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dov Restia" sheetId="1" r:id="rId5"/>
    <sheet state="visible" name="Chodov" sheetId="2" r:id="rId6"/>
    <sheet state="visible" name="Bolevec" sheetId="3" r:id="rId7"/>
    <sheet state="visible" name="List 4" sheetId="4" r:id="rId8"/>
    <sheet state="visible" name="Zličín" sheetId="5" r:id="rId9"/>
    <sheet state="visible" name="Bolevec Restia" sheetId="6" r:id="rId10"/>
    <sheet state="visible" name="Libuš" sheetId="7" r:id="rId11"/>
    <sheet state="visible" name="List 3" sheetId="8" r:id="rId12"/>
    <sheet state="visible" name="Malešice" sheetId="9" r:id="rId13"/>
    <sheet state="visible" name="Prosek" sheetId="10" r:id="rId14"/>
    <sheet state="visible" name="Bolevec Archiv" sheetId="11" r:id="rId15"/>
    <sheet state="visible" name="Chodov Archiv" sheetId="12" r:id="rId16"/>
    <sheet state="visible" name="Zličín Archiv" sheetId="13" r:id="rId17"/>
    <sheet state="visible" name="Zličín Restia" sheetId="14" r:id="rId18"/>
    <sheet state="visible" name="Libuš Archiv" sheetId="15" r:id="rId19"/>
    <sheet state="visible" name="Malešice Archiv" sheetId="16" r:id="rId20"/>
    <sheet state="visible" name="Prosek Archiv" sheetId="17" r:id="rId21"/>
    <sheet state="visible" name="Libuš Restia" sheetId="18" r:id="rId22"/>
    <sheet state="visible" name="Malešice Restia" sheetId="19" r:id="rId23"/>
    <sheet state="visible" name="Prosek Restia" sheetId="20" r:id="rId24"/>
  </sheets>
  <definedNames>
    <definedName hidden="1" localSheetId="0" name="_xlnm._FilterDatabase">'Chodov Restia'!$A$1:$N$1145</definedName>
  </definedNames>
  <calcPr/>
</workbook>
</file>

<file path=xl/sharedStrings.xml><?xml version="1.0" encoding="utf-8"?>
<sst xmlns="http://schemas.openxmlformats.org/spreadsheetml/2006/main" count="50602" uniqueCount="11087">
  <si>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</si>
  <si>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</si>
  <si>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</si>
  <si>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</si>
  <si>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</si>
  <si>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</si>
  <si>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</si>
  <si>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</si>
  <si>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</si>
  <si>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</si>
  <si>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</si>
  <si>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</si>
  <si>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Pobočka</t>
  </si>
  <si>
    <t>Poznámka</t>
  </si>
  <si>
    <t>Název profilu</t>
  </si>
  <si>
    <t>generic</t>
  </si>
  <si>
    <t>delivered</t>
  </si>
  <si>
    <t>Chlubna Tomáš</t>
  </si>
  <si>
    <t>delivery</t>
  </si>
  <si>
    <t>online</t>
  </si>
  <si>
    <t>2025-12-07T23:25:03.692+01:00</t>
  </si>
  <si>
    <t>2025-12-07T23:37:14.113+01:00</t>
  </si>
  <si>
    <t>2025-12-07T23:49:01.816+01:00</t>
  </si>
  <si>
    <t>2025-12-07T23:25:03.965+01:00</t>
  </si>
  <si>
    <t>Adaptee</t>
  </si>
  <si>
    <t>damejidlo</t>
  </si>
  <si>
    <t>ready_pickup</t>
  </si>
  <si>
    <t>external-delivery</t>
  </si>
  <si>
    <t>2025-12-07T23:20:33.891+01:00</t>
  </si>
  <si>
    <t>2025-12-07T23:32:13.378+01:00</t>
  </si>
  <si>
    <t>Pizza comeback Chodov</t>
  </si>
  <si>
    <t>2025-12-07T23:07:03.009+01:00</t>
  </si>
  <si>
    <t>2025-12-07T23:17:13.219+01:00</t>
  </si>
  <si>
    <t>2025-12-07T23:06:33.681+01:00</t>
  </si>
  <si>
    <t>2025-12-07T23:14:45.459+01:00</t>
  </si>
  <si>
    <t>cash</t>
  </si>
  <si>
    <t>2025-12-07T23:01:32.867+01:00</t>
  </si>
  <si>
    <t>2025-12-07T23:17:10.396+01:00</t>
  </si>
  <si>
    <t>manual</t>
  </si>
  <si>
    <t>pickup</t>
  </si>
  <si>
    <t>2025-12-07T22:58:33.967+01:00</t>
  </si>
  <si>
    <t>2025-12-07T22:59:37.007+01:00</t>
  </si>
  <si>
    <t>2025-12-08T05:59:59.999+01:00</t>
  </si>
  <si>
    <t>Ručně zadané obj.</t>
  </si>
  <si>
    <t>wolt</t>
  </si>
  <si>
    <t>Wolt Kurýr</t>
  </si>
  <si>
    <t>2025-12-07T22:49:23.733+01:00</t>
  </si>
  <si>
    <t>2025-12-07T22:59:31.245+01:00</t>
  </si>
  <si>
    <t>2025-12-07T22:40:21.941+01:00</t>
  </si>
  <si>
    <t>2025-12-07T22:47:08.340+01:00</t>
  </si>
  <si>
    <t>2025-12-07T22:35:30.845+01:00</t>
  </si>
  <si>
    <t>2025-12-07T22:47:07.280+01:00</t>
  </si>
  <si>
    <t>card</t>
  </si>
  <si>
    <t>2025-12-07T22:32:06.699+01:00</t>
  </si>
  <si>
    <t>2025-12-07T22:42:53.024+01:00</t>
  </si>
  <si>
    <t>bolt</t>
  </si>
  <si>
    <t>Bekkeldi</t>
  </si>
  <si>
    <t>2025-12-07T22:31:44.700+01:00</t>
  </si>
  <si>
    <t>2025-12-07T22:43:19.178+01:00</t>
  </si>
  <si>
    <t>2025-12-07T22:23:38.255+01:00</t>
  </si>
  <si>
    <t>2025-12-07T22:32:26.189+01:00</t>
  </si>
  <si>
    <t>Vitali</t>
  </si>
  <si>
    <t>2025-12-07T22:22:46.539+01:00</t>
  </si>
  <si>
    <t>2025-12-07T22:32:45.235+01:00</t>
  </si>
  <si>
    <t>2025-12-07T22:14:28.438+01:00</t>
  </si>
  <si>
    <t>2025-12-07T22:27:42.245+01:00</t>
  </si>
  <si>
    <t>2025-12-07T22:10:11.751+01:00</t>
  </si>
  <si>
    <t>2025-12-07T22:20:13.354+01:00</t>
  </si>
  <si>
    <t>2025-12-07T22:04:57.974+01:00</t>
  </si>
  <si>
    <t>2025-12-07T22:20:17.175+01:00</t>
  </si>
  <si>
    <t>2025-12-07T21:54:27.313+01:00</t>
  </si>
  <si>
    <t>2025-12-07T22:07:16.344+01:00</t>
  </si>
  <si>
    <t>2025-12-07T21:51:03.961+01:00</t>
  </si>
  <si>
    <t>2025-12-07T22:04:32.202+01:00</t>
  </si>
  <si>
    <t>Tetiana</t>
  </si>
  <si>
    <t>2025-12-07T21:47:39.415+01:00</t>
  </si>
  <si>
    <t>2025-12-07T21:58:38.071+01:00</t>
  </si>
  <si>
    <t>2025-12-07T21:46:24.547+01:00</t>
  </si>
  <si>
    <t>2025-12-07T21:55:28.060+01:00</t>
  </si>
  <si>
    <t>2025-12-07T21:44:03.871+01:00</t>
  </si>
  <si>
    <t>2025-12-07T21:58:58.904+01:00</t>
  </si>
  <si>
    <t>2025-12-07T22:14:34.289+01:00</t>
  </si>
  <si>
    <t>2025-12-07T21:44:04.226+01:00</t>
  </si>
  <si>
    <t>2025-12-07T21:44:03.854+01:00</t>
  </si>
  <si>
    <t>2025-12-07T21:52:01.943+01:00</t>
  </si>
  <si>
    <t>2025-12-07T21:39:12.785+01:00</t>
  </si>
  <si>
    <t>2025-12-07T21:53:59.082+01:00</t>
  </si>
  <si>
    <t>2025-12-07T21:26:04.024+01:00</t>
  </si>
  <si>
    <t>2025-12-07T21:34:15.880+01:00</t>
  </si>
  <si>
    <t>2025-12-07T21:24:13.070+01:00</t>
  </si>
  <si>
    <t>2025-12-07T21:29:17.041+01:00</t>
  </si>
  <si>
    <t>2025-12-07T21:18:39.703+01:00</t>
  </si>
  <si>
    <t>2025-12-07T21:27:59.060+01:00</t>
  </si>
  <si>
    <t>2025-12-07T21:16:38.732+01:00</t>
  </si>
  <si>
    <t>2025-12-07T21:26:04.013+01:00</t>
  </si>
  <si>
    <t>2025-12-07T21:08:53.938+01:00</t>
  </si>
  <si>
    <t>2025-12-07T21:23:17.090+01:00</t>
  </si>
  <si>
    <t>2025-12-07T20:48:23.543+01:00</t>
  </si>
  <si>
    <t>2025-12-07T20:56:09.884+01:00</t>
  </si>
  <si>
    <t>Petr</t>
  </si>
  <si>
    <t>2025-12-07T20:46:36.829+01:00</t>
  </si>
  <si>
    <t>2025-12-07T20:54:00.925+01:00</t>
  </si>
  <si>
    <t>2025-12-07T20:45:00.387+01:00</t>
  </si>
  <si>
    <t>2025-12-07T20:52:39.946+01:00</t>
  </si>
  <si>
    <t>2025-12-07T20:43:30.711+01:00</t>
  </si>
  <si>
    <t>2025-12-07T20:51:25.838+01:00</t>
  </si>
  <si>
    <t>2025-12-07T20:40:03.222+01:00</t>
  </si>
  <si>
    <t>2025-12-07T20:48:54.711+01:00</t>
  </si>
  <si>
    <t>2025-12-07T20:38:49.417+01:00</t>
  </si>
  <si>
    <t>2025-12-07T20:44:43.884+01:00</t>
  </si>
  <si>
    <t>2025-12-07T20:32:34.919+01:00</t>
  </si>
  <si>
    <t>2025-12-07T20:40:30.703+01:00</t>
  </si>
  <si>
    <t>2025-12-07T20:28:53.787+01:00</t>
  </si>
  <si>
    <t>2025-12-07T20:41:22.858+01:00</t>
  </si>
  <si>
    <t>2025-12-07T20:20:09.154+01:00</t>
  </si>
  <si>
    <t>2025-12-07T20:29:25.876+01:00</t>
  </si>
  <si>
    <t>2025-12-07T20:20:09.140+01:00</t>
  </si>
  <si>
    <t>2025-12-07T20:27:15.217+01:00</t>
  </si>
  <si>
    <t>Daniel</t>
  </si>
  <si>
    <t>2025-12-07T20:11:24.520+01:00</t>
  </si>
  <si>
    <t>2025-12-07T20:25:07.801+01:00</t>
  </si>
  <si>
    <t>Nekolný Vladimír</t>
  </si>
  <si>
    <t>2025-12-07T20:09:04.022+01:00</t>
  </si>
  <si>
    <t>2025-12-07T20:26:37.626+01:00</t>
  </si>
  <si>
    <t>2025-12-07T20:43:09.769+01:00</t>
  </si>
  <si>
    <t>2025-12-07T20:09:04.408+01:00</t>
  </si>
  <si>
    <t>2025-12-07T19:58:55.348+01:00</t>
  </si>
  <si>
    <t>2025-12-07T20:07:13.814+01:00</t>
  </si>
  <si>
    <t>2025-12-07T19:55:03.635+01:00</t>
  </si>
  <si>
    <t>2025-12-07T20:03:37.424+01:00</t>
  </si>
  <si>
    <t>2025-12-07T19:50:17.644+01:00</t>
  </si>
  <si>
    <t>2025-12-07T19:56:24.422+01:00</t>
  </si>
  <si>
    <t>2025-12-07T19:48:24.078+01:00</t>
  </si>
  <si>
    <t>2025-12-07T19:57:17.696+01:00</t>
  </si>
  <si>
    <t>David</t>
  </si>
  <si>
    <t>2025-12-07T19:46:34.666+01:00</t>
  </si>
  <si>
    <t>2025-12-07T19:55:40.612+01:00</t>
  </si>
  <si>
    <t>2025-12-07T19:45:57.281+01:00</t>
  </si>
  <si>
    <t>2025-12-07T19:56:13.675+01:00</t>
  </si>
  <si>
    <t>2025-12-07T19:33:07.561+01:00</t>
  </si>
  <si>
    <t>2025-12-07T19:48:17.588+01:00</t>
  </si>
  <si>
    <t>Anton</t>
  </si>
  <si>
    <t>2025-12-07T19:32:26.427+01:00</t>
  </si>
  <si>
    <t>2025-12-07T19:41:47.064+01:00</t>
  </si>
  <si>
    <t>2025-12-07T19:31:58.994+01:00</t>
  </si>
  <si>
    <t>2025-12-07T19:41:05.559+01:00</t>
  </si>
  <si>
    <t>Nikola</t>
  </si>
  <si>
    <t>2025-12-07T19:31:24.390+01:00</t>
  </si>
  <si>
    <t>2025-12-07T19:39:06.528+01:00</t>
  </si>
  <si>
    <t>Martin</t>
  </si>
  <si>
    <t>2025-12-07T19:28:38.427+01:00</t>
  </si>
  <si>
    <t>2025-12-07T19:34:42.681+01:00</t>
  </si>
  <si>
    <t>2025-12-07T19:28:03.919+01:00</t>
  </si>
  <si>
    <t>2025-12-07T19:46:45.471+01:00</t>
  </si>
  <si>
    <t>2025-12-07T20:08:53.172+01:00</t>
  </si>
  <si>
    <t>2025-12-07T19:28:04.256+01:00</t>
  </si>
  <si>
    <t>2025-12-07T19:19:03.678+01:00</t>
  </si>
  <si>
    <t>2025-12-07T19:44:12.404+01:00</t>
  </si>
  <si>
    <t>2025-12-07T19:58:46.170+01:00</t>
  </si>
  <si>
    <t>2025-12-07T19:19:03.976+01:00</t>
  </si>
  <si>
    <t>2025-12-07T19:06:03.285+01:00</t>
  </si>
  <si>
    <t>2025-12-07T19:17:26.303+01:00</t>
  </si>
  <si>
    <t>2025-12-07T19:34:39.132+01:00</t>
  </si>
  <si>
    <t>2025-12-07T19:06:03.995+01:00</t>
  </si>
  <si>
    <t>2025-12-07T19:03:03.828+01:00</t>
  </si>
  <si>
    <t>2025-12-07T19:15:54.178+01:00</t>
  </si>
  <si>
    <t>2025-12-07T18:57:30.797+01:00</t>
  </si>
  <si>
    <t>2025-12-07T19:15:05.056+01:00</t>
  </si>
  <si>
    <t>2025-12-07T18:57:30.637+01:00</t>
  </si>
  <si>
    <t>2025-12-07T19:12:25.941+01:00</t>
  </si>
  <si>
    <t>2025-12-07T18:57:02.959+01:00</t>
  </si>
  <si>
    <t>2025-12-07T19:13:47.638+01:00</t>
  </si>
  <si>
    <t>2025-12-07T19:35:00.691+01:00</t>
  </si>
  <si>
    <t>2025-12-07T18:57:03.252+01:00</t>
  </si>
  <si>
    <t>2025-12-07T18:55:29.406+01:00</t>
  </si>
  <si>
    <t>2025-12-07T19:03:00.596+01:00</t>
  </si>
  <si>
    <t>2025-12-07T18:53:03.500+01:00</t>
  </si>
  <si>
    <t>2025-12-07T19:08:34.626+01:00</t>
  </si>
  <si>
    <t>2025-12-07T19:22:34.112+01:00</t>
  </si>
  <si>
    <t>2025-12-07T18:53:03.800+01:00</t>
  </si>
  <si>
    <t>2025-12-07T18:49:48.686+01:00</t>
  </si>
  <si>
    <t>2025-12-07T18:55:37.062+01:00</t>
  </si>
  <si>
    <t>2025-12-07T18:49:02.366+01:00</t>
  </si>
  <si>
    <t>2025-12-07T19:11:07.623+01:00</t>
  </si>
  <si>
    <t>2025-12-07T18:44:22.778+01:00</t>
  </si>
  <si>
    <t>2025-12-07T18:53:52.819+01:00</t>
  </si>
  <si>
    <t>2025-12-07T18:43:43.806+01:00</t>
  </si>
  <si>
    <t>2025-12-07T18:49:23.584+01:00</t>
  </si>
  <si>
    <t>2025-12-07T18:33:40.481+01:00</t>
  </si>
  <si>
    <t>2025-12-07T18:49:21.844+01:00</t>
  </si>
  <si>
    <t>2025-12-07T18:19:46.786+01:00</t>
  </si>
  <si>
    <t>2025-12-07T18:29:59.792+01:00</t>
  </si>
  <si>
    <t>2025-12-07T18:17:38.126+01:00</t>
  </si>
  <si>
    <t>2025-12-07T18:24:42.576+01:00</t>
  </si>
  <si>
    <t>2025-12-07T18:08:05.726+01:00</t>
  </si>
  <si>
    <t>2025-12-07T18:09:30.524+01:00</t>
  </si>
  <si>
    <t>2025-12-07T17:46:18.440+01:00</t>
  </si>
  <si>
    <t>2025-12-07T17:54:59.475+01:00</t>
  </si>
  <si>
    <t>2025-12-07T17:46:18.020+01:00</t>
  </si>
  <si>
    <t>2025-12-07T17:57:54.499+01:00</t>
  </si>
  <si>
    <t>2025-12-07T17:43:27.979+01:00</t>
  </si>
  <si>
    <t>2025-12-07T18:01:06.685+01:00</t>
  </si>
  <si>
    <t>2025-12-07T17:38:02.934+01:00</t>
  </si>
  <si>
    <t>2025-12-07T17:54:15.457+01:00</t>
  </si>
  <si>
    <t>2025-12-07T17:36:03.392+01:00</t>
  </si>
  <si>
    <t>2025-12-07T18:45:05.071+01:00</t>
  </si>
  <si>
    <t>2025-12-07T17:26:21.153+01:00</t>
  </si>
  <si>
    <t>2025-12-07T17:38:22.757+01:00</t>
  </si>
  <si>
    <t>2025-12-07T17:22:00.498+01:00</t>
  </si>
  <si>
    <t>2025-12-07T17:38:13.771+01:00</t>
  </si>
  <si>
    <t>2025-12-07T17:13:11.200+01:00</t>
  </si>
  <si>
    <t>2025-12-07T17:23:45.596+01:00</t>
  </si>
  <si>
    <t>2025-12-07T17:11:02.641+01:00</t>
  </si>
  <si>
    <t>2025-12-07T17:23:07.414+01:00</t>
  </si>
  <si>
    <t>2025-12-07T17:10:19.496+01:00</t>
  </si>
  <si>
    <t>2025-12-07T17:22:03.457+01:00</t>
  </si>
  <si>
    <t>2025-12-07T17:09:03.690+01:00</t>
  </si>
  <si>
    <t>2025-12-07T17:19:47.508+01:00</t>
  </si>
  <si>
    <t>2025-12-07T17:05:45.647+01:00</t>
  </si>
  <si>
    <t>2025-12-07T17:11:10.232+01:00</t>
  </si>
  <si>
    <t>2025-12-07T17:05:02.864+01:00</t>
  </si>
  <si>
    <t>2025-12-07T17:16:52.268+01:00</t>
  </si>
  <si>
    <t>2025-12-07T17:34:09.341+01:00</t>
  </si>
  <si>
    <t>2025-12-07T17:05:03.214+01:00</t>
  </si>
  <si>
    <t>2025-12-07T16:59:59.320+01:00</t>
  </si>
  <si>
    <t>2025-12-07T19:05:43.819+01:00</t>
  </si>
  <si>
    <t>2025-12-07T16:59:53.942+01:00</t>
  </si>
  <si>
    <t>2025-12-07T17:14:54.404+01:00</t>
  </si>
  <si>
    <t>2025-12-07T16:55:18.242+01:00</t>
  </si>
  <si>
    <t>2025-12-07T17:01:20.456+01:00</t>
  </si>
  <si>
    <t>2025-12-07T16:48:03.745+01:00</t>
  </si>
  <si>
    <t>2025-12-07T16:55:56.219+01:00</t>
  </si>
  <si>
    <t>2025-12-07T17:06:58.973+01:00</t>
  </si>
  <si>
    <t>2025-12-07T16:48:04.093+01:00</t>
  </si>
  <si>
    <t>2025-12-07T16:46:03.985+01:00</t>
  </si>
  <si>
    <t>2025-12-07T16:53:31.209+01:00</t>
  </si>
  <si>
    <t>2025-12-07T16:43:17.738+01:00</t>
  </si>
  <si>
    <t>2025-12-07T16:51:32.110+01:00</t>
  </si>
  <si>
    <t>2025-12-07T16:40:03.557+01:00</t>
  </si>
  <si>
    <t>2025-12-07T16:48:52.205+01:00</t>
  </si>
  <si>
    <t>2025-12-07T17:21:44.073+01:00</t>
  </si>
  <si>
    <t>2025-12-07T16:40:03.984+01:00</t>
  </si>
  <si>
    <t>2025-12-07T16:28:12.926+01:00</t>
  </si>
  <si>
    <t>2025-12-07T16:39:44.456+01:00</t>
  </si>
  <si>
    <t>2025-12-07T16:27:51.384+01:00</t>
  </si>
  <si>
    <t>2025-12-07T16:38:47.231+01:00</t>
  </si>
  <si>
    <t>2025-12-07T16:04:58.352+01:00</t>
  </si>
  <si>
    <t>2025-12-07T16:17:03.418+01:00</t>
  </si>
  <si>
    <t>2025-12-07T15:49:35.887+01:00</t>
  </si>
  <si>
    <t>2025-12-07T16:01:26.459+01:00</t>
  </si>
  <si>
    <t>2025-12-07T15:41:19.123+01:00</t>
  </si>
  <si>
    <t>2025-12-07T15:46:48.289+01:00</t>
  </si>
  <si>
    <t>2025-12-07T15:34:39.089+01:00</t>
  </si>
  <si>
    <t>2025-12-07T15:45:12.418+01:00</t>
  </si>
  <si>
    <t>2025-12-07T15:24:02.607+01:00</t>
  </si>
  <si>
    <t>2025-12-07T15:32:17.705+01:00</t>
  </si>
  <si>
    <t>2025-12-07T15:54:01.681+01:00</t>
  </si>
  <si>
    <t>2025-12-07T15:24:02.947+01:00</t>
  </si>
  <si>
    <t>2025-12-07T15:16:05.530+01:00</t>
  </si>
  <si>
    <t>2025-12-07T15:30:47.460+01:00</t>
  </si>
  <si>
    <t>2025-12-07T15:46:09.245+01:00</t>
  </si>
  <si>
    <t>2025-12-07T15:16:05.811+01:00</t>
  </si>
  <si>
    <t>2025-12-07T15:12:21.344+01:00</t>
  </si>
  <si>
    <t>2025-12-07T15:28:13.369+01:00</t>
  </si>
  <si>
    <t>Jana</t>
  </si>
  <si>
    <t>2025-12-07T15:05:11.813+01:00</t>
  </si>
  <si>
    <t>2025-12-07T15:14:34.146+01:00</t>
  </si>
  <si>
    <t>Navrátil Ondřej</t>
  </si>
  <si>
    <t>2025-12-07T14:43:03.271+01:00</t>
  </si>
  <si>
    <t>2025-12-07T14:51:25.907+01:00</t>
  </si>
  <si>
    <t>2025-12-07T15:02:07.313+01:00</t>
  </si>
  <si>
    <t>2025-12-07T14:43:03.580+01:00</t>
  </si>
  <si>
    <t>2025-12-07T14:38:02.964+01:00</t>
  </si>
  <si>
    <t>2025-12-07T14:44:53.924+01:00</t>
  </si>
  <si>
    <t>2025-12-07T14:32:50.630+01:00</t>
  </si>
  <si>
    <t>2025-12-07T14:42:50.109+01:00</t>
  </si>
  <si>
    <t>2025-12-07T14:22:40.125+01:00</t>
  </si>
  <si>
    <t>2025-12-07T14:32:46.111+01:00</t>
  </si>
  <si>
    <t>2025-12-07T13:57:02.325+01:00</t>
  </si>
  <si>
    <t>2025-12-07T14:21:34.168+01:00</t>
  </si>
  <si>
    <t>2025-12-07T13:54:08.147+01:00</t>
  </si>
  <si>
    <t>2025-12-07T14:15:21.862+01:00</t>
  </si>
  <si>
    <t>2025-12-07T14:45:55.924+01:00</t>
  </si>
  <si>
    <t>2025-12-07T13:54:08.533+01:00</t>
  </si>
  <si>
    <t>2025-12-07T13:51:27.977+01:00</t>
  </si>
  <si>
    <t>2025-12-07T14:13:15.177+01:00</t>
  </si>
  <si>
    <t>2025-12-07T13:51:06.729+01:00</t>
  </si>
  <si>
    <t>2025-12-07T14:08:31.879+01:00</t>
  </si>
  <si>
    <t>2025-12-07T14:22:00.837+01:00</t>
  </si>
  <si>
    <t>2025-12-07T13:52:19.216+01:00</t>
  </si>
  <si>
    <t>2025-12-07T13:49:06.515+01:00</t>
  </si>
  <si>
    <t>2025-12-07T14:20:14.862+01:00</t>
  </si>
  <si>
    <t>2025-12-07T14:51:37.785+01:00</t>
  </si>
  <si>
    <t>2025-12-07T13:49:06.794+01:00</t>
  </si>
  <si>
    <t>2025-12-07T13:46:04.289+01:00</t>
  </si>
  <si>
    <t>2025-12-07T14:06:51.891+01:00</t>
  </si>
  <si>
    <t>2025-12-07T14:31:52.133+01:00</t>
  </si>
  <si>
    <t>2025-12-07T13:46:04.720+01:00</t>
  </si>
  <si>
    <t>2025-12-07T13:40:55.048+01:00</t>
  </si>
  <si>
    <t>2025-12-07T14:01:35.137+01:00</t>
  </si>
  <si>
    <t>2025-12-07T13:38:03.389+01:00</t>
  </si>
  <si>
    <t>2025-12-07T13:57:07.832+01:00</t>
  </si>
  <si>
    <t>2025-12-07T13:34:17.670+01:00</t>
  </si>
  <si>
    <t>2025-12-07T13:52:34.093+01:00</t>
  </si>
  <si>
    <t>2025-12-07T13:26:28.543+01:00</t>
  </si>
  <si>
    <t>2025-12-07T13:51:02.881+01:00</t>
  </si>
  <si>
    <t>2025-12-07T13:25:02.786+01:00</t>
  </si>
  <si>
    <t>2025-12-07T13:43:50.798+01:00</t>
  </si>
  <si>
    <t>2025-12-07T13:55:05.413+01:00</t>
  </si>
  <si>
    <t>2025-12-07T13:38:00.947+01:00</t>
  </si>
  <si>
    <t>2025-12-07T13:17:03.720+01:00</t>
  </si>
  <si>
    <t>2025-12-07T13:31:13.806+01:00</t>
  </si>
  <si>
    <t>2025-12-07T13:43:50.074+01:00</t>
  </si>
  <si>
    <t>2025-12-07T13:17:03.982+01:00</t>
  </si>
  <si>
    <t>2025-12-07T13:13:03.164+01:00</t>
  </si>
  <si>
    <t>2025-12-07T13:24:21.798+01:00</t>
  </si>
  <si>
    <t>Roman</t>
  </si>
  <si>
    <t>2025-12-07T13:11:51.668+01:00</t>
  </si>
  <si>
    <t>2025-12-07T13:41:07.956+01:00</t>
  </si>
  <si>
    <t>2025-12-07T13:11:04.154+01:00</t>
  </si>
  <si>
    <t>2025-12-07T13:25:54.796+01:00</t>
  </si>
  <si>
    <t>2025-12-07T14:00:25.047+01:00</t>
  </si>
  <si>
    <t>2025-12-07T13:11:04.781+01:00</t>
  </si>
  <si>
    <t>2025-12-07T13:09:03.024+01:00</t>
  </si>
  <si>
    <t>2025-12-07T13:35:29.801+01:00</t>
  </si>
  <si>
    <t>2025-12-07T14:13:18.423+01:00</t>
  </si>
  <si>
    <t>2025-12-07T13:09:03.330+01:00</t>
  </si>
  <si>
    <t>2025-12-07T13:00:25.236+01:00</t>
  </si>
  <si>
    <t>2025-12-07T13:07:41.951+01:00</t>
  </si>
  <si>
    <t>2025-12-07T12:36:51.587+01:00</t>
  </si>
  <si>
    <t>2025-12-07T12:58:04.968+01:00</t>
  </si>
  <si>
    <t>Tanvinder Pal</t>
  </si>
  <si>
    <t>2025-12-07T12:33:02.970+01:00</t>
  </si>
  <si>
    <t>2025-12-07T12:51:49.855+01:00</t>
  </si>
  <si>
    <t>2025-12-07T12:33:02.903+01:00</t>
  </si>
  <si>
    <t>2025-12-07T13:03:17.892+01:00</t>
  </si>
  <si>
    <t>2025-12-07T13:26:59.553+01:00</t>
  </si>
  <si>
    <t>2025-12-07T12:33:03.228+01:00</t>
  </si>
  <si>
    <t>2025-12-07T12:30:03.007+01:00</t>
  </si>
  <si>
    <t>2025-12-07T12:53:55.698+01:00</t>
  </si>
  <si>
    <t>2025-12-07T13:18:39.436+01:00</t>
  </si>
  <si>
    <t>2025-12-07T12:30:03.509+01:00</t>
  </si>
  <si>
    <t>2025-12-07T12:30:02.982+01:00</t>
  </si>
  <si>
    <t>2025-12-07T12:45:30.667+01:00</t>
  </si>
  <si>
    <t>2025-12-07T12:21:02.840+01:00</t>
  </si>
  <si>
    <t>2025-12-07T12:44:17.619+01:00</t>
  </si>
  <si>
    <t>2025-12-07T13:06:31.700+01:00</t>
  </si>
  <si>
    <t>2025-12-07T12:23:25.751+01:00</t>
  </si>
  <si>
    <t>2025-12-07T12:12:10.605+01:00</t>
  </si>
  <si>
    <t>2025-12-07T12:42:19.606+01:00</t>
  </si>
  <si>
    <t>2025-12-07T12:57:23.815+01:00</t>
  </si>
  <si>
    <t>2025-12-07T12:12:10.913+01:00</t>
  </si>
  <si>
    <t>2025-12-07T12:09:02.990+01:00</t>
  </si>
  <si>
    <t>2025-12-07T12:35:32.564+01:00</t>
  </si>
  <si>
    <t>2025-12-07T13:02:56.513+01:00</t>
  </si>
  <si>
    <t>2025-12-07T12:09:03.553+01:00</t>
  </si>
  <si>
    <t>2025-12-07T12:07:02.735+01:00</t>
  </si>
  <si>
    <t>2025-12-07T12:31:58.543+01:00</t>
  </si>
  <si>
    <t>2025-12-07T12:03:41.455+01:00</t>
  </si>
  <si>
    <t>2025-12-07T12:29:57.826+01:00</t>
  </si>
  <si>
    <t>2025-12-07T12:02:02.952+01:00</t>
  </si>
  <si>
    <t>2025-12-07T12:25:51.722+01:00</t>
  </si>
  <si>
    <t>2025-12-07T12:00:03.495+01:00</t>
  </si>
  <si>
    <t>2025-12-07T12:14:45.519+01:00</t>
  </si>
  <si>
    <t>2025-12-07T12:36:23.796+01:00</t>
  </si>
  <si>
    <t>2025-12-07T12:00:03.812+01:00</t>
  </si>
  <si>
    <t>2025-12-07T11:59:02.960+01:00</t>
  </si>
  <si>
    <t>2025-12-07T12:09:24.449+01:00</t>
  </si>
  <si>
    <t>2025-12-07T11:47:03.040+01:00</t>
  </si>
  <si>
    <t>2025-12-07T12:02:36.465+01:00</t>
  </si>
  <si>
    <t>2025-12-07T12:16:26.780+01:00</t>
  </si>
  <si>
    <t>2025-12-07T11:47:03.323+01:00</t>
  </si>
  <si>
    <t>Stanislav</t>
  </si>
  <si>
    <t>2025-12-07T11:32:46.780+01:00</t>
  </si>
  <si>
    <t>2025-12-07T11:42:42.657+01:00</t>
  </si>
  <si>
    <t>2025-12-07T11:30:10.285+01:00</t>
  </si>
  <si>
    <t>2025-12-07T11:36:47.354+01:00</t>
  </si>
  <si>
    <t>2025-12-07T11:26:41.338+01:00</t>
  </si>
  <si>
    <t>2025-12-07T11:35:23.336+01:00</t>
  </si>
  <si>
    <t>Lukáš</t>
  </si>
  <si>
    <t>2025-12-07T11:15:41.266+01:00</t>
  </si>
  <si>
    <t>2025-12-07T11:25:05.530+01:00</t>
  </si>
  <si>
    <t>Paul</t>
  </si>
  <si>
    <t>2025-12-07T11:14:50.738+01:00</t>
  </si>
  <si>
    <t>2025-12-07T11:25:11.479+01:00</t>
  </si>
  <si>
    <t>2025-12-07T11:10:03.836+01:00</t>
  </si>
  <si>
    <t>2025-12-07T11:33:51.346+01:00</t>
  </si>
  <si>
    <t>2025-12-07T11:55:47.584+01:00</t>
  </si>
  <si>
    <t>2025-12-07T11:10:04.102+01:00</t>
  </si>
  <si>
    <t>2025-12-07T11:05:40.264+01:00</t>
  </si>
  <si>
    <t>2025-12-07T11:21:33.621+01:00</t>
  </si>
  <si>
    <t>2025-12-07T11:03:12.613+01:00</t>
  </si>
  <si>
    <t>2025-12-07T11:20:51.609+01:00</t>
  </si>
  <si>
    <t>2025-12-07T11:01:40.336+01:00</t>
  </si>
  <si>
    <t>2025-12-07T11:15:48.662+01:00</t>
  </si>
  <si>
    <t>2025-12-07T00:55:12.846+01:00</t>
  </si>
  <si>
    <t>2025-12-07T00:59:26.080+01:00</t>
  </si>
  <si>
    <t>2025-12-07T05:59:59.999+01:00</t>
  </si>
  <si>
    <t>2025-12-07T00:49:08.214+01:00</t>
  </si>
  <si>
    <t>2025-12-07T00:54:24.053+01:00</t>
  </si>
  <si>
    <t>2025-12-07T00:40:52.769+01:00</t>
  </si>
  <si>
    <t>2025-12-07T00:47:36.344+01:00</t>
  </si>
  <si>
    <t>Vladislav</t>
  </si>
  <si>
    <t>2025-12-07T00:38:26.992+01:00</t>
  </si>
  <si>
    <t>2025-12-07T00:47:39.104+01:00</t>
  </si>
  <si>
    <t>2025-12-07T00:36:03.889+01:00</t>
  </si>
  <si>
    <t>2025-12-07T00:44:02.975+01:00</t>
  </si>
  <si>
    <t>2025-12-07T00:19:51.482+01:00</t>
  </si>
  <si>
    <t>2025-12-07T00:26:20.336+01:00</t>
  </si>
  <si>
    <t>2025-12-07T00:14:50.421+01:00</t>
  </si>
  <si>
    <t>2025-12-07T00:22:29.264+01:00</t>
  </si>
  <si>
    <t>2025-12-07T00:06:05.418+01:00</t>
  </si>
  <si>
    <t>2025-12-07T00:15:08.188+01:00</t>
  </si>
  <si>
    <t>2025-12-07T00:02:02.315+01:00</t>
  </si>
  <si>
    <t>2025-12-07T00:12:23.121+01:00</t>
  </si>
  <si>
    <t>2025-12-06T23:38:04.778+01:00</t>
  </si>
  <si>
    <t>2025-12-06T23:43:14.096+01:00</t>
  </si>
  <si>
    <t>2025-12-06T23:33:50.536+01:00</t>
  </si>
  <si>
    <t>2025-12-06T23:45:35.133+01:00</t>
  </si>
  <si>
    <t>2025-12-06T23:27:44.699+01:00</t>
  </si>
  <si>
    <t>2025-12-06T23:37:24.060+01:00</t>
  </si>
  <si>
    <t>2025-12-06T23:24:38.219+01:00</t>
  </si>
  <si>
    <t>2025-12-06T23:33:28.129+01:00</t>
  </si>
  <si>
    <t>2025-12-06T23:21:41.973+01:00</t>
  </si>
  <si>
    <t>2025-12-06T23:29:18.063+01:00</t>
  </si>
  <si>
    <t>2025-12-06T23:15:05.512+01:00</t>
  </si>
  <si>
    <t>2025-12-06T23:22:11.116+01:00</t>
  </si>
  <si>
    <t>2025-12-06T23:07:35.612+01:00</t>
  </si>
  <si>
    <t>2025-12-06T23:14:29.006+01:00</t>
  </si>
  <si>
    <t>2025-12-06T23:02:33.971+01:00</t>
  </si>
  <si>
    <t>2025-12-06T23:16:09.996+01:00</t>
  </si>
  <si>
    <t>2025-12-06T22:51:03.084+01:00</t>
  </si>
  <si>
    <t>2025-12-06T23:02:12.786+01:00</t>
  </si>
  <si>
    <t>2025-12-06T23:11:47.827+01:00</t>
  </si>
  <si>
    <t>2025-12-06T22:51:03.391+01:00</t>
  </si>
  <si>
    <t>2025-12-06T22:49:05.428+01:00</t>
  </si>
  <si>
    <t>2025-12-06T23:04:27.793+01:00</t>
  </si>
  <si>
    <t>2025-12-06T23:18:57.370+01:00</t>
  </si>
  <si>
    <t>2025-12-06T22:49:05.709+01:00</t>
  </si>
  <si>
    <t>2025-12-06T22:43:04.272+01:00</t>
  </si>
  <si>
    <t>2025-12-06T22:49:38.754+01:00</t>
  </si>
  <si>
    <t>Lanský Zoltan</t>
  </si>
  <si>
    <t>2025-12-06T22:40:03.562+01:00</t>
  </si>
  <si>
    <t>2025-12-06T22:45:34.754+01:00</t>
  </si>
  <si>
    <t>2025-12-06T23:06:40.557+01:00</t>
  </si>
  <si>
    <t>2025-12-06T22:40:03.852+01:00</t>
  </si>
  <si>
    <t>2025-12-06T22:34:05.865+01:00</t>
  </si>
  <si>
    <t>2025-12-06T22:41:12.772+01:00</t>
  </si>
  <si>
    <t>2025-12-06T22:53:52.139+01:00</t>
  </si>
  <si>
    <t>2025-12-06T22:34:06.143+01:00</t>
  </si>
  <si>
    <t>Ivan</t>
  </si>
  <si>
    <t>2025-12-06T22:31:09.234+01:00</t>
  </si>
  <si>
    <t>2025-12-06T22:39:31.959+01:00</t>
  </si>
  <si>
    <t>2025-12-06T22:25:00.777+01:00</t>
  </si>
  <si>
    <t>2025-12-06T22:31:16.726+01:00</t>
  </si>
  <si>
    <t>2025-12-06T22:24:41.766+01:00</t>
  </si>
  <si>
    <t>2025-12-06T22:37:09.923+01:00</t>
  </si>
  <si>
    <t>2025-12-06T22:21:13.312+01:00</t>
  </si>
  <si>
    <t>2025-12-06T22:29:18.927+01:00</t>
  </si>
  <si>
    <t>2025-12-06T22:15:09.483+01:00</t>
  </si>
  <si>
    <t>2025-12-06T22:20:51.701+01:00</t>
  </si>
  <si>
    <t>2025-12-06T22:14:06.764+01:00</t>
  </si>
  <si>
    <t>2025-12-06T22:20:50.015+01:00</t>
  </si>
  <si>
    <t>2025-12-06T22:10:05.589+01:00</t>
  </si>
  <si>
    <t>2025-12-06T22:15:46.715+01:00</t>
  </si>
  <si>
    <t>2025-12-06T22:23:31.900+01:00</t>
  </si>
  <si>
    <t>2025-12-06T22:10:05.880+01:00</t>
  </si>
  <si>
    <t>2025-12-06T22:07:34.424+01:00</t>
  </si>
  <si>
    <t>2025-12-06T22:16:22.906+01:00</t>
  </si>
  <si>
    <t>2025-12-06T22:05:03.441+01:00</t>
  </si>
  <si>
    <t>2025-12-06T22:14:02.696+01:00</t>
  </si>
  <si>
    <t>2025-12-06T22:36:13.517+01:00</t>
  </si>
  <si>
    <t>2025-12-06T22:05:03.739+01:00</t>
  </si>
  <si>
    <t>2025-12-06T22:04:34.518+01:00</t>
  </si>
  <si>
    <t>2025-12-06T22:16:32.877+01:00</t>
  </si>
  <si>
    <t>2025-12-06T22:04:02.544+01:00</t>
  </si>
  <si>
    <t>2025-12-06T22:13:54.002+01:00</t>
  </si>
  <si>
    <t>2025-12-06T22:03:11.808+01:00</t>
  </si>
  <si>
    <t>2025-12-06T22:09:09.757+01:00</t>
  </si>
  <si>
    <t>2025-12-06T22:03:01.229+01:00</t>
  </si>
  <si>
    <t>2025-12-06T22:13:08.128+01:00</t>
  </si>
  <si>
    <t>2025-12-06T21:54:41.019+01:00</t>
  </si>
  <si>
    <t>2025-12-06T22:10:04.689+01:00</t>
  </si>
  <si>
    <t>2025-12-06T21:51:04.008+01:00</t>
  </si>
  <si>
    <t>2025-12-06T22:01:29.701+01:00</t>
  </si>
  <si>
    <t>2025-12-06T22:08:03.625+01:00</t>
  </si>
  <si>
    <t>2025-12-06T21:51:04.354+01:00</t>
  </si>
  <si>
    <t>2025-12-06T21:42:57.891+01:00</t>
  </si>
  <si>
    <t>2025-12-06T21:58:11.906+01:00</t>
  </si>
  <si>
    <t>2025-12-06T21:42:24.760+01:00</t>
  </si>
  <si>
    <t>2025-12-06T21:57:49.968+01:00</t>
  </si>
  <si>
    <t>2025-12-06T21:38:55.757+01:00</t>
  </si>
  <si>
    <t>2025-12-06T21:49:32.803+01:00</t>
  </si>
  <si>
    <t>2025-12-06T21:38:40.459+01:00</t>
  </si>
  <si>
    <t>2025-12-06T21:47:14.999+01:00</t>
  </si>
  <si>
    <t>2025-12-06T21:34:54.160+01:00</t>
  </si>
  <si>
    <t>2025-12-06T21:45:15.805+01:00</t>
  </si>
  <si>
    <t>2025-12-06T21:30:03.125+01:00</t>
  </si>
  <si>
    <t>2025-12-06T21:37:26.614+01:00</t>
  </si>
  <si>
    <t>2025-12-06T21:04:04.273+01:00</t>
  </si>
  <si>
    <t>2025-12-06T21:19:59.540+01:00</t>
  </si>
  <si>
    <t>2025-12-06T21:02:27.498+01:00</t>
  </si>
  <si>
    <t>2025-12-06T21:16:00.930+01:00</t>
  </si>
  <si>
    <t>2025-12-06T20:59:56.647+01:00</t>
  </si>
  <si>
    <t>2025-12-06T21:16:50.721+01:00</t>
  </si>
  <si>
    <t>2025-12-06T20:59:43.895+01:00</t>
  </si>
  <si>
    <t>2025-12-06T21:12:41.481+01:00</t>
  </si>
  <si>
    <t>Beksultan</t>
  </si>
  <si>
    <t>2025-12-06T20:57:50.920+01:00</t>
  </si>
  <si>
    <t>2025-12-06T21:11:44.651+01:00</t>
  </si>
  <si>
    <t>2025-12-06T20:55:58.285+01:00</t>
  </si>
  <si>
    <t>2025-12-06T21:09:03.850+01:00</t>
  </si>
  <si>
    <t>2025-12-06T20:55:39.482+01:00</t>
  </si>
  <si>
    <t>2025-12-06T21:08:03.689+01:00</t>
  </si>
  <si>
    <t>2025-12-06T20:46:01.828+01:00</t>
  </si>
  <si>
    <t>2025-12-06T21:06:05.679+01:00</t>
  </si>
  <si>
    <t>2025-12-06T20:45:43.407+01:00</t>
  </si>
  <si>
    <t>2025-12-06T21:03:46.636+01:00</t>
  </si>
  <si>
    <t>2025-12-06T20:45:03.737+01:00</t>
  </si>
  <si>
    <t>2025-12-06T21:03:07.466+01:00</t>
  </si>
  <si>
    <t>2025-12-06T21:08:01.061+01:00</t>
  </si>
  <si>
    <t>2025-12-06T20:45:04.009+01:00</t>
  </si>
  <si>
    <t>2025-12-06T20:44:03.182+01:00</t>
  </si>
  <si>
    <t>2025-12-06T21:01:10.425+01:00</t>
  </si>
  <si>
    <t>2025-12-06T20:35:19.387+01:00</t>
  </si>
  <si>
    <t>2025-12-06T20:48:12.513+01:00</t>
  </si>
  <si>
    <t>2025-12-06T20:26:24.326+01:00</t>
  </si>
  <si>
    <t>2025-12-06T20:38:44.493+01:00</t>
  </si>
  <si>
    <t>2025-12-06T20:26:03.909+01:00</t>
  </si>
  <si>
    <t>2025-12-06T20:43:40.348+01:00</t>
  </si>
  <si>
    <t>2025-12-06T20:59:59.782+01:00</t>
  </si>
  <si>
    <t>2025-12-06T20:26:04.321+01:00</t>
  </si>
  <si>
    <t>2025-12-06T20:22:34.692+01:00</t>
  </si>
  <si>
    <t>2025-12-06T20:35:10.310+01:00</t>
  </si>
  <si>
    <t>2025-12-06T20:22:03.850+01:00</t>
  </si>
  <si>
    <t>2025-12-06T20:44:14.374+01:00</t>
  </si>
  <si>
    <t>2025-12-06T20:53:48.109+01:00</t>
  </si>
  <si>
    <t>2025-12-06T20:22:08.553+01:00</t>
  </si>
  <si>
    <t>2025-12-06T20:20:51.844+01:00</t>
  </si>
  <si>
    <t>2025-12-06T20:37:20.595+01:00</t>
  </si>
  <si>
    <t>2025-12-06T20:14:04.097+01:00</t>
  </si>
  <si>
    <t>2025-12-06T20:33:23.292+01:00</t>
  </si>
  <si>
    <t>2025-12-06T20:12:25.353+01:00</t>
  </si>
  <si>
    <t>2025-12-06T20:29:08.451+01:00</t>
  </si>
  <si>
    <t>2025-12-06T20:07:45.970+01:00</t>
  </si>
  <si>
    <t>2025-12-06T20:10:25.278+01:00</t>
  </si>
  <si>
    <t>2025-12-06T19:58:03.907+01:00</t>
  </si>
  <si>
    <t>2025-12-06T20:16:37.240+01:00</t>
  </si>
  <si>
    <t>2025-12-06T20:24:51.233+01:00</t>
  </si>
  <si>
    <t>2025-12-06T19:58:04.323+01:00</t>
  </si>
  <si>
    <t>2025-12-06T19:54:16.292+01:00</t>
  </si>
  <si>
    <t>2025-12-06T20:21:06.239+01:00</t>
  </si>
  <si>
    <t>2025-12-06T20:44:45.329+01:00</t>
  </si>
  <si>
    <t>2025-12-06T19:54:17.165+01:00</t>
  </si>
  <si>
    <t>2025-12-06T19:51:03.523+01:00</t>
  </si>
  <si>
    <t>2025-12-06T20:14:37.397+01:00</t>
  </si>
  <si>
    <t>2025-12-06T19:50:03.149+01:00</t>
  </si>
  <si>
    <t>2025-12-06T20:06:56.435+01:00</t>
  </si>
  <si>
    <t>2025-12-06T19:44:00.989+01:00</t>
  </si>
  <si>
    <t>2025-12-06T20:12:22.521+01:00</t>
  </si>
  <si>
    <t>2025-12-06T19:43:18.173+01:00</t>
  </si>
  <si>
    <t>2025-12-06T20:09:52.573+01:00</t>
  </si>
  <si>
    <t>2025-12-06T19:40:03.925+01:00</t>
  </si>
  <si>
    <t>2025-12-06T20:08:16.245+01:00</t>
  </si>
  <si>
    <t>2025-12-06T20:30:12.376+01:00</t>
  </si>
  <si>
    <t>2025-12-06T19:40:04.191+01:00</t>
  </si>
  <si>
    <t>2025-12-06T19:37:33.539+01:00</t>
  </si>
  <si>
    <t>2025-12-06T20:05:53.395+01:00</t>
  </si>
  <si>
    <t>2025-12-06T19:36:06.042+01:00</t>
  </si>
  <si>
    <t>2025-12-06T20:02:02.184+01:00</t>
  </si>
  <si>
    <t>2025-12-06T20:06:01.875+01:00</t>
  </si>
  <si>
    <t>2025-12-06T19:36:06.510+01:00</t>
  </si>
  <si>
    <t>2025-12-06T19:34:04.150+01:00</t>
  </si>
  <si>
    <t>2025-12-06T20:26:02.282+01:00</t>
  </si>
  <si>
    <t>2025-12-06T19:30:29.252+01:00</t>
  </si>
  <si>
    <t>2025-12-06T19:55:55.406+01:00</t>
  </si>
  <si>
    <t>2025-12-06T19:28:26.654+01:00</t>
  </si>
  <si>
    <t>2025-12-06T19:51:40.320+01:00</t>
  </si>
  <si>
    <t>2025-12-06T19:28:15.122+01:00</t>
  </si>
  <si>
    <t>2025-12-06T19:36:20.609+01:00</t>
  </si>
  <si>
    <t>2025-12-06T19:27:29.170+01:00</t>
  </si>
  <si>
    <t>2025-12-06T19:49:54.144+01:00</t>
  </si>
  <si>
    <t>2025-12-06T19:26:03.631+01:00</t>
  </si>
  <si>
    <t>2025-12-06T19:38:28.123+01:00</t>
  </si>
  <si>
    <t>2025-12-06T20:19:05.280+01:00</t>
  </si>
  <si>
    <t>2025-12-06T19:26:03.985+01:00</t>
  </si>
  <si>
    <t>2025-12-06T19:25:11.326+01:00</t>
  </si>
  <si>
    <t>2025-12-06T20:00:08.304+01:00</t>
  </si>
  <si>
    <t>2025-12-06T20:31:37.998+01:00</t>
  </si>
  <si>
    <t>2025-12-06T19:25:18.820+01:00</t>
  </si>
  <si>
    <t>2025-12-06T19:16:02.897+01:00</t>
  </si>
  <si>
    <t>2025-12-06T19:55:45.678+01:00</t>
  </si>
  <si>
    <t>2025-12-06T20:11:49.130+01:00</t>
  </si>
  <si>
    <t>2025-12-06T19:16:04.551+01:00</t>
  </si>
  <si>
    <t>2025-12-06T19:14:06.264+01:00</t>
  </si>
  <si>
    <t>2025-12-06T19:31:51.411+01:00</t>
  </si>
  <si>
    <t>2025-12-06T19:11:40.775+01:00</t>
  </si>
  <si>
    <t>2025-12-06T19:29:15.082+01:00</t>
  </si>
  <si>
    <t>2025-12-06T19:53:01.085+01:00</t>
  </si>
  <si>
    <t>2025-12-06T19:11:43.752+01:00</t>
  </si>
  <si>
    <t>2025-12-06T19:09:05.360+01:00</t>
  </si>
  <si>
    <t>2025-12-06T19:28:20.499+01:00</t>
  </si>
  <si>
    <t>2025-12-06T19:08:28.542+01:00</t>
  </si>
  <si>
    <t>2025-12-06T19:26:08.331+01:00</t>
  </si>
  <si>
    <t>2025-12-06T19:07:03.686+01:00</t>
  </si>
  <si>
    <t>2025-12-06T19:33:15.380+01:00</t>
  </si>
  <si>
    <t>2025-12-06T20:07:25.660+01:00</t>
  </si>
  <si>
    <t>2025-12-06T19:07:04.023+01:00</t>
  </si>
  <si>
    <t>2025-12-06T19:05:03.156+01:00</t>
  </si>
  <si>
    <t>2025-12-06T19:53:01.719+01:00</t>
  </si>
  <si>
    <t>2025-12-06T19:04:04.402+01:00</t>
  </si>
  <si>
    <t>2025-12-06T19:15:12.225+01:00</t>
  </si>
  <si>
    <t>2025-12-06T19:32:42.316+01:00</t>
  </si>
  <si>
    <t>2025-12-06T19:04:04.797+01:00</t>
  </si>
  <si>
    <t>2025-12-06T18:55:16.024+01:00</t>
  </si>
  <si>
    <t>2025-12-06T19:09:15.831+01:00</t>
  </si>
  <si>
    <t>2025-12-06T18:54:03.620+01:00</t>
  </si>
  <si>
    <t>2025-12-06T19:22:37.033+01:00</t>
  </si>
  <si>
    <t>2025-12-06T19:50:52.835+01:00</t>
  </si>
  <si>
    <t>2025-12-06T18:54:04.073+01:00</t>
  </si>
  <si>
    <t>2025-12-06T18:53:46.669+01:00</t>
  </si>
  <si>
    <t>2025-12-06T19:04:58.832+01:00</t>
  </si>
  <si>
    <t>2025-12-06T18:53:05.189+01:00</t>
  </si>
  <si>
    <t>2025-12-06T19:18:53.979+01:00</t>
  </si>
  <si>
    <t>2025-12-06T19:42:15.358+01:00</t>
  </si>
  <si>
    <t>2025-12-06T18:53:05.617+01:00</t>
  </si>
  <si>
    <t>2025-12-06T18:46:49.010+01:00</t>
  </si>
  <si>
    <t>2025-12-06T18:58:06.816+01:00</t>
  </si>
  <si>
    <t>2025-12-06T18:44:03.303+01:00</t>
  </si>
  <si>
    <t>2025-12-06T19:01:12.575+01:00</t>
  </si>
  <si>
    <t>2025-12-06T19:31:54.904+01:00</t>
  </si>
  <si>
    <t>2025-12-06T18:44:03.792+01:00</t>
  </si>
  <si>
    <t>2025-12-06T18:43:03.363+01:00</t>
  </si>
  <si>
    <t>2025-12-06T18:58:24.648+01:00</t>
  </si>
  <si>
    <t>2025-12-06T19:25:48.821+01:00</t>
  </si>
  <si>
    <t>2025-12-06T18:43:03.781+01:00</t>
  </si>
  <si>
    <t>2025-12-06T18:38:47.778+01:00</t>
  </si>
  <si>
    <t>2025-12-06T19:00:22.612+01:00</t>
  </si>
  <si>
    <t>2025-12-06T18:34:03.060+01:00</t>
  </si>
  <si>
    <t>2025-12-06T18:51:22.563+01:00</t>
  </si>
  <si>
    <t>2025-12-06T19:16:16.743+01:00</t>
  </si>
  <si>
    <t>2025-12-06T18:34:03.526+01:00</t>
  </si>
  <si>
    <t>2025-12-06T18:30:05.207+01:00</t>
  </si>
  <si>
    <t>2025-12-06T18:46:46.529+01:00</t>
  </si>
  <si>
    <t>2025-12-06T18:57:33.942+01:00</t>
  </si>
  <si>
    <t>2025-12-06T18:30:05.490+01:00</t>
  </si>
  <si>
    <t>2025-12-06T18:29:03.245+01:00</t>
  </si>
  <si>
    <t>2025-12-06T18:51:30.510+01:00</t>
  </si>
  <si>
    <t>2025-12-06T19:06:31.035+01:00</t>
  </si>
  <si>
    <t>2025-12-06T18:29:03.704+01:00</t>
  </si>
  <si>
    <t>2025-12-06T18:27:29.415+01:00</t>
  </si>
  <si>
    <t>2025-12-06T18:43:18.702+01:00</t>
  </si>
  <si>
    <t>2025-12-06T18:26:03.806+01:00</t>
  </si>
  <si>
    <t>2025-12-06T18:39:59.739+01:00</t>
  </si>
  <si>
    <t>2025-12-06T18:19:04.851+01:00</t>
  </si>
  <si>
    <t>2025-12-06T18:37:44.695+01:00</t>
  </si>
  <si>
    <t>2025-12-06T18:09:03.044+01:00</t>
  </si>
  <si>
    <t>2025-12-06T18:34:11.475+01:00</t>
  </si>
  <si>
    <t>2025-12-06T18:06:20.425+01:00</t>
  </si>
  <si>
    <t>2025-12-06T18:28:52.678+01:00</t>
  </si>
  <si>
    <t>2025-12-06T18:04:02.708+01:00</t>
  </si>
  <si>
    <t>2025-12-06T18:32:40.518+01:00</t>
  </si>
  <si>
    <t>2025-12-06T18:46:48.154+01:00</t>
  </si>
  <si>
    <t>2025-12-06T18:04:03.148+01:00</t>
  </si>
  <si>
    <t>2025-12-06T18:03:07.189+01:00</t>
  </si>
  <si>
    <t>2025-12-06T18:21:45.276+01:00</t>
  </si>
  <si>
    <t>2025-12-06T18:00:52.382+01:00</t>
  </si>
  <si>
    <t>2025-12-06T18:19:53.675+01:00</t>
  </si>
  <si>
    <t>2025-12-06T18:00:14.990+01:00</t>
  </si>
  <si>
    <t>2025-12-06T18:08:37.348+01:00</t>
  </si>
  <si>
    <t>2025-12-06T18:29:07.020+01:00</t>
  </si>
  <si>
    <t>2025-12-06T18:00:17.542+01:00</t>
  </si>
  <si>
    <t>2025-12-06T18:00:14.745+01:00</t>
  </si>
  <si>
    <t>2025-12-06T18:13:41.411+01:00</t>
  </si>
  <si>
    <t>2025-12-06T18:26:54.948+01:00</t>
  </si>
  <si>
    <t>2025-12-06T18:00:17.544+01:00</t>
  </si>
  <si>
    <t>2025-12-06T17:56:34.842+01:00</t>
  </si>
  <si>
    <t>2025-12-06T18:08:31.884+01:00</t>
  </si>
  <si>
    <t>2025-12-06T17:47:38.315+01:00</t>
  </si>
  <si>
    <t>2025-12-06T18:06:53.593+01:00</t>
  </si>
  <si>
    <t>2025-12-06T17:45:28.451+01:00</t>
  </si>
  <si>
    <t>2025-12-06T17:53:33.815+01:00</t>
  </si>
  <si>
    <t>2025-12-06T17:43:03.066+01:00</t>
  </si>
  <si>
    <t>2025-12-06T17:54:36.360+01:00</t>
  </si>
  <si>
    <t>2025-12-06T17:42:03.172+01:00</t>
  </si>
  <si>
    <t>2025-12-06T17:58:19.513+01:00</t>
  </si>
  <si>
    <t>2025-12-06T18:09:00.118+01:00</t>
  </si>
  <si>
    <t>2025-12-06T17:42:03.477+01:00</t>
  </si>
  <si>
    <t>2025-12-06T17:39:04.364+01:00</t>
  </si>
  <si>
    <t>2025-12-06T18:03:47.336+01:00</t>
  </si>
  <si>
    <t>2025-12-06T17:36:53.995+01:00</t>
  </si>
  <si>
    <t>2025-12-06T17:52:21.772+01:00</t>
  </si>
  <si>
    <t>2025-12-06T17:35:37.351+01:00</t>
  </si>
  <si>
    <t>2025-12-06T17:51:50.511+01:00</t>
  </si>
  <si>
    <t>2025-12-06T17:34:20.237+01:00</t>
  </si>
  <si>
    <t>2025-12-06T17:44:51.471+01:00</t>
  </si>
  <si>
    <t>2025-12-06T17:34:02.823+01:00</t>
  </si>
  <si>
    <t>2025-12-06T18:02:13.839+01:00</t>
  </si>
  <si>
    <t>2025-12-06T18:21:01.401+01:00</t>
  </si>
  <si>
    <t>2025-12-06T17:34:03.099+01:00</t>
  </si>
  <si>
    <t>2025-12-06T17:32:03.092+01:00</t>
  </si>
  <si>
    <t>2025-12-06T17:39:51.395+01:00</t>
  </si>
  <si>
    <t>2025-12-06T17:30:23.373+01:00</t>
  </si>
  <si>
    <t>2025-12-06T17:38:50.475+01:00</t>
  </si>
  <si>
    <t>2025-12-06T17:24:03.306+01:00</t>
  </si>
  <si>
    <t>2025-12-06T17:31:43.253+01:00</t>
  </si>
  <si>
    <t>2025-12-06T17:48:23.469+01:00</t>
  </si>
  <si>
    <t>2025-12-06T17:24:04.132+01:00</t>
  </si>
  <si>
    <t>2025-12-06T17:24:03.216+01:00</t>
  </si>
  <si>
    <t>2025-12-06T17:37:24.247+01:00</t>
  </si>
  <si>
    <t>2025-12-06T17:16:51.666+01:00</t>
  </si>
  <si>
    <t>2025-12-06T17:27:37.573+01:00</t>
  </si>
  <si>
    <t>2025-12-06T17:16:02.972+01:00</t>
  </si>
  <si>
    <t>2025-12-06T17:25:07.237+01:00</t>
  </si>
  <si>
    <t>2025-12-06T17:32:57.367+01:00</t>
  </si>
  <si>
    <t>2025-12-06T17:16:03.411+01:00</t>
  </si>
  <si>
    <t>2025-12-06T17:14:39.563+01:00</t>
  </si>
  <si>
    <t>2025-12-06T17:23:25.228+01:00</t>
  </si>
  <si>
    <t>2025-12-06T17:07:03.484+01:00</t>
  </si>
  <si>
    <t>2025-12-06T17:21:22.243+01:00</t>
  </si>
  <si>
    <t>2025-12-06T17:43:18.296+01:00</t>
  </si>
  <si>
    <t>2025-12-06T17:07:03.786+01:00</t>
  </si>
  <si>
    <t>2025-12-06T16:56:45.842+01:00</t>
  </si>
  <si>
    <t>2025-12-06T17:07:53.459+01:00</t>
  </si>
  <si>
    <t>2025-12-06T16:49:36.114+01:00</t>
  </si>
  <si>
    <t>2025-12-06T17:02:30.407+01:00</t>
  </si>
  <si>
    <t>2025-12-06T16:49:03.259+01:00</t>
  </si>
  <si>
    <t>2025-12-06T16:57:35.609+01:00</t>
  </si>
  <si>
    <t>2025-12-06T16:47:02.334+01:00</t>
  </si>
  <si>
    <t>2025-12-06T17:01:01.188+01:00</t>
  </si>
  <si>
    <t>2025-12-06T17:12:32.979+01:00</t>
  </si>
  <si>
    <t>2025-12-06T16:47:02.658+01:00</t>
  </si>
  <si>
    <t>2025-12-06T16:36:23.298+01:00</t>
  </si>
  <si>
    <t>2025-12-06T16:50:54.317+01:00</t>
  </si>
  <si>
    <t>Ogtay</t>
  </si>
  <si>
    <t>2025-12-06T16:35:04.015+01:00</t>
  </si>
  <si>
    <t>2025-12-06T16:48:52.341+01:00</t>
  </si>
  <si>
    <t>2025-12-06T16:33:31.024+01:00</t>
  </si>
  <si>
    <t>2025-12-06T16:46:43.384+01:00</t>
  </si>
  <si>
    <t>2025-12-06T16:32:05.025+01:00</t>
  </si>
  <si>
    <t>2025-12-06T16:45:19.175+01:00</t>
  </si>
  <si>
    <t>2025-12-06T16:30:59.339+01:00</t>
  </si>
  <si>
    <t>2025-12-06T16:44:13.512+01:00</t>
  </si>
  <si>
    <t>2025-12-06T16:24:40.147+01:00</t>
  </si>
  <si>
    <t>2025-12-06T16:38:51.525+01:00</t>
  </si>
  <si>
    <t>2025-12-06T16:24:02.700+01:00</t>
  </si>
  <si>
    <t>2025-12-06T16:33:42.130+01:00</t>
  </si>
  <si>
    <t>2025-12-06T16:11:03.705+01:00</t>
  </si>
  <si>
    <t>2025-12-06T16:22:31.097+01:00</t>
  </si>
  <si>
    <t>2025-12-06T16:08:02.159+01:00</t>
  </si>
  <si>
    <t>2025-12-06T18:17:31.389+01:00</t>
  </si>
  <si>
    <t>2025-12-06T18:38:06.768+01:00</t>
  </si>
  <si>
    <t>2025-12-06T16:50:00.458+01:00</t>
  </si>
  <si>
    <t>2025-12-06T15:53:03.291+01:00</t>
  </si>
  <si>
    <t>2025-12-06T16:01:38.128+01:00</t>
  </si>
  <si>
    <t>2025-12-06T15:46:35.990+01:00</t>
  </si>
  <si>
    <t>2025-12-06T16:00:48.113+01:00</t>
  </si>
  <si>
    <t>2025-12-06T15:37:41.421+01:00</t>
  </si>
  <si>
    <t>2025-12-06T15:45:35.846+01:00</t>
  </si>
  <si>
    <t>2025-12-06T15:33:00.881+01:00</t>
  </si>
  <si>
    <t>2025-12-06T15:40:06.157+01:00</t>
  </si>
  <si>
    <t>2025-12-06T15:31:02.853+01:00</t>
  </si>
  <si>
    <t>2025-12-06T15:39:09.950+01:00</t>
  </si>
  <si>
    <t>Oleksandr</t>
  </si>
  <si>
    <t>2025-12-06T15:20:42.347+01:00</t>
  </si>
  <si>
    <t>2025-12-06T15:36:03.130+01:00</t>
  </si>
  <si>
    <t>2025-12-06T15:19:02.785+01:00</t>
  </si>
  <si>
    <t>2025-12-06T15:31:33.940+01:00</t>
  </si>
  <si>
    <t>2025-12-06T15:17:34.240+01:00</t>
  </si>
  <si>
    <t>2025-12-06T15:25:15.194+01:00</t>
  </si>
  <si>
    <t>2025-12-06T14:46:43.332+01:00</t>
  </si>
  <si>
    <t>2025-12-06T14:59:16.025+01:00</t>
  </si>
  <si>
    <t>2025-12-06T14:46:03.623+01:00</t>
  </si>
  <si>
    <t>2025-12-06T14:57:21.781+01:00</t>
  </si>
  <si>
    <t>2025-12-06T14:43:02.797+01:00</t>
  </si>
  <si>
    <t>2025-12-06T14:51:11.756+01:00</t>
  </si>
  <si>
    <t>2025-12-06T14:58:50.444+01:00</t>
  </si>
  <si>
    <t>2025-12-06T14:43:03.210+01:00</t>
  </si>
  <si>
    <t>2025-12-06T14:35:04.157+01:00</t>
  </si>
  <si>
    <t>2025-12-06T14:49:09.756+01:00</t>
  </si>
  <si>
    <t>2025-12-06T14:25:02.605+01:00</t>
  </si>
  <si>
    <t>2025-12-06T14:36:50.696+01:00</t>
  </si>
  <si>
    <t>2025-12-06T14:21:00.413+01:00</t>
  </si>
  <si>
    <t>2025-12-06T14:35:37.926+01:00</t>
  </si>
  <si>
    <t>2025-12-06T14:19:32.322+01:00</t>
  </si>
  <si>
    <t>2025-12-06T14:31:42.926+01:00</t>
  </si>
  <si>
    <t>2025-12-06T14:12:31.946+01:00</t>
  </si>
  <si>
    <t>2025-12-06T14:26:46.853+01:00</t>
  </si>
  <si>
    <t>2025-12-06T14:12:31.290+01:00</t>
  </si>
  <si>
    <t>2025-12-06T14:26:05.859+01:00</t>
  </si>
  <si>
    <t>2025-12-06T13:41:34.303+01:00</t>
  </si>
  <si>
    <t>2025-12-06T13:51:09.588+01:00</t>
  </si>
  <si>
    <t>2025-12-06T13:36:04.431+01:00</t>
  </si>
  <si>
    <t>2025-12-06T13:49:50.315+01:00</t>
  </si>
  <si>
    <t>2025-12-06T13:28:13.335+01:00</t>
  </si>
  <si>
    <t>2025-12-06T13:37:45.584+01:00</t>
  </si>
  <si>
    <t>2025-12-06T13:08:03.192+01:00</t>
  </si>
  <si>
    <t>2025-12-06T13:16:18.300+01:00</t>
  </si>
  <si>
    <t>2025-12-06T13:26:40.375+01:00</t>
  </si>
  <si>
    <t>2025-12-06T13:08:03.478+01:00</t>
  </si>
  <si>
    <t>2025-12-06T13:00:28.042+01:00</t>
  </si>
  <si>
    <t>2025-12-06T13:14:58.630+01:00</t>
  </si>
  <si>
    <t>2025-12-06T12:56:38.555+01:00</t>
  </si>
  <si>
    <t>2025-12-06T13:05:38.474+01:00</t>
  </si>
  <si>
    <t>2025-12-06T12:39:25.225+01:00</t>
  </si>
  <si>
    <t>2025-12-06T12:55:52.104+01:00</t>
  </si>
  <si>
    <t>2025-12-06T12:37:03.902+01:00</t>
  </si>
  <si>
    <t>2025-12-06T12:49:25.178+01:00</t>
  </si>
  <si>
    <t>2025-12-06T13:04:06.432+01:00</t>
  </si>
  <si>
    <t>2025-12-06T12:37:23.064+01:00</t>
  </si>
  <si>
    <t>2025-12-06T12:34:03.916+01:00</t>
  </si>
  <si>
    <t>2025-12-06T12:47:43.203+01:00</t>
  </si>
  <si>
    <t>2025-12-06T12:51:12.820+01:00</t>
  </si>
  <si>
    <t>2025-12-06T12:34:04.266+01:00</t>
  </si>
  <si>
    <t>2025-12-06T12:31:17.585+01:00</t>
  </si>
  <si>
    <t>2025-12-06T12:41:06.824+01:00</t>
  </si>
  <si>
    <t>2025-12-06T12:31:16.181+01:00</t>
  </si>
  <si>
    <t>2025-12-06T12:38:43.356+01:00</t>
  </si>
  <si>
    <t>2025-12-06T12:29:06.462+01:00</t>
  </si>
  <si>
    <t>2025-12-06T12:44:36.168+01:00</t>
  </si>
  <si>
    <t>2025-12-06T12:55:24.371+01:00</t>
  </si>
  <si>
    <t>2025-12-06T12:29:07.827+01:00</t>
  </si>
  <si>
    <t>2025-12-06T12:23:39.187+01:00</t>
  </si>
  <si>
    <t>2025-12-06T12:33:28.368+01:00</t>
  </si>
  <si>
    <t>Andrii</t>
  </si>
  <si>
    <t>2025-12-06T12:22:05.020+01:00</t>
  </si>
  <si>
    <t>2025-12-06T12:31:31.300+01:00</t>
  </si>
  <si>
    <t>2025-12-06T12:09:39.814+01:00</t>
  </si>
  <si>
    <t>2025-12-06T12:29:34.308+01:00</t>
  </si>
  <si>
    <t>2025-12-06T12:06:30.786+01:00</t>
  </si>
  <si>
    <t>2025-12-06T12:28:41.087+01:00</t>
  </si>
  <si>
    <t>2025-12-06T12:03:02.771+01:00</t>
  </si>
  <si>
    <t>2025-12-06T12:25:08.088+01:00</t>
  </si>
  <si>
    <t>2025-12-06T12:55:34.438+01:00</t>
  </si>
  <si>
    <t>2025-12-06T12:03:03.269+01:00</t>
  </si>
  <si>
    <t>2025-12-06T12:02:02.965+01:00</t>
  </si>
  <si>
    <t>2025-12-06T12:24:35.125+01:00</t>
  </si>
  <si>
    <t>2025-12-06T12:46:19.239+01:00</t>
  </si>
  <si>
    <t>2025-12-06T12:02:03.270+01:00</t>
  </si>
  <si>
    <t>2025-12-06T12:01:02.594+01:00</t>
  </si>
  <si>
    <t>2025-12-06T12:21:26.094+01:00</t>
  </si>
  <si>
    <t>2025-12-06T12:35:04.836+01:00</t>
  </si>
  <si>
    <t>2025-12-06T12:01:02.877+01:00</t>
  </si>
  <si>
    <t>2025-12-06T12:00:32.287+01:00</t>
  </si>
  <si>
    <t>2025-12-06T12:10:26.110+01:00</t>
  </si>
  <si>
    <t>2025-12-06T11:59:25.560+01:00</t>
  </si>
  <si>
    <t>2025-12-06T12:12:44.162+01:00</t>
  </si>
  <si>
    <t>2025-12-06T11:54:03.290+01:00</t>
  </si>
  <si>
    <t>2025-12-06T12:01:02.107+01:00</t>
  </si>
  <si>
    <t>2025-12-06T12:09:19.577+01:00</t>
  </si>
  <si>
    <t>2025-12-06T11:54:03.598+01:00</t>
  </si>
  <si>
    <t>2025-12-06T11:48:24.533+01:00</t>
  </si>
  <si>
    <t>2025-12-06T11:57:40.425+01:00</t>
  </si>
  <si>
    <t>2025-12-06T11:47:26.293+01:00</t>
  </si>
  <si>
    <t>2025-12-06T11:55:32.042+01:00</t>
  </si>
  <si>
    <t>2025-12-06T11:15:04.261+01:00</t>
  </si>
  <si>
    <t>2025-12-06T11:40:44.965+01:00</t>
  </si>
  <si>
    <t>2025-12-06T11:04:59.846+01:00</t>
  </si>
  <si>
    <t>2025-12-06T11:23:36.142+01:00</t>
  </si>
  <si>
    <t>2025-12-06T10:54:02.874+01:00</t>
  </si>
  <si>
    <t>2025-12-06T11:18:16.876+01:00</t>
  </si>
  <si>
    <t>2025-12-06T11:26:29.491+01:00</t>
  </si>
  <si>
    <t>2025-12-06T10:54:03.310+01:00</t>
  </si>
  <si>
    <t>2025-12-06T10:49:03.076+01:00</t>
  </si>
  <si>
    <t>2025-12-06T11:37:46.926+01:00</t>
  </si>
  <si>
    <t>2025-12-06T00:38:47.680+01:00</t>
  </si>
  <si>
    <t>2025-12-06T00:51:10.781+01:00</t>
  </si>
  <si>
    <t>canceled</t>
  </si>
  <si>
    <t>2025-12-06T00:25:36.461+01:00</t>
  </si>
  <si>
    <t>2025-12-06T00:32:46.082+01:00</t>
  </si>
  <si>
    <t>2025-12-06T00:21:03.027+01:00</t>
  </si>
  <si>
    <t>2025-12-06T00:28:26.460+01:00</t>
  </si>
  <si>
    <t>2025-12-06T05:59:59.999+01:00</t>
  </si>
  <si>
    <t>2025-12-06T00:10:07.788+01:00</t>
  </si>
  <si>
    <t>2025-12-06T00:19:50.670+01:00</t>
  </si>
  <si>
    <t>2025-12-06T00:08:36.315+01:00</t>
  </si>
  <si>
    <t>2025-12-06T00:18:21.647+01:00</t>
  </si>
  <si>
    <t>2025-12-06T00:05:32.051+01:00</t>
  </si>
  <si>
    <t>2025-12-06T00:11:48.478+01:00</t>
  </si>
  <si>
    <t>Ibrohimjon</t>
  </si>
  <si>
    <t>2025-12-05T23:59:11.056+01:00</t>
  </si>
  <si>
    <t>2025-12-06T00:05:57.629+01:00</t>
  </si>
  <si>
    <t>2025-12-05T23:55:06.826+01:00</t>
  </si>
  <si>
    <t>2025-12-06T00:01:13.682+01:00</t>
  </si>
  <si>
    <t>2025-12-05T23:54:13.030+01:00</t>
  </si>
  <si>
    <t>2025-12-06T00:04:25.652+01:00</t>
  </si>
  <si>
    <t>2025-12-05T23:51:05.499+01:00</t>
  </si>
  <si>
    <t>2025-12-06T00:00:09.853+01:00</t>
  </si>
  <si>
    <t>Tomáš Fabera</t>
  </si>
  <si>
    <t>2025-12-05T23:45:03.306+01:00</t>
  </si>
  <si>
    <t>2025-12-05T23:50:57.437+01:00</t>
  </si>
  <si>
    <t>2025-12-06T00:02:58.022+01:00</t>
  </si>
  <si>
    <t>2025-12-05T23:45:03.615+01:00</t>
  </si>
  <si>
    <t>2025-12-05T23:36:50.730+01:00</t>
  </si>
  <si>
    <t>2025-12-05T23:44:31.572+01:00</t>
  </si>
  <si>
    <t>2025-12-05T23:24:33.898+01:00</t>
  </si>
  <si>
    <t>2025-12-05T23:30:59.638+01:00</t>
  </si>
  <si>
    <t>2025-12-05T23:20:50.930+01:00</t>
  </si>
  <si>
    <t>2025-12-05T23:28:31.433+01:00</t>
  </si>
  <si>
    <t>2025-12-05T23:17:10.823+01:00</t>
  </si>
  <si>
    <t>2025-12-05T23:26:44.542+01:00</t>
  </si>
  <si>
    <t>2025-12-05T23:15:06.755+01:00</t>
  </si>
  <si>
    <t>2025-12-05T23:26:00.574+01:00</t>
  </si>
  <si>
    <t>2025-12-05T23:14:02.671+01:00</t>
  </si>
  <si>
    <t>2025-12-05T23:23:16.367+01:00</t>
  </si>
  <si>
    <t>2025-12-05T23:30:02.173+01:00</t>
  </si>
  <si>
    <t>2025-12-05T23:14:03.024+01:00</t>
  </si>
  <si>
    <t>Viacheslav</t>
  </si>
  <si>
    <t>2025-12-05T23:09:50.865+01:00</t>
  </si>
  <si>
    <t>2025-12-05T23:16:49.491+01:00</t>
  </si>
  <si>
    <t>2025-12-05T23:08:02.706+01:00</t>
  </si>
  <si>
    <t>2025-12-05T23:14:32.490+01:00</t>
  </si>
  <si>
    <t>2025-12-05T23:06:07.571+01:00</t>
  </si>
  <si>
    <t>2025-12-05T23:13:16.192+01:00</t>
  </si>
  <si>
    <t>2025-12-05T23:29:53.388+01:00</t>
  </si>
  <si>
    <t>2025-12-05T23:06:08.418+01:00</t>
  </si>
  <si>
    <t>2025-12-05T23:00:31.749+01:00</t>
  </si>
  <si>
    <t>2025-12-05T23:10:54.507+01:00</t>
  </si>
  <si>
    <t>2025-12-05T22:50:30.685+01:00</t>
  </si>
  <si>
    <t>2025-12-05T23:06:46.373+01:00</t>
  </si>
  <si>
    <t>2025-12-05T22:49:57.763+01:00</t>
  </si>
  <si>
    <t>2025-12-05T23:06:28.398+01:00</t>
  </si>
  <si>
    <t>2025-12-05T22:47:58.143+01:00</t>
  </si>
  <si>
    <t>2025-12-05T23:01:35.346+01:00</t>
  </si>
  <si>
    <t>2025-12-05T22:47:00.272+01:00</t>
  </si>
  <si>
    <t>2025-12-05T23:01:32.464+01:00</t>
  </si>
  <si>
    <t>2025-12-05T22:37:21.885+01:00</t>
  </si>
  <si>
    <t>2025-12-05T22:46:36.392+01:00</t>
  </si>
  <si>
    <t>2025-12-05T22:36:40.929+01:00</t>
  </si>
  <si>
    <t>2025-12-05T22:37:32.214+01:00</t>
  </si>
  <si>
    <t>2025-12-05T22:36:30.862+01:00</t>
  </si>
  <si>
    <t>2025-12-05T22:44:44.340+01:00</t>
  </si>
  <si>
    <t>2025-12-05T22:35:54.215+01:00</t>
  </si>
  <si>
    <t>2025-12-05T22:35:02.690+01:00</t>
  </si>
  <si>
    <t>2025-12-05T22:41:27.172+01:00</t>
  </si>
  <si>
    <t>2025-12-05T22:34:49.128+01:00</t>
  </si>
  <si>
    <t>2025-12-05T22:45:00.494+01:00</t>
  </si>
  <si>
    <t>2025-12-05T22:26:29.070+01:00</t>
  </si>
  <si>
    <t>2025-12-05T22:38:54.481+01:00</t>
  </si>
  <si>
    <t>2025-12-05T22:26:04.091+01:00</t>
  </si>
  <si>
    <t>2025-12-05T22:37:51.296+01:00</t>
  </si>
  <si>
    <t>2025-12-05T22:42:28.405+01:00</t>
  </si>
  <si>
    <t>2025-12-05T22:26:04.511+01:00</t>
  </si>
  <si>
    <t>2025-12-05T22:22:27.903+01:00</t>
  </si>
  <si>
    <t>2025-12-05T22:35:01.480+01:00</t>
  </si>
  <si>
    <t>2025-12-05T22:21:28.564+01:00</t>
  </si>
  <si>
    <t>2025-12-05T22:32:17.454+01:00</t>
  </si>
  <si>
    <t>2025-12-05T22:17:15.282+01:00</t>
  </si>
  <si>
    <t>2025-12-05T22:29:28.056+01:00</t>
  </si>
  <si>
    <t>2025-12-05T22:51:36.259+01:00</t>
  </si>
  <si>
    <t>2025-12-05T22:17:15.723+01:00</t>
  </si>
  <si>
    <t>2025-12-05T22:08:05.593+01:00</t>
  </si>
  <si>
    <t>2025-12-05T22:26:19.134+01:00</t>
  </si>
  <si>
    <t>2025-12-05T22:33:22.036+01:00</t>
  </si>
  <si>
    <t>2025-12-05T22:08:05.997+01:00</t>
  </si>
  <si>
    <t>2025-12-05T22:05:28.758+01:00</t>
  </si>
  <si>
    <t>2025-12-05T22:22:09.595+01:00</t>
  </si>
  <si>
    <t>2025-12-05T21:51:03.107+01:00</t>
  </si>
  <si>
    <t>2025-12-05T22:03:35.062+01:00</t>
  </si>
  <si>
    <t>2025-12-05T22:13:14.169+01:00</t>
  </si>
  <si>
    <t>2025-12-05T21:51:03.397+01:00</t>
  </si>
  <si>
    <t>2025-12-05T21:49:22.671+01:00</t>
  </si>
  <si>
    <t>2025-12-05T22:06:08.325+01:00</t>
  </si>
  <si>
    <t>2025-12-05T21:45:48.601+01:00</t>
  </si>
  <si>
    <t>2025-12-05T21:59:31.216+01:00</t>
  </si>
  <si>
    <t>2025-12-05T21:41:39.244+01:00</t>
  </si>
  <si>
    <t>2025-12-05T22:00:52.081+01:00</t>
  </si>
  <si>
    <t>2025-12-05T21:37:04.040+01:00</t>
  </si>
  <si>
    <t>2025-12-05T21:46:47.055+01:00</t>
  </si>
  <si>
    <t>2025-12-05T21:36:55.094+01:00</t>
  </si>
  <si>
    <t>2025-12-05T21:56:19.253+01:00</t>
  </si>
  <si>
    <t>2025-12-05T21:36:02.917+01:00</t>
  </si>
  <si>
    <t>2025-12-05T21:51:50.050+01:00</t>
  </si>
  <si>
    <t>2025-12-05T22:02:05.137+01:00</t>
  </si>
  <si>
    <t>2025-12-05T21:36:03.192+01:00</t>
  </si>
  <si>
    <t>2025-12-05T21:34:56.968+01:00</t>
  </si>
  <si>
    <t>2025-12-05T21:55:27.285+01:00</t>
  </si>
  <si>
    <t>2025-12-05T21:34:12.326+01:00</t>
  </si>
  <si>
    <t>2025-12-05T21:53:42.238+01:00</t>
  </si>
  <si>
    <t>2025-12-05T21:25:10.924+01:00</t>
  </si>
  <si>
    <t>2025-12-05T21:30:35.171+01:00</t>
  </si>
  <si>
    <t>2025-12-05T21:20:40.435+01:00</t>
  </si>
  <si>
    <t>2025-12-05T21:29:55.138+01:00</t>
  </si>
  <si>
    <t>2025-12-05T21:04:01.018+01:00</t>
  </si>
  <si>
    <t>2025-12-05T21:27:11.629+01:00</t>
  </si>
  <si>
    <t>2025-12-05T21:03:59.362+01:00</t>
  </si>
  <si>
    <t>2025-12-05T21:26:08.333+01:00</t>
  </si>
  <si>
    <t>2025-12-05T21:02:54.457+01:00</t>
  </si>
  <si>
    <t>2025-12-05T21:23:13.385+01:00</t>
  </si>
  <si>
    <t>2025-12-05T20:59:40.406+01:00</t>
  </si>
  <si>
    <t>2025-12-05T21:20:50.110+01:00</t>
  </si>
  <si>
    <t>2025-12-05T21:20:50.109+01:00</t>
  </si>
  <si>
    <t>2025-12-05T20:57:07.912+01:00</t>
  </si>
  <si>
    <t>2025-12-05T21:19:30.169+01:00</t>
  </si>
  <si>
    <t>2025-12-05T20:56:26.249+01:00</t>
  </si>
  <si>
    <t>2025-12-05T21:17:50.331+01:00</t>
  </si>
  <si>
    <t>2025-12-05T20:51:03.855+01:00</t>
  </si>
  <si>
    <t>2025-12-05T21:06:18.951+01:00</t>
  </si>
  <si>
    <t>2025-12-05T20:49:02.932+01:00</t>
  </si>
  <si>
    <t>2025-12-05T21:08:54.050+01:00</t>
  </si>
  <si>
    <t>2025-12-05T21:17:24.073+01:00</t>
  </si>
  <si>
    <t>2025-12-05T20:49:03.299+01:00</t>
  </si>
  <si>
    <t>2025-12-05T20:47:24.959+01:00</t>
  </si>
  <si>
    <t>2025-12-05T21:15:19.266+01:00</t>
  </si>
  <si>
    <t>Anatolii</t>
  </si>
  <si>
    <t>2025-12-05T20:46:30.287+01:00</t>
  </si>
  <si>
    <t>2025-12-05T21:13:36.101+01:00</t>
  </si>
  <si>
    <t>2025-12-05T20:40:30.077+01:00</t>
  </si>
  <si>
    <t>2025-12-05T21:03:47.107+01:00</t>
  </si>
  <si>
    <t>2025-12-05T20:39:02.840+01:00</t>
  </si>
  <si>
    <t>2025-12-05T21:11:11.933+01:00</t>
  </si>
  <si>
    <t>2025-12-05T21:29:02.197+01:00</t>
  </si>
  <si>
    <t>2025-12-05T20:39:03.200+01:00</t>
  </si>
  <si>
    <t>2025-12-05T20:38:03.521+01:00</t>
  </si>
  <si>
    <t>2025-12-05T20:59:24.793+01:00</t>
  </si>
  <si>
    <t>2025-12-05T20:37:24.463+01:00</t>
  </si>
  <si>
    <t>2025-12-05T20:56:30.029+01:00</t>
  </si>
  <si>
    <t>2025-12-05T20:36:55.338+01:00</t>
  </si>
  <si>
    <t>2025-12-05T20:54:23.032+01:00</t>
  </si>
  <si>
    <t>2025-12-05T20:35:56.990+01:00</t>
  </si>
  <si>
    <t>2025-12-05T20:53:20.038+01:00</t>
  </si>
  <si>
    <t>2025-12-05T20:34:05.713+01:00</t>
  </si>
  <si>
    <t>2025-12-05T20:53:12.796+01:00</t>
  </si>
  <si>
    <t>2025-12-05T20:58:29.043+01:00</t>
  </si>
  <si>
    <t>2025-12-05T20:34:06.140+01:00</t>
  </si>
  <si>
    <t>2025-12-05T20:26:57.507+01:00</t>
  </si>
  <si>
    <t>2025-12-05T20:45:07.870+01:00</t>
  </si>
  <si>
    <t>2025-12-05T20:26:26.387+01:00</t>
  </si>
  <si>
    <t>2025-12-05T20:42:47.784+01:00</t>
  </si>
  <si>
    <t>2025-12-05T20:22:44.698+01:00</t>
  </si>
  <si>
    <t>2025-12-05T20:41:41.933+01:00</t>
  </si>
  <si>
    <t>2025-12-05T20:16:30.625+01:00</t>
  </si>
  <si>
    <t>2025-12-05T20:29:41.988+01:00</t>
  </si>
  <si>
    <t>2025-12-05T20:16:11.121+01:00</t>
  </si>
  <si>
    <t>2025-12-05T20:23:59.015+01:00</t>
  </si>
  <si>
    <t>2025-12-05T20:15:12.466+01:00</t>
  </si>
  <si>
    <t>2025-12-05T20:22:07.913+01:00</t>
  </si>
  <si>
    <t>2025-12-05T20:10:11.662+01:00</t>
  </si>
  <si>
    <t>2025-12-05T20:20:19.000+01:00</t>
  </si>
  <si>
    <t>2025-12-05T20:09:04.795+01:00</t>
  </si>
  <si>
    <t>2025-12-05T20:38:28.752+01:00</t>
  </si>
  <si>
    <t>2025-12-05T20:53:01.095+01:00</t>
  </si>
  <si>
    <t>2025-12-05T20:09:05.092+01:00</t>
  </si>
  <si>
    <t>2025-12-05T20:08:39.477+01:00</t>
  </si>
  <si>
    <t>2025-12-05T20:18:10.929+01:00</t>
  </si>
  <si>
    <t>2025-12-05T20:03:37.795+01:00</t>
  </si>
  <si>
    <t>2025-12-05T20:18:00.015+01:00</t>
  </si>
  <si>
    <t>2025-12-05T20:02:04.625+01:00</t>
  </si>
  <si>
    <t>2025-12-05T20:16:30.762+01:00</t>
  </si>
  <si>
    <t>2025-12-05T19:55:05.904+01:00</t>
  </si>
  <si>
    <t>2025-12-05T20:12:22.928+01:00</t>
  </si>
  <si>
    <t>2025-12-05T19:50:05.239+01:00</t>
  </si>
  <si>
    <t>2025-12-05T20:09:56.731+01:00</t>
  </si>
  <si>
    <t>2025-12-05T20:14:04.337+01:00</t>
  </si>
  <si>
    <t>2025-12-05T19:50:05.556+01:00</t>
  </si>
  <si>
    <t>2025-12-05T19:45:03.117+01:00</t>
  </si>
  <si>
    <t>2025-12-05T20:07:02.735+01:00</t>
  </si>
  <si>
    <t>2025-12-05T20:20:32.985+01:00</t>
  </si>
  <si>
    <t>2025-12-05T19:45:03.568+01:00</t>
  </si>
  <si>
    <t>2025-12-05T19:42:03.403+01:00</t>
  </si>
  <si>
    <t>2025-12-05T19:59:24.871+01:00</t>
  </si>
  <si>
    <t>2025-12-05T20:17:32.948+01:00</t>
  </si>
  <si>
    <t>2025-12-05T19:42:04.114+01:00</t>
  </si>
  <si>
    <t>2025-12-05T19:37:25.276+01:00</t>
  </si>
  <si>
    <t>2025-12-05T20:04:13.917+01:00</t>
  </si>
  <si>
    <t>2025-12-05T19:33:04.564+01:00</t>
  </si>
  <si>
    <t>2025-12-05T19:56:44.677+01:00</t>
  </si>
  <si>
    <t>2025-12-05T20:09:19.017+01:00</t>
  </si>
  <si>
    <t>2025-12-05T19:33:04.875+01:00</t>
  </si>
  <si>
    <t>2025-12-05T19:31:17.010+01:00</t>
  </si>
  <si>
    <t>2025-12-05T19:53:45.813+01:00</t>
  </si>
  <si>
    <t>2025-12-05T19:30:03.640+01:00</t>
  </si>
  <si>
    <t>2025-12-05T19:41:43.689+01:00</t>
  </si>
  <si>
    <t>2025-12-05T20:02:59.904+01:00</t>
  </si>
  <si>
    <t>2025-12-05T19:30:04.232+01:00</t>
  </si>
  <si>
    <t>2025-12-05T19:30:03.625+01:00</t>
  </si>
  <si>
    <t>2025-12-05T19:49:43.703+01:00</t>
  </si>
  <si>
    <t>2025-12-05T20:11:08.317+01:00</t>
  </si>
  <si>
    <t>2025-12-05T19:30:04.386+01:00</t>
  </si>
  <si>
    <t>2025-12-05T19:25:03.679+01:00</t>
  </si>
  <si>
    <t>2025-12-05T20:00:38.728+01:00</t>
  </si>
  <si>
    <t>2025-12-05T20:29:03.799+01:00</t>
  </si>
  <si>
    <t>2025-12-05T19:25:05.856+01:00</t>
  </si>
  <si>
    <t>2025-12-05T19:24:48.612+01:00</t>
  </si>
  <si>
    <t>2025-12-05T19:46:28.000+01:00</t>
  </si>
  <si>
    <t>2025-12-05T19:24:25.118+01:00</t>
  </si>
  <si>
    <t>2025-12-05T19:43:10.807+01:00</t>
  </si>
  <si>
    <t>2025-12-05T19:57:07.060+01:00</t>
  </si>
  <si>
    <t>2025-12-05T19:24:25.691+01:00</t>
  </si>
  <si>
    <t>2025-12-05T19:21:52.075+01:00</t>
  </si>
  <si>
    <t>2025-12-05T19:44:46.864+01:00</t>
  </si>
  <si>
    <t>2025-12-05T19:19:47.552+01:00</t>
  </si>
  <si>
    <t>2025-12-05T19:40:50.973+01:00</t>
  </si>
  <si>
    <t>2025-12-05T19:17:04.253+01:00</t>
  </si>
  <si>
    <t>2025-12-05T19:40:12.688+01:00</t>
  </si>
  <si>
    <t>2025-12-05T19:12:36.649+01:00</t>
  </si>
  <si>
    <t>2025-12-05T19:37:52.872+01:00</t>
  </si>
  <si>
    <t>2025-12-05T19:11:03.459+01:00</t>
  </si>
  <si>
    <t>2025-12-05T19:36:38.716+01:00</t>
  </si>
  <si>
    <t>2025-12-05T19:46:38.291+01:00</t>
  </si>
  <si>
    <t>2025-12-05T19:11:03.729+01:00</t>
  </si>
  <si>
    <t>2025-12-05T19:06:03.633+01:00</t>
  </si>
  <si>
    <t>2025-12-05T19:52:11.714+01:00</t>
  </si>
  <si>
    <t>2025-12-05T19:02:06.176+01:00</t>
  </si>
  <si>
    <t>2025-12-05T19:29:59.872+01:00</t>
  </si>
  <si>
    <t>2025-12-05T19:01:03.005+01:00</t>
  </si>
  <si>
    <t>2025-12-05T19:27:08.647+01:00</t>
  </si>
  <si>
    <t>2025-12-05T19:42:31.318+01:00</t>
  </si>
  <si>
    <t>2025-12-05T19:01:03.406+01:00</t>
  </si>
  <si>
    <t>2025-12-05T18:56:44.710+01:00</t>
  </si>
  <si>
    <t>2025-12-05T19:23:58.945+01:00</t>
  </si>
  <si>
    <t>2025-12-05T18:53:59.691+01:00</t>
  </si>
  <si>
    <t>2025-12-05T19:18:49.850+01:00</t>
  </si>
  <si>
    <t>2025-12-05T18:53:03.022+01:00</t>
  </si>
  <si>
    <t>2025-12-05T19:17:55.586+01:00</t>
  </si>
  <si>
    <t>2025-12-05T18:50:03.660+01:00</t>
  </si>
  <si>
    <t>2025-12-05T19:16:41.360+01:00</t>
  </si>
  <si>
    <t>2025-12-05T19:23:46.438+01:00</t>
  </si>
  <si>
    <t>2025-12-05T18:50:04.210+01:00</t>
  </si>
  <si>
    <t>2025-12-05T18:49:11.286+01:00</t>
  </si>
  <si>
    <t>2025-12-05T19:14:15.547+01:00</t>
  </si>
  <si>
    <t>2025-12-05T18:47:03.653+01:00</t>
  </si>
  <si>
    <t>2025-12-05T19:26:25.699+01:00</t>
  </si>
  <si>
    <t>2025-12-05T19:32:49.853+01:00</t>
  </si>
  <si>
    <t>2025-12-05T18:47:04.003+01:00</t>
  </si>
  <si>
    <t>2025-12-05T18:46:03.292+01:00</t>
  </si>
  <si>
    <t>2025-12-05T19:20:49.636+01:00</t>
  </si>
  <si>
    <t>2025-12-05T19:37:39.101+01:00</t>
  </si>
  <si>
    <t>2025-12-05T18:46:03.683+01:00</t>
  </si>
  <si>
    <t>2025-12-05T18:45:33.241+01:00</t>
  </si>
  <si>
    <t>2025-12-05T19:11:58.810+01:00</t>
  </si>
  <si>
    <t>2025-12-05T18:41:57.447+01:00</t>
  </si>
  <si>
    <t>2025-12-05T19:09:20.776+01:00</t>
  </si>
  <si>
    <t>2025-12-05T18:40:31.402+01:00</t>
  </si>
  <si>
    <t>2025-12-05T19:06:30.829+01:00</t>
  </si>
  <si>
    <t>2025-12-05T18:39:03.351+01:00</t>
  </si>
  <si>
    <t>2025-12-05T19:03:26.435+01:00</t>
  </si>
  <si>
    <t>2025-12-05T18:34:53.243+01:00</t>
  </si>
  <si>
    <t>2025-12-05T19:02:19.453+01:00</t>
  </si>
  <si>
    <t>2025-12-05T18:33:51.396+01:00</t>
  </si>
  <si>
    <t>2025-12-05T19:05:12.707+01:00</t>
  </si>
  <si>
    <t>2025-12-05T18:32:03.861+01:00</t>
  </si>
  <si>
    <t>2025-12-05T19:01:40.413+01:00</t>
  </si>
  <si>
    <t>2025-12-05T18:31:03.501+01:00</t>
  </si>
  <si>
    <t>2025-12-05T18:47:00.330+01:00</t>
  </si>
  <si>
    <t>2025-12-05T19:09:24.683+01:00</t>
  </si>
  <si>
    <t>2025-12-05T18:31:03.964+01:00</t>
  </si>
  <si>
    <t>2025-12-05T18:30:03.932+01:00</t>
  </si>
  <si>
    <t>2025-12-05T18:50:18.331+01:00</t>
  </si>
  <si>
    <t>2025-12-05T18:55:08.725+01:00</t>
  </si>
  <si>
    <t>2025-12-05T18:30:04.236+01:00</t>
  </si>
  <si>
    <t>2025-12-05T18:30:03.919+01:00</t>
  </si>
  <si>
    <t>2025-12-05T19:00:39.380+01:00</t>
  </si>
  <si>
    <t>2025-12-05T18:29:02.979+01:00</t>
  </si>
  <si>
    <t>2025-12-05T18:57:12.290+01:00</t>
  </si>
  <si>
    <t>2025-12-05T19:14:45.029+01:00</t>
  </si>
  <si>
    <t>2025-12-05T18:29:03.320+01:00</t>
  </si>
  <si>
    <t>2025-12-05T18:29:02.966+01:00</t>
  </si>
  <si>
    <t>2025-12-05T18:45:36.249+01:00</t>
  </si>
  <si>
    <t>2025-12-05T19:00:41.397+01:00</t>
  </si>
  <si>
    <t>2025-12-05T18:29:03.276+01:00</t>
  </si>
  <si>
    <t>2025-12-05T18:24:03.535+01:00</t>
  </si>
  <si>
    <t>2025-12-05T18:41:41.247+01:00</t>
  </si>
  <si>
    <t>2025-12-05T18:18:51.981+01:00</t>
  </si>
  <si>
    <t>2025-12-05T18:47:57.442+01:00</t>
  </si>
  <si>
    <t>2025-12-05T18:17:05.409+01:00</t>
  </si>
  <si>
    <t>2025-12-05T18:27:25.217+01:00</t>
  </si>
  <si>
    <t>2025-12-05T18:46:15.152+01:00</t>
  </si>
  <si>
    <t>2025-12-05T18:17:06.069+01:00</t>
  </si>
  <si>
    <t>2025-12-05T18:10:05.266+01:00</t>
  </si>
  <si>
    <t>2025-12-05T18:35:49.467+01:00</t>
  </si>
  <si>
    <t>2025-12-05T18:10:02.832+01:00</t>
  </si>
  <si>
    <t>2025-12-05T18:21:00.683+01:00</t>
  </si>
  <si>
    <t>2025-12-05T18:04:19.992+01:00</t>
  </si>
  <si>
    <t>2025-12-05T18:32:16.412+01:00</t>
  </si>
  <si>
    <t>2025-12-05T18:01:03.108+01:00</t>
  </si>
  <si>
    <t>2025-12-05T18:23:01.193+01:00</t>
  </si>
  <si>
    <t>2025-12-05T18:40:55.355+01:00</t>
  </si>
  <si>
    <t>2025-12-05T18:01:03.457+01:00</t>
  </si>
  <si>
    <t>2025-12-05T17:57:05.901+01:00</t>
  </si>
  <si>
    <t>2025-12-05T18:17:35.441+01:00</t>
  </si>
  <si>
    <t>2025-12-05T17:54:56.470+01:00</t>
  </si>
  <si>
    <t>2025-12-05T18:12:33.542+01:00</t>
  </si>
  <si>
    <t>2025-12-05T17:51:52.759+01:00</t>
  </si>
  <si>
    <t>2025-12-05T18:10:49.461+01:00</t>
  </si>
  <si>
    <t>2025-12-05T17:51:10.277+01:00</t>
  </si>
  <si>
    <t>2025-12-05T18:08:29.461+01:00</t>
  </si>
  <si>
    <t>2025-12-05T17:51:03.176+01:00</t>
  </si>
  <si>
    <t>2025-12-05T18:06:54.173+01:00</t>
  </si>
  <si>
    <t>2025-12-05T18:18:51.097+01:00</t>
  </si>
  <si>
    <t>2025-12-05T17:51:03.461+01:00</t>
  </si>
  <si>
    <t>2025-12-05T17:51:03.159+01:00</t>
  </si>
  <si>
    <t>2025-12-05T18:03:53.166+01:00</t>
  </si>
  <si>
    <t>2025-12-05T17:46:54.363+01:00</t>
  </si>
  <si>
    <t>2025-12-05T17:48:22.108+01:00</t>
  </si>
  <si>
    <t>2025-12-05T17:45:17.650+01:00</t>
  </si>
  <si>
    <t>2025-12-05T17:59:02.137+01:00</t>
  </si>
  <si>
    <t>Mykola</t>
  </si>
  <si>
    <t>2025-12-05T17:41:26.010+01:00</t>
  </si>
  <si>
    <t>2025-12-05T18:01:28.334+01:00</t>
  </si>
  <si>
    <t>2025-12-05T17:41:02.870+01:00</t>
  </si>
  <si>
    <t>2025-12-05T17:56:30.149+01:00</t>
  </si>
  <si>
    <t>2025-12-05T17:36:07.563+01:00</t>
  </si>
  <si>
    <t>2025-12-05T17:51:01.306+01:00</t>
  </si>
  <si>
    <t>2025-12-05T17:34:05.041+01:00</t>
  </si>
  <si>
    <t>2025-12-05T17:47:37.387+01:00</t>
  </si>
  <si>
    <t>2025-12-05T17:33:02.757+01:00</t>
  </si>
  <si>
    <t>2025-12-05T17:44:04.130+01:00</t>
  </si>
  <si>
    <t>2025-12-05T17:30:05.682+01:00</t>
  </si>
  <si>
    <t>2025-12-05T17:44:30.296+01:00</t>
  </si>
  <si>
    <t>2025-12-05T17:26:03.413+01:00</t>
  </si>
  <si>
    <t>2025-12-05T17:33:56.164+01:00</t>
  </si>
  <si>
    <t>2025-12-05T17:20:03.961+01:00</t>
  </si>
  <si>
    <t>2025-12-05T17:29:02.212+01:00</t>
  </si>
  <si>
    <t>2025-12-05T18:02:43.601+01:00</t>
  </si>
  <si>
    <t>2025-12-05T17:20:04.236+01:00</t>
  </si>
  <si>
    <t>2025-12-05T17:18:23.455+01:00</t>
  </si>
  <si>
    <t>2025-12-05T17:32:21.496+01:00</t>
  </si>
  <si>
    <t>2025-12-05T17:17:03.237+01:00</t>
  </si>
  <si>
    <t>2025-12-05T17:27:29.149+01:00</t>
  </si>
  <si>
    <t>2025-12-05T17:06:03.900+01:00</t>
  </si>
  <si>
    <t>2025-12-05T17:26:07.184+01:00</t>
  </si>
  <si>
    <t>2025-12-05T17:53:57.002+01:00</t>
  </si>
  <si>
    <t>2025-12-05T17:06:04.248+01:00</t>
  </si>
  <si>
    <t>2025-12-05T17:05:34.949+01:00</t>
  </si>
  <si>
    <t>2025-12-05T17:19:19.352+01:00</t>
  </si>
  <si>
    <t>2025-12-05T16:58:01.410+01:00</t>
  </si>
  <si>
    <t>2025-12-05T17:05:38.641+01:00</t>
  </si>
  <si>
    <t>2025-12-05T16:57:35.638+01:00</t>
  </si>
  <si>
    <t>2025-12-05T17:17:37.362+01:00</t>
  </si>
  <si>
    <t>2025-12-05T16:56:33.521+01:00</t>
  </si>
  <si>
    <t>2025-12-05T17:13:01.245+01:00</t>
  </si>
  <si>
    <t>2025-12-05T16:56:03.731+01:00</t>
  </si>
  <si>
    <t>2025-12-05T17:03:58.023+01:00</t>
  </si>
  <si>
    <t>2025-12-05T17:38:09.124+01:00</t>
  </si>
  <si>
    <t>2025-12-05T16:56:04.199+01:00</t>
  </si>
  <si>
    <t>2025-12-05T16:55:41.667+01:00</t>
  </si>
  <si>
    <t>2025-12-05T17:08:15.182+01:00</t>
  </si>
  <si>
    <t>2025-12-05T16:55:03.590+01:00</t>
  </si>
  <si>
    <t>2025-12-05T17:02:04.005+01:00</t>
  </si>
  <si>
    <t>2025-12-05T17:16:50.167+01:00</t>
  </si>
  <si>
    <t>2025-12-05T16:55:03.874+01:00</t>
  </si>
  <si>
    <t>2025-12-05T16:50:03.386+01:00</t>
  </si>
  <si>
    <t>2025-12-05T17:54:34.110+01:00</t>
  </si>
  <si>
    <t>2025-12-05T16:48:03.856+01:00</t>
  </si>
  <si>
    <t>2025-12-05T17:14:51.058+01:00</t>
  </si>
  <si>
    <t>2025-12-05T17:34:33.871+01:00</t>
  </si>
  <si>
    <t>2025-12-05T16:48:04.152+01:00</t>
  </si>
  <si>
    <t>2025-12-05T16:47:32.555+01:00</t>
  </si>
  <si>
    <t>2025-12-05T16:59:10.275+01:00</t>
  </si>
  <si>
    <t>2025-12-05T16:46:56.505+01:00</t>
  </si>
  <si>
    <t>2025-12-05T16:53:44.419+01:00</t>
  </si>
  <si>
    <t>Agil</t>
  </si>
  <si>
    <t>2025-12-05T16:43:35.986+01:00</t>
  </si>
  <si>
    <t>2025-12-05T16:55:09.197+01:00</t>
  </si>
  <si>
    <t>2025-12-05T16:40:02.974+01:00</t>
  </si>
  <si>
    <t>2025-12-05T16:49:20.035+01:00</t>
  </si>
  <si>
    <t>2025-12-05T17:14:05.229+01:00</t>
  </si>
  <si>
    <t>2025-12-05T16:40:03.222+01:00</t>
  </si>
  <si>
    <t>2025-12-05T16:37:02.977+01:00</t>
  </si>
  <si>
    <t>2025-12-05T18:54:14.426+01:00</t>
  </si>
  <si>
    <t>2025-12-05T19:08:11.447+01:00</t>
  </si>
  <si>
    <t>2025-12-05T17:20:00.329+01:00</t>
  </si>
  <si>
    <t>2025-12-05T16:34:50.082+01:00</t>
  </si>
  <si>
    <t>2025-12-05T16:43:53.424+01:00</t>
  </si>
  <si>
    <t>2025-12-05T16:29:02.702+01:00</t>
  </si>
  <si>
    <t>2025-12-05T16:35:15.983+01:00</t>
  </si>
  <si>
    <t>2025-12-05T16:57:18.549+01:00</t>
  </si>
  <si>
    <t>2025-12-05T16:29:02.982+01:00</t>
  </si>
  <si>
    <t>2025-12-05T16:21:13.060+01:00</t>
  </si>
  <si>
    <t>2025-12-05T16:33:27.212+01:00</t>
  </si>
  <si>
    <t>2025-12-05T16:18:13.807+01:00</t>
  </si>
  <si>
    <t>2025-12-05T16:31:13.266+01:00</t>
  </si>
  <si>
    <t>2025-12-05T16:15:12.705+01:00</t>
  </si>
  <si>
    <t>2025-12-05T16:28:33.146+01:00</t>
  </si>
  <si>
    <t>2025-12-05T16:11:02.391+01:00</t>
  </si>
  <si>
    <t>2025-12-05T16:17:10.978+01:00</t>
  </si>
  <si>
    <t>2025-12-05T16:28:03.220+01:00</t>
  </si>
  <si>
    <t>2025-12-05T16:11:02.716+01:00</t>
  </si>
  <si>
    <t>2025-12-05T16:04:05.109+01:00</t>
  </si>
  <si>
    <t>2025-12-05T16:14:20.898+01:00</t>
  </si>
  <si>
    <t>2025-12-05T16:49:23.789+01:00</t>
  </si>
  <si>
    <t>2025-12-05T16:04:05.486+01:00</t>
  </si>
  <si>
    <t>2025-12-05T15:47:52.946+01:00</t>
  </si>
  <si>
    <t>2025-12-05T15:54:56.971+01:00</t>
  </si>
  <si>
    <t>2025-12-05T15:44:40.504+01:00</t>
  </si>
  <si>
    <t>2025-12-05T15:56:57.189+01:00</t>
  </si>
  <si>
    <t>2025-12-05T15:43:42.215+01:00</t>
  </si>
  <si>
    <t>2025-12-05T15:52:52.815+01:00</t>
  </si>
  <si>
    <t>2025-12-05T15:40:03.766+01:00</t>
  </si>
  <si>
    <t>2025-12-05T15:51:29.849+01:00</t>
  </si>
  <si>
    <t>2025-12-05T15:59:51.322+01:00</t>
  </si>
  <si>
    <t>2025-12-05T15:40:04.316+01:00</t>
  </si>
  <si>
    <t>2025-12-05T15:39:03.044+01:00</t>
  </si>
  <si>
    <t>2025-12-05T15:45:11.818+01:00</t>
  </si>
  <si>
    <t>2025-12-05T15:20:03.730+01:00</t>
  </si>
  <si>
    <t>2025-12-05T15:29:20.757+01:00</t>
  </si>
  <si>
    <t>2025-12-05T15:16:04.166+01:00</t>
  </si>
  <si>
    <t>2025-12-05T15:25:29.755+01:00</t>
  </si>
  <si>
    <t>2025-12-05T15:13:22.329+01:00</t>
  </si>
  <si>
    <t>2025-12-05T15:27:33.739+01:00</t>
  </si>
  <si>
    <t>2025-12-05T15:36:45.623+01:00</t>
  </si>
  <si>
    <t>2025-12-05T15:13:22.668+01:00</t>
  </si>
  <si>
    <t>2025-12-05T15:09:08.339+01:00</t>
  </si>
  <si>
    <t>2025-12-05T15:18:36.698+01:00</t>
  </si>
  <si>
    <t>2025-12-05T15:07:01.820+01:00</t>
  </si>
  <si>
    <t>2025-12-05T15:07:28.665+01:00</t>
  </si>
  <si>
    <t>2025-12-05T15:03:06.671+01:00</t>
  </si>
  <si>
    <t>2025-12-05T15:15:54.993+01:00</t>
  </si>
  <si>
    <t>2025-12-05T14:57:03.494+01:00</t>
  </si>
  <si>
    <t>2025-12-05T15:11:41.677+01:00</t>
  </si>
  <si>
    <t>2025-12-05T14:39:03.567+01:00</t>
  </si>
  <si>
    <t>2025-12-05T14:46:01.639+01:00</t>
  </si>
  <si>
    <t>2025-12-05T14:31:02.669+01:00</t>
  </si>
  <si>
    <t>2025-12-05T15:20:11.683+01:00</t>
  </si>
  <si>
    <t>2025-12-05T14:15:58.099+01:00</t>
  </si>
  <si>
    <t>2025-12-05T14:26:07.059+01:00</t>
  </si>
  <si>
    <t>2025-12-05T14:13:50.618+01:00</t>
  </si>
  <si>
    <t>2025-12-05T14:20:35.770+01:00</t>
  </si>
  <si>
    <t>2025-12-05T14:06:20.485+01:00</t>
  </si>
  <si>
    <t>2025-12-05T14:14:50.892+01:00</t>
  </si>
  <si>
    <t>Michal</t>
  </si>
  <si>
    <t>2025-12-05T13:57:13.186+01:00</t>
  </si>
  <si>
    <t>2025-12-05T14:07:15.781+01:00</t>
  </si>
  <si>
    <t>2025-12-05T13:54:04.326+01:00</t>
  </si>
  <si>
    <t>2025-12-05T14:03:40.578+01:00</t>
  </si>
  <si>
    <t>2025-12-05T14:12:55.007+01:00</t>
  </si>
  <si>
    <t>2025-12-05T13:54:04.640+01:00</t>
  </si>
  <si>
    <t>2025-12-05T13:50:03.532+01:00</t>
  </si>
  <si>
    <t>2025-12-05T14:01:14.595+01:00</t>
  </si>
  <si>
    <t>2025-12-05T14:23:50.256+01:00</t>
  </si>
  <si>
    <t>2025-12-05T13:50:04.640+01:00</t>
  </si>
  <si>
    <t>2025-12-05T13:39:36.221+01:00</t>
  </si>
  <si>
    <t>2025-12-05T13:51:29.803+01:00</t>
  </si>
  <si>
    <t>2025-12-05T13:34:19.362+01:00</t>
  </si>
  <si>
    <t>2025-12-05T13:46:06.685+01:00</t>
  </si>
  <si>
    <t>2025-12-05T13:33:03.777+01:00</t>
  </si>
  <si>
    <t>2025-12-05T13:51:06.546+01:00</t>
  </si>
  <si>
    <t>2025-12-05T14:00:25.140+01:00</t>
  </si>
  <si>
    <t>2025-12-05T13:33:04.106+01:00</t>
  </si>
  <si>
    <t>2025-12-05T13:32:03.399+01:00</t>
  </si>
  <si>
    <t>2025-12-05T13:42:07.511+01:00</t>
  </si>
  <si>
    <t>2025-12-05T13:14:03.666+01:00</t>
  </si>
  <si>
    <t>2025-12-05T13:23:08.565+01:00</t>
  </si>
  <si>
    <t>2025-12-05T13:36:37.562+01:00</t>
  </si>
  <si>
    <t>2025-12-05T13:14:04.570+01:00</t>
  </si>
  <si>
    <t>2025-12-05T12:59:03.753+01:00</t>
  </si>
  <si>
    <t>2025-12-05T13:07:57.936+01:00</t>
  </si>
  <si>
    <t>2025-12-05T13:18:56.077+01:00</t>
  </si>
  <si>
    <t>2025-12-05T12:59:04.114+01:00</t>
  </si>
  <si>
    <t>2025-12-05T12:55:04.221+01:00</t>
  </si>
  <si>
    <t>2025-12-05T13:03:17.415+01:00</t>
  </si>
  <si>
    <t>2025-12-05T12:50:03.333+01:00</t>
  </si>
  <si>
    <t>2025-12-05T13:18:01.492+01:00</t>
  </si>
  <si>
    <t>2025-12-05T12:45:07.217+01:00</t>
  </si>
  <si>
    <t>2025-12-05T12:51:04.087+01:00</t>
  </si>
  <si>
    <t>2025-12-05T12:40:51.773+01:00</t>
  </si>
  <si>
    <t>2025-12-05T12:48:45.637+01:00</t>
  </si>
  <si>
    <t>2025-12-05T12:31:17.335+01:00</t>
  </si>
  <si>
    <t>2025-12-05T12:42:55.401+01:00</t>
  </si>
  <si>
    <t>2025-12-05T12:25:41.173+01:00</t>
  </si>
  <si>
    <t>2025-12-05T12:37:27.670+01:00</t>
  </si>
  <si>
    <t>2025-12-05T12:22:18.365+01:00</t>
  </si>
  <si>
    <t>2025-12-05T12:46:09.423+01:00</t>
  </si>
  <si>
    <t>2025-12-05T12:52:13.318+01:00</t>
  </si>
  <si>
    <t>2025-12-05T12:22:25.988+01:00</t>
  </si>
  <si>
    <t>2025-12-05T12:22:15.048+01:00</t>
  </si>
  <si>
    <t>2025-12-05T12:32:35.436+01:00</t>
  </si>
  <si>
    <t>2025-12-05T12:20:56.976+01:00</t>
  </si>
  <si>
    <t>2025-12-05T12:30:39.402+01:00</t>
  </si>
  <si>
    <t>2025-12-05T12:19:02.121+01:00</t>
  </si>
  <si>
    <t>2025-12-05T12:26:39.792+01:00</t>
  </si>
  <si>
    <t>2025-12-05T12:13:02.838+01:00</t>
  </si>
  <si>
    <t>2025-12-05T12:25:07.364+01:00</t>
  </si>
  <si>
    <t>2025-12-05T12:09:27.026+01:00</t>
  </si>
  <si>
    <t>2025-12-05T12:22:43.526+01:00</t>
  </si>
  <si>
    <t>2025-12-05T12:08:27.664+01:00</t>
  </si>
  <si>
    <t>2025-12-05T12:16:31.010+01:00</t>
  </si>
  <si>
    <t>2025-12-05T12:08:06.472+01:00</t>
  </si>
  <si>
    <t>2025-12-05T12:34:57.353+01:00</t>
  </si>
  <si>
    <t>2025-12-05T12:06:32.214+01:00</t>
  </si>
  <si>
    <t>2025-12-05T12:12:11.791+01:00</t>
  </si>
  <si>
    <t>2025-12-05T11:59:03.082+01:00</t>
  </si>
  <si>
    <t>2025-12-05T12:09:12.236+01:00</t>
  </si>
  <si>
    <t>2025-12-05T11:57:03.030+01:00</t>
  </si>
  <si>
    <t>2025-12-05T12:09:10.471+01:00</t>
  </si>
  <si>
    <t>Jaromir</t>
  </si>
  <si>
    <t>2025-12-05T11:33:34.815+01:00</t>
  </si>
  <si>
    <t>2025-12-05T11:39:33.337+01:00</t>
  </si>
  <si>
    <t>2025-12-05T11:24:29.183+01:00</t>
  </si>
  <si>
    <t>2025-12-05T11:32:11.406+01:00</t>
  </si>
  <si>
    <t>2025-12-05T11:22:53.730+01:00</t>
  </si>
  <si>
    <t>2025-12-05T11:28:50.157+01:00</t>
  </si>
  <si>
    <t>2025-12-05T11:10:21.683+01:00</t>
  </si>
  <si>
    <t>2025-12-05T11:22:39.177+01:00</t>
  </si>
  <si>
    <t>2025-12-05T11:46:17.387+01:00</t>
  </si>
  <si>
    <t>2025-12-05T11:11:04.047+01:00</t>
  </si>
  <si>
    <t>2025-12-05T11:08:19.571+01:00</t>
  </si>
  <si>
    <t>2025-12-05T11:15:46.109+01:00</t>
  </si>
  <si>
    <t>2025-12-05T11:06:03.906+01:00</t>
  </si>
  <si>
    <t>2025-12-05T11:52:40.217+01:00</t>
  </si>
  <si>
    <t>2025-12-04T23:45:03.628+01:00</t>
  </si>
  <si>
    <t>2025-12-04T23:57:16.200+01:00</t>
  </si>
  <si>
    <t>2025-12-05T00:02:22.416+01:00</t>
  </si>
  <si>
    <t>2025-12-04T23:45:03.929+01:00</t>
  </si>
  <si>
    <t>2025-12-04T23:44:23.410+01:00</t>
  </si>
  <si>
    <t>2025-12-04T23:54:32.427+01:00</t>
  </si>
  <si>
    <t>2025-12-04T23:39:54.687+01:00</t>
  </si>
  <si>
    <t>2025-12-04T23:40:15.102+01:00</t>
  </si>
  <si>
    <t>Gančo</t>
  </si>
  <si>
    <t>2025-12-04T23:30:27.386+01:00</t>
  </si>
  <si>
    <t>2025-12-04T23:38:15.260+01:00</t>
  </si>
  <si>
    <t>2025-12-04T23:27:48.906+01:00</t>
  </si>
  <si>
    <t>2025-12-04T23:36:15.337+01:00</t>
  </si>
  <si>
    <t>2025-12-04T23:16:43.258+01:00</t>
  </si>
  <si>
    <t>2025-12-04T23:24:04.094+01:00</t>
  </si>
  <si>
    <t>2025-12-04T23:16:12.753+01:00</t>
  </si>
  <si>
    <t>2025-12-04T23:26:01.377+01:00</t>
  </si>
  <si>
    <t>2025-12-04T23:13:44.038+01:00</t>
  </si>
  <si>
    <t>2025-12-04T23:21:54.339+01:00</t>
  </si>
  <si>
    <t>2025-12-04T23:08:06.449+01:00</t>
  </si>
  <si>
    <t>2025-12-04T23:20:01.273+01:00</t>
  </si>
  <si>
    <t>2025-12-04T22:54:03.875+01:00</t>
  </si>
  <si>
    <t>2025-12-04T23:05:47.127+01:00</t>
  </si>
  <si>
    <t>2025-12-04T23:11:58.663+01:00</t>
  </si>
  <si>
    <t>2025-12-04T22:54:04.131+01:00</t>
  </si>
  <si>
    <t>2025-12-04T22:46:57.921+01:00</t>
  </si>
  <si>
    <t>2025-12-04T22:55:32.174+01:00</t>
  </si>
  <si>
    <t>2025-12-04T22:45:49.070+01:00</t>
  </si>
  <si>
    <t>2025-12-04T22:53:41.223+01:00</t>
  </si>
  <si>
    <t>2025-12-04T22:39:55.163+01:00</t>
  </si>
  <si>
    <t>2025-12-04T22:52:21.176+01:00</t>
  </si>
  <si>
    <t>Mayursinh</t>
  </si>
  <si>
    <t>2025-12-04T22:38:35.831+01:00</t>
  </si>
  <si>
    <t>2025-12-04T22:51:45.152+01:00</t>
  </si>
  <si>
    <t>Pavel</t>
  </si>
  <si>
    <t>2025-12-04T22:32:19.783+01:00</t>
  </si>
  <si>
    <t>2025-12-04T22:40:48.131+01:00</t>
  </si>
  <si>
    <t>2025-12-04T22:15:13.791+01:00</t>
  </si>
  <si>
    <t>2025-12-04T22:25:34.008+01:00</t>
  </si>
  <si>
    <t>2025-12-04T22:12:34.857+01:00</t>
  </si>
  <si>
    <t>2025-12-04T22:21:53.040+01:00</t>
  </si>
  <si>
    <t>2025-12-04T22:10:49.732+01:00</t>
  </si>
  <si>
    <t>2025-12-04T22:11:27.828+01:00</t>
  </si>
  <si>
    <t>2025-12-04T22:07:03.982+01:00</t>
  </si>
  <si>
    <t>2025-12-04T22:23:08.826+01:00</t>
  </si>
  <si>
    <t>2025-12-04T22:38:09.354+01:00</t>
  </si>
  <si>
    <t>2025-12-04T22:07:04.336+01:00</t>
  </si>
  <si>
    <t>2025-12-04T22:04:01.515+01:00</t>
  </si>
  <si>
    <t>2025-12-04T22:16:46.993+01:00</t>
  </si>
  <si>
    <t>2025-12-04T21:58:44.052+01:00</t>
  </si>
  <si>
    <t>2025-12-04T22:14:47.009+01:00</t>
  </si>
  <si>
    <t>Karel</t>
  </si>
  <si>
    <t>2025-12-04T21:36:53.640+01:00</t>
  </si>
  <si>
    <t>2025-12-04T21:50:01.788+01:00</t>
  </si>
  <si>
    <t>2025-12-04T21:31:17.892+01:00</t>
  </si>
  <si>
    <t>2025-12-04T21:37:00.587+01:00</t>
  </si>
  <si>
    <t>Samuel Hubr</t>
  </si>
  <si>
    <t>2025-12-04T21:28:02.639+01:00</t>
  </si>
  <si>
    <t>2025-12-04T21:41:14.587+01:00</t>
  </si>
  <si>
    <t>2025-12-04T21:53:47.022+01:00</t>
  </si>
  <si>
    <t>2025-12-04T21:28:02.986+01:00</t>
  </si>
  <si>
    <t>2025-12-04T21:28:02.615+01:00</t>
  </si>
  <si>
    <t>2025-12-04T21:39:48.586+01:00</t>
  </si>
  <si>
    <t>2025-12-04T21:27:17.916+01:00</t>
  </si>
  <si>
    <t>2025-12-04T21:46:53.820+01:00</t>
  </si>
  <si>
    <t>2025-12-04T21:10:05.674+01:00</t>
  </si>
  <si>
    <t>2025-12-04T21:21:58.484+01:00</t>
  </si>
  <si>
    <t>2025-12-04T20:54:58.683+01:00</t>
  </si>
  <si>
    <t>2025-12-04T21:03:35.680+01:00</t>
  </si>
  <si>
    <t>2025-12-04T20:49:02.360+01:00</t>
  </si>
  <si>
    <t>2025-12-04T20:51:06.376+01:00</t>
  </si>
  <si>
    <t>2025-12-04T20:47:08.369+01:00</t>
  </si>
  <si>
    <t>2025-12-04T20:49:11.362+01:00</t>
  </si>
  <si>
    <t>2025-12-04T20:47:04.876+01:00</t>
  </si>
  <si>
    <t>2025-12-04T20:57:05.419+01:00</t>
  </si>
  <si>
    <t>2025-12-04T20:39:02.672+01:00</t>
  </si>
  <si>
    <t>2025-12-04T20:46:05.406+01:00</t>
  </si>
  <si>
    <t>2025-12-04T20:54:38.629+01:00</t>
  </si>
  <si>
    <t>2025-12-04T20:39:02.975+01:00</t>
  </si>
  <si>
    <t>2025-12-04T20:31:03.810+01:00</t>
  </si>
  <si>
    <t>2025-12-04T20:38:55.394+01:00</t>
  </si>
  <si>
    <t>2025-12-04T20:30:03.159+01:00</t>
  </si>
  <si>
    <t>2025-12-04T20:43:11.427+01:00</t>
  </si>
  <si>
    <t>2025-12-04T21:06:36.013+01:00</t>
  </si>
  <si>
    <t>2025-12-04T20:30:03.446+01:00</t>
  </si>
  <si>
    <t>Hájek</t>
  </si>
  <si>
    <t>2025-12-04T20:25:57.458+01:00</t>
  </si>
  <si>
    <t>2025-12-04T20:41:14.623+01:00</t>
  </si>
  <si>
    <t>2025-12-04T20:03:34.629+01:00</t>
  </si>
  <si>
    <t>2025-12-04T20:12:44.441+01:00</t>
  </si>
  <si>
    <t>2025-12-04T19:48:33.520+01:00</t>
  </si>
  <si>
    <t>2025-12-04T20:04:53.418+01:00</t>
  </si>
  <si>
    <t>2025-12-04T19:48:09.801+01:00</t>
  </si>
  <si>
    <t>2025-12-04T20:05:28.361+01:00</t>
  </si>
  <si>
    <t>2025-12-04T19:48:04.741+01:00</t>
  </si>
  <si>
    <t>2025-12-04T19:57:52.025+01:00</t>
  </si>
  <si>
    <t>2025-12-04T19:42:47.453+01:00</t>
  </si>
  <si>
    <t>2025-12-04T20:02:33.319+01:00</t>
  </si>
  <si>
    <t>2025-12-04T19:41:02.489+01:00</t>
  </si>
  <si>
    <t>2025-12-04T20:00:38.379+01:00</t>
  </si>
  <si>
    <t>2025-12-04T19:41:01.447+01:00</t>
  </si>
  <si>
    <t>2025-12-04T19:56:56.248+01:00</t>
  </si>
  <si>
    <t>2025-12-04T19:40:04.207+01:00</t>
  </si>
  <si>
    <t>2025-12-04T19:49:30.997+01:00</t>
  </si>
  <si>
    <t>2025-12-04T20:04:52.547+01:00</t>
  </si>
  <si>
    <t>2025-12-04T19:40:04.479+01:00</t>
  </si>
  <si>
    <t>2025-12-04T19:36:03.532+01:00</t>
  </si>
  <si>
    <t>2025-12-04T19:46:10.195+01:00</t>
  </si>
  <si>
    <t>2025-12-04T19:28:05.862+01:00</t>
  </si>
  <si>
    <t>2025-12-04T19:35:57.143+01:00</t>
  </si>
  <si>
    <t>2025-12-04T19:26:03.308+01:00</t>
  </si>
  <si>
    <t>2025-12-04T19:51:40.008+01:00</t>
  </si>
  <si>
    <t>Pitri Indah</t>
  </si>
  <si>
    <t>2025-12-04T19:21:19.197+01:00</t>
  </si>
  <si>
    <t>2025-12-04T19:28:34.077+01:00</t>
  </si>
  <si>
    <t>2025-12-04T19:06:51.811+01:00</t>
  </si>
  <si>
    <t>2025-12-04T19:12:37.754+01:00</t>
  </si>
  <si>
    <t>Artem</t>
  </si>
  <si>
    <t>2025-12-04T19:04:23.155+01:00</t>
  </si>
  <si>
    <t>2025-12-04T19:10:32.916+01:00</t>
  </si>
  <si>
    <t>2025-12-04T18:56:53.068+01:00</t>
  </si>
  <si>
    <t>2025-12-04T19:07:45.968+01:00</t>
  </si>
  <si>
    <t>2025-12-04T18:56:05.184+01:00</t>
  </si>
  <si>
    <t>2025-12-04T19:04:10.704+01:00</t>
  </si>
  <si>
    <t>2025-12-04T18:54:42.773+01:00</t>
  </si>
  <si>
    <t>2025-12-04T19:08:37.716+01:00</t>
  </si>
  <si>
    <t>2025-12-04T18:45:51.384+01:00</t>
  </si>
  <si>
    <t>2025-12-04T18:53:15.972+01:00</t>
  </si>
  <si>
    <t>2025-12-04T18:39:03.176+01:00</t>
  </si>
  <si>
    <t>2025-12-04T18:51:39.574+01:00</t>
  </si>
  <si>
    <t>2025-12-04T18:30:17.742+01:00</t>
  </si>
  <si>
    <t>2025-12-04T18:46:22.813+01:00</t>
  </si>
  <si>
    <t>2025-12-04T18:23:38.600+01:00</t>
  </si>
  <si>
    <t>2025-12-04T18:26:12.589+01:00</t>
  </si>
  <si>
    <t>2025-12-04T18:22:38.921+01:00</t>
  </si>
  <si>
    <t>2025-12-04T18:44:46.999+01:00</t>
  </si>
  <si>
    <t>2025-12-04T18:22:04.056+01:00</t>
  </si>
  <si>
    <t>2025-12-04T18:39:38.574+01:00</t>
  </si>
  <si>
    <t>2025-12-04T18:55:36.636+01:00</t>
  </si>
  <si>
    <t>2025-12-04T18:22:04.432+01:00</t>
  </si>
  <si>
    <t>2025-12-04T18:20:02.626+01:00</t>
  </si>
  <si>
    <t>2025-12-04T18:42:55.792+01:00</t>
  </si>
  <si>
    <t>2025-12-04T18:19:33.237+01:00</t>
  </si>
  <si>
    <t>2025-12-04T18:41:47.450+01:00</t>
  </si>
  <si>
    <t>2025-12-04T18:16:04.295+01:00</t>
  </si>
  <si>
    <t>2025-12-04T18:28:11.528+01:00</t>
  </si>
  <si>
    <t>2025-12-04T18:48:35.367+01:00</t>
  </si>
  <si>
    <t>2025-12-04T18:16:04.600+01:00</t>
  </si>
  <si>
    <t>2025-12-04T18:15:59.813+01:00</t>
  </si>
  <si>
    <t>2025-12-04T18:32:16.750+01:00</t>
  </si>
  <si>
    <t>2025-12-04T18:13:15.499+01:00</t>
  </si>
  <si>
    <t>2025-12-04T18:26:15.718+01:00</t>
  </si>
  <si>
    <t>2025-12-04T18:11:03.490+01:00</t>
  </si>
  <si>
    <t>2025-12-04T18:47:38.590+01:00</t>
  </si>
  <si>
    <t>2025-12-04T18:07:08.493+01:00</t>
  </si>
  <si>
    <t>2025-12-04T18:22:58.819+01:00</t>
  </si>
  <si>
    <t>2025-12-04T18:05:03.617+01:00</t>
  </si>
  <si>
    <t>2025-12-04T18:21:07.566+01:00</t>
  </si>
  <si>
    <t>2025-12-04T18:34:17.820+01:00</t>
  </si>
  <si>
    <t>2025-12-04T18:05:03.864+01:00</t>
  </si>
  <si>
    <t>2025-12-04T18:03:23.582+01:00</t>
  </si>
  <si>
    <t>2025-12-04T18:18:56.372+01:00</t>
  </si>
  <si>
    <t>2025-12-04T18:03:03.569+01:00</t>
  </si>
  <si>
    <t>2025-12-04T18:09:56.511+01:00</t>
  </si>
  <si>
    <t>2025-12-04T18:02:02.744+01:00</t>
  </si>
  <si>
    <t>2025-12-04T18:24:38.511+01:00</t>
  </si>
  <si>
    <t>2025-12-04T18:48:32.364+01:00</t>
  </si>
  <si>
    <t>2025-12-04T18:02:03.043+01:00</t>
  </si>
  <si>
    <t>2025-12-04T18:02:02.728+01:00</t>
  </si>
  <si>
    <t>2025-12-04T18:17:20.483+01:00</t>
  </si>
  <si>
    <t>2025-12-04T18:34:46.475+01:00</t>
  </si>
  <si>
    <t>2025-12-04T18:06:03.484+01:00</t>
  </si>
  <si>
    <t>2025-12-04T17:59:03.087+01:00</t>
  </si>
  <si>
    <t>2025-12-04T18:15:51.548+01:00</t>
  </si>
  <si>
    <t>2025-12-04T17:57:41.513+01:00</t>
  </si>
  <si>
    <t>2025-12-04T18:14:19.820+01:00</t>
  </si>
  <si>
    <t>Ján</t>
  </si>
  <si>
    <t>2025-12-04T17:54:26.890+01:00</t>
  </si>
  <si>
    <t>2025-12-04T18:11:28.650+01:00</t>
  </si>
  <si>
    <t>2025-12-04T17:54:03.436+01:00</t>
  </si>
  <si>
    <t>2025-12-04T18:04:26.583+01:00</t>
  </si>
  <si>
    <t>2025-12-04T18:15:15.103+01:00</t>
  </si>
  <si>
    <t>2025-12-04T17:54:03.884+01:00</t>
  </si>
  <si>
    <t>2025-12-04T17:53:49.146+01:00</t>
  </si>
  <si>
    <t>2025-12-04T18:07:45.693+01:00</t>
  </si>
  <si>
    <t>2025-12-04T17:49:02.726+01:00</t>
  </si>
  <si>
    <t>2025-12-04T18:08:58.526+01:00</t>
  </si>
  <si>
    <t>2025-12-04T18:27:26.017+01:00</t>
  </si>
  <si>
    <t>2025-12-04T17:49:03.058+01:00</t>
  </si>
  <si>
    <t>2025-12-04T17:48:34.678+01:00</t>
  </si>
  <si>
    <t>2025-12-04T18:03:16.654+01:00</t>
  </si>
  <si>
    <t>2025-12-04T17:45:03.456+01:00</t>
  </si>
  <si>
    <t>2025-12-04T17:58:34.471+01:00</t>
  </si>
  <si>
    <t>2025-12-04T18:04:23.007+01:00</t>
  </si>
  <si>
    <t>2025-12-04T17:45:03.789+01:00</t>
  </si>
  <si>
    <t>2025-12-04T17:43:45.446+01:00</t>
  </si>
  <si>
    <t>2025-12-04T17:59:56.905+01:00</t>
  </si>
  <si>
    <t>2025-12-04T17:43:04.080+01:00</t>
  </si>
  <si>
    <t>2025-12-04T17:54:46.425+01:00</t>
  </si>
  <si>
    <t>2025-12-04T17:41:03.158+01:00</t>
  </si>
  <si>
    <t>2025-12-04T17:54:43.422+01:00</t>
  </si>
  <si>
    <t>2025-12-04T17:38:36.287+01:00</t>
  </si>
  <si>
    <t>2025-12-04T17:51:01.656+01:00</t>
  </si>
  <si>
    <t>2025-12-04T17:21:31.266+01:00</t>
  </si>
  <si>
    <t>2025-12-04T17:33:07.635+01:00</t>
  </si>
  <si>
    <t>Robin</t>
  </si>
  <si>
    <t>2025-12-04T17:07:48.774+01:00</t>
  </si>
  <si>
    <t>2025-12-04T17:15:39.352+01:00</t>
  </si>
  <si>
    <t>2025-12-04T17:06:03.410+01:00</t>
  </si>
  <si>
    <t>2025-12-04T17:14:23.197+01:00</t>
  </si>
  <si>
    <t>2025-12-04T17:39:08.267+01:00</t>
  </si>
  <si>
    <t>2025-12-04T17:06:03.859+01:00</t>
  </si>
  <si>
    <t>2025-12-04T17:04:32.059+01:00</t>
  </si>
  <si>
    <t>2025-12-04T17:11:07.207+01:00</t>
  </si>
  <si>
    <t>2025-12-04T16:59:04.050+01:00</t>
  </si>
  <si>
    <t>2025-12-04T17:06:53.197+01:00</t>
  </si>
  <si>
    <t>2025-12-04T16:57:53.258+01:00</t>
  </si>
  <si>
    <t>2025-12-04T17:09:33.444+01:00</t>
  </si>
  <si>
    <t>2025-12-04T16:54:02.686+01:00</t>
  </si>
  <si>
    <t>2025-12-04T17:01:27.248+01:00</t>
  </si>
  <si>
    <t>2025-12-04T17:26:07.994+01:00</t>
  </si>
  <si>
    <t>2025-12-04T16:54:03.215+01:00</t>
  </si>
  <si>
    <t>2025-12-04T16:45:02.993+01:00</t>
  </si>
  <si>
    <t>2025-12-04T16:50:27.339+01:00</t>
  </si>
  <si>
    <t>2025-12-04T16:35:29.497+01:00</t>
  </si>
  <si>
    <t>2025-12-04T16:41:36.244+01:00</t>
  </si>
  <si>
    <t>2025-12-04T16:32:03.339+01:00</t>
  </si>
  <si>
    <t>2025-12-04T16:47:48.122+01:00</t>
  </si>
  <si>
    <t>2025-12-04T17:02:26.431+01:00</t>
  </si>
  <si>
    <t>2025-12-04T16:32:03.638+01:00</t>
  </si>
  <si>
    <t>2025-12-04T16:30:18.063+01:00</t>
  </si>
  <si>
    <t>2025-12-04T16:39:05.319+01:00</t>
  </si>
  <si>
    <t>2025-12-04T16:24:21.051+01:00</t>
  </si>
  <si>
    <t>2025-12-04T16:34:51.225+01:00</t>
  </si>
  <si>
    <t>2025-12-04T16:17:14.407+01:00</t>
  </si>
  <si>
    <t>2025-12-04T16:26:26.272+01:00</t>
  </si>
  <si>
    <t>2025-12-04T16:15:12.962+01:00</t>
  </si>
  <si>
    <t>2025-12-04T16:24:19.144+01:00</t>
  </si>
  <si>
    <t>2025-12-04T16:01:43.812+01:00</t>
  </si>
  <si>
    <t>2025-12-04T16:09:19.164+01:00</t>
  </si>
  <si>
    <t>2025-12-04T15:59:40.528+01:00</t>
  </si>
  <si>
    <t>2025-12-04T16:06:37.139+01:00</t>
  </si>
  <si>
    <t>2025-12-04T15:48:03.355+01:00</t>
  </si>
  <si>
    <t>2025-12-04T15:56:37.917+01:00</t>
  </si>
  <si>
    <t>2025-12-04T16:05:39.302+01:00</t>
  </si>
  <si>
    <t>2025-12-04T15:48:03.605+01:00</t>
  </si>
  <si>
    <t>2025-12-04T15:43:03.179+01:00</t>
  </si>
  <si>
    <t>2025-12-04T15:53:51.890+01:00</t>
  </si>
  <si>
    <t>2025-12-04T15:41:03.336+01:00</t>
  </si>
  <si>
    <t>2025-12-04T16:00:53.887+01:00</t>
  </si>
  <si>
    <t>2025-12-04T15:36:31.994+01:00</t>
  </si>
  <si>
    <t>2025-12-04T15:46:13.057+01:00</t>
  </si>
  <si>
    <t>2025-12-04T15:28:02.771+01:00</t>
  </si>
  <si>
    <t>2025-12-04T15:37:34.950+01:00</t>
  </si>
  <si>
    <t>2025-12-04T15:49:03.523+01:00</t>
  </si>
  <si>
    <t>2025-12-04T15:28:03.096+01:00</t>
  </si>
  <si>
    <t>2025-12-04T15:23:02.977+01:00</t>
  </si>
  <si>
    <t>2025-12-04T15:32:03.882+01:00</t>
  </si>
  <si>
    <t>2025-12-04T15:10:05.376+01:00</t>
  </si>
  <si>
    <t>2025-12-04T15:22:27.178+01:00</t>
  </si>
  <si>
    <t>2025-12-04T15:09:03.658+01:00</t>
  </si>
  <si>
    <t>2025-12-04T15:12:20.539+01:00</t>
  </si>
  <si>
    <t>2025-12-04T15:06:03.943+01:00</t>
  </si>
  <si>
    <t>2025-12-04T15:19:32.855+01:00</t>
  </si>
  <si>
    <t>2025-12-04T14:54:32.927+01:00</t>
  </si>
  <si>
    <t>2025-12-04T15:00:10.210+01:00</t>
  </si>
  <si>
    <t>2025-12-04T14:48:02.976+01:00</t>
  </si>
  <si>
    <t>2025-12-04T14:58:00.801+01:00</t>
  </si>
  <si>
    <t>2025-12-04T15:05:29.724+01:00</t>
  </si>
  <si>
    <t>2025-12-04T14:48:03.236+01:00</t>
  </si>
  <si>
    <t>2025-12-04T14:46:03.189+01:00</t>
  </si>
  <si>
    <t>2025-12-04T14:55:47.828+01:00</t>
  </si>
  <si>
    <t>2025-12-04T14:25:38.814+01:00</t>
  </si>
  <si>
    <t>2025-12-04T14:33:38.936+01:00</t>
  </si>
  <si>
    <t>2025-12-04T14:25:04.428+01:00</t>
  </si>
  <si>
    <t>2025-12-04T14:36:43.711+01:00</t>
  </si>
  <si>
    <t>2025-12-04T14:42:12.884+01:00</t>
  </si>
  <si>
    <t>2025-12-04T14:25:04.801+01:00</t>
  </si>
  <si>
    <t>2025-12-04T14:18:54.251+01:00</t>
  </si>
  <si>
    <t>2025-12-04T14:26:46.041+01:00</t>
  </si>
  <si>
    <t>2025-12-04T14:12:05.038+01:00</t>
  </si>
  <si>
    <t>2025-12-04T14:19:47.715+01:00</t>
  </si>
  <si>
    <t>2025-12-04T14:26:37.303+01:00</t>
  </si>
  <si>
    <t>2025-12-04T14:12:05.367+01:00</t>
  </si>
  <si>
    <t>2025-12-04T13:38:15.220+01:00</t>
  </si>
  <si>
    <t>2025-12-04T13:47:34.877+01:00</t>
  </si>
  <si>
    <t>2025-12-04T13:15:29.057+01:00</t>
  </si>
  <si>
    <t>2025-12-04T13:24:38.744+01:00</t>
  </si>
  <si>
    <t>2025-12-04T13:13:24.376+01:00</t>
  </si>
  <si>
    <t>2025-12-04T13:13:42.052+01:00</t>
  </si>
  <si>
    <t>2025-12-04T12:54:48.734+01:00</t>
  </si>
  <si>
    <t>2025-12-04T13:05:05.701+01:00</t>
  </si>
  <si>
    <t>2025-12-04T12:47:16.853+01:00</t>
  </si>
  <si>
    <t>2025-12-04T12:52:20.343+01:00</t>
  </si>
  <si>
    <t>2025-12-04T12:28:03.508+01:00</t>
  </si>
  <si>
    <t>2025-12-04T12:35:15.304+01:00</t>
  </si>
  <si>
    <t>2025-12-04T12:25:04.314+01:00</t>
  </si>
  <si>
    <t>2025-12-04T12:37:12.575+01:00</t>
  </si>
  <si>
    <t>2025-12-04T12:22:02.579+01:00</t>
  </si>
  <si>
    <t>2025-12-04T12:41:32.329+01:00</t>
  </si>
  <si>
    <t>2025-12-04T12:46:06.824+01:00</t>
  </si>
  <si>
    <t>2025-12-04T12:22:03.240+01:00</t>
  </si>
  <si>
    <t>2025-12-04T12:21:18.865+01:00</t>
  </si>
  <si>
    <t>2025-12-04T12:33:24.492+01:00</t>
  </si>
  <si>
    <t>2025-12-04T12:04:10.592+01:00</t>
  </si>
  <si>
    <t>2025-12-04T12:10:59.256+01:00</t>
  </si>
  <si>
    <t>2025-12-04T11:54:37.260+01:00</t>
  </si>
  <si>
    <t>2025-12-04T12:04:17.051+01:00</t>
  </si>
  <si>
    <t>2025-12-04T11:43:03.385+01:00</t>
  </si>
  <si>
    <t>2025-12-04T11:49:56.847+01:00</t>
  </si>
  <si>
    <t>2025-12-04T11:57:05.825+01:00</t>
  </si>
  <si>
    <t>2025-12-04T11:43:03.852+01:00</t>
  </si>
  <si>
    <t>2025-12-04T11:35:02.950+01:00</t>
  </si>
  <si>
    <t>2025-12-04T11:40:52.280+01:00</t>
  </si>
  <si>
    <t>2025-12-04T11:24:14.706+01:00</t>
  </si>
  <si>
    <t>2025-12-04T11:30:56.421+01:00</t>
  </si>
  <si>
    <t>2025-12-04T11:12:12.215+01:00</t>
  </si>
  <si>
    <t>2025-12-04T11:19:07.213+01:00</t>
  </si>
  <si>
    <t>2025-12-04T11:12:03.380+01:00</t>
  </si>
  <si>
    <t>2025-12-04T11:34:34.377+01:00</t>
  </si>
  <si>
    <t>2025-12-04T11:11:03.328+01:00</t>
  </si>
  <si>
    <t>2025-12-04T11:23:44.417+01:00</t>
  </si>
  <si>
    <t>2025-12-04T11:09:03.525+01:00</t>
  </si>
  <si>
    <t>2025-12-04T11:21:12.456+01:00</t>
  </si>
  <si>
    <t>2025-12-04T11:03:03.315+01:00</t>
  </si>
  <si>
    <t>2025-12-04T11:29:04.244+01:00</t>
  </si>
  <si>
    <t>2025-12-04T11:43:52.283+01:00</t>
  </si>
  <si>
    <t>2025-12-04T11:03:03.597+01:00</t>
  </si>
  <si>
    <t>2025-12-04T10:06:33.889+01:00</t>
  </si>
  <si>
    <t>2025-12-04T10:06:56.028+01:00</t>
  </si>
  <si>
    <t>Vladimír</t>
  </si>
  <si>
    <t>2025-12-03T23:31:53.393+01:00</t>
  </si>
  <si>
    <t>2025-12-03T23:39:03.813+01:00</t>
  </si>
  <si>
    <t>2025-12-03T23:30:56.675+01:00</t>
  </si>
  <si>
    <t>2025-12-03T23:38:07.809+01:00</t>
  </si>
  <si>
    <t>2025-12-03T23:19:38.521+01:00</t>
  </si>
  <si>
    <t>2025-12-03T23:23:36.631+01:00</t>
  </si>
  <si>
    <t>2025-12-03T23:12:15.153+01:00</t>
  </si>
  <si>
    <t>2025-12-03T23:21:24.801+01:00</t>
  </si>
  <si>
    <t>2025-12-03T23:09:14.473+01:00</t>
  </si>
  <si>
    <t>2025-12-03T23:18:17.818+01:00</t>
  </si>
  <si>
    <t>2025-12-03T22:55:45.286+01:00</t>
  </si>
  <si>
    <t>2025-12-03T23:08:12.711+01:00</t>
  </si>
  <si>
    <t>2025-12-03T22:54:04.549+01:00</t>
  </si>
  <si>
    <t>2025-12-03T23:05:52.795+01:00</t>
  </si>
  <si>
    <t>2025-12-03T22:52:37.149+01:00</t>
  </si>
  <si>
    <t>2025-12-03T23:07:03.881+01:00</t>
  </si>
  <si>
    <t>2025-12-03T22:47:09.799+01:00</t>
  </si>
  <si>
    <t>2025-12-03T22:53:32.702+01:00</t>
  </si>
  <si>
    <t>Ivalyo</t>
  </si>
  <si>
    <t>2025-12-03T22:43:55.191+01:00</t>
  </si>
  <si>
    <t>2025-12-03T22:48:48.704+01:00</t>
  </si>
  <si>
    <t>2025-12-03T22:31:04.510+01:00</t>
  </si>
  <si>
    <t>2025-12-03T22:46:08.755+01:00</t>
  </si>
  <si>
    <t>2025-12-03T22:29:34.542+01:00</t>
  </si>
  <si>
    <t>2025-12-03T22:42:47.771+01:00</t>
  </si>
  <si>
    <t>2025-12-03T22:20:04.188+01:00</t>
  </si>
  <si>
    <t>2025-12-03T22:25:35.536+01:00</t>
  </si>
  <si>
    <t>2025-12-03T22:18:57.711+01:00</t>
  </si>
  <si>
    <t>2025-12-03T22:34:35.789+01:00</t>
  </si>
  <si>
    <t>2025-12-03T22:16:32.273+01:00</t>
  </si>
  <si>
    <t>2025-12-03T22:23:55.814+01:00</t>
  </si>
  <si>
    <t>2025-12-03T22:12:02.847+01:00</t>
  </si>
  <si>
    <t>2025-12-03T22:21:39.486+01:00</t>
  </si>
  <si>
    <t>2025-12-03T22:34:02.433+01:00</t>
  </si>
  <si>
    <t>2025-12-03T22:12:03.206+01:00</t>
  </si>
  <si>
    <t>2025-12-03T22:10:33.975+01:00</t>
  </si>
  <si>
    <t>2025-12-03T22:17:02.778+01:00</t>
  </si>
  <si>
    <t>2025-12-03T22:09:06.927+01:00</t>
  </si>
  <si>
    <t>2025-12-03T22:20:03.733+01:00</t>
  </si>
  <si>
    <t>2025-12-03T22:09:03.161+01:00</t>
  </si>
  <si>
    <t>2025-12-03T22:15:00.781+01:00</t>
  </si>
  <si>
    <t>2025-12-03T21:58:32.546+01:00</t>
  </si>
  <si>
    <t>2025-12-03T22:05:48.721+01:00</t>
  </si>
  <si>
    <t>2025-12-03T21:56:06.487+01:00</t>
  </si>
  <si>
    <t>2025-12-03T22:03:59.525+01:00</t>
  </si>
  <si>
    <t>2025-12-03T22:15:34.413+01:00</t>
  </si>
  <si>
    <t>2025-12-03T21:56:07.137+01:00</t>
  </si>
  <si>
    <t>2025-12-03T21:49:38.419+01:00</t>
  </si>
  <si>
    <t>2025-12-03T21:58:30.673+01:00</t>
  </si>
  <si>
    <t>2025-12-03T21:29:04.063+01:00</t>
  </si>
  <si>
    <t>2025-12-03T21:37:38.471+01:00</t>
  </si>
  <si>
    <t>2025-12-03T21:28:27.188+01:00</t>
  </si>
  <si>
    <t>2025-12-03T21:38:58.725+01:00</t>
  </si>
  <si>
    <t>2025-12-03T21:24:47.969+01:00</t>
  </si>
  <si>
    <t>2025-12-03T21:25:36.448+01:00</t>
  </si>
  <si>
    <t>2025-12-03T21:24:06.944+01:00</t>
  </si>
  <si>
    <t>2025-12-03T21:35:49.470+01:00</t>
  </si>
  <si>
    <t>2025-12-03T21:20:05.808+01:00</t>
  </si>
  <si>
    <t>2025-12-03T21:34:55.471+01:00</t>
  </si>
  <si>
    <t>2025-12-03T21:10:40.776+01:00</t>
  </si>
  <si>
    <t>2025-12-03T21:19:17.473+01:00</t>
  </si>
  <si>
    <t>2025-12-03T21:08:04.565+01:00</t>
  </si>
  <si>
    <t>2025-12-03T21:18:27.937+01:00</t>
  </si>
  <si>
    <t>2025-12-03T21:26:36.020+01:00</t>
  </si>
  <si>
    <t>2025-12-03T21:08:04.867+01:00</t>
  </si>
  <si>
    <t>2025-12-03T21:03:26.978+01:00</t>
  </si>
  <si>
    <t>2025-12-03T21:13:55.422+01:00</t>
  </si>
  <si>
    <t>Mayurkumar</t>
  </si>
  <si>
    <t>2025-12-03T21:01:58.964+01:00</t>
  </si>
  <si>
    <t>2025-12-03T21:16:19.609+01:00</t>
  </si>
  <si>
    <t>2025-12-03T21:01:03.404+01:00</t>
  </si>
  <si>
    <t>2025-12-03T21:08:29.522+01:00</t>
  </si>
  <si>
    <t>2025-12-03T21:22:45.390+01:00</t>
  </si>
  <si>
    <t>2025-12-03T21:01:03.866+01:00</t>
  </si>
  <si>
    <t>2025-12-03T20:54:06.090+01:00</t>
  </si>
  <si>
    <t>2025-12-03T21:04:26.655+01:00</t>
  </si>
  <si>
    <t>2025-12-03T20:40:53.687+01:00</t>
  </si>
  <si>
    <t>2025-12-03T20:48:32.789+01:00</t>
  </si>
  <si>
    <t>2025-12-03T20:39:12.742+01:00</t>
  </si>
  <si>
    <t>2025-12-03T20:48:30.841+01:00</t>
  </si>
  <si>
    <t>2025-12-03T20:21:52.533+01:00</t>
  </si>
  <si>
    <t>2025-12-03T20:30:38.573+01:00</t>
  </si>
  <si>
    <t>2025-12-03T20:18:19.105+01:00</t>
  </si>
  <si>
    <t>2025-12-03T20:28:17.551+01:00</t>
  </si>
  <si>
    <t>2025-12-03T20:17:17.891+01:00</t>
  </si>
  <si>
    <t>2025-12-03T20:26:57.873+01:00</t>
  </si>
  <si>
    <t>2025-12-03T19:59:22.980+01:00</t>
  </si>
  <si>
    <t>2025-12-03T20:06:03.549+01:00</t>
  </si>
  <si>
    <t>2025-12-03T19:52:30.391+01:00</t>
  </si>
  <si>
    <t>2025-12-03T20:03:40.475+01:00</t>
  </si>
  <si>
    <t>2025-12-03T19:40:03.479+01:00</t>
  </si>
  <si>
    <t>2025-12-03T19:53:59.284+01:00</t>
  </si>
  <si>
    <t>2025-12-03T20:05:19.174+01:00</t>
  </si>
  <si>
    <t>2025-12-03T19:40:03.742+01:00</t>
  </si>
  <si>
    <t>2025-12-03T19:39:51.652+01:00</t>
  </si>
  <si>
    <t>2025-12-03T19:54:47.332+01:00</t>
  </si>
  <si>
    <t>Maksym</t>
  </si>
  <si>
    <t>2025-12-03T19:39:22.581+01:00</t>
  </si>
  <si>
    <t>2025-12-03T20:00:23.441+01:00</t>
  </si>
  <si>
    <t>2025-12-03T19:39:22.391+01:00</t>
  </si>
  <si>
    <t>2025-12-03T19:58:15.508+01:00</t>
  </si>
  <si>
    <t>2025-12-03T19:38:44.638+01:00</t>
  </si>
  <si>
    <t>2025-12-03T19:55:48.463+01:00</t>
  </si>
  <si>
    <t>2025-12-03T19:38:04.242+01:00</t>
  </si>
  <si>
    <t>2025-12-03T19:51:32.275+01:00</t>
  </si>
  <si>
    <t>2025-12-03T19:36:03.485+01:00</t>
  </si>
  <si>
    <t>2025-12-03T19:50:17.290+01:00</t>
  </si>
  <si>
    <t>2025-12-03T19:35:13.848+01:00</t>
  </si>
  <si>
    <t>2025-12-03T19:46:44.558+01:00</t>
  </si>
  <si>
    <t>2025-12-03T19:33:41.565+01:00</t>
  </si>
  <si>
    <t>2025-12-03T19:44:31.488+01:00</t>
  </si>
  <si>
    <t>2025-12-03T19:27:27.942+01:00</t>
  </si>
  <si>
    <t>2025-12-03T19:40:42.499+01:00</t>
  </si>
  <si>
    <t>2025-12-03T19:23:24.491+01:00</t>
  </si>
  <si>
    <t>2025-12-03T19:38:48.551+01:00</t>
  </si>
  <si>
    <t>2025-12-03T19:23:03.017+01:00</t>
  </si>
  <si>
    <t>2025-12-03T19:37:14.288+01:00</t>
  </si>
  <si>
    <t>2025-12-03T19:18:54.854+01:00</t>
  </si>
  <si>
    <t>2025-12-03T19:28:33.510+01:00</t>
  </si>
  <si>
    <t>2025-12-03T19:15:58.854+01:00</t>
  </si>
  <si>
    <t>2025-12-03T19:35:23.495+01:00</t>
  </si>
  <si>
    <t>2025-12-03T19:15:29.151+01:00</t>
  </si>
  <si>
    <t>2025-12-03T19:35:21.555+01:00</t>
  </si>
  <si>
    <t>2025-12-03T19:15:03.944+01:00</t>
  </si>
  <si>
    <t>2025-12-03T19:28:00.466+01:00</t>
  </si>
  <si>
    <t>2025-12-03T19:39:57.615+01:00</t>
  </si>
  <si>
    <t>2025-12-03T19:15:04.323+01:00</t>
  </si>
  <si>
    <t>2025-12-03T19:14:28.770+01:00</t>
  </si>
  <si>
    <t>2025-12-03T19:24:20.515+01:00</t>
  </si>
  <si>
    <t>2025-12-03T18:57:19.244+01:00</t>
  </si>
  <si>
    <t>2025-12-03T19:08:14.925+01:00</t>
  </si>
  <si>
    <t>2025-12-03T18:55:26.142+01:00</t>
  </si>
  <si>
    <t>2025-12-03T19:04:23.800+01:00</t>
  </si>
  <si>
    <t>2025-12-03T18:46:08.304+01:00</t>
  </si>
  <si>
    <t>2025-12-03T18:57:11.887+01:00</t>
  </si>
  <si>
    <t>2025-12-03T18:45:06.800+01:00</t>
  </si>
  <si>
    <t>2025-12-03T18:53:41.784+01:00</t>
  </si>
  <si>
    <t>2025-12-03T18:39:02.864+01:00</t>
  </si>
  <si>
    <t>2025-12-03T18:44:23.761+01:00</t>
  </si>
  <si>
    <t>2025-12-03T18:37:17.104+01:00</t>
  </si>
  <si>
    <t>2025-12-03T18:51:13.640+01:00</t>
  </si>
  <si>
    <t>2025-12-03T18:35:04.660+01:00</t>
  </si>
  <si>
    <t>2025-12-03T18:46:53.108+01:00</t>
  </si>
  <si>
    <t>2025-12-03T19:07:03.989+01:00</t>
  </si>
  <si>
    <t>2025-12-03T18:35:04.962+01:00</t>
  </si>
  <si>
    <t>2025-12-03T18:34:04.380+01:00</t>
  </si>
  <si>
    <t>2025-12-03T18:49:57.586+01:00</t>
  </si>
  <si>
    <t>2025-12-03T19:16:53.715+01:00</t>
  </si>
  <si>
    <t>2025-12-03T18:34:04.760+01:00</t>
  </si>
  <si>
    <t>2025-12-03T18:32:49.781+01:00</t>
  </si>
  <si>
    <t>2025-12-03T18:45:11.906+01:00</t>
  </si>
  <si>
    <t>2025-12-03T18:30:04.412+01:00</t>
  </si>
  <si>
    <t>2025-12-03T18:42:18.604+01:00</t>
  </si>
  <si>
    <t>2025-12-03T19:00:29.806+01:00</t>
  </si>
  <si>
    <t>2025-12-03T18:30:04.668+01:00</t>
  </si>
  <si>
    <t>2025-12-03T18:27:27.891+01:00</t>
  </si>
  <si>
    <t>2025-12-03T18:35:55.774+01:00</t>
  </si>
  <si>
    <t>2025-12-03T18:25:04.430+01:00</t>
  </si>
  <si>
    <t>2025-12-03T18:37:08.600+01:00</t>
  </si>
  <si>
    <t>2025-12-03T19:04:35.704+01:00</t>
  </si>
  <si>
    <t>2025-12-03T18:25:04.803+01:00</t>
  </si>
  <si>
    <t>2025-12-03T18:19:28.032+01:00</t>
  </si>
  <si>
    <t>2025-12-03T18:26:46.895+01:00</t>
  </si>
  <si>
    <t>2025-12-03T18:19:01.362+01:00</t>
  </si>
  <si>
    <t>2025-12-03T18:25:21.786+01:00</t>
  </si>
  <si>
    <t>2025-12-03T18:12:03.749+01:00</t>
  </si>
  <si>
    <t>2025-12-03T18:23:37.623+01:00</t>
  </si>
  <si>
    <t>2025-12-03T18:36:44.228+01:00</t>
  </si>
  <si>
    <t>2025-12-03T18:12:04.647+01:00</t>
  </si>
  <si>
    <t>2025-12-03T18:12:03.727+01:00</t>
  </si>
  <si>
    <t>2025-12-03T18:20:51.705+01:00</t>
  </si>
  <si>
    <t>VITALII</t>
  </si>
  <si>
    <t>2025-12-03T18:09:24.017+01:00</t>
  </si>
  <si>
    <t>2025-12-03T18:17:04.844+01:00</t>
  </si>
  <si>
    <t>2025-12-03T18:06:00.285+01:00</t>
  </si>
  <si>
    <t>2025-12-03T18:15:14.551+01:00</t>
  </si>
  <si>
    <t>2025-12-03T18:02:06.763+01:00</t>
  </si>
  <si>
    <t>2025-12-03T18:14:25.580+01:00</t>
  </si>
  <si>
    <t>2025-12-03T17:57:02.624+01:00</t>
  </si>
  <si>
    <t>2025-12-03T18:13:32.456+01:00</t>
  </si>
  <si>
    <t>2025-12-03T18:28:34.017+01:00</t>
  </si>
  <si>
    <t>2025-12-03T17:57:03.093+01:00</t>
  </si>
  <si>
    <t>2025-12-03T17:56:04.685+01:00</t>
  </si>
  <si>
    <t>2025-12-03T18:09:12.747+01:00</t>
  </si>
  <si>
    <t>2025-12-03T17:56:03.834+01:00</t>
  </si>
  <si>
    <t>2025-12-03T18:06:05.758+01:00</t>
  </si>
  <si>
    <t>2025-12-03T17:54:02.524+01:00</t>
  </si>
  <si>
    <t>2025-12-03T18:00:41.537+01:00</t>
  </si>
  <si>
    <t>2025-12-03T18:14:49.966+01:00</t>
  </si>
  <si>
    <t>2025-12-03T17:54:02.804+01:00</t>
  </si>
  <si>
    <t>2025-12-03T17:54:02.505+01:00</t>
  </si>
  <si>
    <t>2025-12-03T18:04:33.531+01:00</t>
  </si>
  <si>
    <t>2025-12-03T17:49:20.060+01:00</t>
  </si>
  <si>
    <t>2025-12-03T17:58:37.832+01:00</t>
  </si>
  <si>
    <t>2025-12-03T17:49:02.327+01:00</t>
  </si>
  <si>
    <t>2025-12-03T17:59:27.688+01:00</t>
  </si>
  <si>
    <t>2025-12-03T17:41:30.145+01:00</t>
  </si>
  <si>
    <t>2025-12-03T17:55:27.815+01:00</t>
  </si>
  <si>
    <t>2025-12-03T17:38:28.047+01:00</t>
  </si>
  <si>
    <t>2025-12-03T17:50:07.643+01:00</t>
  </si>
  <si>
    <t>2025-12-03T17:35:03.438+01:00</t>
  </si>
  <si>
    <t>2025-12-03T17:54:48.513+01:00</t>
  </si>
  <si>
    <t>2025-12-03T18:11:27.881+01:00</t>
  </si>
  <si>
    <t>2025-12-03T17:35:03.879+01:00</t>
  </si>
  <si>
    <t>2025-12-03T17:32:03.428+01:00</t>
  </si>
  <si>
    <t>2025-12-03T17:45:42.506+01:00</t>
  </si>
  <si>
    <t>2025-12-03T17:54:40.811+01:00</t>
  </si>
  <si>
    <t>2025-12-03T17:32:03.688+01:00</t>
  </si>
  <si>
    <t>2025-12-03T17:29:02.784+01:00</t>
  </si>
  <si>
    <t>2025-12-03T17:43:52.530+01:00</t>
  </si>
  <si>
    <t>2025-12-03T17:25:02.786+01:00</t>
  </si>
  <si>
    <t>2025-12-03T17:34:15.517+01:00</t>
  </si>
  <si>
    <t>2025-12-03T18:08:37.361+01:00</t>
  </si>
  <si>
    <t>2025-12-03T17:25:03.201+01:00</t>
  </si>
  <si>
    <t>2025-12-03T17:18:14.833+01:00</t>
  </si>
  <si>
    <t>2025-12-03T17:31:21.730+01:00</t>
  </si>
  <si>
    <t>2025-12-03T17:17:49.417+01:00</t>
  </si>
  <si>
    <t>2025-12-03T17:27:31.990+01:00</t>
  </si>
  <si>
    <t>Vishal Hirenbhai</t>
  </si>
  <si>
    <t>2025-12-03T17:00:17.785+01:00</t>
  </si>
  <si>
    <t>2025-12-03T17:15:04.609+01:00</t>
  </si>
  <si>
    <t>2025-12-03T17:00:12.281+01:00</t>
  </si>
  <si>
    <t>2025-12-03T17:15:40.836+01:00</t>
  </si>
  <si>
    <t>2025-12-03T16:59:41.780+01:00</t>
  </si>
  <si>
    <t>2025-12-03T17:11:07.672+01:00</t>
  </si>
  <si>
    <t>2025-12-03T16:57:35.277+01:00</t>
  </si>
  <si>
    <t>2025-12-03T17:06:41.734+01:00</t>
  </si>
  <si>
    <t>2025-12-03T16:54:57.817+01:00</t>
  </si>
  <si>
    <t>2025-12-03T16:59:49.345+01:00</t>
  </si>
  <si>
    <t>2025-12-03T16:29:26.101+01:00</t>
  </si>
  <si>
    <t>2025-12-03T16:41:31.502+01:00</t>
  </si>
  <si>
    <t>2025-12-03T16:27:31.842+01:00</t>
  </si>
  <si>
    <t>2025-12-03T16:39:01.774+01:00</t>
  </si>
  <si>
    <t>2025-12-03T16:24:29.948+01:00</t>
  </si>
  <si>
    <t>2025-12-03T16:36:38.597+01:00</t>
  </si>
  <si>
    <t>2025-12-03T15:42:52.520+01:00</t>
  </si>
  <si>
    <t>2025-12-03T15:51:05.141+01:00</t>
  </si>
  <si>
    <t>2025-12-03T15:40:03.894+01:00</t>
  </si>
  <si>
    <t>2025-12-03T15:53:19.433+01:00</t>
  </si>
  <si>
    <t>2025-12-03T16:23:39.415+01:00</t>
  </si>
  <si>
    <t>2025-12-03T15:40:04.181+01:00</t>
  </si>
  <si>
    <t>2025-12-03T15:38:04.246+01:00</t>
  </si>
  <si>
    <t>2025-12-03T15:49:19.467+01:00</t>
  </si>
  <si>
    <t>2025-12-03T16:03:37.868+01:00</t>
  </si>
  <si>
    <t>2025-12-03T15:38:04.876+01:00</t>
  </si>
  <si>
    <t>2025-12-03T14:52:12.126+01:00</t>
  </si>
  <si>
    <t>2025-12-03T15:01:08.041+01:00</t>
  </si>
  <si>
    <t>2025-12-03T14:41:05.491+01:00</t>
  </si>
  <si>
    <t>2025-12-03T14:48:58.737+01:00</t>
  </si>
  <si>
    <t>2025-12-03T14:10:53.029+01:00</t>
  </si>
  <si>
    <t>2025-12-03T14:20:23.126+01:00</t>
  </si>
  <si>
    <t>2025-12-03T13:24:07.204+01:00</t>
  </si>
  <si>
    <t>2025-12-03T13:36:39.048+01:00</t>
  </si>
  <si>
    <t>Vít</t>
  </si>
  <si>
    <t>2025-12-03T13:22:02.555+01:00</t>
  </si>
  <si>
    <t>2025-12-03T13:30:17.072+01:00</t>
  </si>
  <si>
    <t>2025-12-03T13:09:03.353+01:00</t>
  </si>
  <si>
    <t>2025-12-03T13:20:28.858+01:00</t>
  </si>
  <si>
    <t>2025-12-03T13:31:55.691+01:00</t>
  </si>
  <si>
    <t>2025-12-03T13:09:03.758+01:00</t>
  </si>
  <si>
    <t>2025-12-03T13:03:04.549+01:00</t>
  </si>
  <si>
    <t>2025-12-03T13:11:40.110+01:00</t>
  </si>
  <si>
    <t>2025-12-03T13:02:04.857+01:00</t>
  </si>
  <si>
    <t>2025-12-03T13:10:07.727+01:00</t>
  </si>
  <si>
    <t>2025-12-03T13:52:01.736+01:00</t>
  </si>
  <si>
    <t>2025-12-03T13:02:05.464+01:00</t>
  </si>
  <si>
    <t>2025-12-03T12:59:02.210+01:00</t>
  </si>
  <si>
    <t>2025-12-03T13:07:50.974+01:00</t>
  </si>
  <si>
    <t>2025-12-03T12:47:02.973+01:00</t>
  </si>
  <si>
    <t>2025-12-03T12:57:35.798+01:00</t>
  </si>
  <si>
    <t>2025-12-03T13:17:00.583+01:00</t>
  </si>
  <si>
    <t>2025-12-03T12:47:03.404+01:00</t>
  </si>
  <si>
    <t>2025-12-03T12:46:40.920+01:00</t>
  </si>
  <si>
    <t>2025-12-03T12:46:59.764+01:00</t>
  </si>
  <si>
    <t>2025-12-03T12:26:02.410+01:00</t>
  </si>
  <si>
    <t>2025-12-03T12:38:49.074+01:00</t>
  </si>
  <si>
    <t>2025-12-03T12:58:14.775+01:00</t>
  </si>
  <si>
    <t>2025-12-03T12:26:02.795+01:00</t>
  </si>
  <si>
    <t>2025-12-03T12:17:03.333+01:00</t>
  </si>
  <si>
    <t>2025-12-03T12:28:56.654+01:00</t>
  </si>
  <si>
    <t>2025-12-03T12:35:45.230+01:00</t>
  </si>
  <si>
    <t>2025-12-03T12:17:03.889+01:00</t>
  </si>
  <si>
    <t>2025-12-03T12:16:11.651+01:00</t>
  </si>
  <si>
    <t>2025-12-03T12:23:54.864+01:00</t>
  </si>
  <si>
    <t>2025-12-03T12:07:03.862+01:00</t>
  </si>
  <si>
    <t>2025-12-03T12:17:04.526+01:00</t>
  </si>
  <si>
    <t>2025-12-03T11:43:02.714+01:00</t>
  </si>
  <si>
    <t>2025-12-03T11:53:31.395+01:00</t>
  </si>
  <si>
    <t>2025-12-03T11:31:03.285+01:00</t>
  </si>
  <si>
    <t>2025-12-03T11:42:42.754+01:00</t>
  </si>
  <si>
    <t>2025-12-03T12:01:11.811+01:00</t>
  </si>
  <si>
    <t>2025-12-03T11:31:03.697+01:00</t>
  </si>
  <si>
    <t>2025-12-03T11:29:20.245+01:00</t>
  </si>
  <si>
    <t>2025-12-03T11:36:40.523+01:00</t>
  </si>
  <si>
    <t>2025-12-03T11:28:03.960+01:00</t>
  </si>
  <si>
    <t>2025-12-03T11:35:59.397+01:00</t>
  </si>
  <si>
    <t>2025-12-03T11:41:11.186+01:00</t>
  </si>
  <si>
    <t>2025-12-03T11:28:04.286+01:00</t>
  </si>
  <si>
    <t>2025-12-03T11:19:11.272+01:00</t>
  </si>
  <si>
    <t>2025-12-03T11:28:00.823+01:00</t>
  </si>
  <si>
    <t>2025-12-03T11:16:03.918+01:00</t>
  </si>
  <si>
    <t>2025-12-03T11:26:26.340+01:00</t>
  </si>
  <si>
    <t>2025-12-03T12:13:29.447+01:00</t>
  </si>
  <si>
    <t>2025-12-03T11:28:21.378+01:00</t>
  </si>
  <si>
    <t>2025-12-03T11:06:13.106+01:00</t>
  </si>
  <si>
    <t>2025-12-03T11:13:51.332+01:00</t>
  </si>
  <si>
    <t>2025-12-03T10:57:03.251+01:00</t>
  </si>
  <si>
    <t>2025-12-03T11:06:22.181+01:00</t>
  </si>
  <si>
    <t>2025-12-03T11:20:33.121+01:00</t>
  </si>
  <si>
    <t>2025-12-03T10:57:03.528+01:00</t>
  </si>
  <si>
    <t>2025-12-02T23:34:08.731+01:00</t>
  </si>
  <si>
    <t>2025-12-02T23:42:34.352+01:00</t>
  </si>
  <si>
    <t>2025-12-02T23:09:30.112+01:00</t>
  </si>
  <si>
    <t>2025-12-02T23:17:33.132+01:00</t>
  </si>
  <si>
    <t>Hyský Aleš</t>
  </si>
  <si>
    <t>2025-12-02T22:56:06.467+01:00</t>
  </si>
  <si>
    <t>2025-12-02T23:02:04.042+01:00</t>
  </si>
  <si>
    <t>2025-12-02T23:17:10.545+01:00</t>
  </si>
  <si>
    <t>2025-12-02T22:56:06.768+01:00</t>
  </si>
  <si>
    <t>2025-12-02T22:54:33.549+01:00</t>
  </si>
  <si>
    <t>2025-12-02T23:00:24.385+01:00</t>
  </si>
  <si>
    <t>2025-12-02T22:45:13.646+01:00</t>
  </si>
  <si>
    <t>2025-12-02T22:56:05.245+01:00</t>
  </si>
  <si>
    <t>2025-12-02T22:43:01.810+01:00</t>
  </si>
  <si>
    <t>2025-12-02T22:54:09.232+01:00</t>
  </si>
  <si>
    <t>2025-12-02T22:37:31.678+01:00</t>
  </si>
  <si>
    <t>2025-12-02T22:48:41.298+01:00</t>
  </si>
  <si>
    <t>2025-12-02T22:29:00.334+01:00</t>
  </si>
  <si>
    <t>2025-12-02T22:38:14.261+01:00</t>
  </si>
  <si>
    <t>2025-12-02T22:28:00.607+01:00</t>
  </si>
  <si>
    <t>2025-12-02T22:35:37.286+01:00</t>
  </si>
  <si>
    <t>2025-12-02T22:27:04.401+01:00</t>
  </si>
  <si>
    <t>2025-12-02T22:43:51.042+01:00</t>
  </si>
  <si>
    <t>2025-12-02T23:06:50.865+01:00</t>
  </si>
  <si>
    <t>2025-12-02T22:27:04.718+01:00</t>
  </si>
  <si>
    <t>2025-12-02T22:23:29.577+01:00</t>
  </si>
  <si>
    <t>2025-12-02T22:33:15.289+01:00</t>
  </si>
  <si>
    <t>2025-12-02T22:23:00.794+01:00</t>
  </si>
  <si>
    <t>2025-12-02T22:30:49.172+01:00</t>
  </si>
  <si>
    <t>2025-12-02T22:12:03.860+01:00</t>
  </si>
  <si>
    <t>2025-12-02T22:23:07.963+01:00</t>
  </si>
  <si>
    <t>2025-12-02T22:38:11.659+01:00</t>
  </si>
  <si>
    <t>2025-12-02T22:12:04.143+01:00</t>
  </si>
  <si>
    <t>2025-12-02T22:11:37.129+01:00</t>
  </si>
  <si>
    <t>2025-12-02T22:25:42.116+01:00</t>
  </si>
  <si>
    <t>2025-12-02T22:09:03.104+01:00</t>
  </si>
  <si>
    <t>2025-12-02T22:19:45.935+01:00</t>
  </si>
  <si>
    <t>2025-12-02T22:53:00.985+01:00</t>
  </si>
  <si>
    <t>2025-12-02T22:09:03.672+01:00</t>
  </si>
  <si>
    <t>2025-12-02T22:06:58.586+01:00</t>
  </si>
  <si>
    <t>2025-12-02T22:16:16.263+01:00</t>
  </si>
  <si>
    <t>Tijani</t>
  </si>
  <si>
    <t>2025-12-02T22:02:11.105+01:00</t>
  </si>
  <si>
    <t>2025-12-02T22:10:13.069+01:00</t>
  </si>
  <si>
    <t>2025-12-02T21:47:03.038+01:00</t>
  </si>
  <si>
    <t>2025-12-02T21:55:27.865+01:00</t>
  </si>
  <si>
    <t>2025-12-02T22:17:00.438+01:00</t>
  </si>
  <si>
    <t>2025-12-02T21:49:56.782+01:00</t>
  </si>
  <si>
    <t>2025-12-02T21:46:55.285+01:00</t>
  </si>
  <si>
    <t>2025-12-02T22:05:36.192+01:00</t>
  </si>
  <si>
    <t>2025-12-02T21:45:47.966+01:00</t>
  </si>
  <si>
    <t>2025-12-02T21:58:52.790+01:00</t>
  </si>
  <si>
    <t>2025-12-02T21:39:55.737+01:00</t>
  </si>
  <si>
    <t>2025-12-02T21:54:25.082+01:00</t>
  </si>
  <si>
    <t>2025-12-02T21:37:24.725+01:00</t>
  </si>
  <si>
    <t>2025-12-02T21:49:08.120+01:00</t>
  </si>
  <si>
    <t>2025-12-02T21:34:04.271+01:00</t>
  </si>
  <si>
    <t>2025-12-02T21:40:45.870+01:00</t>
  </si>
  <si>
    <t>2025-12-02T21:21:53.305+01:00</t>
  </si>
  <si>
    <t>2025-12-02T21:34:53.040+01:00</t>
  </si>
  <si>
    <t>Mansur</t>
  </si>
  <si>
    <t>2025-12-02T21:21:28.956+01:00</t>
  </si>
  <si>
    <t>2025-12-02T21:30:18.962+01:00</t>
  </si>
  <si>
    <t>2025-12-02T21:08:29.203+01:00</t>
  </si>
  <si>
    <t>2025-12-02T21:16:58.992+01:00</t>
  </si>
  <si>
    <t>2025-12-02T21:06:22.443+01:00</t>
  </si>
  <si>
    <t>2025-12-02T21:16:05.058+01:00</t>
  </si>
  <si>
    <t>2025-12-02T21:00:23.991+01:00</t>
  </si>
  <si>
    <t>2025-12-02T21:13:27.930+01:00</t>
  </si>
  <si>
    <t>2025-12-02T21:00:06.344+01:00</t>
  </si>
  <si>
    <t>2025-12-02T21:08:50.735+01:00</t>
  </si>
  <si>
    <t>2025-12-02T20:50:03.085+01:00</t>
  </si>
  <si>
    <t>2025-12-02T20:59:34.793+01:00</t>
  </si>
  <si>
    <t>2025-12-02T20:42:03.898+01:00</t>
  </si>
  <si>
    <t>2025-12-02T20:58:15.723+01:00</t>
  </si>
  <si>
    <t>2025-12-02T21:09:25.340+01:00</t>
  </si>
  <si>
    <t>2025-12-02T20:42:04.243+01:00</t>
  </si>
  <si>
    <t>2025-12-02T20:38:02.751+01:00</t>
  </si>
  <si>
    <t>2025-12-02T20:50:16.633+01:00</t>
  </si>
  <si>
    <t>2025-12-02T20:31:04.799+01:00</t>
  </si>
  <si>
    <t>2025-12-02T20:54:24.917+01:00</t>
  </si>
  <si>
    <t>2025-12-02T20:28:31.839+01:00</t>
  </si>
  <si>
    <t>2025-12-02T20:46:52.214+01:00</t>
  </si>
  <si>
    <t>2025-12-02T20:27:02.800+01:00</t>
  </si>
  <si>
    <t>2025-12-02T20:38:04.637+01:00</t>
  </si>
  <si>
    <t>2025-12-02T20:27:00.789+01:00</t>
  </si>
  <si>
    <t>2025-12-02T20:42:22.931+01:00</t>
  </si>
  <si>
    <t>2025-12-02T20:10:59.580+01:00</t>
  </si>
  <si>
    <t>2025-12-02T20:19:02.893+01:00</t>
  </si>
  <si>
    <t>2025-12-02T20:08:23.051+01:00</t>
  </si>
  <si>
    <t>2025-12-02T20:18:04.847+01:00</t>
  </si>
  <si>
    <t>2025-12-02T20:07:22.838+01:00</t>
  </si>
  <si>
    <t>2025-12-02T20:16:28.772+01:00</t>
  </si>
  <si>
    <t>2025-12-02T20:03:02.925+01:00</t>
  </si>
  <si>
    <t>2025-12-02T20:17:07.578+01:00</t>
  </si>
  <si>
    <t>2025-12-02T20:27:55.953+01:00</t>
  </si>
  <si>
    <t>2025-12-02T20:03:03.236+01:00</t>
  </si>
  <si>
    <t>2025-12-02T19:59:51.547+01:00</t>
  </si>
  <si>
    <t>2025-12-02T20:16:07.908+01:00</t>
  </si>
  <si>
    <t>2025-12-02T19:52:21.359+01:00</t>
  </si>
  <si>
    <t>2025-12-02T20:00:40.802+01:00</t>
  </si>
  <si>
    <t>Naceur</t>
  </si>
  <si>
    <t>2025-12-02T19:43:14.719+01:00</t>
  </si>
  <si>
    <t>2025-12-02T19:57:14.744+01:00</t>
  </si>
  <si>
    <t>2025-12-02T19:36:49.430+01:00</t>
  </si>
  <si>
    <t>2025-12-02T19:53:27.876+01:00</t>
  </si>
  <si>
    <t>2025-12-02T19:34:30.011+01:00</t>
  </si>
  <si>
    <t>2025-12-02T19:48:30.988+01:00</t>
  </si>
  <si>
    <t>2025-12-02T19:24:22.912+01:00</t>
  </si>
  <si>
    <t>2025-12-02T19:31:37.756+01:00</t>
  </si>
  <si>
    <t>2025-12-02T19:24:22.908+01:00</t>
  </si>
  <si>
    <t>2025-12-02T19:32:41.815+01:00</t>
  </si>
  <si>
    <t>2025-12-02T19:15:17.454+01:00</t>
  </si>
  <si>
    <t>2025-12-02T19:23:45.840+01:00</t>
  </si>
  <si>
    <t>Inna</t>
  </si>
  <si>
    <t>2025-12-02T19:12:37.355+01:00</t>
  </si>
  <si>
    <t>2025-12-02T19:20:56.746+01:00</t>
  </si>
  <si>
    <t>2025-12-02T19:06:03.250+01:00</t>
  </si>
  <si>
    <t>2025-12-02T19:18:11.106+01:00</t>
  </si>
  <si>
    <t>2025-12-02T19:27:26.629+01:00</t>
  </si>
  <si>
    <t>2025-12-02T19:06:03.647+01:00</t>
  </si>
  <si>
    <t>2025-12-02T19:05:03.591+01:00</t>
  </si>
  <si>
    <t>2025-12-02T19:15:54.843+01:00</t>
  </si>
  <si>
    <t>2025-12-02T19:23:47.165+01:00</t>
  </si>
  <si>
    <t>2025-12-02T19:05:04.123+01:00</t>
  </si>
  <si>
    <t>2025-12-02T18:56:45.691+01:00</t>
  </si>
  <si>
    <t>2025-12-02T18:57:44.021+01:00</t>
  </si>
  <si>
    <t>2025-12-02T18:54:02.806+01:00</t>
  </si>
  <si>
    <t>2025-12-02T19:03:03.563+01:00</t>
  </si>
  <si>
    <t>2025-12-02T19:13:02.768+01:00</t>
  </si>
  <si>
    <t>2025-12-02T18:54:03.113+01:00</t>
  </si>
  <si>
    <t>2025-12-02T18:47:22.318+01:00</t>
  </si>
  <si>
    <t>2025-12-02T19:02:48.208+01:00</t>
  </si>
  <si>
    <t>2025-12-02T18:17:08.944+01:00</t>
  </si>
  <si>
    <t>2025-12-02T18:24:56.211+01:00</t>
  </si>
  <si>
    <t>2025-12-02T18:24:56.210+01:00</t>
  </si>
  <si>
    <t>2025-12-02T18:13:06.539+01:00</t>
  </si>
  <si>
    <t>2025-12-02T18:23:02.062+01:00</t>
  </si>
  <si>
    <t>2025-12-02T17:57:01.333+01:00</t>
  </si>
  <si>
    <t>2025-12-02T18:11:08.678+01:00</t>
  </si>
  <si>
    <t>2025-12-02T17:56:33.315+01:00</t>
  </si>
  <si>
    <t>2025-12-02T18:04:09.707+01:00</t>
  </si>
  <si>
    <t>2025-12-02T17:45:02.761+01:00</t>
  </si>
  <si>
    <t>2025-12-02T17:57:43.756+01:00</t>
  </si>
  <si>
    <t>2025-12-02T17:41:28.886+01:00</t>
  </si>
  <si>
    <t>2025-12-02T17:56:06.961+01:00</t>
  </si>
  <si>
    <t>2025-12-02T17:41:02.753+01:00</t>
  </si>
  <si>
    <t>2025-12-02T17:49:44.712+01:00</t>
  </si>
  <si>
    <t>2025-12-02T18:01:10.063+01:00</t>
  </si>
  <si>
    <t>2025-12-02T17:41:03.107+01:00</t>
  </si>
  <si>
    <t>2025-12-02T17:41:02.734+01:00</t>
  </si>
  <si>
    <t>2025-12-02T17:54:25.103+01:00</t>
  </si>
  <si>
    <t>2025-12-02T18:11:12.363+01:00</t>
  </si>
  <si>
    <t>2025-12-02T17:41:03.105+01:00</t>
  </si>
  <si>
    <t>2025-12-02T17:40:30.786+01:00</t>
  </si>
  <si>
    <t>2025-12-02T17:50:23.922+01:00</t>
  </si>
  <si>
    <t>2025-12-02T17:35:02.930+01:00</t>
  </si>
  <si>
    <t>2025-12-02T17:44:22.695+01:00</t>
  </si>
  <si>
    <t>2025-12-02T17:32:58.719+01:00</t>
  </si>
  <si>
    <t>2025-12-02T17:43:30.038+01:00</t>
  </si>
  <si>
    <t>2025-12-02T17:06:45.965+01:00</t>
  </si>
  <si>
    <t>2025-12-02T17:16:49.899+01:00</t>
  </si>
  <si>
    <t>2025-12-02T17:03:02.196+01:00</t>
  </si>
  <si>
    <t>2025-12-02T17:03:30.697+01:00</t>
  </si>
  <si>
    <t>2025-12-02T17:00:23.763+01:00</t>
  </si>
  <si>
    <t>2025-12-02T17:07:55.842+01:00</t>
  </si>
  <si>
    <t>2025-12-02T16:57:02.850+01:00</t>
  </si>
  <si>
    <t>2025-12-02T17:06:35.717+01:00</t>
  </si>
  <si>
    <t>2025-12-02T17:15:11.621+01:00</t>
  </si>
  <si>
    <t>2025-12-02T16:57:03.229+01:00</t>
  </si>
  <si>
    <t>2025-12-02T16:54:02.878+01:00</t>
  </si>
  <si>
    <t>2025-12-02T17:01:59.691+01:00</t>
  </si>
  <si>
    <t>2025-12-02T16:51:07.810+01:00</t>
  </si>
  <si>
    <t>2025-12-02T17:01:17.953+01:00</t>
  </si>
  <si>
    <t>2025-12-02T16:42:35.147+01:00</t>
  </si>
  <si>
    <t>2025-12-02T16:56:03.652+01:00</t>
  </si>
  <si>
    <t>2025-12-02T16:35:18.913+01:00</t>
  </si>
  <si>
    <t>2025-12-02T16:43:29.902+01:00</t>
  </si>
  <si>
    <t>2025-12-02T16:26:03.141+01:00</t>
  </si>
  <si>
    <t>2025-12-02T16:32:39.655+01:00</t>
  </si>
  <si>
    <t>2025-12-02T15:15:03.235+01:00</t>
  </si>
  <si>
    <t>2025-12-02T15:32:41.230+01:00</t>
  </si>
  <si>
    <t>2025-12-02T15:39:37.215+01:00</t>
  </si>
  <si>
    <t>2025-12-02T15:15:03.676+01:00</t>
  </si>
  <si>
    <t>2025-12-02T15:05:02.130+01:00</t>
  </si>
  <si>
    <t>2025-12-02T15:30:06.574+01:00</t>
  </si>
  <si>
    <t>2025-12-02T15:04:01.788+01:00</t>
  </si>
  <si>
    <t>2025-12-02T15:15:07.517+01:00</t>
  </si>
  <si>
    <t>2025-12-02T14:23:40.389+01:00</t>
  </si>
  <si>
    <t>2025-12-02T14:35:16.287+01:00</t>
  </si>
  <si>
    <t>2025-12-02T14:22:05.035+01:00</t>
  </si>
  <si>
    <t>2025-12-02T14:32:34.039+01:00</t>
  </si>
  <si>
    <t>2025-12-02T14:45:03.241+01:00</t>
  </si>
  <si>
    <t>2025-12-02T14:22:37.597+01:00</t>
  </si>
  <si>
    <t>2025-12-02T14:18:03.847+01:00</t>
  </si>
  <si>
    <t>2025-12-02T14:30:19.064+01:00</t>
  </si>
  <si>
    <t>2025-12-02T14:45:21.473+01:00</t>
  </si>
  <si>
    <t>2025-12-02T14:22:26.570+01:00</t>
  </si>
  <si>
    <t>2025-12-02T14:11:03.650+01:00</t>
  </si>
  <si>
    <t>2025-12-02T14:21:43.478+01:00</t>
  </si>
  <si>
    <t>2025-12-02T14:06:24.430+01:00</t>
  </si>
  <si>
    <t>2025-12-02T14:21:50.898+01:00</t>
  </si>
  <si>
    <t>2025-12-02T14:02:50.735+01:00</t>
  </si>
  <si>
    <t>2025-12-02T14:21:47.368+01:00</t>
  </si>
  <si>
    <t>2025-12-02T13:23:07.818+01:00</t>
  </si>
  <si>
    <t>2025-12-02T13:42:19.888+01:00</t>
  </si>
  <si>
    <t>2025-12-02T13:22:13.281+01:00</t>
  </si>
  <si>
    <t>2025-12-02T13:36:36.873+01:00</t>
  </si>
  <si>
    <t>2025-12-02T13:01:43.425+01:00</t>
  </si>
  <si>
    <t>2025-12-02T13:12:52.900+01:00</t>
  </si>
  <si>
    <t>2025-12-02T12:50:06.170+01:00</t>
  </si>
  <si>
    <t>2025-12-02T13:03:52.584+01:00</t>
  </si>
  <si>
    <t>2025-12-02T13:09:02.485+01:00</t>
  </si>
  <si>
    <t>2025-12-02T12:50:06.533+01:00</t>
  </si>
  <si>
    <t>2025-12-02T12:34:06.350+01:00</t>
  </si>
  <si>
    <t>2025-12-02T12:44:51.391+01:00</t>
  </si>
  <si>
    <t>2025-12-02T12:19:33.304+01:00</t>
  </si>
  <si>
    <t>2025-12-02T12:27:37.588+01:00</t>
  </si>
  <si>
    <t>2025-12-02T12:12:44.084+01:00</t>
  </si>
  <si>
    <t>2025-12-02T12:21:50.507+01:00</t>
  </si>
  <si>
    <t>2025-12-02T12:07:48.773+01:00</t>
  </si>
  <si>
    <t>2025-12-02T12:19:28.335+01:00</t>
  </si>
  <si>
    <t>2025-12-02T12:06:03.663+01:00</t>
  </si>
  <si>
    <t>2025-12-02T13:33:40.652+01:00</t>
  </si>
  <si>
    <t>2025-12-02T13:41:11.857+01:00</t>
  </si>
  <si>
    <t>2025-12-02T12:06:04.015+01:00</t>
  </si>
  <si>
    <t>2025-12-02T11:49:41.880+01:00</t>
  </si>
  <si>
    <t>2025-12-02T12:00:46.758+01:00</t>
  </si>
  <si>
    <t>2025-12-02T11:49:02.866+01:00</t>
  </si>
  <si>
    <t>2025-12-02T12:00:14.405+01:00</t>
  </si>
  <si>
    <t>2025-12-02T11:46:56.213+01:00</t>
  </si>
  <si>
    <t>2025-12-02T11:57:03.172+01:00</t>
  </si>
  <si>
    <t>2025-12-02T11:26:03.575+01:00</t>
  </si>
  <si>
    <t>2025-12-02T11:54:43.612+01:00</t>
  </si>
  <si>
    <t>2025-12-02T11:04:27.144+01:00</t>
  </si>
  <si>
    <t>2025-12-02T11:31:45.112+01:00</t>
  </si>
  <si>
    <t>2025-12-01T23:44:01.683+01:00</t>
  </si>
  <si>
    <t>2025-12-01T23:51:08.093+01:00</t>
  </si>
  <si>
    <t>2025-12-01T23:34:59.957+01:00</t>
  </si>
  <si>
    <t>2025-12-01T23:43:48.107+01:00</t>
  </si>
  <si>
    <t>2025-12-01T23:30:15.112+01:00</t>
  </si>
  <si>
    <t>2025-12-01T23:39:09.939+01:00</t>
  </si>
  <si>
    <t>2025-12-01T23:28:10.888+01:00</t>
  </si>
  <si>
    <t>2025-12-01T23:37:58.906+01:00</t>
  </si>
  <si>
    <t>2025-12-01T23:17:35.277+01:00</t>
  </si>
  <si>
    <t>2025-12-01T23:27:30.894+01:00</t>
  </si>
  <si>
    <t>2025-12-01T23:16:59.639+01:00</t>
  </si>
  <si>
    <t>2025-12-01T23:24:45.073+01:00</t>
  </si>
  <si>
    <t>2025-12-01T23:14:03.301+01:00</t>
  </si>
  <si>
    <t>2025-12-01T23:23:47.009+01:00</t>
  </si>
  <si>
    <t>2025-12-01T23:03:30.752+01:00</t>
  </si>
  <si>
    <t>2025-12-01T23:16:32.843+01:00</t>
  </si>
  <si>
    <t>Ota</t>
  </si>
  <si>
    <t>2025-12-01T23:02:28.106+01:00</t>
  </si>
  <si>
    <t>2025-12-01T23:13:10.814+01:00</t>
  </si>
  <si>
    <t>Myktybek</t>
  </si>
  <si>
    <t>2025-12-01T23:01:18.084+01:00</t>
  </si>
  <si>
    <t>2025-12-01T23:10:58.828+01:00</t>
  </si>
  <si>
    <t>2025-12-01T22:58:37.091+01:00</t>
  </si>
  <si>
    <t>2025-12-01T23:04:35.608+01:00</t>
  </si>
  <si>
    <t>2025-12-02T05:59:59.999+01:00</t>
  </si>
  <si>
    <t>2025-12-01T22:52:26.675+01:00</t>
  </si>
  <si>
    <t>2025-12-01T23:01:27.791+01:00</t>
  </si>
  <si>
    <t>2025-12-01T22:47:02.673+01:00</t>
  </si>
  <si>
    <t>2025-12-01T22:47:04.674+01:00</t>
  </si>
  <si>
    <t>2025-12-01T22:38:04.337+01:00</t>
  </si>
  <si>
    <t>2025-12-01T22:47:18.605+01:00</t>
  </si>
  <si>
    <t>2025-12-01T22:55:21.420+01:00</t>
  </si>
  <si>
    <t>2025-12-01T22:38:04.697+01:00</t>
  </si>
  <si>
    <t>2025-12-01T22:35:15.323+01:00</t>
  </si>
  <si>
    <t>2025-12-01T22:45:43.784+01:00</t>
  </si>
  <si>
    <t>2025-12-01T22:31:44.550+01:00</t>
  </si>
  <si>
    <t>2025-12-01T22:38:51.808+01:00</t>
  </si>
  <si>
    <t>2025-12-01T22:12:03.902+01:00</t>
  </si>
  <si>
    <t>2025-12-01T22:44:09.674+01:00</t>
  </si>
  <si>
    <t>2025-12-01T23:22:56.413+01:00</t>
  </si>
  <si>
    <t>2025-12-01T22:35:05.385+01:00</t>
  </si>
  <si>
    <t>2025-12-01T21:58:03.593+01:00</t>
  </si>
  <si>
    <t>2025-12-01T22:05:48.407+01:00</t>
  </si>
  <si>
    <t>2025-12-01T21:36:52.370+01:00</t>
  </si>
  <si>
    <t>2025-12-01T21:47:14.718+01:00</t>
  </si>
  <si>
    <t>2025-12-01T21:29:04.103+01:00</t>
  </si>
  <si>
    <t>2025-12-01T21:36:29.339+01:00</t>
  </si>
  <si>
    <t>2025-12-01T21:51:52.609+01:00</t>
  </si>
  <si>
    <t>2025-12-01T21:29:04.747+01:00</t>
  </si>
  <si>
    <t>2025-12-01T21:25:45.400+01:00</t>
  </si>
  <si>
    <t>2025-12-01T21:35:10.473+01:00</t>
  </si>
  <si>
    <t>2025-12-01T21:24:19.981+01:00</t>
  </si>
  <si>
    <t>2025-12-01T21:34:14.773+01:00</t>
  </si>
  <si>
    <t>2025-12-01T21:20:08.074+01:00</t>
  </si>
  <si>
    <t>2025-12-01T21:32:39.507+01:00</t>
  </si>
  <si>
    <t>2025-12-01T21:04:05.400+01:00</t>
  </si>
  <si>
    <t>2025-12-01T21:18:10.258+01:00</t>
  </si>
  <si>
    <t>2025-12-01T21:31:49.770+01:00</t>
  </si>
  <si>
    <t>2025-12-01T21:04:05.726+01:00</t>
  </si>
  <si>
    <t>2025-12-01T21:02:31.833+01:00</t>
  </si>
  <si>
    <t>2025-12-01T21:12:14.421+01:00</t>
  </si>
  <si>
    <t>2025-12-01T21:02:25.713+01:00</t>
  </si>
  <si>
    <t>2025-12-01T21:12:12.895+01:00</t>
  </si>
  <si>
    <t>2025-12-01T20:58:29.709+01:00</t>
  </si>
  <si>
    <t>2025-12-01T21:08:42.401+01:00</t>
  </si>
  <si>
    <t>2025-12-01T20:57:45.674+01:00</t>
  </si>
  <si>
    <t>2025-12-01T21:05:41.597+01:00</t>
  </si>
  <si>
    <t>2025-12-01T20:52:46.494+01:00</t>
  </si>
  <si>
    <t>2025-12-01T21:04:58.552+01:00</t>
  </si>
  <si>
    <t>2025-12-01T20:51:01.960+01:00</t>
  </si>
  <si>
    <t>2025-12-01T20:56:28.218+01:00</t>
  </si>
  <si>
    <t>2025-12-01T20:47:54.454+01:00</t>
  </si>
  <si>
    <t>2025-12-01T20:59:22.499+01:00</t>
  </si>
  <si>
    <t>2025-12-01T20:46:46.751+01:00</t>
  </si>
  <si>
    <t>2025-12-01T20:58:32.668+01:00</t>
  </si>
  <si>
    <t>Mihai</t>
  </si>
  <si>
    <t>2025-12-01T20:43:05.661+01:00</t>
  </si>
  <si>
    <t>2025-12-01T20:56:23.433+01:00</t>
  </si>
  <si>
    <t>2025-12-01T20:42:03.939+01:00</t>
  </si>
  <si>
    <t>2025-12-01T21:14:30.281+01:00</t>
  </si>
  <si>
    <t>2025-12-01T21:24:13.558+01:00</t>
  </si>
  <si>
    <t>2025-12-01T20:42:04.318+01:00</t>
  </si>
  <si>
    <t>2025-12-01T20:41:03.279+01:00</t>
  </si>
  <si>
    <t>2025-12-01T20:56:14.230+01:00</t>
  </si>
  <si>
    <t>2025-12-01T20:36:45.970+01:00</t>
  </si>
  <si>
    <t>2025-12-01T20:50:57.574+01:00</t>
  </si>
  <si>
    <t>2025-12-01T20:34:44.599+01:00</t>
  </si>
  <si>
    <t>2025-12-01T20:46:36.462+01:00</t>
  </si>
  <si>
    <t>2025-12-01T20:25:02.364+01:00</t>
  </si>
  <si>
    <t>2025-12-01T20:31:49.172+01:00</t>
  </si>
  <si>
    <t>2025-12-01T20:13:49.922+01:00</t>
  </si>
  <si>
    <t>2025-12-01T20:23:47.284+01:00</t>
  </si>
  <si>
    <t>2025-12-01T20:13:03.036+01:00</t>
  </si>
  <si>
    <t>2025-12-01T20:30:02.134+01:00</t>
  </si>
  <si>
    <t>2025-12-01T20:53:17.052+01:00</t>
  </si>
  <si>
    <t>2025-12-01T20:13:03.450+01:00</t>
  </si>
  <si>
    <t>2025-12-01T20:10:57.623+01:00</t>
  </si>
  <si>
    <t>2025-12-01T20:21:23.655+01:00</t>
  </si>
  <si>
    <t>2025-12-01T20:06:02.725+01:00</t>
  </si>
  <si>
    <t>2025-12-01T20:19:03.140+01:00</t>
  </si>
  <si>
    <t>2025-12-01T20:42:39.673+01:00</t>
  </si>
  <si>
    <t>2025-12-01T20:06:03.016+01:00</t>
  </si>
  <si>
    <t>2025-12-01T19:53:13.507+01:00</t>
  </si>
  <si>
    <t>2025-12-01T20:09:33.469+01:00</t>
  </si>
  <si>
    <t>2025-12-01T19:44:33.165+01:00</t>
  </si>
  <si>
    <t>2025-12-01T19:54:42.272+01:00</t>
  </si>
  <si>
    <t>2025-12-01T19:41:02.765+01:00</t>
  </si>
  <si>
    <t>2025-12-01T19:51:45.037+01:00</t>
  </si>
  <si>
    <t>2025-12-01T19:37:02.944+01:00</t>
  </si>
  <si>
    <t>2025-12-01T19:50:16.370+01:00</t>
  </si>
  <si>
    <t>2025-12-01T19:27:03.836+01:00</t>
  </si>
  <si>
    <t>2025-12-01T19:40:32.003+01:00</t>
  </si>
  <si>
    <t>2025-12-01T20:12:49.179+01:00</t>
  </si>
  <si>
    <t>2025-12-01T19:27:04.597+01:00</t>
  </si>
  <si>
    <t>2025-12-01T19:14:11.204+01:00</t>
  </si>
  <si>
    <t>2025-12-01T19:20:23.168+01:00</t>
  </si>
  <si>
    <t>2025-12-01T19:06:04.180+01:00</t>
  </si>
  <si>
    <t>2025-12-01T19:14:24.604+01:00</t>
  </si>
  <si>
    <t>2025-12-01T19:36:47.468+01:00</t>
  </si>
  <si>
    <t>2025-12-01T19:06:04.765+01:00</t>
  </si>
  <si>
    <t>2025-12-01T18:58:03.517+01:00</t>
  </si>
  <si>
    <t>2025-12-01T19:10:53.637+01:00</t>
  </si>
  <si>
    <t>2025-12-01T19:48:08.611+01:00</t>
  </si>
  <si>
    <t>2025-12-01T18:58:06.870+01:00</t>
  </si>
  <si>
    <t>2025-12-01T18:42:03.300+01:00</t>
  </si>
  <si>
    <t>2025-12-01T18:51:44.463+01:00</t>
  </si>
  <si>
    <t>2025-12-01T19:20:39.881+01:00</t>
  </si>
  <si>
    <t>2025-12-01T18:42:03.634+01:00</t>
  </si>
  <si>
    <t>2025-12-01T18:37:04.827+01:00</t>
  </si>
  <si>
    <t>2025-12-01T18:51:10.469+01:00</t>
  </si>
  <si>
    <t>2025-12-01T19:08:57.372+01:00</t>
  </si>
  <si>
    <t>2025-12-01T18:37:05.109+01:00</t>
  </si>
  <si>
    <t>2025-12-01T18:31:57.790+01:00</t>
  </si>
  <si>
    <t>2025-12-01T18:47:07.687+01:00</t>
  </si>
  <si>
    <t>2025-12-01T18:30:58.393+01:00</t>
  </si>
  <si>
    <t>2025-12-01T18:46:53.660+01:00</t>
  </si>
  <si>
    <t>2025-12-01T18:28:04.493+01:00</t>
  </si>
  <si>
    <t>2025-12-01T18:36:03.411+01:00</t>
  </si>
  <si>
    <t>2025-12-01T18:27:03.344+01:00</t>
  </si>
  <si>
    <t>2025-12-01T18:41:11.486+01:00</t>
  </si>
  <si>
    <t>2025-12-01T18:51:26.169+01:00</t>
  </si>
  <si>
    <t>2025-12-01T18:27:04.022+01:00</t>
  </si>
  <si>
    <t>2025-12-01T18:23:03.116+01:00</t>
  </si>
  <si>
    <t>2025-12-01T18:31:54.748+01:00</t>
  </si>
  <si>
    <t>2025-12-01T18:18:22.865+01:00</t>
  </si>
  <si>
    <t>2025-12-01T18:31:46.566+01:00</t>
  </si>
  <si>
    <t>2025-12-01T18:01:39.419+01:00</t>
  </si>
  <si>
    <t>2025-12-01T18:08:04.543+01:00</t>
  </si>
  <si>
    <t>2025-12-01T17:54:55.016+01:00</t>
  </si>
  <si>
    <t>2025-12-01T18:05:11.427+01:00</t>
  </si>
  <si>
    <t>2025-12-01T17:38:03.215+01:00</t>
  </si>
  <si>
    <t>2025-12-01T17:49:12.187+01:00</t>
  </si>
  <si>
    <t>2025-12-01T17:36:15.716+01:00</t>
  </si>
  <si>
    <t>2025-12-01T17:49:10.482+01:00</t>
  </si>
  <si>
    <t>2025-12-01T17:32:22.795+01:00</t>
  </si>
  <si>
    <t>2025-12-01T17:44:50.404+01:00</t>
  </si>
  <si>
    <t>2025-12-01T17:31:08.031+01:00</t>
  </si>
  <si>
    <t>2025-12-01T17:44:02.248+01:00</t>
  </si>
  <si>
    <t>2025-12-01T18:00:10.867+01:00</t>
  </si>
  <si>
    <t>2025-12-01T17:31:08.335+01:00</t>
  </si>
  <si>
    <t>2025-12-01T17:08:38.080+01:00</t>
  </si>
  <si>
    <t>2025-12-01T17:25:18.400+01:00</t>
  </si>
  <si>
    <t>2025-12-01T17:07:27.794+01:00</t>
  </si>
  <si>
    <t>2025-12-01T17:18:17.184+01:00</t>
  </si>
  <si>
    <t>2025-12-01T16:39:03.178+01:00</t>
  </si>
  <si>
    <t>2025-12-01T17:13:16.103+01:00</t>
  </si>
  <si>
    <t>2025-12-01T16:37:03.119+01:00</t>
  </si>
  <si>
    <t>2025-12-01T16:42:41.198+01:00</t>
  </si>
  <si>
    <t>2025-12-01T16:32:04.372+01:00</t>
  </si>
  <si>
    <t>2025-12-01T16:37:03.851+01:00</t>
  </si>
  <si>
    <t>2025-12-01T16:49:36.614+01:00</t>
  </si>
  <si>
    <t>2025-12-01T16:32:04.611+01:00</t>
  </si>
  <si>
    <t>2025-12-01T16:15:59.013+01:00</t>
  </si>
  <si>
    <t>2025-12-01T16:30:58.110+01:00</t>
  </si>
  <si>
    <t>2025-12-01T16:05:56.841+01:00</t>
  </si>
  <si>
    <t>2025-12-01T16:17:46.183+01:00</t>
  </si>
  <si>
    <t>2025-12-01T15:57:11.655+01:00</t>
  </si>
  <si>
    <t>2025-12-01T16:02:30.419+01:00</t>
  </si>
  <si>
    <t>2025-12-01T15:35:04.156+01:00</t>
  </si>
  <si>
    <t>2025-12-01T15:40:47.545+01:00</t>
  </si>
  <si>
    <t>2025-12-01T15:23:46.433+01:00</t>
  </si>
  <si>
    <t>2025-12-01T15:37:31.793+01:00</t>
  </si>
  <si>
    <t>2025-12-01T14:55:20.744+01:00</t>
  </si>
  <si>
    <t>2025-12-01T15:12:24.419+01:00</t>
  </si>
  <si>
    <t>2025-12-01T14:55:09.711+01:00</t>
  </si>
  <si>
    <t>2025-12-01T15:11:00.434+01:00</t>
  </si>
  <si>
    <t>2025-12-01T14:38:03.823+01:00</t>
  </si>
  <si>
    <t>2025-12-01T14:46:13.410+01:00</t>
  </si>
  <si>
    <t>2025-12-01T14:25:02.818+01:00</t>
  </si>
  <si>
    <t>2025-12-01T14:43:41.791+01:00</t>
  </si>
  <si>
    <t>2025-12-01T14:59:12.727+01:00</t>
  </si>
  <si>
    <t>2025-12-01T14:25:03.112+01:00</t>
  </si>
  <si>
    <t>2025-12-01T14:21:54.894+01:00</t>
  </si>
  <si>
    <t>2025-12-01T14:39:43.426+01:00</t>
  </si>
  <si>
    <t>2025-12-01T14:20:45.276+01:00</t>
  </si>
  <si>
    <t>2025-12-01T14:36:29.438+01:00</t>
  </si>
  <si>
    <t>2025-12-01T14:19:24.103+01:00</t>
  </si>
  <si>
    <t>2025-12-01T14:37:07.552+01:00</t>
  </si>
  <si>
    <t>2025-12-01T14:07:03.702+01:00</t>
  </si>
  <si>
    <t>2025-12-01T14:30:48.150+01:00</t>
  </si>
  <si>
    <t>2025-12-01T14:53:50.819+01:00</t>
  </si>
  <si>
    <t>2025-12-01T14:13:18.519+01:00</t>
  </si>
  <si>
    <t>2025-12-01T14:02:02.655+01:00</t>
  </si>
  <si>
    <t>2025-12-01T14:21:53.143+01:00</t>
  </si>
  <si>
    <t>2025-12-01T14:28:02.590+01:00</t>
  </si>
  <si>
    <t>2025-12-01T14:02:03.060+01:00</t>
  </si>
  <si>
    <t>2025-12-01T13:56:02.610+01:00</t>
  </si>
  <si>
    <t>2025-12-01T14:04:56.036+01:00</t>
  </si>
  <si>
    <t>2025-12-01T13:44:58.185+01:00</t>
  </si>
  <si>
    <t>2025-12-01T13:52:02.909+01:00</t>
  </si>
  <si>
    <t>2025-12-01T13:38:38.474+01:00</t>
  </si>
  <si>
    <t>2025-12-01T13:46:56.251+01:00</t>
  </si>
  <si>
    <t>2025-12-01T13:30:03.261+01:00</t>
  </si>
  <si>
    <t>2025-12-01T13:43:54.984+01:00</t>
  </si>
  <si>
    <t>2025-12-01T14:04:21.127+01:00</t>
  </si>
  <si>
    <t>2025-12-01T13:30:03.576+01:00</t>
  </si>
  <si>
    <t>2025-12-01T13:30:01.857+01:00</t>
  </si>
  <si>
    <t>2025-12-01T13:40:46.354+01:00</t>
  </si>
  <si>
    <t>2025-12-01T13:19:03.732+01:00</t>
  </si>
  <si>
    <t>2025-12-01T13:31:59.009+01:00</t>
  </si>
  <si>
    <t>2025-12-01T13:12:11.642+01:00</t>
  </si>
  <si>
    <t>2025-12-01T13:19:38.112+01:00</t>
  </si>
  <si>
    <t>2025-12-01T13:00:02.194+01:00</t>
  </si>
  <si>
    <t>2025-12-01T13:08:53.349+01:00</t>
  </si>
  <si>
    <t>2025-12-01T12:12:35.795+01:00</t>
  </si>
  <si>
    <t>2025-12-01T12:18:58.740+01:00</t>
  </si>
  <si>
    <t>2025-12-01T11:40:15.689+01:00</t>
  </si>
  <si>
    <t>2025-12-01T11:47:33.464+01:00</t>
  </si>
  <si>
    <t>2025-12-01T11:39:28.748+01:00</t>
  </si>
  <si>
    <t>2025-12-01T11:46:16.517+01:00</t>
  </si>
  <si>
    <t>2025-12-01T11:34:45.242+01:00</t>
  </si>
  <si>
    <t>2025-12-01T11:45:07.321+01:00</t>
  </si>
  <si>
    <t>2025-12-01T11:29:03.478+01:00</t>
  </si>
  <si>
    <t>2025-12-01T12:01:02.535+01:00</t>
  </si>
  <si>
    <t>2025-12-01T12:16:48.496+01:00</t>
  </si>
  <si>
    <t>2025-12-01T11:29:03.797+01:00</t>
  </si>
  <si>
    <t>2025-12-01T11:21:39.070+01:00</t>
  </si>
  <si>
    <t>2025-12-01T11:29:19.336+01:00</t>
  </si>
  <si>
    <t>2025-12-01T11:13:32.034+01:00</t>
  </si>
  <si>
    <t>2025-12-01T11:25:06.227+01:00</t>
  </si>
  <si>
    <t>2025-12-01T11:07:02.301+01:00</t>
  </si>
  <si>
    <t>2025-12-01T11:15:59.043+01:00</t>
  </si>
  <si>
    <t>2025-12-01T11:01:53.871+01:00</t>
  </si>
  <si>
    <t>2025-12-01T11:13:11.012+01:00</t>
  </si>
  <si>
    <t>2025-12-01T11:01:46.753+01:00</t>
  </si>
  <si>
    <t>2025-12-01T11:11:06.466+01:00</t>
  </si>
  <si>
    <t>Chodov</t>
  </si>
  <si>
    <t>Nahrát restii CSV</t>
  </si>
  <si>
    <t>Kontrola tržeb</t>
  </si>
  <si>
    <t>Vyber datum    &lt;----------&gt;</t>
  </si>
  <si>
    <t>Nahraješ restii a pak vyplníš u každé pobočky modré bunky, až budeš mít všechny, stiskneš uložit</t>
  </si>
  <si>
    <t>Údaje</t>
  </si>
  <si>
    <t>Odevzdané</t>
  </si>
  <si>
    <t>Spočítané</t>
  </si>
  <si>
    <t>Rozdíl</t>
  </si>
  <si>
    <t>Hotovost</t>
  </si>
  <si>
    <t>1000 navíc, mminulý týden tisíc chybělo</t>
  </si>
  <si>
    <t>Terminál</t>
  </si>
  <si>
    <t>Stravenky</t>
  </si>
  <si>
    <t xml:space="preserve"> </t>
  </si>
  <si>
    <t>Benzín</t>
  </si>
  <si>
    <t>Výroba 4000 tankování</t>
  </si>
  <si>
    <t>Auta</t>
  </si>
  <si>
    <t>Suroviny</t>
  </si>
  <si>
    <t>5510 Bidfood</t>
  </si>
  <si>
    <t>Ostatní</t>
  </si>
  <si>
    <t>lih,žárovky</t>
  </si>
  <si>
    <t>PHM - soukromé</t>
  </si>
  <si>
    <t>Wolt</t>
  </si>
  <si>
    <t>Bolt</t>
  </si>
  <si>
    <t>Dáme jídlo</t>
  </si>
  <si>
    <t>Web</t>
  </si>
  <si>
    <t>Uložit</t>
  </si>
  <si>
    <t>Wolt drive cash</t>
  </si>
  <si>
    <t>DJ Cash</t>
  </si>
  <si>
    <t>Celková Tržba</t>
  </si>
  <si>
    <t>Pokladna</t>
  </si>
  <si>
    <t>Chybí 1000kč v hotovosti, dají příští týden o 1000kč navíc. Odsouhlaseno Tomášem</t>
  </si>
  <si>
    <t>Bolevec</t>
  </si>
  <si>
    <t>Ženíšek instor- jezdil jako kurýr</t>
  </si>
  <si>
    <t>Zličín</t>
  </si>
  <si>
    <t>žárovka,klíče,metla</t>
  </si>
  <si>
    <t>2025-12-07T23:42:36.832+01:00</t>
  </si>
  <si>
    <t>2025-12-07T23:47:10.237+01:00</t>
  </si>
  <si>
    <t>Pizza Comeback Bolevec</t>
  </si>
  <si>
    <t>2025-12-07T23:27:41.312+01:00</t>
  </si>
  <si>
    <t>2025-12-07T23:32:41.360+01:00</t>
  </si>
  <si>
    <t>2025-12-07T23:16:16.126+01:00</t>
  </si>
  <si>
    <t>2025-12-07T23:22:23.201+01:00</t>
  </si>
  <si>
    <t>2025-12-07T22:11:35.427+01:00</t>
  </si>
  <si>
    <t>2025-12-07T22:20:34.297+01:00</t>
  </si>
  <si>
    <t>2025-12-07T21:54:37.259+01:00</t>
  </si>
  <si>
    <t>2025-12-07T21:59:33.074+01:00</t>
  </si>
  <si>
    <t>Lukáš Ženíšek</t>
  </si>
  <si>
    <t>2025-12-07T21:36:04.515+01:00</t>
  </si>
  <si>
    <t>2025-12-07T21:40:56.879+01:00</t>
  </si>
  <si>
    <t>2025-12-07T21:58:19.803+01:00</t>
  </si>
  <si>
    <t>2025-12-07T21:38:29.134+01:00</t>
  </si>
  <si>
    <t>2025-12-07T20:45:57.545+01:00</t>
  </si>
  <si>
    <t>2025-12-07T20:51:27.929+01:00</t>
  </si>
  <si>
    <t>2025-12-07T20:34:56.154+01:00</t>
  </si>
  <si>
    <t>2025-12-07T20:42:16.553+01:00</t>
  </si>
  <si>
    <t>2025-12-07T20:34:16.524+01:00</t>
  </si>
  <si>
    <t>2025-12-07T20:42:15.615+01:00</t>
  </si>
  <si>
    <t>2025-12-07T19:52:21.822+01:00</t>
  </si>
  <si>
    <t>2025-12-07T19:58:02.674+01:00</t>
  </si>
  <si>
    <t>2025-12-07T19:33:18.221+01:00</t>
  </si>
  <si>
    <t>2025-12-07T19:38:25.660+01:00</t>
  </si>
  <si>
    <t>2025-12-07T19:26:17.172+01:00</t>
  </si>
  <si>
    <t>2025-12-07T19:31:50.000+01:00</t>
  </si>
  <si>
    <t>2025-12-07T19:10:11.243+01:00</t>
  </si>
  <si>
    <t>2025-12-07T19:15:57.342+01:00</t>
  </si>
  <si>
    <t>Anna kneblova</t>
  </si>
  <si>
    <t>2025-12-07T18:35:03.813+01:00</t>
  </si>
  <si>
    <t>2025-12-07T18:39:04.595+01:00</t>
  </si>
  <si>
    <t>2025-12-07T18:53:31.832+01:00</t>
  </si>
  <si>
    <t>2025-12-07T18:35:13.244+01:00</t>
  </si>
  <si>
    <t>2025-12-07T18:16:05.104+01:00</t>
  </si>
  <si>
    <t>2025-12-07T18:19:55.585+01:00</t>
  </si>
  <si>
    <t>2025-12-07T18:28:22.133+01:00</t>
  </si>
  <si>
    <t>2025-12-07T18:16:47.215+01:00</t>
  </si>
  <si>
    <t>2025-12-07T17:54:04.092+01:00</t>
  </si>
  <si>
    <t>2025-12-07T17:58:20.476+01:00</t>
  </si>
  <si>
    <t>2025-12-07T18:06:46.776+01:00</t>
  </si>
  <si>
    <t>2025-12-07T17:54:21.548+01:00</t>
  </si>
  <si>
    <t>2025-12-07T17:22:03.853+01:00</t>
  </si>
  <si>
    <t>2025-12-07T17:24:55.310+01:00</t>
  </si>
  <si>
    <t>2025-12-07T17:36:16.441+01:00</t>
  </si>
  <si>
    <t>2025-12-07T17:26:26.722+01:00</t>
  </si>
  <si>
    <t>2025-12-07T16:14:25.080+01:00</t>
  </si>
  <si>
    <t>2025-12-07T16:17:28.966+01:00</t>
  </si>
  <si>
    <t>2025-12-07T14:52:28.952+01:00</t>
  </si>
  <si>
    <t>2025-12-07T14:56:32.157+01:00</t>
  </si>
  <si>
    <t>2025-12-07T14:30:26.683+01:00</t>
  </si>
  <si>
    <t>2025-12-07T14:34:00.157+01:00</t>
  </si>
  <si>
    <t>2025-12-07T13:49:22.309+01:00</t>
  </si>
  <si>
    <t>2025-12-07T14:04:53.175+01:00</t>
  </si>
  <si>
    <t>2025-12-07T13:48:22.261+01:00</t>
  </si>
  <si>
    <t>2025-12-07T14:02:39.123+01:00</t>
  </si>
  <si>
    <t>2025-12-07T13:44:04.127+01:00</t>
  </si>
  <si>
    <t>2025-12-07T13:56:09.837+01:00</t>
  </si>
  <si>
    <t>2025-12-07T14:10:33.001+01:00</t>
  </si>
  <si>
    <t>2025-12-07T13:55:16.070+01:00</t>
  </si>
  <si>
    <t>2025-12-07T13:24:43.195+01:00</t>
  </si>
  <si>
    <t>2025-12-07T13:28:08.023+01:00</t>
  </si>
  <si>
    <t>2025-12-07T12:34:04.051+01:00</t>
  </si>
  <si>
    <t>2025-12-07T13:11:02.777+01:00</t>
  </si>
  <si>
    <t>2025-12-07T13:28:14.293+01:00</t>
  </si>
  <si>
    <t>2025-12-07T13:06:42.961+01:00</t>
  </si>
  <si>
    <t>2025-12-07T12:29:43.331+01:00</t>
  </si>
  <si>
    <t>2025-12-07T12:44:18.491+01:00</t>
  </si>
  <si>
    <t>2025-12-07T12:12:40.552+01:00</t>
  </si>
  <si>
    <t>2025-12-07T12:26:17.464+01:00</t>
  </si>
  <si>
    <t>2025-12-07T12:05:49.199+01:00</t>
  </si>
  <si>
    <t>2025-12-07T12:25:31.045+01:00</t>
  </si>
  <si>
    <t>2025-12-07T11:46:46.530+01:00</t>
  </si>
  <si>
    <t>2025-12-07T11:59:39.153+01:00</t>
  </si>
  <si>
    <t>2025-12-07T12:17:15.000+01:00</t>
  </si>
  <si>
    <t>2025-12-07T11:56:12.884+01:00</t>
  </si>
  <si>
    <t>2025-12-07T11:06:35.127+01:00</t>
  </si>
  <si>
    <t>2025-12-07T11:32:13.013+01:00</t>
  </si>
  <si>
    <t>2025-12-07T01:12:01.070+01:00</t>
  </si>
  <si>
    <t>2025-12-07T01:28:51.522+01:00</t>
  </si>
  <si>
    <t>2025-12-07T01:11:21.305+01:00</t>
  </si>
  <si>
    <t>2025-12-07T01:28:51.915+01:00</t>
  </si>
  <si>
    <t>2025-12-07T00:28:47.978+01:00</t>
  </si>
  <si>
    <t>2025-12-07T00:38:54.382+01:00</t>
  </si>
  <si>
    <t>2025-12-06T23:57:50.087+01:00</t>
  </si>
  <si>
    <t>2025-12-07T00:27:17.262+01:00</t>
  </si>
  <si>
    <t>2025-12-06T23:29:11.717+01:00</t>
  </si>
  <si>
    <t>2025-12-06T23:39:37.105+01:00</t>
  </si>
  <si>
    <t>Miloslav</t>
  </si>
  <si>
    <t>2025-12-06T23:10:35.130+01:00</t>
  </si>
  <si>
    <t>2025-12-06T23:18:21.035+01:00</t>
  </si>
  <si>
    <t>Marianna Tušlova</t>
  </si>
  <si>
    <t>2025-12-06T22:51:30.106+01:00</t>
  </si>
  <si>
    <t>2025-12-06T23:04:10.723+01:00</t>
  </si>
  <si>
    <t>2025-12-06T23:13:36.841+01:00</t>
  </si>
  <si>
    <t>2025-12-06T22:53:41.391+01:00</t>
  </si>
  <si>
    <t>2025-12-06T22:48:51.175+01:00</t>
  </si>
  <si>
    <t>2025-12-06T23:03:47.170+01:00</t>
  </si>
  <si>
    <t>Koloman</t>
  </si>
  <si>
    <t>2025-12-06T22:39:11.092+01:00</t>
  </si>
  <si>
    <t>2025-12-06T22:44:29.772+01:00</t>
  </si>
  <si>
    <t>2025-12-06T22:10:00.309+01:00</t>
  </si>
  <si>
    <t>2025-12-06T22:18:21.894+01:00</t>
  </si>
  <si>
    <t>Nyamdorj</t>
  </si>
  <si>
    <t>2025-12-06T21:40:53.257+01:00</t>
  </si>
  <si>
    <t>2025-12-06T21:49:27.773+01:00</t>
  </si>
  <si>
    <t>2025-12-06T21:24:43.489+01:00</t>
  </si>
  <si>
    <t>2025-12-06T21:32:38.745+01:00</t>
  </si>
  <si>
    <t>2025-12-06T20:51:54.409+01:00</t>
  </si>
  <si>
    <t>2025-12-06T21:00:31.081+01:00</t>
  </si>
  <si>
    <t>2025-12-06T20:26:37.950+01:00</t>
  </si>
  <si>
    <t>2025-12-06T20:33:20.635+01:00</t>
  </si>
  <si>
    <t>2025-12-06T19:40:04.746+01:00</t>
  </si>
  <si>
    <t>2025-12-06T19:51:16.129+01:00</t>
  </si>
  <si>
    <t>2025-12-06T19:35:51.607+01:00</t>
  </si>
  <si>
    <t>2025-12-06T19:47:12.408+01:00</t>
  </si>
  <si>
    <t>2025-12-06T19:34:13.559+01:00</t>
  </si>
  <si>
    <t>2025-12-06T19:42:44.443+01:00</t>
  </si>
  <si>
    <t>2025-12-06T19:27:50.465+01:00</t>
  </si>
  <si>
    <t>2025-12-06T19:37:28.394+01:00</t>
  </si>
  <si>
    <t>2025-12-06T19:21:03.944+01:00</t>
  </si>
  <si>
    <t>2025-12-06T19:27:25.076+01:00</t>
  </si>
  <si>
    <t>2025-12-06T19:44:40.044+01:00</t>
  </si>
  <si>
    <t>2025-12-06T19:21:50.421+01:00</t>
  </si>
  <si>
    <t>2025-12-06T19:05:15.186+01:00</t>
  </si>
  <si>
    <t>2025-12-06T19:53:28.473+01:00</t>
  </si>
  <si>
    <t>2025-12-06T18:57:45.510+01:00</t>
  </si>
  <si>
    <t>2025-12-06T19:08:38.980+01:00</t>
  </si>
  <si>
    <t>2025-12-06T18:54:20.413+01:00</t>
  </si>
  <si>
    <t>2025-12-06T19:05:26.749+01:00</t>
  </si>
  <si>
    <t>2025-12-06T17:57:22.132+01:00</t>
  </si>
  <si>
    <t>2025-12-06T18:04:16.830+01:00</t>
  </si>
  <si>
    <t>2025-12-06T17:33:03.549+01:00</t>
  </si>
  <si>
    <t>2025-12-06T17:36:47.471+01:00</t>
  </si>
  <si>
    <t>2025-12-06T18:29:51.777+01:00</t>
  </si>
  <si>
    <t>2025-12-06T17:57:38.731+01:00</t>
  </si>
  <si>
    <t>2025-12-06T17:25:02.838+01:00</t>
  </si>
  <si>
    <t>2025-12-06T17:42:10.269+01:00</t>
  </si>
  <si>
    <t>2025-12-06T16:30:00.640+01:00</t>
  </si>
  <si>
    <t>2025-12-06T16:54:52.956+01:00</t>
  </si>
  <si>
    <t>2025-12-06T15:42:34.293+01:00</t>
  </si>
  <si>
    <t>2025-12-06T15:48:21.200+01:00</t>
  </si>
  <si>
    <t>2025-12-06T15:38:27.516+01:00</t>
  </si>
  <si>
    <t>2025-12-06T15:48:19.954+01:00</t>
  </si>
  <si>
    <t>2025-12-06T15:20:10.477+01:00</t>
  </si>
  <si>
    <t>2025-12-06T15:23:03.132+01:00</t>
  </si>
  <si>
    <t>2025-12-06T14:59:30.110+01:00</t>
  </si>
  <si>
    <t>2025-12-06T15:12:45.006+01:00</t>
  </si>
  <si>
    <t>2025-12-06T14:57:51.920+01:00</t>
  </si>
  <si>
    <t>2025-12-06T15:12:44.607+01:00</t>
  </si>
  <si>
    <t>2025-12-06T14:50:40.490+01:00</t>
  </si>
  <si>
    <t>2025-12-06T15:12:44.186+01:00</t>
  </si>
  <si>
    <t>2025-12-06T14:46:04.639+01:00</t>
  </si>
  <si>
    <t>2025-12-06T15:04:20.796+01:00</t>
  </si>
  <si>
    <t>2025-12-06T14:45:11.409+01:00</t>
  </si>
  <si>
    <t>2025-12-06T15:12:43.559+01:00</t>
  </si>
  <si>
    <t>2025-12-06T14:43:22.583+01:00</t>
  </si>
  <si>
    <t>2025-12-06T15:12:42.715+01:00</t>
  </si>
  <si>
    <t>2025-12-06T14:43:09.852+01:00</t>
  </si>
  <si>
    <t>2025-12-06T15:12:41.481+01:00</t>
  </si>
  <si>
    <t>2025-12-06T14:18:36.782+01:00</t>
  </si>
  <si>
    <t>2025-12-06T14:28:31.033+01:00</t>
  </si>
  <si>
    <t>2025-12-06T14:17:28.207+01:00</t>
  </si>
  <si>
    <t>2025-12-06T14:28:29.800+01:00</t>
  </si>
  <si>
    <t>2025-12-06T14:14:22.714+01:00</t>
  </si>
  <si>
    <t>2025-12-06T14:24:21.704+01:00</t>
  </si>
  <si>
    <t>2025-12-06T14:03:33.442+01:00</t>
  </si>
  <si>
    <t>2025-12-06T14:11:34.667+01:00</t>
  </si>
  <si>
    <t>2025-12-06T13:48:01.755+01:00</t>
  </si>
  <si>
    <t>2025-12-06T13:53:10.657+01:00</t>
  </si>
  <si>
    <t>2025-12-06T13:15:14.612+01:00</t>
  </si>
  <si>
    <t>2025-12-06T13:28:34.802+01:00</t>
  </si>
  <si>
    <t>2025-12-06T13:14:56.495+01:00</t>
  </si>
  <si>
    <t>2025-12-06T13:28:34.374+01:00</t>
  </si>
  <si>
    <t>2025-12-06T12:48:23.620+01:00</t>
  </si>
  <si>
    <t>2025-12-06T12:54:54.448+01:00</t>
  </si>
  <si>
    <t>2025-12-06T12:23:09.512+01:00</t>
  </si>
  <si>
    <t>2025-12-06T12:25:56.782+01:00</t>
  </si>
  <si>
    <t>2025-12-06T12:12:57.659+01:00</t>
  </si>
  <si>
    <t>2025-12-06T12:13:05.860+01:00</t>
  </si>
  <si>
    <t>2025-12-06T12:05:57.164+01:00</t>
  </si>
  <si>
    <t>2025-12-06T12:13:05.535+01:00</t>
  </si>
  <si>
    <t>2025-12-06T11:53:19.079+01:00</t>
  </si>
  <si>
    <t>2025-12-06T12:13:04.231+01:00</t>
  </si>
  <si>
    <t>2025-12-06T11:50:53.259+01:00</t>
  </si>
  <si>
    <t>2025-12-06T12:13:04.496+01:00</t>
  </si>
  <si>
    <t>2025-12-06T11:41:49.893+01:00</t>
  </si>
  <si>
    <t>2025-12-06T12:13:03.718+01:00</t>
  </si>
  <si>
    <t>2025-12-06T11:41:09.889+01:00</t>
  </si>
  <si>
    <t>2025-12-06T12:13:03.067+01:00</t>
  </si>
  <si>
    <t>2025-12-06T11:40:22.685+01:00</t>
  </si>
  <si>
    <t>2025-12-06T12:13:03.538+01:00</t>
  </si>
  <si>
    <t>2025-12-06T11:39:34.745+01:00</t>
  </si>
  <si>
    <t>2025-12-06T12:13:01.119+01:00</t>
  </si>
  <si>
    <t>2025-12-06T11:38:41.531+01:00</t>
  </si>
  <si>
    <t>2025-12-06T12:13:00.103+01:00</t>
  </si>
  <si>
    <t>2025-12-06T11:06:54.531+01:00</t>
  </si>
  <si>
    <t>2025-12-06T11:13:44.463+01:00</t>
  </si>
  <si>
    <t>2025-12-06T00:26:51.797+01:00</t>
  </si>
  <si>
    <t>2025-12-06T00:33:10.489+01:00</t>
  </si>
  <si>
    <t>2025-12-05T23:46:53.610+01:00</t>
  </si>
  <si>
    <t>2025-12-05T23:55:39.640+01:00</t>
  </si>
  <si>
    <t>2025-12-05T23:12:20.198+01:00</t>
  </si>
  <si>
    <t>2025-12-05T23:18:34.668+01:00</t>
  </si>
  <si>
    <t>2025-12-05T23:02:29.737+01:00</t>
  </si>
  <si>
    <t>2025-12-05T23:10:14.310+01:00</t>
  </si>
  <si>
    <t>2025-12-05T23:18:48.446+01:00</t>
  </si>
  <si>
    <t>2025-12-05T23:02:35.197+01:00</t>
  </si>
  <si>
    <t>Viliam</t>
  </si>
  <si>
    <t>2025-12-05T23:01:24.809+01:00</t>
  </si>
  <si>
    <t>2025-12-05T23:09:59.376+01:00</t>
  </si>
  <si>
    <t>2025-12-05T22:45:48.078+01:00</t>
  </si>
  <si>
    <t>2025-12-05T22:50:33.539+01:00</t>
  </si>
  <si>
    <t>2025-12-05T22:36:18.843+01:00</t>
  </si>
  <si>
    <t>2025-12-05T22:41:11.633+01:00</t>
  </si>
  <si>
    <t>2025-12-05T22:17:15.854+01:00</t>
  </si>
  <si>
    <t>2025-12-05T22:23:43.422+01:00</t>
  </si>
  <si>
    <t>2025-12-05T22:15:30.286+01:00</t>
  </si>
  <si>
    <t>2025-12-05T22:26:17.182+01:00</t>
  </si>
  <si>
    <t>2025-12-05T22:35:19.121+01:00</t>
  </si>
  <si>
    <t>2025-12-05T22:21:14.489+01:00</t>
  </si>
  <si>
    <t>2025-12-05T22:05:44.564+01:00</t>
  </si>
  <si>
    <t>2025-12-05T22:11:17.918+01:00</t>
  </si>
  <si>
    <t>2025-12-05T22:03:37.385+01:00</t>
  </si>
  <si>
    <t>2025-12-05T22:04:30.435+01:00</t>
  </si>
  <si>
    <t>2025-12-05T22:03:12.068+01:00</t>
  </si>
  <si>
    <t>2025-12-05T22:04:29.480+01:00</t>
  </si>
  <si>
    <t>2025-12-05T21:53:03.329+01:00</t>
  </si>
  <si>
    <t>2025-12-05T22:03:07.045+01:00</t>
  </si>
  <si>
    <t>2025-12-05T22:20:55.562+01:00</t>
  </si>
  <si>
    <t>2025-12-05T21:53:26.445+01:00</t>
  </si>
  <si>
    <t>2025-12-05T20:44:04.654+01:00</t>
  </si>
  <si>
    <t>2025-12-05T20:48:10.840+01:00</t>
  </si>
  <si>
    <t>2025-12-05T21:01:37.051+01:00</t>
  </si>
  <si>
    <t>2025-12-05T20:44:25.491+01:00</t>
  </si>
  <si>
    <t>2025-12-05T20:08:07.269+01:00</t>
  </si>
  <si>
    <t>2025-12-05T20:17:12.358+01:00</t>
  </si>
  <si>
    <t>2025-12-05T19:46:58.807+01:00</t>
  </si>
  <si>
    <t>2025-12-05T19:54:50.798+01:00</t>
  </si>
  <si>
    <t>2025-12-05T20:10:54.922+01:00</t>
  </si>
  <si>
    <t>2025-12-05T19:49:14.283+01:00</t>
  </si>
  <si>
    <t>2025-12-05T19:30:40.266+01:00</t>
  </si>
  <si>
    <t>2025-12-05T19:31:07.646+01:00</t>
  </si>
  <si>
    <t>2025-12-05T18:42:49.282+01:00</t>
  </si>
  <si>
    <t>2025-12-05T18:48:16.562+01:00</t>
  </si>
  <si>
    <t>2025-12-05T18:26:04.020+01:00</t>
  </si>
  <si>
    <t>2025-12-05T18:33:31.198+01:00</t>
  </si>
  <si>
    <t>2025-12-05T18:46:37.259+01:00</t>
  </si>
  <si>
    <t>2025-12-05T18:28:43.377+01:00</t>
  </si>
  <si>
    <t>2025-12-05T17:54:04.245+01:00</t>
  </si>
  <si>
    <t>2025-12-05T18:16:01.198+01:00</t>
  </si>
  <si>
    <t>2025-12-05T17:49:49.698+01:00</t>
  </si>
  <si>
    <t>2025-12-05T17:55:24.240+01:00</t>
  </si>
  <si>
    <t>2025-12-05T17:40:04.388+01:00</t>
  </si>
  <si>
    <t>2025-12-05T17:48:39.115+01:00</t>
  </si>
  <si>
    <t>2025-12-05T17:38:36.731+01:00</t>
  </si>
  <si>
    <t>2025-12-05T17:55:22.735+01:00</t>
  </si>
  <si>
    <t>2025-12-05T17:35:01.529+01:00</t>
  </si>
  <si>
    <t>2025-12-05T17:45:39.311+01:00</t>
  </si>
  <si>
    <t>2025-12-05T17:21:04.796+01:00</t>
  </si>
  <si>
    <t>2025-12-05T17:24:47.216+01:00</t>
  </si>
  <si>
    <t>2025-12-05T16:49:58.634+01:00</t>
  </si>
  <si>
    <t>2025-12-05T16:50:09.837+01:00</t>
  </si>
  <si>
    <t>2025-12-05T16:48:53.013+01:00</t>
  </si>
  <si>
    <t>2025-12-05T17:55:17.218+01:00</t>
  </si>
  <si>
    <t>2025-12-05T16:38:03.203+01:00</t>
  </si>
  <si>
    <t>2025-12-05T16:38:12.485+01:00</t>
  </si>
  <si>
    <t>2025-12-05T16:32:37.429+01:00</t>
  </si>
  <si>
    <t>2025-12-05T16:37:14.819+01:00</t>
  </si>
  <si>
    <t>2025-12-05T16:26:13.330+01:00</t>
  </si>
  <si>
    <t>2025-12-05T16:30:58.846+01:00</t>
  </si>
  <si>
    <t>2025-12-05T16:24:20.480+01:00</t>
  </si>
  <si>
    <t>2025-12-05T16:24:23.607+01:00</t>
  </si>
  <si>
    <t>2025-12-05T16:02:54.587+01:00</t>
  </si>
  <si>
    <t>2025-12-05T16:14:58.442+01:00</t>
  </si>
  <si>
    <t>2025-12-05T15:33:03.776+01:00</t>
  </si>
  <si>
    <t>2025-12-05T15:33:30.789+01:00</t>
  </si>
  <si>
    <t>2025-12-05T15:26:41.044+01:00</t>
  </si>
  <si>
    <t>2025-12-05T15:28:21.737+01:00</t>
  </si>
  <si>
    <t>2025-12-05T14:01:58.970+01:00</t>
  </si>
  <si>
    <t>2025-12-05T14:09:49.819+01:00</t>
  </si>
  <si>
    <t>2025-12-05T13:39:56.023+01:00</t>
  </si>
  <si>
    <t>2025-12-05T13:48:30.835+01:00</t>
  </si>
  <si>
    <t>2025-12-05T13:20:19.001+01:00</t>
  </si>
  <si>
    <t>2025-12-05T13:35:09.570+01:00</t>
  </si>
  <si>
    <t>2025-12-05T12:51:58.834+01:00</t>
  </si>
  <si>
    <t>2025-12-05T13:00:29.979+01:00</t>
  </si>
  <si>
    <t>2025-12-05T12:41:16.401+01:00</t>
  </si>
  <si>
    <t>2025-12-05T13:00:32.381+01:00</t>
  </si>
  <si>
    <t>2025-12-05T12:33:30.084+01:00</t>
  </si>
  <si>
    <t>2025-12-05T12:38:50.612+01:00</t>
  </si>
  <si>
    <t>2025-12-05T12:32:35.170+01:00</t>
  </si>
  <si>
    <t>2025-12-05T12:39:01.994+01:00</t>
  </si>
  <si>
    <t>2025-12-05T12:19:52.031+01:00</t>
  </si>
  <si>
    <t>2025-12-05T12:26:05.580+01:00</t>
  </si>
  <si>
    <t>2025-12-05T11:51:00.612+01:00</t>
  </si>
  <si>
    <t>2025-12-05T12:00:57.436+01:00</t>
  </si>
  <si>
    <t>2025-12-05T11:38:03.813+01:00</t>
  </si>
  <si>
    <t>2025-12-05T11:46:09.231+01:00</t>
  </si>
  <si>
    <t>2025-12-05T12:28:56.776+01:00</t>
  </si>
  <si>
    <t>2025-12-05T11:39:49.527+01:00</t>
  </si>
  <si>
    <t>2025-12-05T11:35:47.148+01:00</t>
  </si>
  <si>
    <t>2025-12-05T11:41:54.395+01:00</t>
  </si>
  <si>
    <t>2025-12-05T11:09:35.220+01:00</t>
  </si>
  <si>
    <t>2025-12-05T11:18:33.222+01:00</t>
  </si>
  <si>
    <t>2025-12-04T23:59:32.898+01:00</t>
  </si>
  <si>
    <t>2025-12-05T00:04:34.560+01:00</t>
  </si>
  <si>
    <t>2025-12-04T23:15:38.985+01:00</t>
  </si>
  <si>
    <t>2025-12-04T23:21:23.282+01:00</t>
  </si>
  <si>
    <t>Marko</t>
  </si>
  <si>
    <t>2025-12-04T23:07:45.330+01:00</t>
  </si>
  <si>
    <t>2025-12-04T23:12:28.243+01:00</t>
  </si>
  <si>
    <t>2025-12-04T22:39:59.487+01:00</t>
  </si>
  <si>
    <t>2025-12-04T22:49:49.251+01:00</t>
  </si>
  <si>
    <t>Kostiantyn</t>
  </si>
  <si>
    <t>2025-12-04T22:35:03.781+01:00</t>
  </si>
  <si>
    <t>2025-12-04T22:40:51.083+01:00</t>
  </si>
  <si>
    <t>2025-12-04T22:22:11.781+01:00</t>
  </si>
  <si>
    <t>2025-12-04T22:32:21.089+01:00</t>
  </si>
  <si>
    <t>2025-12-04T20:38:15.175+01:00</t>
  </si>
  <si>
    <t>2025-12-04T20:46:35.580+01:00</t>
  </si>
  <si>
    <t>2025-12-04T19:42:07.202+01:00</t>
  </si>
  <si>
    <t>2025-12-04T19:47:28.432+01:00</t>
  </si>
  <si>
    <t>2025-12-04T19:30:04.067+01:00</t>
  </si>
  <si>
    <t>2025-12-04T19:39:26.955+01:00</t>
  </si>
  <si>
    <t>2025-12-04T19:55:13.806+01:00</t>
  </si>
  <si>
    <t>2025-12-04T19:30:24.378+01:00</t>
  </si>
  <si>
    <t>Silviu</t>
  </si>
  <si>
    <t>2025-12-04T19:22:29.453+01:00</t>
  </si>
  <si>
    <t>2025-12-04T19:27:50.054+01:00</t>
  </si>
  <si>
    <t>2025-12-04T19:15:32.878+01:00</t>
  </si>
  <si>
    <t>2025-12-04T19:21:25.143+01:00</t>
  </si>
  <si>
    <t>2025-12-04T19:05:32.700+01:00</t>
  </si>
  <si>
    <t>2025-12-04T19:11:22.055+01:00</t>
  </si>
  <si>
    <t>2025-12-04T18:59:53.790+01:00</t>
  </si>
  <si>
    <t>2025-12-04T19:07:54.143+01:00</t>
  </si>
  <si>
    <t>2025-12-04T18:52:05.101+01:00</t>
  </si>
  <si>
    <t>2025-12-04T18:56:30.658+01:00</t>
  </si>
  <si>
    <t>2025-12-04T19:06:37.818+01:00</t>
  </si>
  <si>
    <t>2025-12-04T18:52:39.521+01:00</t>
  </si>
  <si>
    <t>2025-12-04T18:47:27.664+01:00</t>
  </si>
  <si>
    <t>2025-12-04T18:47:31.037+01:00</t>
  </si>
  <si>
    <t>2025-12-04T18:46:13.267+01:00</t>
  </si>
  <si>
    <t>2025-12-04T19:00:09.243+01:00</t>
  </si>
  <si>
    <t>2025-12-04T18:45:03.919+01:00</t>
  </si>
  <si>
    <t>2025-12-04T18:51:37.596+01:00</t>
  </si>
  <si>
    <t>2025-12-04T19:15:33.285+01:00</t>
  </si>
  <si>
    <t>2025-12-04T18:45:29.268+01:00</t>
  </si>
  <si>
    <t>2025-12-04T17:59:03.637+01:00</t>
  </si>
  <si>
    <t>2025-12-04T18:02:52.493+01:00</t>
  </si>
  <si>
    <t>2025-12-04T17:57:58.041+01:00</t>
  </si>
  <si>
    <t>2025-12-04T17:58:00.487+01:00</t>
  </si>
  <si>
    <t>2025-12-04T17:40:19.573+01:00</t>
  </si>
  <si>
    <t>2025-12-04T17:56:07.562+01:00</t>
  </si>
  <si>
    <t>2025-12-04T17:31:35.858+01:00</t>
  </si>
  <si>
    <t>2025-12-04T17:33:45.231+01:00</t>
  </si>
  <si>
    <t>2025-12-04T17:18:44.103+01:00</t>
  </si>
  <si>
    <t>2025-12-04T17:24:51.389+01:00</t>
  </si>
  <si>
    <t>2025-12-04T17:08:14.592+01:00</t>
  </si>
  <si>
    <t>2025-12-04T17:13:02.194+01:00</t>
  </si>
  <si>
    <t>2025-12-04T17:06:18.325+01:00</t>
  </si>
  <si>
    <t>2025-12-04T17:56:44.232+01:00</t>
  </si>
  <si>
    <t>2025-12-04T16:38:13.065+01:00</t>
  </si>
  <si>
    <t>2025-12-04T16:42:10.527+01:00</t>
  </si>
  <si>
    <t>2025-12-04T16:32:37.743+01:00</t>
  </si>
  <si>
    <t>2025-12-04T16:38:48.501+01:00</t>
  </si>
  <si>
    <t>2025-12-04T16:16:51.288+01:00</t>
  </si>
  <si>
    <t>2025-12-04T16:18:15.013+01:00</t>
  </si>
  <si>
    <t>2025-12-04T15:51:09.189+01:00</t>
  </si>
  <si>
    <t>2025-12-04T15:56:01.786+01:00</t>
  </si>
  <si>
    <t>2025-12-04T15:49:38.230+01:00</t>
  </si>
  <si>
    <t>2025-12-04T15:56:01.031+01:00</t>
  </si>
  <si>
    <t>2025-12-04T15:38:08.199+01:00</t>
  </si>
  <si>
    <t>2025-12-04T15:41:13.275+01:00</t>
  </si>
  <si>
    <t>2025-12-04T15:34:25.149+01:00</t>
  </si>
  <si>
    <t>2025-12-04T15:34:30.687+01:00</t>
  </si>
  <si>
    <t>2025-12-04T15:09:10.093+01:00</t>
  </si>
  <si>
    <t>2025-12-04T15:11:08.651+01:00</t>
  </si>
  <si>
    <t>2025-12-04T13:13:28.170+01:00</t>
  </si>
  <si>
    <t>2025-12-04T12:45:41.906+01:00</t>
  </si>
  <si>
    <t>2025-12-04T12:45:48.381+01:00</t>
  </si>
  <si>
    <t>2025-12-04T12:21:46.791+01:00</t>
  </si>
  <si>
    <t>2025-12-04T12:21:48.417+01:00</t>
  </si>
  <si>
    <t>2025-12-04T12:00:29.435+01:00</t>
  </si>
  <si>
    <t>2025-12-04T12:07:19.445+01:00</t>
  </si>
  <si>
    <t>2025-12-04T11:57:48.504+01:00</t>
  </si>
  <si>
    <t>2025-12-04T12:10:34.368+01:00</t>
  </si>
  <si>
    <t>2025-12-04T11:44:13.364+01:00</t>
  </si>
  <si>
    <t>2025-12-04T12:00:38.225+01:00</t>
  </si>
  <si>
    <t>2025-12-04T11:39:04.533+01:00</t>
  </si>
  <si>
    <t>2025-12-04T12:10:36.943+01:00</t>
  </si>
  <si>
    <t>2025-12-04T11:35:12.967+01:00</t>
  </si>
  <si>
    <t>2025-12-04T12:10:35.683+01:00</t>
  </si>
  <si>
    <t>2025-12-04T11:33:57.478+01:00</t>
  </si>
  <si>
    <t>2025-12-04T11:46:12.495+01:00</t>
  </si>
  <si>
    <t>2025-12-04T11:22:03.923+01:00</t>
  </si>
  <si>
    <t>2025-12-04T11:31:41.233+01:00</t>
  </si>
  <si>
    <t>2025-12-04T11:48:09.018+01:00</t>
  </si>
  <si>
    <t>2025-12-04T11:25:42.971+01:00</t>
  </si>
  <si>
    <t>2025-12-03T23:58:07.650+01:00</t>
  </si>
  <si>
    <t>2025-12-04T00:15:17.985+01:00</t>
  </si>
  <si>
    <t>2025-12-03T23:09:47.882+01:00</t>
  </si>
  <si>
    <t>2025-12-03T23:19:01.133+01:00</t>
  </si>
  <si>
    <t>2025-12-03T23:03:16.858+01:00</t>
  </si>
  <si>
    <t>2025-12-03T23:09:28.264+01:00</t>
  </si>
  <si>
    <t>2025-12-03T22:51:45.996+01:00</t>
  </si>
  <si>
    <t>2025-12-03T22:57:10.508+01:00</t>
  </si>
  <si>
    <t>2025-12-03T22:25:46.087+01:00</t>
  </si>
  <si>
    <t>2025-12-03T22:26:36.879+01:00</t>
  </si>
  <si>
    <t>2025-12-03T22:13:41.101+01:00</t>
  </si>
  <si>
    <t>2025-12-03T22:18:25.328+01:00</t>
  </si>
  <si>
    <t>2025-12-03T20:41:04.835+01:00</t>
  </si>
  <si>
    <t>2025-12-03T21:52:30.485+01:00</t>
  </si>
  <si>
    <t>2025-12-03T20:39:29.871+01:00</t>
  </si>
  <si>
    <t>2025-12-03T20:59:53.676+01:00</t>
  </si>
  <si>
    <t>2025-12-03T19:02:53.119+01:00</t>
  </si>
  <si>
    <t>2025-12-03T19:11:32.655+01:00</t>
  </si>
  <si>
    <t>2025-12-03T18:21:07.238+01:00</t>
  </si>
  <si>
    <t>2025-12-03T18:21:45.548+01:00</t>
  </si>
  <si>
    <t>2025-12-03T18:06:51.687+01:00</t>
  </si>
  <si>
    <t>2025-12-03T18:11:50.928+01:00</t>
  </si>
  <si>
    <t>2025-12-03T18:02:54.118+01:00</t>
  </si>
  <si>
    <t>2025-12-03T18:11:45.676+01:00</t>
  </si>
  <si>
    <t>Anežka</t>
  </si>
  <si>
    <t>2025-12-03T17:44:19.928+01:00</t>
  </si>
  <si>
    <t>2025-12-03T17:58:36.993+01:00</t>
  </si>
  <si>
    <t>2025-12-03T17:35:44.602+01:00</t>
  </si>
  <si>
    <t>2025-12-03T18:04:01.620+01:00</t>
  </si>
  <si>
    <t>Usman</t>
  </si>
  <si>
    <t>2025-12-03T17:35:24.084+01:00</t>
  </si>
  <si>
    <t>2025-12-03T17:52:31.816+01:00</t>
  </si>
  <si>
    <t>2025-12-03T17:31:24.831+01:00</t>
  </si>
  <si>
    <t>2025-12-03T18:04:00.169+01:00</t>
  </si>
  <si>
    <t>2025-12-03T17:26:03.891+01:00</t>
  </si>
  <si>
    <t>2025-12-03T17:50:33.541+01:00</t>
  </si>
  <si>
    <t>2025-12-03T17:01:56.104+01:00</t>
  </si>
  <si>
    <t>2025-12-03T17:01:59.547+01:00</t>
  </si>
  <si>
    <t>2025-12-03T16:51:24.839+01:00</t>
  </si>
  <si>
    <t>2025-12-03T16:58:23.441+01:00</t>
  </si>
  <si>
    <t>2025-12-03T16:34:19.433+01:00</t>
  </si>
  <si>
    <t>2025-12-03T16:58:20.621+01:00</t>
  </si>
  <si>
    <t>2025-12-03T16:26:48.657+01:00</t>
  </si>
  <si>
    <t>2025-12-03T16:32:54.627+01:00</t>
  </si>
  <si>
    <t>2025-12-03T16:14:26.029+01:00</t>
  </si>
  <si>
    <t>2025-12-03T16:31:11.086+01:00</t>
  </si>
  <si>
    <t>2025-12-03T16:11:02.865+01:00</t>
  </si>
  <si>
    <t>2025-12-03T16:31:11.443+01:00</t>
  </si>
  <si>
    <t>2025-12-03T16:01:30.242+01:00</t>
  </si>
  <si>
    <t>2025-12-03T16:04:31.593+01:00</t>
  </si>
  <si>
    <t>2025-12-03T15:44:00.808+01:00</t>
  </si>
  <si>
    <t>2025-12-03T15:51:38.223+01:00</t>
  </si>
  <si>
    <t>2025-12-03T15:43:03.750+01:00</t>
  </si>
  <si>
    <t>2025-12-03T15:53:28.288+01:00</t>
  </si>
  <si>
    <t>2025-12-03T15:29:46.745+01:00</t>
  </si>
  <si>
    <t>2025-12-03T15:38:44.525+01:00</t>
  </si>
  <si>
    <t>2025-12-03T14:56:59.201+01:00</t>
  </si>
  <si>
    <t>2025-12-03T15:03:51.583+01:00</t>
  </si>
  <si>
    <t>2025-12-03T14:00:28.399+01:00</t>
  </si>
  <si>
    <t>2025-12-03T14:24:29.631+01:00</t>
  </si>
  <si>
    <t>2025-12-03T13:50:05.289+01:00</t>
  </si>
  <si>
    <t>2025-12-03T13:56:05.059+01:00</t>
  </si>
  <si>
    <t>2025-12-03T14:16:42.353+01:00</t>
  </si>
  <si>
    <t>2025-12-03T13:54:53.417+01:00</t>
  </si>
  <si>
    <t>2025-12-03T13:33:03.081+01:00</t>
  </si>
  <si>
    <t>2025-12-03T13:43:45.006+01:00</t>
  </si>
  <si>
    <t>2025-12-03T13:57:33.358+01:00</t>
  </si>
  <si>
    <t>2025-12-03T13:41:25.603+01:00</t>
  </si>
  <si>
    <t>2025-12-03T13:32:35.831+01:00</t>
  </si>
  <si>
    <t>2025-12-03T13:49:24.023+01:00</t>
  </si>
  <si>
    <t>2025-12-03T12:31:46.300+01:00</t>
  </si>
  <si>
    <t>2025-12-03T12:37:18.655+01:00</t>
  </si>
  <si>
    <t>2025-12-03T12:19:35.885+01:00</t>
  </si>
  <si>
    <t>2025-12-03T12:19:37.127+01:00</t>
  </si>
  <si>
    <t>2025-12-03T12:00:44.573+01:00</t>
  </si>
  <si>
    <t>2025-12-03T12:09:52.968+01:00</t>
  </si>
  <si>
    <t>2025-12-03T11:55:56.233+01:00</t>
  </si>
  <si>
    <t>2025-12-03T12:09:58.453+01:00</t>
  </si>
  <si>
    <t>2025-12-03T11:51:54.801+01:00</t>
  </si>
  <si>
    <t>2025-12-03T12:10:02.886+01:00</t>
  </si>
  <si>
    <t>2025-12-03T11:48:14.218+01:00</t>
  </si>
  <si>
    <t>2025-12-03T12:10:06.798+01:00</t>
  </si>
  <si>
    <t>2025-12-03T11:47:25.716+01:00</t>
  </si>
  <si>
    <t>2025-12-03T12:09:40.579+01:00</t>
  </si>
  <si>
    <t>2025-12-03T11:46:04.274+01:00</t>
  </si>
  <si>
    <t>2025-12-03T11:59:58.442+01:00</t>
  </si>
  <si>
    <t>2025-12-03T11:27:14.320+01:00</t>
  </si>
  <si>
    <t>2025-12-03T11:36:00.359+01:00</t>
  </si>
  <si>
    <t>2025-12-02T23:46:51.474+01:00</t>
  </si>
  <si>
    <t>2025-12-02T23:57:34.629+01:00</t>
  </si>
  <si>
    <t>2025-12-02T23:38:36.891+01:00</t>
  </si>
  <si>
    <t>2025-12-02T23:45:36.376+01:00</t>
  </si>
  <si>
    <t>2025-12-02T23:05:45.287+01:00</t>
  </si>
  <si>
    <t>2025-12-02T23:17:05.233+01:00</t>
  </si>
  <si>
    <t>2025-12-02T23:01:27.781+01:00</t>
  </si>
  <si>
    <t>2025-12-02T23:14:57.534+01:00</t>
  </si>
  <si>
    <t>2025-12-02T22:46:45.388+01:00</t>
  </si>
  <si>
    <t>2025-12-02T22:54:54.180+01:00</t>
  </si>
  <si>
    <t>2025-12-02T21:21:23.984+01:00</t>
  </si>
  <si>
    <t>2025-12-02T22:42:55.116+01:00</t>
  </si>
  <si>
    <t>2025-12-02T20:36:42.698+01:00</t>
  </si>
  <si>
    <t>2025-12-02T20:47:48.793+01:00</t>
  </si>
  <si>
    <t>2025-12-02T20:12:03.992+01:00</t>
  </si>
  <si>
    <t>2025-12-02T20:36:21.587+01:00</t>
  </si>
  <si>
    <t>2025-12-02T19:58:36.862+01:00</t>
  </si>
  <si>
    <t>2025-12-02T20:07:24.891+01:00</t>
  </si>
  <si>
    <t>2025-12-02T19:37:04.447+01:00</t>
  </si>
  <si>
    <t>2025-12-02T19:44:07.864+01:00</t>
  </si>
  <si>
    <t>2025-12-02T19:20:05.423+01:00</t>
  </si>
  <si>
    <t>2025-12-02T19:42:16.600+01:00</t>
  </si>
  <si>
    <t>2025-12-02T19:05:58.517+01:00</t>
  </si>
  <si>
    <t>2025-12-02T19:19:42.890+01:00</t>
  </si>
  <si>
    <t>Frantisek</t>
  </si>
  <si>
    <t>2025-12-02T18:56:04.558+01:00</t>
  </si>
  <si>
    <t>2025-12-02T19:10:32.037+01:00</t>
  </si>
  <si>
    <t>2025-12-02T19:25:45.754+01:00</t>
  </si>
  <si>
    <t>2025-12-02T19:11:18.118+01:00</t>
  </si>
  <si>
    <t>2025-12-02T18:40:27.521+01:00</t>
  </si>
  <si>
    <t>2025-12-02T22:42:54.154+01:00</t>
  </si>
  <si>
    <t>2025-12-02T18:35:53.619+01:00</t>
  </si>
  <si>
    <t>2025-12-02T18:49:03.436+01:00</t>
  </si>
  <si>
    <t>2025-12-02T18:28:03.475+01:00</t>
  </si>
  <si>
    <t>2025-12-02T18:37:39.879+01:00</t>
  </si>
  <si>
    <t>2025-12-02T18:40:40.881+01:00</t>
  </si>
  <si>
    <t>2025-12-02T18:39:00.726+01:00</t>
  </si>
  <si>
    <t>2025-12-02T17:56:55.434+01:00</t>
  </si>
  <si>
    <t>2025-12-02T22:42:51.540+01:00</t>
  </si>
  <si>
    <t>2025-12-02T17:56:13.626+01:00</t>
  </si>
  <si>
    <t>2025-12-02T22:42:50.960+01:00</t>
  </si>
  <si>
    <t>2025-12-02T17:33:05.040+01:00</t>
  </si>
  <si>
    <t>2025-12-02T22:42:49.624+01:00</t>
  </si>
  <si>
    <t>2025-12-02T17:32:15.965+01:00</t>
  </si>
  <si>
    <t>2025-12-02T22:42:48.468+01:00</t>
  </si>
  <si>
    <t>2025-12-02T17:26:06.414+01:00</t>
  </si>
  <si>
    <t>2025-12-02T17:40:03.730+01:00</t>
  </si>
  <si>
    <t>2025-12-02T16:37:21.031+01:00</t>
  </si>
  <si>
    <t>2025-12-02T16:45:34.194+01:00</t>
  </si>
  <si>
    <t>2025-12-02T16:19:10.751+01:00</t>
  </si>
  <si>
    <t>2025-12-02T16:45:33.045+01:00</t>
  </si>
  <si>
    <t>2025-12-02T16:16:17.119+01:00</t>
  </si>
  <si>
    <t>2025-12-02T16:26:51.551+01:00</t>
  </si>
  <si>
    <t>2025-12-02T16:04:34.137+01:00</t>
  </si>
  <si>
    <t>2025-12-02T16:04:36.409+01:00</t>
  </si>
  <si>
    <t>2025-12-02T15:52:41.604+01:00</t>
  </si>
  <si>
    <t>2025-12-02T15:56:40.465+01:00</t>
  </si>
  <si>
    <t>2025-12-02T15:49:38.490+01:00</t>
  </si>
  <si>
    <t>2025-12-02T15:51:45.264+01:00</t>
  </si>
  <si>
    <t>2025-12-02T15:39:13.829+01:00</t>
  </si>
  <si>
    <t>2025-12-02T15:44:16.635+01:00</t>
  </si>
  <si>
    <t>2025-12-02T15:35:05.915+01:00</t>
  </si>
  <si>
    <t>2025-12-02T15:44:16.637+01:00</t>
  </si>
  <si>
    <t>2025-12-02T15:31:34.324+01:00</t>
  </si>
  <si>
    <t>2025-12-02T15:44:15.353+01:00</t>
  </si>
  <si>
    <t>2025-12-02T15:25:23.473+01:00</t>
  </si>
  <si>
    <t>2025-12-02T15:33:54.368+01:00</t>
  </si>
  <si>
    <t>2025-12-02T14:27:09.363+01:00</t>
  </si>
  <si>
    <t>2025-12-02T14:36:14.520+01:00</t>
  </si>
  <si>
    <t>2025-12-02T12:08:30.563+01:00</t>
  </si>
  <si>
    <t>2025-12-02T12:12:49.582+01:00</t>
  </si>
  <si>
    <t>2025-12-02T11:48:09.249+01:00</t>
  </si>
  <si>
    <t>2025-12-02T11:55:14.409+01:00</t>
  </si>
  <si>
    <t>2025-12-01T23:56:51.417+01:00</t>
  </si>
  <si>
    <t>2025-12-02T00:24:21.083+01:00</t>
  </si>
  <si>
    <t>2025-12-01T23:54:20.551+01:00</t>
  </si>
  <si>
    <t>2025-12-02T00:27:06.037+01:00</t>
  </si>
  <si>
    <t>2025-12-01T23:52:18.505+01:00</t>
  </si>
  <si>
    <t>2025-12-02T00:24:18.729+01:00</t>
  </si>
  <si>
    <t>2025-12-01T22:57:03.926+01:00</t>
  </si>
  <si>
    <t>2025-12-01T23:06:44.682+01:00</t>
  </si>
  <si>
    <t>2025-12-01T23:18:06.838+01:00</t>
  </si>
  <si>
    <t>2025-12-01T22:59:08.211+01:00</t>
  </si>
  <si>
    <t>2025-12-01T22:15:17.910+01:00</t>
  </si>
  <si>
    <t>2025-12-01T22:23:37.795+01:00</t>
  </si>
  <si>
    <t>Ihor</t>
  </si>
  <si>
    <t>2025-12-01T22:02:56.637+01:00</t>
  </si>
  <si>
    <t>2025-12-01T22:14:21.658+01:00</t>
  </si>
  <si>
    <t>2025-12-01T22:02:14.318+01:00</t>
  </si>
  <si>
    <t>2025-12-01T22:12:19.692+01:00</t>
  </si>
  <si>
    <t>2025-12-01T21:04:06.275+01:00</t>
  </si>
  <si>
    <t>2025-12-01T21:14:23.250+01:00</t>
  </si>
  <si>
    <t>2025-12-01T19:59:32.460+01:00</t>
  </si>
  <si>
    <t>2025-12-01T20:07:21.406+01:00</t>
  </si>
  <si>
    <t>2025-12-01T19:47:03.671+01:00</t>
  </si>
  <si>
    <t>2025-12-01T19:57:11.109+01:00</t>
  </si>
  <si>
    <t>2025-12-01T20:12:34.976+01:00</t>
  </si>
  <si>
    <t>2025-12-01T19:47:40.764+01:00</t>
  </si>
  <si>
    <t>2025-12-01T19:36:00.560+01:00</t>
  </si>
  <si>
    <t>2025-12-01T19:36:06.925+01:00</t>
  </si>
  <si>
    <t>2025-12-01T18:49:04.494+01:00</t>
  </si>
  <si>
    <t>2025-12-01T18:56:16.472+01:00</t>
  </si>
  <si>
    <t>2025-12-01T19:12:28.477+01:00</t>
  </si>
  <si>
    <t>2025-12-01T18:50:16.847+01:00</t>
  </si>
  <si>
    <t>2025-12-01T18:32:43.184+01:00</t>
  </si>
  <si>
    <t>2025-12-01T19:03:58.326+01:00</t>
  </si>
  <si>
    <t>2025-12-01T17:21:37.800+01:00</t>
  </si>
  <si>
    <t>2025-12-01T17:55:38.580+01:00</t>
  </si>
  <si>
    <t>2025-12-01T17:13:09.085+01:00</t>
  </si>
  <si>
    <t>2025-12-01T17:32:41.682+01:00</t>
  </si>
  <si>
    <t>2025-12-01T17:08:04.063+01:00</t>
  </si>
  <si>
    <t>2025-12-01T17:55:40.316+01:00</t>
  </si>
  <si>
    <t>2025-12-01T17:05:25.770+01:00</t>
  </si>
  <si>
    <t>2025-12-01T17:55:43.567+01:00</t>
  </si>
  <si>
    <t>2025-12-01T16:20:00.474+01:00</t>
  </si>
  <si>
    <t>2025-12-01T16:26:45.032+01:00</t>
  </si>
  <si>
    <t>2025-12-01T16:04:06.656+01:00</t>
  </si>
  <si>
    <t>2025-12-01T16:13:47.694+01:00</t>
  </si>
  <si>
    <t>2025-12-01T16:32:59.175+01:00</t>
  </si>
  <si>
    <t>2025-12-01T16:14:49.712+01:00</t>
  </si>
  <si>
    <t>2025-12-01T16:03:57.676+01:00</t>
  </si>
  <si>
    <t>2025-12-01T16:18:35.056+01:00</t>
  </si>
  <si>
    <t>2025-12-01T16:03:22.990+01:00</t>
  </si>
  <si>
    <t>2025-12-01T16:21:04.841+01:00</t>
  </si>
  <si>
    <t>2025-12-01T16:02:56.684+01:00</t>
  </si>
  <si>
    <t>2025-12-01T16:21:04.904+01:00</t>
  </si>
  <si>
    <t>2025-12-01T16:02:17.526+01:00</t>
  </si>
  <si>
    <t>2025-12-01T16:21:07.522+01:00</t>
  </si>
  <si>
    <t>2025-12-01T15:43:18.095+01:00</t>
  </si>
  <si>
    <t>2025-12-01T15:50:22.976+01:00</t>
  </si>
  <si>
    <t>2025-12-01T15:19:52.879+01:00</t>
  </si>
  <si>
    <t>2025-12-01T15:25:05.496+01:00</t>
  </si>
  <si>
    <t>2025-12-01T15:17:50.403+01:00</t>
  </si>
  <si>
    <t>2025-12-01T15:25:01.395+01:00</t>
  </si>
  <si>
    <t>2025-12-01T15:12:57.987+01:00</t>
  </si>
  <si>
    <t>2025-12-01T15:24:56.086+01:00</t>
  </si>
  <si>
    <t>2025-12-01T15:09:59.804+01:00</t>
  </si>
  <si>
    <t>2025-12-01T15:25:06.337+01:00</t>
  </si>
  <si>
    <t>2025-12-01T15:09:31.461+01:00</t>
  </si>
  <si>
    <t>2025-12-01T15:25:04.747+01:00</t>
  </si>
  <si>
    <t>2025-12-01T15:01:10.308+01:00</t>
  </si>
  <si>
    <t>2025-12-01T15:08:45.467+01:00</t>
  </si>
  <si>
    <t>2025-12-01T14:02:37.288+01:00</t>
  </si>
  <si>
    <t>2025-12-01T14:13:09.472+01:00</t>
  </si>
  <si>
    <t>2025-12-01T13:54:13.714+01:00</t>
  </si>
  <si>
    <t>2025-12-01T14:01:41.697+01:00</t>
  </si>
  <si>
    <t>2025-12-01T12:23:49.486+01:00</t>
  </si>
  <si>
    <t>2025-12-01T12:29:21.779+01:00</t>
  </si>
  <si>
    <t>2025-12-01T12:03:58.971+01:00</t>
  </si>
  <si>
    <t>2025-12-01T12:19:44.675+01:00</t>
  </si>
  <si>
    <t>2025-12-01T12:03:57.995+01:00</t>
  </si>
  <si>
    <t>2025-12-01T12:18:28.274+01:00</t>
  </si>
  <si>
    <t>2025-12-01T11:43:24.903+01:00</t>
  </si>
  <si>
    <t>2025-12-01T11:52:23.298+01:00</t>
  </si>
  <si>
    <t>2025-12-01T11:33:43.594+01:00</t>
  </si>
  <si>
    <t>2025-12-01T11:39:07.321+01:00</t>
  </si>
  <si>
    <t>2025-12-01T11:21:49.560+01:00</t>
  </si>
  <si>
    <t>2025-12-01T11:28:16.291+01:00</t>
  </si>
  <si>
    <t>Libuš</t>
  </si>
  <si>
    <t>oběd kancl, stojánky</t>
  </si>
  <si>
    <t>Malešice</t>
  </si>
  <si>
    <t>Robert,lékárna</t>
  </si>
  <si>
    <t>Prosek</t>
  </si>
  <si>
    <t>Pondělí</t>
  </si>
  <si>
    <t>Neděle</t>
  </si>
  <si>
    <t>Úterý</t>
  </si>
  <si>
    <t>Středa</t>
  </si>
  <si>
    <t>600Kč Nasťa neví proč se nespočítalo</t>
  </si>
  <si>
    <t>HACCP</t>
  </si>
  <si>
    <t>HACCP 4580</t>
  </si>
  <si>
    <t>Pátek</t>
  </si>
  <si>
    <t>omylem jsem uložila bez zapsání tržby Majda</t>
  </si>
  <si>
    <t>Sobota</t>
  </si>
  <si>
    <t>klíče</t>
  </si>
  <si>
    <t>Pytle na odpadky + mléko</t>
  </si>
  <si>
    <t>lékárna,hodnocení,oprava pec</t>
  </si>
  <si>
    <t>Bidfood 2x5597 / Vydajovy - navyseni kasy vyroby 10000</t>
  </si>
  <si>
    <t>Zaloha 2000 Sebesta Tomas</t>
  </si>
  <si>
    <t>Vyroba - Bidfood 5597Kc, Nafta 2000Kc (zapocitano)</t>
  </si>
  <si>
    <t>Olej</t>
  </si>
  <si>
    <t>FA od metroservis, nevidim castku, makro 9795kc, Bidfood 2x5597Kc</t>
  </si>
  <si>
    <t>Bidfood 5597 x 2</t>
  </si>
  <si>
    <t>13432 Bidfood, 2000 dodavka benzin</t>
  </si>
  <si>
    <t>2000Kc Benzin dodavka, 8954Kc Bidfood</t>
  </si>
  <si>
    <t>2874Kc bezoplachova dezinfekce, 2000Kc nafta dodávka 21.11.2024 Hrebik Martin, OBI postřikovač tlakový 358Kc</t>
  </si>
  <si>
    <t>8988Kc MB Sving</t>
  </si>
  <si>
    <t xml:space="preserve">2001Kč nafta dodávka </t>
  </si>
  <si>
    <t>2000Kc nafta dodávka, 10074 Bidfood</t>
  </si>
  <si>
    <t>Maso Profit</t>
  </si>
  <si>
    <t>2000Kč Nafta dodávka, 10074Kč Bidfood</t>
  </si>
  <si>
    <t>Tomečková záloha mzdy 4000Kč</t>
  </si>
  <si>
    <t>Bidfood 10074Kc</t>
  </si>
  <si>
    <t>terminal z 30,12,2024</t>
  </si>
  <si>
    <t>bidfood 11194, nafta dodávka 2000</t>
  </si>
  <si>
    <t>2000Kč nafta dodávka</t>
  </si>
  <si>
    <t>11194Kč Bidfood</t>
  </si>
  <si>
    <t>2000Kč nafta dodávka / 11194Kč Bidfood / 598Kč Razítková  barva / 1178Kč profi vázací technika / 486Kč profi vázací technika</t>
  </si>
  <si>
    <t>Záloha ze mzdy Šebesta 5000Kč / 1173Kc Alza (datový kabel, nabíječka) / Mika shop 80Kč / Bauhaus EPS 70F FAS 10cm 142Kc</t>
  </si>
  <si>
    <t>-0.5#REF!000000000.5</t>
  </si>
  <si>
    <t>Záloha ze mzdy Karolína Tomečková 3000Kč</t>
  </si>
  <si>
    <t>Minuly tyden byli + 3541Kc</t>
  </si>
  <si>
    <t>11194Kč Bidfood / 150Kč Domácí potřeby</t>
  </si>
  <si>
    <t>Chybí účtenka/doklad</t>
  </si>
  <si>
    <t>2000Kč dodávka nafta</t>
  </si>
  <si>
    <t>2000Kč nafta dodávka, 11194Kč Bidfood</t>
  </si>
  <si>
    <t>4x75Kč, 3x120Kč</t>
  </si>
  <si>
    <t>1839Kč doplatek mzdy Hana Peštová</t>
  </si>
  <si>
    <t>14272Kč Bidfood</t>
  </si>
  <si>
    <t>Bidfood 14272Kč, 495Kč nafta, 2001Kč nafta</t>
  </si>
  <si>
    <t>610 nafta dodávka</t>
  </si>
  <si>
    <t>2x90Kč, 2x140Kč</t>
  </si>
  <si>
    <t>Doplatek mzdy únor Šebesta</t>
  </si>
  <si>
    <t>Bidfood 11194Kč</t>
  </si>
  <si>
    <t>Maso Profit Lžíce dávkovací / technický líh / plastová skříň OBI</t>
  </si>
  <si>
    <t>11194 bidfood, nafta dodavka</t>
  </si>
  <si>
    <t>2001Kč nafta dodávka</t>
  </si>
  <si>
    <t>Benu - lakarnička</t>
  </si>
  <si>
    <t>2000Kč nafta dodávka/ 11194Kč bidfood</t>
  </si>
  <si>
    <t>Bdifood 11194 / nafta dodávka 2012 / domácí potřeby 150</t>
  </si>
  <si>
    <t>Čtvrtek</t>
  </si>
  <si>
    <t>1000Kc vstupní prohlídka Tomáš Václav Chlubna</t>
  </si>
  <si>
    <t>BidFood 11194Kč</t>
  </si>
  <si>
    <t>Auto kelly 111Kč žárovka / Carlson longlifeIII 305 Kč</t>
  </si>
  <si>
    <t>MasoProfit</t>
  </si>
  <si>
    <t>Bidfood, nafta</t>
  </si>
  <si>
    <t>nescafe</t>
  </si>
  <si>
    <t>Lapač hmyzu 2x alza</t>
  </si>
  <si>
    <t>2000Kč nafta dodávka / 11194Kč Bidfood / 5130KčMS Sving / 2038Kč Maso Profit</t>
  </si>
  <si>
    <t>Paprika</t>
  </si>
  <si>
    <t>?</t>
  </si>
  <si>
    <t>žárovka</t>
  </si>
  <si>
    <t>150 domácí potřeby / toptrans eu /OBI zásuvka</t>
  </si>
  <si>
    <t>2001Kč Nafta dodávka / 11194Kč BidFood / OBI barva, štětce 432</t>
  </si>
  <si>
    <t>Žárovka</t>
  </si>
  <si>
    <t>968Kč TOPTRANS / 1788Kč XXXlutz</t>
  </si>
  <si>
    <t>B2B Partner s.r.o.</t>
  </si>
  <si>
    <t>11194 Bidfood, 4331 voziky do vyroby, 2000 tankování</t>
  </si>
  <si>
    <t>2000Kč nafta</t>
  </si>
  <si>
    <t>15112Kč Bidfood</t>
  </si>
  <si>
    <t>2000Kč nafta výroba</t>
  </si>
  <si>
    <t>15112 bidfood</t>
  </si>
  <si>
    <t>4xuctenka za tankování na 500kč</t>
  </si>
  <si>
    <t>110 nescaffe classic</t>
  </si>
  <si>
    <t>340 domácí potřeby / 509 domácí potřeby</t>
  </si>
  <si>
    <t>2x2000Kč tankování</t>
  </si>
  <si>
    <t>11194Kč bid food / 10549Kč MB-SVING polypropylen</t>
  </si>
  <si>
    <t>Káva</t>
  </si>
  <si>
    <t>3420Kč HACCP / 3332Kč příčka MB-SVING</t>
  </si>
  <si>
    <t>Auto kelly žárovka, 170Kč domácí potřeby</t>
  </si>
  <si>
    <t>Nástěnka 450Kč, Bidfood 15112Kč, 4x2000Kč tankování</t>
  </si>
  <si>
    <t>Žárovka 133Kč</t>
  </si>
  <si>
    <t>2700Kč doplatek mzdy Pešovský</t>
  </si>
  <si>
    <t>10074 bidfood / 1908 nafta</t>
  </si>
  <si>
    <t>1303 masoprofit / 110 nescafe</t>
  </si>
  <si>
    <t>2x 2000Kč nafta / 11194Kč BidFood</t>
  </si>
  <si>
    <t>2x 2000Kč nafta / 11194 bidfood</t>
  </si>
  <si>
    <t>2x2000Kč nafta / 9480Kč Gastromania / 11194 Bidfood</t>
  </si>
  <si>
    <t>Alza - rychlovarná konvice 377Kč / Alza telefon 4539Kč / Hornbach dveře 1495Kč / Cartridge 1428Kč</t>
  </si>
  <si>
    <t>432 Kč žárovky do nahříváku (jen výdajový pokladní doklad)</t>
  </si>
  <si>
    <t>1900 nafta</t>
  </si>
  <si>
    <t>1307 nafta / 10074 bidfood</t>
  </si>
  <si>
    <t>3300Kč doplatek mzdy Pešová, hyg potřeby, Primalex, gastromania - spirala</t>
  </si>
  <si>
    <t>vyroba 4k</t>
  </si>
  <si>
    <t>2000 kurýři a 2000 závoz nafta VÝROBA</t>
  </si>
  <si>
    <t>VÝROBA - Bidfood</t>
  </si>
  <si>
    <t>2829 tankování závoz</t>
  </si>
  <si>
    <t>2000 tankování výroba</t>
  </si>
  <si>
    <t>Bidfood</t>
  </si>
  <si>
    <t>Doplatek mzdy Mesl 1225 a 110 káva</t>
  </si>
  <si>
    <t>Síta 9900 a Bidfood 15112</t>
  </si>
  <si>
    <t>4002 tankování výroba</t>
  </si>
  <si>
    <t>Výroba 2000 tankování</t>
  </si>
  <si>
    <t>17592 Bidfood</t>
  </si>
  <si>
    <t>doplatek mzdy Hřebín</t>
  </si>
  <si>
    <t>káva</t>
  </si>
  <si>
    <t>zaloha ze mzdy Barbora Pechova</t>
  </si>
  <si>
    <t>zaloha Antonio Gomez 1500Kc</t>
  </si>
  <si>
    <t>zaloha za mzdy Antonio Gomez 2000Kc, Zaloha Otakar Cernohorsky 3000Kc</t>
  </si>
  <si>
    <t>Zaloha ze mzdy 5000Kc Antonio Gomez</t>
  </si>
  <si>
    <t>Záloha ze mzdy Otakar Černohorský 4000Kč</t>
  </si>
  <si>
    <t>Doplatek Mzdy Hřebík 3000Kč</t>
  </si>
  <si>
    <t>950Kc doktor</t>
  </si>
  <si>
    <t>Záloha Černohorský 2000Kč</t>
  </si>
  <si>
    <t>Záloha Barbora Pechová 1000Kč</t>
  </si>
  <si>
    <t>1#REF!000000000000.5000000000000000000000000</t>
  </si>
  <si>
    <t>? není k tomu podklad (účtenka, výdajový doklad...)</t>
  </si>
  <si>
    <t>ASP Faktura (výdajový) 6496Kč / Záloha ze mzdy Otakar Černohorský 2000Kč</t>
  </si>
  <si>
    <t>Chybí terminál z 6.2.2025</t>
  </si>
  <si>
    <t>2000Kč Záloha Černohorský Otakar</t>
  </si>
  <si>
    <t>Ikea 3780Kč, osvezovace 75Kč, káva 180Kč</t>
  </si>
  <si>
    <t>3000Kč záloha na mzdu Otakar Černohorský</t>
  </si>
  <si>
    <t>340Kč - uzavěrka z 10.4 9:48hod</t>
  </si>
  <si>
    <t>Ikea 1905Kč, Marko 369,6Kč</t>
  </si>
  <si>
    <t>Doplatek mzdy A Hanáková</t>
  </si>
  <si>
    <t>chybí terminál z 5.5.2025</t>
  </si>
  <si>
    <t>Chybí terminál z 13.5 a 18.5.2025</t>
  </si>
  <si>
    <t>Placacka na mouchy / cybí účtenka za 155Kč</t>
  </si>
  <si>
    <t>Chybí terminál z 24.5.2025</t>
  </si>
  <si>
    <t>IKEA</t>
  </si>
  <si>
    <t>200 zrnková káva</t>
  </si>
  <si>
    <t>Mýdlo, fresh air</t>
  </si>
  <si>
    <t>Makro</t>
  </si>
  <si>
    <t>Napsali tam spatnou cenu - platili hotovostí 2900Kč, 65kč jim vrátili</t>
  </si>
  <si>
    <t>chybí terminál z 24.6.</t>
  </si>
  <si>
    <t>Záloha na mzdu Černohorský + karel kučera</t>
  </si>
  <si>
    <t>ikea kuličky</t>
  </si>
  <si>
    <t>usb nabíječka, daatový kabel, usb kabel, káva</t>
  </si>
  <si>
    <t>544Kč věci pro úklid / 200Kč káva</t>
  </si>
  <si>
    <t>50Kč krém na ruce / 78 rozprašovač</t>
  </si>
  <si>
    <t>409Kč makro / Hornbach 1627Kč/ 195 kava</t>
  </si>
  <si>
    <t>Chybí  jedna uzávěrka 12.8.</t>
  </si>
  <si>
    <t>3420Kč HACCP / 35Kč mýdlo</t>
  </si>
  <si>
    <t>Ikea koule</t>
  </si>
  <si>
    <t>85Kč placacka na mouchy, baterie / 75Kč rozprašovač,  násada koštěte</t>
  </si>
  <si>
    <t>Chybí 1x zaverka z terminálu</t>
  </si>
  <si>
    <t>DMko</t>
  </si>
  <si>
    <t>regály</t>
  </si>
  <si>
    <t>200 káva / 328 kancelářské potřeby / 5625 Ikea uložné krabice, botník</t>
  </si>
  <si>
    <t>Mleko, cukr,, kafe, past na ovocne musky</t>
  </si>
  <si>
    <t>503 lékárna doplnění + 520 Nedbal taxi odovz tržeb na Libuš</t>
  </si>
  <si>
    <t>regál + hadice</t>
  </si>
  <si>
    <t>dálnička, koule, ubytování,pytle</t>
  </si>
  <si>
    <t>2025-12-07T23:33:38.819+01:00</t>
  </si>
  <si>
    <t>2025-12-07T23:47:29.252+01:00</t>
  </si>
  <si>
    <t>Pizza Comeback Zličín</t>
  </si>
  <si>
    <t>2025-12-07T23:33:25.008+01:00</t>
  </si>
  <si>
    <t>2025-12-07T23:41:18.224+01:00</t>
  </si>
  <si>
    <t>2025-12-07T23:29:34.760+01:00</t>
  </si>
  <si>
    <t>2025-12-07T23:36:07.255+01:00</t>
  </si>
  <si>
    <t>2025-12-07T23:24:51.306+01:00</t>
  </si>
  <si>
    <t>2025-12-07T23:30:33.249+01:00</t>
  </si>
  <si>
    <t>2025-12-07T23:14:04.762+01:00</t>
  </si>
  <si>
    <t>2025-12-07T23:20:21.366+01:00</t>
  </si>
  <si>
    <t>2025-12-07T23:06:33.511+01:00</t>
  </si>
  <si>
    <t>2025-12-07T23:13:31.374+01:00</t>
  </si>
  <si>
    <t>2025-12-07T23:03:32.063+01:00</t>
  </si>
  <si>
    <t>2025-12-07T23:08:34.270+01:00</t>
  </si>
  <si>
    <t>2025-12-07T22:53:30.518+01:00</t>
  </si>
  <si>
    <t>2025-12-07T22:58:03.207+01:00</t>
  </si>
  <si>
    <t>2025-12-07T22:47:31.785+01:00</t>
  </si>
  <si>
    <t>2025-12-07T22:56:15.385+01:00</t>
  </si>
  <si>
    <t>2025-12-07T22:37:29.601+01:00</t>
  </si>
  <si>
    <t>2025-12-07T22:44:42.326+01:00</t>
  </si>
  <si>
    <t>Jakub Novák</t>
  </si>
  <si>
    <t>2025-12-07T22:18:03.096+01:00</t>
  </si>
  <si>
    <t>2025-12-07T22:26:08.962+01:00</t>
  </si>
  <si>
    <t>2025-12-07T22:42:17.658+01:00</t>
  </si>
  <si>
    <t>2025-12-07T22:18:03.598+01:00</t>
  </si>
  <si>
    <t>Adaptee bridge</t>
  </si>
  <si>
    <t>2025-12-07T22:18:03.079+01:00</t>
  </si>
  <si>
    <t>2025-12-07T22:25:31.132+01:00</t>
  </si>
  <si>
    <t>2025-12-07T22:17:28.497+01:00</t>
  </si>
  <si>
    <t>2025-12-07T22:24:23.251+01:00</t>
  </si>
  <si>
    <t>2025-12-07T22:13:29.607+01:00</t>
  </si>
  <si>
    <t>2025-12-07T22:21:15.194+01:00</t>
  </si>
  <si>
    <t>2025-12-07T22:12:00.524+01:00</t>
  </si>
  <si>
    <t>2025-12-07T22:18:51.327+01:00</t>
  </si>
  <si>
    <t>2025-12-07T21:54:02.461+01:00</t>
  </si>
  <si>
    <t>2025-12-07T21:59:27.940+01:00</t>
  </si>
  <si>
    <t>2025-12-07T21:40:02.374+01:00</t>
  </si>
  <si>
    <t>2025-12-07T21:45:13.885+01:00</t>
  </si>
  <si>
    <t>2025-12-07T21:29:14.689+01:00</t>
  </si>
  <si>
    <t>2025-12-07T21:41:25.072+01:00</t>
  </si>
  <si>
    <t>2025-12-07T21:28:14.121+01:00</t>
  </si>
  <si>
    <t>2025-12-07T21:37:57.118+01:00</t>
  </si>
  <si>
    <t>2025-12-07T21:12:05.054+01:00</t>
  </si>
  <si>
    <t>2025-12-07T21:18:45.110+01:00</t>
  </si>
  <si>
    <t>2025-12-07T20:55:53.954+01:00</t>
  </si>
  <si>
    <t>2025-12-07T21:05:28.012+01:00</t>
  </si>
  <si>
    <t>2025-12-07T20:52:29.063+01:00</t>
  </si>
  <si>
    <t>2025-12-07T21:12:12.968+01:00</t>
  </si>
  <si>
    <t>2025-12-07T20:51:53.386+01:00</t>
  </si>
  <si>
    <t>2025-12-07T20:59:52.979+01:00</t>
  </si>
  <si>
    <t>2025-12-07T20:50:24.430+01:00</t>
  </si>
  <si>
    <t>2025-12-07T21:04:43.084+01:00</t>
  </si>
  <si>
    <t>2025-12-07T20:50:24.338+01:00</t>
  </si>
  <si>
    <t>2025-12-07T20:56:37.807+01:00</t>
  </si>
  <si>
    <t>2025-12-07T20:49:56.478+01:00</t>
  </si>
  <si>
    <t>2025-12-07T20:57:02.185+01:00</t>
  </si>
  <si>
    <t>2025-12-07T20:46:02.399+01:00</t>
  </si>
  <si>
    <t>2025-12-07T20:54:53.742+01:00</t>
  </si>
  <si>
    <t>2025-12-07T20:46:02.385+01:00</t>
  </si>
  <si>
    <t>2025-12-07T21:09:23.895+01:00</t>
  </si>
  <si>
    <t>2025-12-07T20:45:53.415+01:00</t>
  </si>
  <si>
    <t>2025-12-07T21:00:03.932+01:00</t>
  </si>
  <si>
    <t>Rohit</t>
  </si>
  <si>
    <t>2025-12-07T20:30:49.049+01:00</t>
  </si>
  <si>
    <t>2025-12-07T20:39:22.956+01:00</t>
  </si>
  <si>
    <t>2025-12-07T20:27:53.320+01:00</t>
  </si>
  <si>
    <t>2025-12-07T20:33:36.892+01:00</t>
  </si>
  <si>
    <t>2025-12-07T20:23:02.630+01:00</t>
  </si>
  <si>
    <t>2025-12-07T20:32:11.700+01:00</t>
  </si>
  <si>
    <t>2025-12-07T20:45:13.857+01:00</t>
  </si>
  <si>
    <t>2025-12-07T20:24:14.387+01:00</t>
  </si>
  <si>
    <t>2025-12-07T20:21:11.217+01:00</t>
  </si>
  <si>
    <t>2025-12-07T20:27:01.398+01:00</t>
  </si>
  <si>
    <t>2025-12-07T20:15:02.268+01:00</t>
  </si>
  <si>
    <t>2025-12-07T20:27:29.640+01:00</t>
  </si>
  <si>
    <t>2025-12-07T20:41:10.429+01:00</t>
  </si>
  <si>
    <t>2025-12-07T20:21:35.287+01:00</t>
  </si>
  <si>
    <t>2025-12-07T20:03:53.742+01:00</t>
  </si>
  <si>
    <t>2025-12-07T20:10:35.714+01:00</t>
  </si>
  <si>
    <t>2025-12-07T20:02:20.899+01:00</t>
  </si>
  <si>
    <t>2025-12-07T20:09:25.671+01:00</t>
  </si>
  <si>
    <t>2025-12-07T19:59:22.572+01:00</t>
  </si>
  <si>
    <t>2025-12-07T20:03:31.698+01:00</t>
  </si>
  <si>
    <t>2025-12-07T19:52:02.495+01:00</t>
  </si>
  <si>
    <t>2025-12-07T20:00:26.423+01:00</t>
  </si>
  <si>
    <t>2025-12-07T20:16:03.980+01:00</t>
  </si>
  <si>
    <t>2025-12-07T19:56:31.424+01:00</t>
  </si>
  <si>
    <t>2025-12-07T19:50:53.687+01:00</t>
  </si>
  <si>
    <t>2025-12-07T19:56:47.790+01:00</t>
  </si>
  <si>
    <t>2025-12-07T19:50:02.123+01:00</t>
  </si>
  <si>
    <t>2025-12-07T19:58:38.462+01:00</t>
  </si>
  <si>
    <t>2025-12-07T19:46:44.946+01:00</t>
  </si>
  <si>
    <t>2025-12-07T19:51:54.684+01:00</t>
  </si>
  <si>
    <t>2025-12-07T19:46:01.688+01:00</t>
  </si>
  <si>
    <t>2025-12-07T19:51:20.407+01:00</t>
  </si>
  <si>
    <t>2025-12-07T20:16:22.906+01:00</t>
  </si>
  <si>
    <t>2025-12-07T19:46:02.215+01:00</t>
  </si>
  <si>
    <t>2025-12-07T19:39:07.240+01:00</t>
  </si>
  <si>
    <t>2025-12-07T19:47:19.594+01:00</t>
  </si>
  <si>
    <t>2025-12-07T19:32:43.905+01:00</t>
  </si>
  <si>
    <t>2025-12-07T19:41:37.696+01:00</t>
  </si>
  <si>
    <t>2025-12-07T19:31:58.725+01:00</t>
  </si>
  <si>
    <t>2025-12-07T19:38:26.513+01:00</t>
  </si>
  <si>
    <t>Jakhongir</t>
  </si>
  <si>
    <t>2025-12-07T19:28:56.389+01:00</t>
  </si>
  <si>
    <t>2025-12-07T19:44:54.505+01:00</t>
  </si>
  <si>
    <t>2025-12-07T19:26:35.238+01:00</t>
  </si>
  <si>
    <t>2025-12-07T19:37:33.632+01:00</t>
  </si>
  <si>
    <t>2025-12-07T19:24:35.944+01:00</t>
  </si>
  <si>
    <t>2025-12-07T19:30:04.717+01:00</t>
  </si>
  <si>
    <t>2025-12-07T19:21:19.792+01:00</t>
  </si>
  <si>
    <t>2025-12-07T19:29:14.585+01:00</t>
  </si>
  <si>
    <t>2025-12-07T19:19:06.214+01:00</t>
  </si>
  <si>
    <t>2025-12-07T19:27:16.527+01:00</t>
  </si>
  <si>
    <t>2025-12-07T19:14:02.803+01:00</t>
  </si>
  <si>
    <t>2025-12-07T19:21:05.516+01:00</t>
  </si>
  <si>
    <t>2025-12-07T19:36:02.771+01:00</t>
  </si>
  <si>
    <t>2025-12-07T19:14:35.042+01:00</t>
  </si>
  <si>
    <t>2025-12-07T19:12:02.282+01:00</t>
  </si>
  <si>
    <t>2025-12-07T19:20:05.285+01:00</t>
  </si>
  <si>
    <t>2025-12-07T19:10:01.695+01:00</t>
  </si>
  <si>
    <t>2025-12-07T19:18:55.284+01:00</t>
  </si>
  <si>
    <t>2025-12-07T19:07:20.294+01:00</t>
  </si>
  <si>
    <t>2025-12-07T19:17:50.701+01:00</t>
  </si>
  <si>
    <t>2025-12-07T19:06:44.382+01:00</t>
  </si>
  <si>
    <t>2025-12-07T19:13:13.806+01:00</t>
  </si>
  <si>
    <t>2025-12-07T19:04:31.103+01:00</t>
  </si>
  <si>
    <t>2025-12-07T19:12:37.824+01:00</t>
  </si>
  <si>
    <t>2025-12-07T19:02:02.721+01:00</t>
  </si>
  <si>
    <t>2025-12-07T19:09:16.706+01:00</t>
  </si>
  <si>
    <t>2025-12-07T19:21:43.593+01:00</t>
  </si>
  <si>
    <t>2025-12-07T19:02:03.023+01:00</t>
  </si>
  <si>
    <t>2025-12-07T18:57:31.939+01:00</t>
  </si>
  <si>
    <t>2025-12-07T19:07:17.835+01:00</t>
  </si>
  <si>
    <t>2025-12-07T18:52:29.728+01:00</t>
  </si>
  <si>
    <t>2025-12-07T19:03:04.763+01:00</t>
  </si>
  <si>
    <t>2025-12-07T18:49:47.821+01:00</t>
  </si>
  <si>
    <t>2025-12-07T19:01:57.774+01:00</t>
  </si>
  <si>
    <t>2025-12-07T18:43:22.293+01:00</t>
  </si>
  <si>
    <t>2025-12-07T18:53:02.815+01:00</t>
  </si>
  <si>
    <t>2025-12-07T18:42:50.089+01:00</t>
  </si>
  <si>
    <t>2025-12-07T18:49:06.770+01:00</t>
  </si>
  <si>
    <t>2025-12-07T18:39:01.755+01:00</t>
  </si>
  <si>
    <t>2025-12-07T18:50:47.603+01:00</t>
  </si>
  <si>
    <t>2025-12-07T18:36:14.200+01:00</t>
  </si>
  <si>
    <t>2025-12-07T18:47:32.807+01:00</t>
  </si>
  <si>
    <t>2025-12-07T18:33:01.927+01:00</t>
  </si>
  <si>
    <t>2025-12-07T18:55:30.601+01:00</t>
  </si>
  <si>
    <t>2025-12-07T18:32:38.198+01:00</t>
  </si>
  <si>
    <t>2025-12-07T18:39:11.813+01:00</t>
  </si>
  <si>
    <t>2025-12-07T18:32:37.816+01:00</t>
  </si>
  <si>
    <t>2025-12-07T18:37:59.803+01:00</t>
  </si>
  <si>
    <t>2025-12-07T18:31:37.008+01:00</t>
  </si>
  <si>
    <t>2025-12-07T18:45:55.872+01:00</t>
  </si>
  <si>
    <t>2025-12-07T18:28:03.316+01:00</t>
  </si>
  <si>
    <t>2025-12-07T18:36:49.638+01:00</t>
  </si>
  <si>
    <t>2025-12-07T18:27:47.627+01:00</t>
  </si>
  <si>
    <t>2025-12-07T18:43:25.781+01:00</t>
  </si>
  <si>
    <t>2025-12-07T18:26:52.964+01:00</t>
  </si>
  <si>
    <t>2025-12-07T18:34:57.799+01:00</t>
  </si>
  <si>
    <t>2025-12-07T18:16:01.784+01:00</t>
  </si>
  <si>
    <t>2025-12-07T18:23:37.642+01:00</t>
  </si>
  <si>
    <t>2025-12-07T18:44:14.526+01:00</t>
  </si>
  <si>
    <t>2025-12-07T18:16:57.457+01:00</t>
  </si>
  <si>
    <t>2025-12-07T18:10:09.710+01:00</t>
  </si>
  <si>
    <t>2025-12-07T18:17:19.825+01:00</t>
  </si>
  <si>
    <t>2025-12-07T18:09:02.943+01:00</t>
  </si>
  <si>
    <t>2025-12-07T18:18:54.582+01:00</t>
  </si>
  <si>
    <t>2025-12-07T18:41:59.297+01:00</t>
  </si>
  <si>
    <t>2025-12-07T18:09:12.643+01:00</t>
  </si>
  <si>
    <t>2025-12-07T18:06:01.733+01:00</t>
  </si>
  <si>
    <t>2025-12-07T18:12:52.548+01:00</t>
  </si>
  <si>
    <t>2025-12-07T18:33:17.814+01:00</t>
  </si>
  <si>
    <t>2025-12-07T18:06:02.055+01:00</t>
  </si>
  <si>
    <t>2025-12-07T18:04:02.358+01:00</t>
  </si>
  <si>
    <t>2025-12-07T18:22:53.580+01:00</t>
  </si>
  <si>
    <t>2025-12-07T18:52:53.591+01:00</t>
  </si>
  <si>
    <t>2025-12-07T18:04:02.612+01:00</t>
  </si>
  <si>
    <t>2025-12-07T18:02:01.676+01:00</t>
  </si>
  <si>
    <t>2025-12-07T18:17:06.578+01:00</t>
  </si>
  <si>
    <t>2025-12-07T18:30:42.846+01:00</t>
  </si>
  <si>
    <t>2025-12-07T18:07:04.735+01:00</t>
  </si>
  <si>
    <t>2025-12-07T17:59:28.061+01:00</t>
  </si>
  <si>
    <t>2025-12-07T18:10:52.795+01:00</t>
  </si>
  <si>
    <t>2025-12-07T17:59:27.999+01:00</t>
  </si>
  <si>
    <t>2025-12-07T18:09:35.764+01:00</t>
  </si>
  <si>
    <t>2025-12-07T17:59:27.700+01:00</t>
  </si>
  <si>
    <t>2025-12-07T18:07:27.128+01:00</t>
  </si>
  <si>
    <t>2025-12-07T17:55:39.277+01:00</t>
  </si>
  <si>
    <t>2025-12-07T18:02:48.673+01:00</t>
  </si>
  <si>
    <t>2025-12-07T17:55:02.113+01:00</t>
  </si>
  <si>
    <t>2025-12-07T18:06:07.482+01:00</t>
  </si>
  <si>
    <t>2025-12-07T17:52:02.214+01:00</t>
  </si>
  <si>
    <t>2025-12-07T18:03:31.701+01:00</t>
  </si>
  <si>
    <t>2025-12-07T17:48:33.778+01:00</t>
  </si>
  <si>
    <t>2025-12-07T17:58:34.828+01:00</t>
  </si>
  <si>
    <t>2025-12-07T17:48:33.403+01:00</t>
  </si>
  <si>
    <t>2025-12-07T18:00:11.860+01:00</t>
  </si>
  <si>
    <t>2025-12-07T17:46:02.204+01:00</t>
  </si>
  <si>
    <t>2025-12-07T17:59:16.711+01:00</t>
  </si>
  <si>
    <t>2025-12-07T17:45:29.648+01:00</t>
  </si>
  <si>
    <t>2025-12-07T17:53:23.767+01:00</t>
  </si>
  <si>
    <t>2025-12-07T17:44:02.471+01:00</t>
  </si>
  <si>
    <t>2025-12-07T17:52:23.488+01:00</t>
  </si>
  <si>
    <t>2025-12-07T18:07:38.541+01:00</t>
  </si>
  <si>
    <t>2025-12-07T17:44:39.295+01:00</t>
  </si>
  <si>
    <t>2025-12-07T17:37:23.791+01:00</t>
  </si>
  <si>
    <t>2025-12-07T17:47:43.695+01:00</t>
  </si>
  <si>
    <t>2025-12-07T17:27:01.814+01:00</t>
  </si>
  <si>
    <t>2025-12-07T17:36:49.461+01:00</t>
  </si>
  <si>
    <t>2025-12-07T17:49:52.889+01:00</t>
  </si>
  <si>
    <t>2025-12-07T17:27:02.432+01:00</t>
  </si>
  <si>
    <t>2025-12-07T17:26:22.095+01:00</t>
  </si>
  <si>
    <t>2025-12-07T17:35:00.761+01:00</t>
  </si>
  <si>
    <t>2025-12-07T17:25:47.454+01:00</t>
  </si>
  <si>
    <t>2025-12-07T17:32:42.663+01:00</t>
  </si>
  <si>
    <t>2025-12-07T17:21:02.720+01:00</t>
  </si>
  <si>
    <t>2025-12-07T17:31:12.367+01:00</t>
  </si>
  <si>
    <t>2025-12-07T17:59:12.309+01:00</t>
  </si>
  <si>
    <t>2025-12-07T17:21:03.033+01:00</t>
  </si>
  <si>
    <t>2025-12-07T17:12:02.860+01:00</t>
  </si>
  <si>
    <t>2025-12-07T17:18:07.233+01:00</t>
  </si>
  <si>
    <t>2025-12-07T17:34:20.120+01:00</t>
  </si>
  <si>
    <t>2025-12-07T17:12:04.740+01:00</t>
  </si>
  <si>
    <t>2025-12-07T17:03:46.048+01:00</t>
  </si>
  <si>
    <t>2025-12-07T17:13:09.808+01:00</t>
  </si>
  <si>
    <t>2025-12-07T16:55:56.102+01:00</t>
  </si>
  <si>
    <t>2025-12-07T17:07:33.156+01:00</t>
  </si>
  <si>
    <t>2025-12-07T16:54:26.214+01:00</t>
  </si>
  <si>
    <t>2025-12-07T17:01:52.467+01:00</t>
  </si>
  <si>
    <t>2025-12-07T16:51:52.387+01:00</t>
  </si>
  <si>
    <t>2025-12-07T16:57:42.954+01:00</t>
  </si>
  <si>
    <t>2025-12-07T16:45:52.109+01:00</t>
  </si>
  <si>
    <t>2025-12-07T16:56:44.418+01:00</t>
  </si>
  <si>
    <t>2025-12-07T16:40:18.194+01:00</t>
  </si>
  <si>
    <t>2025-12-07T16:48:05.453+01:00</t>
  </si>
  <si>
    <t>2025-12-07T16:32:43.493+01:00</t>
  </si>
  <si>
    <t>2025-12-07T16:44:01.413+01:00</t>
  </si>
  <si>
    <t>2025-12-07T16:31:12.325+01:00</t>
  </si>
  <si>
    <t>2025-12-07T16:45:18.714+01:00</t>
  </si>
  <si>
    <t>2025-12-07T16:20:37.373+01:00</t>
  </si>
  <si>
    <t>2025-12-07T16:27:53.745+01:00</t>
  </si>
  <si>
    <t>2025-12-07T16:15:01.961+01:00</t>
  </si>
  <si>
    <t>2025-12-07T16:26:41.176+01:00</t>
  </si>
  <si>
    <t>2025-12-07T16:33:15.004+01:00</t>
  </si>
  <si>
    <t>2025-12-07T16:19:34.618+01:00</t>
  </si>
  <si>
    <t>2025-12-07T16:13:06.875+01:00</t>
  </si>
  <si>
    <t>2025-12-07T16:24:41.442+01:00</t>
  </si>
  <si>
    <t>2025-12-07T16:07:00.815+01:00</t>
  </si>
  <si>
    <t>2025-12-07T16:20:08.226+01:00</t>
  </si>
  <si>
    <t>2025-12-07T16:05:02.210+01:00</t>
  </si>
  <si>
    <t>2025-12-07T16:22:18.223+01:00</t>
  </si>
  <si>
    <t>2025-12-07T16:43:13.617+01:00</t>
  </si>
  <si>
    <t>2025-12-07T16:08:18.503+01:00</t>
  </si>
  <si>
    <t>2025-12-07T16:01:25.892+01:00</t>
  </si>
  <si>
    <t>2025-12-07T16:17:48.040+01:00</t>
  </si>
  <si>
    <t>2025-12-07T15:46:02.194+01:00</t>
  </si>
  <si>
    <t>2025-12-07T15:55:12.136+01:00</t>
  </si>
  <si>
    <t>2025-12-07T16:12:15.342+01:00</t>
  </si>
  <si>
    <t>2025-12-07T15:46:02.492+01:00</t>
  </si>
  <si>
    <t>2025-12-07T15:45:22.700+01:00</t>
  </si>
  <si>
    <t>2025-12-07T15:57:22.342+01:00</t>
  </si>
  <si>
    <t>2025-12-07T15:37:02.485+01:00</t>
  </si>
  <si>
    <t>2025-12-07T15:45:40.085+01:00</t>
  </si>
  <si>
    <t>2025-12-07T15:36:20.665+01:00</t>
  </si>
  <si>
    <t>2025-12-07T15:41:36.075+01:00</t>
  </si>
  <si>
    <t>2025-12-07T15:34:01.580+01:00</t>
  </si>
  <si>
    <t>2025-12-07T15:48:47.110+01:00</t>
  </si>
  <si>
    <t>2025-12-07T16:07:37.506+01:00</t>
  </si>
  <si>
    <t>2025-12-07T15:34:01.930+01:00</t>
  </si>
  <si>
    <t>2025-12-07T15:32:05.404+01:00</t>
  </si>
  <si>
    <t>2025-12-07T15:41:25.334+01:00</t>
  </si>
  <si>
    <t>Tomáš</t>
  </si>
  <si>
    <t>2025-12-07T15:31:03.706+01:00</t>
  </si>
  <si>
    <t>2025-12-07T15:40:27.199+01:00</t>
  </si>
  <si>
    <t>2025-12-07T15:29:38.555+01:00</t>
  </si>
  <si>
    <t>2025-12-07T15:40:25.075+01:00</t>
  </si>
  <si>
    <t>2025-12-07T15:07:06.987+01:00</t>
  </si>
  <si>
    <t>2025-12-07T15:23:28.251+01:00</t>
  </si>
  <si>
    <t>2025-12-07T15:04:15.329+01:00</t>
  </si>
  <si>
    <t>2025-12-07T15:05:17.935+01:00</t>
  </si>
  <si>
    <t>2025-12-07T14:56:02.515+01:00</t>
  </si>
  <si>
    <t>2025-12-07T15:05:17.344+01:00</t>
  </si>
  <si>
    <t>Petro</t>
  </si>
  <si>
    <t>2025-12-07T14:51:21.756+01:00</t>
  </si>
  <si>
    <t>2025-12-07T14:59:18.118+01:00</t>
  </si>
  <si>
    <t>2025-12-07T14:50:01.934+01:00</t>
  </si>
  <si>
    <t>2025-12-07T14:56:53.927+01:00</t>
  </si>
  <si>
    <t>2025-12-07T14:44:03.187+01:00</t>
  </si>
  <si>
    <t>2025-12-07T14:54:18.024+01:00</t>
  </si>
  <si>
    <t>2025-12-07T14:42:27.642+01:00</t>
  </si>
  <si>
    <t>2025-12-07T14:53:15.843+01:00</t>
  </si>
  <si>
    <t>2025-12-07T14:41:02.117+01:00</t>
  </si>
  <si>
    <t>2025-12-07T14:49:35.154+01:00</t>
  </si>
  <si>
    <t>2025-12-07T14:39:01.953+01:00</t>
  </si>
  <si>
    <t>2025-12-07T14:46:52.905+01:00</t>
  </si>
  <si>
    <t>2025-12-07T15:09:34.523+01:00</t>
  </si>
  <si>
    <t>2025-12-07T14:39:02.230+01:00</t>
  </si>
  <si>
    <t>2025-12-07T14:38:55.857+01:00</t>
  </si>
  <si>
    <t>2025-12-07T14:46:54.086+01:00</t>
  </si>
  <si>
    <t>2025-12-07T14:35:01.861+01:00</t>
  </si>
  <si>
    <t>2025-12-07T14:43:37.913+01:00</t>
  </si>
  <si>
    <t>2025-12-07T14:29:12.850+01:00</t>
  </si>
  <si>
    <t>2025-12-07T14:38:39.117+01:00</t>
  </si>
  <si>
    <t>Kevin</t>
  </si>
  <si>
    <t>2025-12-07T14:26:09.584+01:00</t>
  </si>
  <si>
    <t>2025-12-07T14:34:00.982+01:00</t>
  </si>
  <si>
    <t>2025-12-07T14:21:01.586+01:00</t>
  </si>
  <si>
    <t>2025-12-07T14:30:21.595+01:00</t>
  </si>
  <si>
    <t>2025-12-07T14:53:03.471+01:00</t>
  </si>
  <si>
    <t>2025-12-07T14:21:02.103+01:00</t>
  </si>
  <si>
    <t>2025-12-07T14:15:26.333+01:00</t>
  </si>
  <si>
    <t>2025-12-07T14:23:56.797+01:00</t>
  </si>
  <si>
    <t>2025-12-07T14:07:25.244+01:00</t>
  </si>
  <si>
    <t>2025-12-07T14:14:18.050+01:00</t>
  </si>
  <si>
    <t>2025-12-07T14:04:14.453+01:00</t>
  </si>
  <si>
    <t>2025-12-07T14:16:29.243+01:00</t>
  </si>
  <si>
    <t>2025-12-07T14:04:03.354+01:00</t>
  </si>
  <si>
    <t>2025-12-07T14:23:20.859+01:00</t>
  </si>
  <si>
    <t>2025-12-07T14:42:01.894+01:00</t>
  </si>
  <si>
    <t>2025-12-07T14:04:03.785+01:00</t>
  </si>
  <si>
    <t>2025-12-07T14:00:30.202+01:00</t>
  </si>
  <si>
    <t>2025-12-07T14:12:02.239+01:00</t>
  </si>
  <si>
    <t>2025-12-07T14:00:06.648+01:00</t>
  </si>
  <si>
    <t>2025-12-07T14:09:13.069+01:00</t>
  </si>
  <si>
    <t>2025-12-07T13:59:12.211+01:00</t>
  </si>
  <si>
    <t>2025-12-07T14:05:40.173+01:00</t>
  </si>
  <si>
    <t>2025-12-07T13:49:04.891+01:00</t>
  </si>
  <si>
    <t>2025-12-07T14:02:58.847+01:00</t>
  </si>
  <si>
    <t>2025-12-07T13:46:10.140+01:00</t>
  </si>
  <si>
    <t>2025-12-07T13:57:18.146+01:00</t>
  </si>
  <si>
    <t>2025-12-07T13:41:02.394+01:00</t>
  </si>
  <si>
    <t>2025-12-07T13:57:20.821+01:00</t>
  </si>
  <si>
    <t>2025-12-07T14:09:46.508+01:00</t>
  </si>
  <si>
    <t>2025-12-07T13:41:02.710+01:00</t>
  </si>
  <si>
    <t>Sabina</t>
  </si>
  <si>
    <t>2025-12-07T13:39:35.361+01:00</t>
  </si>
  <si>
    <t>2025-12-07T13:58:16.027+01:00</t>
  </si>
  <si>
    <t>2025-12-07T13:32:01.572+01:00</t>
  </si>
  <si>
    <t>2025-12-07T13:43:27.799+01:00</t>
  </si>
  <si>
    <t>2025-12-07T13:50:59.444+01:00</t>
  </si>
  <si>
    <t>2025-12-07T13:32:01.930+01:00</t>
  </si>
  <si>
    <t>2025-12-07T13:30:15.902+01:00</t>
  </si>
  <si>
    <t>2025-12-07T13:47:47.114+01:00</t>
  </si>
  <si>
    <t>2025-12-07T13:25:33.220+01:00</t>
  </si>
  <si>
    <t>2025-12-07T13:32:36.197+01:00</t>
  </si>
  <si>
    <t>2025-12-07T13:18:41.244+01:00</t>
  </si>
  <si>
    <t>2025-12-07T13:30:39.003+01:00</t>
  </si>
  <si>
    <t>2025-12-07T13:18:41.165+01:00</t>
  </si>
  <si>
    <t>2025-12-07T13:29:45.113+01:00</t>
  </si>
  <si>
    <t>2025-12-07T13:15:05.882+01:00</t>
  </si>
  <si>
    <t>2025-12-07T13:23:52.003+01:00</t>
  </si>
  <si>
    <t>2025-12-07T13:12:33.608+01:00</t>
  </si>
  <si>
    <t>2025-12-07T13:22:03.003+01:00</t>
  </si>
  <si>
    <t>2025-12-07T13:03:01.622+01:00</t>
  </si>
  <si>
    <t>2025-12-07T13:09:46.747+01:00</t>
  </si>
  <si>
    <t>2025-12-07T13:02:01.706+01:00</t>
  </si>
  <si>
    <t>2025-12-07T13:08:49.758+01:00</t>
  </si>
  <si>
    <t>2025-12-07T12:56:30.056+01:00</t>
  </si>
  <si>
    <t>2025-12-07T13:05:02.069+01:00</t>
  </si>
  <si>
    <t>2025-12-07T12:47:16.294+01:00</t>
  </si>
  <si>
    <t>2025-12-07T13:00:06.887+01:00</t>
  </si>
  <si>
    <t>2025-12-07T12:46:01.666+01:00</t>
  </si>
  <si>
    <t>2025-12-07T12:57:03.051+01:00</t>
  </si>
  <si>
    <t>2025-12-07T12:45:03.021+01:00</t>
  </si>
  <si>
    <t>2025-12-07T12:56:47.821+01:00</t>
  </si>
  <si>
    <t>2025-12-07T12:33:27.051+01:00</t>
  </si>
  <si>
    <t>2025-12-07T12:44:10.980+01:00</t>
  </si>
  <si>
    <t>2025-12-07T12:29:02.183+01:00</t>
  </si>
  <si>
    <t>2025-12-07T12:41:59.642+01:00</t>
  </si>
  <si>
    <t>2025-12-07T12:56:29.998+01:00</t>
  </si>
  <si>
    <t>2025-12-07T12:29:02.565+01:00</t>
  </si>
  <si>
    <t>2025-12-07T12:20:02.726+01:00</t>
  </si>
  <si>
    <t>2025-12-07T12:28:58.509+01:00</t>
  </si>
  <si>
    <t>2025-12-07T12:38:18.475+01:00</t>
  </si>
  <si>
    <t>2025-12-07T12:21:56.000+01:00</t>
  </si>
  <si>
    <t>2025-12-07T12:11:14.775+01:00</t>
  </si>
  <si>
    <t>2025-12-07T12:23:06.823+01:00</t>
  </si>
  <si>
    <t>2025-12-07T12:09:21.179+01:00</t>
  </si>
  <si>
    <t>2025-12-07T12:21:59.739+01:00</t>
  </si>
  <si>
    <t>2025-12-07T11:56:39.658+01:00</t>
  </si>
  <si>
    <t>2025-12-07T12:05:36.642+01:00</t>
  </si>
  <si>
    <t>2025-12-07T11:54:12.164+01:00</t>
  </si>
  <si>
    <t>2025-12-07T12:03:48.619+01:00</t>
  </si>
  <si>
    <t>2025-12-07T11:54:10.560+01:00</t>
  </si>
  <si>
    <t>2025-12-07T12:10:41.678+01:00</t>
  </si>
  <si>
    <t>2025-12-07T11:53:02.638+01:00</t>
  </si>
  <si>
    <t>2025-12-07T12:02:52.419+01:00</t>
  </si>
  <si>
    <t>2025-12-07T12:19:43.977+01:00</t>
  </si>
  <si>
    <t>2025-12-07T11:53:04.087+01:00</t>
  </si>
  <si>
    <t>2025-12-07T11:52:02.376+01:00</t>
  </si>
  <si>
    <t>2025-12-07T13:35:42.817+01:00</t>
  </si>
  <si>
    <t>2025-12-07T13:58:32.240+01:00</t>
  </si>
  <si>
    <t>2025-12-07T12:20:00.475+01:00</t>
  </si>
  <si>
    <t>2025-12-07T11:50:02.156+01:00</t>
  </si>
  <si>
    <t>2025-12-07T12:16:12.523+01:00</t>
  </si>
  <si>
    <t>2025-12-07T12:30:21.828+01:00</t>
  </si>
  <si>
    <t>2025-12-07T11:50:02.450+01:00</t>
  </si>
  <si>
    <t>2025-12-07T11:47:02.322+01:00</t>
  </si>
  <si>
    <t>2025-12-07T11:59:41.444+01:00</t>
  </si>
  <si>
    <t>2025-12-07T12:10:37.141+01:00</t>
  </si>
  <si>
    <t>2025-12-07T11:47:02.590+01:00</t>
  </si>
  <si>
    <t>2025-12-07T11:45:32.952+01:00</t>
  </si>
  <si>
    <t>2025-12-07T11:57:07.710+01:00</t>
  </si>
  <si>
    <t>2025-12-07T11:22:49.194+01:00</t>
  </si>
  <si>
    <t>2025-12-07T11:30:05.606+01:00</t>
  </si>
  <si>
    <t>2025-12-07T11:21:40.260+01:00</t>
  </si>
  <si>
    <t>2025-12-07T11:30:09.794+01:00</t>
  </si>
  <si>
    <t>2025-12-07T11:11:15.765+01:00</t>
  </si>
  <si>
    <t>2025-12-07T11:19:10.566+01:00</t>
  </si>
  <si>
    <t>2025-12-07T11:05:40.713+01:00</t>
  </si>
  <si>
    <t>2025-12-07T11:17:18.629+01:00</t>
  </si>
  <si>
    <t>2025-12-07T11:03:01.896+01:00</t>
  </si>
  <si>
    <t>2025-12-07T11:21:10.370+01:00</t>
  </si>
  <si>
    <t>2025-12-07T10:47:09.142+01:00</t>
  </si>
  <si>
    <t>2025-12-07T11:33:37.545+01:00</t>
  </si>
  <si>
    <t>2025-12-07T10:35:02.176+01:00</t>
  </si>
  <si>
    <t>2025-12-07T11:11:38.296+01:00</t>
  </si>
  <si>
    <t>2025-12-07T00:43:02.180+01:00</t>
  </si>
  <si>
    <t>2025-12-07T00:52:04.030+01:00</t>
  </si>
  <si>
    <t>2025-12-07T00:39:22.133+01:00</t>
  </si>
  <si>
    <t>2025-12-07T00:45:21.322+01:00</t>
  </si>
  <si>
    <t>2025-12-07T00:30:20.696+01:00</t>
  </si>
  <si>
    <t>2025-12-07T00:30:39.090+01:00</t>
  </si>
  <si>
    <t>2025-12-07T00:21:51.517+01:00</t>
  </si>
  <si>
    <t>2025-12-07T00:28:18.279+01:00</t>
  </si>
  <si>
    <t>2025-12-07T00:13:39.365+01:00</t>
  </si>
  <si>
    <t>2025-12-07T00:21:18.242+01:00</t>
  </si>
  <si>
    <t>2025-12-07T00:12:38.377+01:00</t>
  </si>
  <si>
    <t>2025-12-07T00:26:27.191+01:00</t>
  </si>
  <si>
    <t>2025-12-07T00:10:20.692+01:00</t>
  </si>
  <si>
    <t>2025-12-07T00:18:28.182+01:00</t>
  </si>
  <si>
    <t>2025-12-07T00:05:32.911+01:00</t>
  </si>
  <si>
    <t>2025-12-07T00:10:52.136+01:00</t>
  </si>
  <si>
    <t>2025-12-07T00:00:00.776+01:00</t>
  </si>
  <si>
    <t>2025-12-07T00:10:08.244+01:00</t>
  </si>
  <si>
    <t>2025-12-06T23:59:59.607+01:00</t>
  </si>
  <si>
    <t>2025-12-07T00:08:20.103+01:00</t>
  </si>
  <si>
    <t>2025-12-06T23:49:26.801+01:00</t>
  </si>
  <si>
    <t>2025-12-06T23:57:19.057+01:00</t>
  </si>
  <si>
    <t>2025-12-06T23:37:49.309+01:00</t>
  </si>
  <si>
    <t>2025-12-06T23:46:27.340+01:00</t>
  </si>
  <si>
    <t>2025-12-06T23:33:52.696+01:00</t>
  </si>
  <si>
    <t>2025-12-06T23:44:47.071+01:00</t>
  </si>
  <si>
    <t>2025-12-06T23:09:46.022+01:00</t>
  </si>
  <si>
    <t>2025-12-06T23:19:21.214+01:00</t>
  </si>
  <si>
    <t>Otakar</t>
  </si>
  <si>
    <t>2025-12-06T23:09:03.159+01:00</t>
  </si>
  <si>
    <t>2025-12-06T23:17:28.019+01:00</t>
  </si>
  <si>
    <t>2025-12-06T23:08:46.666+01:00</t>
  </si>
  <si>
    <t>2025-12-06T23:16:31.031+01:00</t>
  </si>
  <si>
    <t>2025-12-06T23:07:01.559+01:00</t>
  </si>
  <si>
    <t>2025-12-06T23:23:26.902+01:00</t>
  </si>
  <si>
    <t>2025-12-06T23:37:18.273+01:00</t>
  </si>
  <si>
    <t>2025-12-06T23:15:32.310+01:00</t>
  </si>
  <si>
    <t>2025-12-06T22:58:46.084+01:00</t>
  </si>
  <si>
    <t>2025-12-06T23:04:21.079+01:00</t>
  </si>
  <si>
    <t>2025-12-06T22:58:03.238+01:00</t>
  </si>
  <si>
    <t>2025-12-06T23:25:09.878+01:00</t>
  </si>
  <si>
    <t>2025-12-06T22:44:55.623+01:00</t>
  </si>
  <si>
    <t>2025-12-06T22:55:51.975+01:00</t>
  </si>
  <si>
    <t>2025-12-06T22:43:53.027+01:00</t>
  </si>
  <si>
    <t>2025-12-06T22:52:17.984+01:00</t>
  </si>
  <si>
    <t>2025-12-06T22:41:55.087+01:00</t>
  </si>
  <si>
    <t>2025-12-06T22:50:40.991+01:00</t>
  </si>
  <si>
    <t>2025-12-06T22:25:14.692+01:00</t>
  </si>
  <si>
    <t>2025-12-06T22:35:40.948+01:00</t>
  </si>
  <si>
    <t>2025-12-06T22:15:06.551+01:00</t>
  </si>
  <si>
    <t>2025-12-06T22:27:19.966+01:00</t>
  </si>
  <si>
    <t>2025-12-06T22:15:06.479+01:00</t>
  </si>
  <si>
    <t>2025-12-06T22:29:08.905+01:00</t>
  </si>
  <si>
    <t>2025-12-06T22:05:15.019+01:00</t>
  </si>
  <si>
    <t>2025-12-06T22:11:36.054+01:00</t>
  </si>
  <si>
    <t>2025-12-06T22:02:31.076+01:00</t>
  </si>
  <si>
    <t>2025-12-06T22:07:11.902+01:00</t>
  </si>
  <si>
    <t>2025-12-06T22:00:43.206+01:00</t>
  </si>
  <si>
    <t>2025-12-06T22:10:38.040+01:00</t>
  </si>
  <si>
    <t>2025-12-06T21:57:02.282+01:00</t>
  </si>
  <si>
    <t>2025-12-06T22:06:17.716+01:00</t>
  </si>
  <si>
    <t>2025-12-06T22:18:10.950+01:00</t>
  </si>
  <si>
    <t>2025-12-06T21:58:48.070+01:00</t>
  </si>
  <si>
    <t>2025-12-06T21:47:01.777+01:00</t>
  </si>
  <si>
    <t>2025-12-06T21:53:24.692+01:00</t>
  </si>
  <si>
    <t>Petra</t>
  </si>
  <si>
    <t>2025-12-06T21:36:22.877+01:00</t>
  </si>
  <si>
    <t>2025-12-06T21:49:18.766+01:00</t>
  </si>
  <si>
    <t>2025-12-06T21:35:22.309+01:00</t>
  </si>
  <si>
    <t>2025-12-06T21:48:20.805+01:00</t>
  </si>
  <si>
    <t>Daviti</t>
  </si>
  <si>
    <t>2025-12-06T21:34:46.874+01:00</t>
  </si>
  <si>
    <t>2025-12-06T21:47:08.765+01:00</t>
  </si>
  <si>
    <t>2025-12-06T21:27:38.932+01:00</t>
  </si>
  <si>
    <t>2025-12-06T21:36:19.849+01:00</t>
  </si>
  <si>
    <t>2025-12-06T21:24:50.603+01:00</t>
  </si>
  <si>
    <t>2025-12-06T21:46:40.868+01:00</t>
  </si>
  <si>
    <t>2025-12-06T21:19:02.154+01:00</t>
  </si>
  <si>
    <t>2025-12-06T21:46:14.612+01:00</t>
  </si>
  <si>
    <t>2025-12-06T21:18:49.902+01:00</t>
  </si>
  <si>
    <t>2025-12-06T21:37:14.933+01:00</t>
  </si>
  <si>
    <t>2025-12-06T21:17:13.519+01:00</t>
  </si>
  <si>
    <t>2025-12-06T21:29:43.765+01:00</t>
  </si>
  <si>
    <t>2025-12-06T21:16:13.826+01:00</t>
  </si>
  <si>
    <t>2025-12-06T21:29:21.925+01:00</t>
  </si>
  <si>
    <t>2025-12-06T21:16:02.269+01:00</t>
  </si>
  <si>
    <t>2025-12-06T21:39:18.633+01:00</t>
  </si>
  <si>
    <t>2025-12-06T21:58:08.147+01:00</t>
  </si>
  <si>
    <t>2025-12-06T21:22:03.232+01:00</t>
  </si>
  <si>
    <t>2025-12-06T21:15:02.555+01:00</t>
  </si>
  <si>
    <t>2025-12-06T21:34:27.575+01:00</t>
  </si>
  <si>
    <t>2025-12-06T21:15:00.772+01:00</t>
  </si>
  <si>
    <t>2025-12-06T21:22:58.569+01:00</t>
  </si>
  <si>
    <t>2025-12-06T21:14:36.879+01:00</t>
  </si>
  <si>
    <t>2025-12-06T21:22:54.585+01:00</t>
  </si>
  <si>
    <t>2025-12-06T21:13:31.220+01:00</t>
  </si>
  <si>
    <t>2025-12-06T21:29:46.750+01:00</t>
  </si>
  <si>
    <t>2025-12-06T21:13:25.817+01:00</t>
  </si>
  <si>
    <t>2025-12-06T21:20:27.530+01:00</t>
  </si>
  <si>
    <t>2025-12-06T21:13:02.321+01:00</t>
  </si>
  <si>
    <t>2025-12-06T21:35:00.580+01:00</t>
  </si>
  <si>
    <t>2025-12-06T21:43:50.867+01:00</t>
  </si>
  <si>
    <t>2025-12-06T21:13:02.654+01:00</t>
  </si>
  <si>
    <t>2025-12-06T21:12:40.606+01:00</t>
  </si>
  <si>
    <t>2025-12-06T21:20:29.509+01:00</t>
  </si>
  <si>
    <t>2025-12-06T20:51:31.348+01:00</t>
  </si>
  <si>
    <t>2025-12-06T21:01:42.749+01:00</t>
  </si>
  <si>
    <t>2025-12-06T20:46:02.117+01:00</t>
  </si>
  <si>
    <t>2025-12-06T20:57:42.378+01:00</t>
  </si>
  <si>
    <t>2025-12-06T21:19:09.435+01:00</t>
  </si>
  <si>
    <t>2025-12-06T20:46:02.577+01:00</t>
  </si>
  <si>
    <t>2025-12-06T20:41:32.285+01:00</t>
  </si>
  <si>
    <t>2025-12-06T21:01:46.631+01:00</t>
  </si>
  <si>
    <t>2025-12-06T20:39:47.246+01:00</t>
  </si>
  <si>
    <t>2025-12-06T20:49:04.595+01:00</t>
  </si>
  <si>
    <t>2025-12-06T20:37:02.302+01:00</t>
  </si>
  <si>
    <t>2025-12-06T20:46:52.361+01:00</t>
  </si>
  <si>
    <t>2025-12-06T20:56:27.150+01:00</t>
  </si>
  <si>
    <t>2025-12-06T20:38:19.658+01:00</t>
  </si>
  <si>
    <t>2025-12-06T20:32:02.528+01:00</t>
  </si>
  <si>
    <t>2025-12-06T20:54:42.347+01:00</t>
  </si>
  <si>
    <t>2025-12-06T21:14:01.616+01:00</t>
  </si>
  <si>
    <t>2025-12-06T20:32:04.148+01:00</t>
  </si>
  <si>
    <t>2025-12-06T20:30:47.527+01:00</t>
  </si>
  <si>
    <t>2025-12-06T20:44:50.551+01:00</t>
  </si>
  <si>
    <t>2025-12-06T20:30:00.908+01:00</t>
  </si>
  <si>
    <t>2025-12-06T20:39:03.542+01:00</t>
  </si>
  <si>
    <t>2025-12-06T20:25:24.556+01:00</t>
  </si>
  <si>
    <t>2025-12-06T20:41:45.572+01:00</t>
  </si>
  <si>
    <t>2025-12-06T20:25:01.747+01:00</t>
  </si>
  <si>
    <t>2025-12-06T20:53:24.334+01:00</t>
  </si>
  <si>
    <t>2025-12-06T21:05:27.744+01:00</t>
  </si>
  <si>
    <t>2025-12-06T20:25:02.256+01:00</t>
  </si>
  <si>
    <t>2025-12-06T20:24:02.368+01:00</t>
  </si>
  <si>
    <t>2025-12-06T20:36:32.274+01:00</t>
  </si>
  <si>
    <t>2025-12-06T20:20:35.661+01:00</t>
  </si>
  <si>
    <t>2025-12-06T20:32:23.480+01:00</t>
  </si>
  <si>
    <t>2025-12-06T20:19:01.849+01:00</t>
  </si>
  <si>
    <t>2025-12-06T20:38:43.479+01:00</t>
  </si>
  <si>
    <t>2025-12-06T20:48:56.935+01:00</t>
  </si>
  <si>
    <t>2025-12-06T20:19:02.148+01:00</t>
  </si>
  <si>
    <t>2025-12-06T20:18:01.865+01:00</t>
  </si>
  <si>
    <t>2025-12-06T20:28:27.559+01:00</t>
  </si>
  <si>
    <t>2025-12-06T20:18:00.585+01:00</t>
  </si>
  <si>
    <t>2025-12-06T20:28:25.478+01:00</t>
  </si>
  <si>
    <t>2025-12-06T20:11:55.323+01:00</t>
  </si>
  <si>
    <t>2025-12-06T20:25:27.476+01:00</t>
  </si>
  <si>
    <t>2025-12-06T20:11:36.500+01:00</t>
  </si>
  <si>
    <t>2025-12-06T20:21:14.445+01:00</t>
  </si>
  <si>
    <t>2025-12-06T20:08:23.046+01:00</t>
  </si>
  <si>
    <t>2025-12-06T20:19:07.521+01:00</t>
  </si>
  <si>
    <t>2025-12-06T20:02:33.777+01:00</t>
  </si>
  <si>
    <t>2025-12-06T20:13:56.535+01:00</t>
  </si>
  <si>
    <t>Mertcan</t>
  </si>
  <si>
    <t>2025-12-06T19:59:58.991+01:00</t>
  </si>
  <si>
    <t>2025-12-06T20:13:21.371+01:00</t>
  </si>
  <si>
    <t>2025-12-06T19:59:14.770+01:00</t>
  </si>
  <si>
    <t>2025-12-06T20:19:12.223+01:00</t>
  </si>
  <si>
    <t>2025-12-06T19:58:23.689+01:00</t>
  </si>
  <si>
    <t>2025-12-06T20:11:04.481+01:00</t>
  </si>
  <si>
    <t>2025-12-06T19:58:02.641+01:00</t>
  </si>
  <si>
    <t>2025-12-06T20:16:10.349+01:00</t>
  </si>
  <si>
    <t>2025-12-06T19:55:14.185+01:00</t>
  </si>
  <si>
    <t>2025-12-06T20:02:01.410+01:00</t>
  </si>
  <si>
    <t>2025-12-06T19:53:03.173+01:00</t>
  </si>
  <si>
    <t>2025-12-06T20:08:20.270+01:00</t>
  </si>
  <si>
    <t>2025-12-06T19:52:33.832+01:00</t>
  </si>
  <si>
    <t>2025-12-06T20:11:22.395+01:00</t>
  </si>
  <si>
    <t>2025-12-06T19:51:02.416+01:00</t>
  </si>
  <si>
    <t>2025-12-06T20:04:54.454+01:00</t>
  </si>
  <si>
    <t>2025-12-06T19:45:02.002+01:00</t>
  </si>
  <si>
    <t>2025-12-06T20:00:56.142+01:00</t>
  </si>
  <si>
    <t>2025-12-06T19:41:02.559+01:00</t>
  </si>
  <si>
    <t>2025-12-06T20:00:50.261+01:00</t>
  </si>
  <si>
    <t>2025-12-06T19:40:02.231+01:00</t>
  </si>
  <si>
    <t>2025-12-06T19:57:56.151+01:00</t>
  </si>
  <si>
    <t>2025-12-06T20:15:06.372+01:00</t>
  </si>
  <si>
    <t>2025-12-06T19:47:53.791+01:00</t>
  </si>
  <si>
    <t>2025-12-06T19:35:03.774+01:00</t>
  </si>
  <si>
    <t>2025-12-06T19:56:14.605+01:00</t>
  </si>
  <si>
    <t>2025-12-06T19:33:03.583+01:00</t>
  </si>
  <si>
    <t>2025-12-06T19:57:36.265+01:00</t>
  </si>
  <si>
    <t>2025-12-06T20:08:43.015+01:00</t>
  </si>
  <si>
    <t>2025-12-06T19:47:48.748+01:00</t>
  </si>
  <si>
    <t>2025-12-06T19:30:03.386+01:00</t>
  </si>
  <si>
    <t>2025-12-06T19:52:39.317+01:00</t>
  </si>
  <si>
    <t>2025-12-06T19:29:15.442+01:00</t>
  </si>
  <si>
    <t>2025-12-06T19:54:41.807+01:00</t>
  </si>
  <si>
    <t>2025-12-06T19:28:28.905+01:00</t>
  </si>
  <si>
    <t>2025-12-06T19:45:32.405+01:00</t>
  </si>
  <si>
    <t>2025-12-06T19:28:14.873+01:00</t>
  </si>
  <si>
    <t>2025-12-06T19:42:57.652+01:00</t>
  </si>
  <si>
    <t>2025-12-06T19:28:02.274+01:00</t>
  </si>
  <si>
    <t>2025-12-06T19:39:59.124+01:00</t>
  </si>
  <si>
    <t>2025-12-06T19:47:55.263+01:00</t>
  </si>
  <si>
    <t>2025-12-06T19:30:53.392+01:00</t>
  </si>
  <si>
    <t>2025-12-06T19:27:42.623+01:00</t>
  </si>
  <si>
    <t>2025-12-06T19:52:15.375+01:00</t>
  </si>
  <si>
    <t>2025-12-06T19:26:09.555+01:00</t>
  </si>
  <si>
    <t>2025-12-06T19:49:20.515+01:00</t>
  </si>
  <si>
    <t>2025-12-06T19:23:44.326+01:00</t>
  </si>
  <si>
    <t>2025-12-06T19:42:49.324+01:00</t>
  </si>
  <si>
    <t>2025-12-06T19:21:01.988+01:00</t>
  </si>
  <si>
    <t>2025-12-06T19:39:48.239+01:00</t>
  </si>
  <si>
    <t>2025-12-06T19:18:02.638+01:00</t>
  </si>
  <si>
    <t>2025-12-06T19:35:28.469+01:00</t>
  </si>
  <si>
    <t>2025-12-06T19:14:11.067+01:00</t>
  </si>
  <si>
    <t>2025-12-06T19:29:21.485+01:00</t>
  </si>
  <si>
    <t>2025-12-06T19:14:02.136+01:00</t>
  </si>
  <si>
    <t>2025-12-06T19:30:22.076+01:00</t>
  </si>
  <si>
    <t>2025-12-06T19:46:52.893+01:00</t>
  </si>
  <si>
    <t>2025-12-06T19:14:02.457+01:00</t>
  </si>
  <si>
    <t>2025-12-06T19:12:34.217+01:00</t>
  </si>
  <si>
    <t>2025-12-06T19:26:54.286+01:00</t>
  </si>
  <si>
    <t>2025-12-06T19:12:06.999+01:00</t>
  </si>
  <si>
    <t>2025-12-06T19:23:12.297+01:00</t>
  </si>
  <si>
    <t>2025-12-06T19:11:40.707+01:00</t>
  </si>
  <si>
    <t>2025-12-06T19:19:39.369+01:00</t>
  </si>
  <si>
    <t>2025-12-06T19:11:10.614+01:00</t>
  </si>
  <si>
    <t>2025-12-06T19:36:43.124+01:00</t>
  </si>
  <si>
    <t>2025-12-06T19:53:19.199+01:00</t>
  </si>
  <si>
    <t>2025-12-06T19:11:33.957+01:00</t>
  </si>
  <si>
    <t>2025-12-06T19:06:31.247+01:00</t>
  </si>
  <si>
    <t>2025-12-06T19:15:01.839+01:00</t>
  </si>
  <si>
    <t>2025-12-06T19:05:01.976+01:00</t>
  </si>
  <si>
    <t>2025-12-06T19:15:21.420+01:00</t>
  </si>
  <si>
    <t>2025-12-06T19:01:58.325+01:00</t>
  </si>
  <si>
    <t>2025-12-06T19:11:39.137+01:00</t>
  </si>
  <si>
    <t>2025-12-06T19:01:57.691+01:00</t>
  </si>
  <si>
    <t>2025-12-06T19:12:14.823+01:00</t>
  </si>
  <si>
    <t>2025-12-06T18:58:02.474+01:00</t>
  </si>
  <si>
    <t>2025-12-06T19:07:13.581+01:00</t>
  </si>
  <si>
    <t>2025-12-06T18:50:59.196+01:00</t>
  </si>
  <si>
    <t>2025-12-06T19:00:24.554+01:00</t>
  </si>
  <si>
    <t>2025-12-06T18:50:40.927+01:00</t>
  </si>
  <si>
    <t>2025-12-06T19:05:06.870+01:00</t>
  </si>
  <si>
    <t>2025-12-06T18:45:10.114+01:00</t>
  </si>
  <si>
    <t>2025-12-06T18:53:43.803+01:00</t>
  </si>
  <si>
    <t>2025-12-06T18:44:39.145+01:00</t>
  </si>
  <si>
    <t>2025-12-06T18:54:32.917+01:00</t>
  </si>
  <si>
    <t>2025-12-06T18:43:41.387+01:00</t>
  </si>
  <si>
    <t>2025-12-06T18:51:47.233+01:00</t>
  </si>
  <si>
    <t>2025-12-06T18:38:43.846+01:00</t>
  </si>
  <si>
    <t>2025-12-06T18:51:48.691+01:00</t>
  </si>
  <si>
    <t>2025-12-06T18:34:06.996+01:00</t>
  </si>
  <si>
    <t>2025-12-06T18:48:45.755+01:00</t>
  </si>
  <si>
    <t>2025-12-06T18:30:02.313+01:00</t>
  </si>
  <si>
    <t>2025-12-06T18:45:27.495+01:00</t>
  </si>
  <si>
    <t>2025-12-06T18:56:48.225+01:00</t>
  </si>
  <si>
    <t>2025-12-06T18:33:04.740+01:00</t>
  </si>
  <si>
    <t>2025-12-06T18:30:02.297+01:00</t>
  </si>
  <si>
    <t>2025-12-06T18:40:49.500+01:00</t>
  </si>
  <si>
    <t>2025-12-06T18:29:57.235+01:00</t>
  </si>
  <si>
    <t>2025-12-06T18:43:56.942+01:00</t>
  </si>
  <si>
    <t>2025-12-06T18:27:03.576+01:00</t>
  </si>
  <si>
    <t>2025-12-06T18:35:50.779+01:00</t>
  </si>
  <si>
    <t>2025-12-06T18:24:02.687+01:00</t>
  </si>
  <si>
    <t>2025-12-06T18:58:56.602+01:00</t>
  </si>
  <si>
    <t>2025-12-06T19:13:37.028+01:00</t>
  </si>
  <si>
    <t>2025-12-06T18:32:59.609+01:00</t>
  </si>
  <si>
    <t>Denys</t>
  </si>
  <si>
    <t>2025-12-06T18:23:42.332+01:00</t>
  </si>
  <si>
    <t>2025-12-06T18:33:58.837+01:00</t>
  </si>
  <si>
    <t>2025-12-06T18:20:00.637+01:00</t>
  </si>
  <si>
    <t>2025-12-06T18:30:50.657+01:00</t>
  </si>
  <si>
    <t>2025-12-06T18:19:02.303+01:00</t>
  </si>
  <si>
    <t>2025-12-06T18:28:42.474+01:00</t>
  </si>
  <si>
    <t>2025-12-06T18:17:00.432+01:00</t>
  </si>
  <si>
    <t>2025-12-06T18:28:39.705+01:00</t>
  </si>
  <si>
    <t>2025-12-06T18:13:17.501+01:00</t>
  </si>
  <si>
    <t>2025-12-06T18:23:45.703+01:00</t>
  </si>
  <si>
    <t>2025-12-06T18:10:41.096+01:00</t>
  </si>
  <si>
    <t>2025-12-06T18:18:32.618+01:00</t>
  </si>
  <si>
    <t>2025-12-06T18:05:02.593+01:00</t>
  </si>
  <si>
    <t>2025-12-06T18:15:56.451+01:00</t>
  </si>
  <si>
    <t>2025-12-06T18:21:32.628+01:00</t>
  </si>
  <si>
    <t>2025-12-06T18:05:02.911+01:00</t>
  </si>
  <si>
    <t>2025-12-06T18:00:59.100+01:00</t>
  </si>
  <si>
    <t>2025-12-06T18:13:43.425+01:00</t>
  </si>
  <si>
    <t>2025-12-06T17:59:34.405+01:00</t>
  </si>
  <si>
    <t>2025-12-06T18:25:20.646+01:00</t>
  </si>
  <si>
    <t>2025-12-06T17:58:30.747+01:00</t>
  </si>
  <si>
    <t>2025-12-06T18:07:38.854+01:00</t>
  </si>
  <si>
    <t>2025-12-06T17:56:46.154+01:00</t>
  </si>
  <si>
    <t>2025-12-06T18:10:16.239+01:00</t>
  </si>
  <si>
    <t>2025-12-06T17:53:48.212+01:00</t>
  </si>
  <si>
    <t>2025-12-06T18:03:16.496+01:00</t>
  </si>
  <si>
    <t>2025-12-06T17:52:37.518+01:00</t>
  </si>
  <si>
    <t>2025-12-06T17:59:10.313+01:00</t>
  </si>
  <si>
    <t>2025-12-06T17:52:12.949+01:00</t>
  </si>
  <si>
    <t>2025-12-06T17:58:59.493+01:00</t>
  </si>
  <si>
    <t>2025-12-06T17:48:02.615+01:00</t>
  </si>
  <si>
    <t>2025-12-06T18:01:28.424+01:00</t>
  </si>
  <si>
    <t>2025-12-06T18:28:53.799+01:00</t>
  </si>
  <si>
    <t>2025-12-06T17:48:02.997+01:00</t>
  </si>
  <si>
    <t>2025-12-06T17:47:28.862+01:00</t>
  </si>
  <si>
    <t>2025-12-06T17:55:37.640+01:00</t>
  </si>
  <si>
    <t>2025-12-06T17:47:28.052+01:00</t>
  </si>
  <si>
    <t>2025-12-06T17:53:53.589+01:00</t>
  </si>
  <si>
    <t>2025-12-06T17:46:23.751+01:00</t>
  </si>
  <si>
    <t>2025-12-06T17:58:06.665+01:00</t>
  </si>
  <si>
    <t>2025-12-06T17:32:58.168+01:00</t>
  </si>
  <si>
    <t>2025-12-06T17:43:33.455+01:00</t>
  </si>
  <si>
    <t>2025-12-06T17:24:02.281+01:00</t>
  </si>
  <si>
    <t>2025-12-06T17:33:47.267+01:00</t>
  </si>
  <si>
    <t>2025-12-06T17:20:01.627+01:00</t>
  </si>
  <si>
    <t>2025-12-06T17:25:51.209+01:00</t>
  </si>
  <si>
    <t>2025-12-06T17:19:49.844+01:00</t>
  </si>
  <si>
    <t>2025-12-06T17:25:50.487+01:00</t>
  </si>
  <si>
    <t>2025-12-06T17:13:47.451+01:00</t>
  </si>
  <si>
    <t>2025-12-06T17:21:54.487+01:00</t>
  </si>
  <si>
    <t>2025-12-06T17:06:51.332+01:00</t>
  </si>
  <si>
    <t>2025-12-06T17:14:04.936+01:00</t>
  </si>
  <si>
    <t>2025-12-06T17:05:02.307+01:00</t>
  </si>
  <si>
    <t>2025-12-06T17:16:10.230+01:00</t>
  </si>
  <si>
    <t>2025-12-06T17:36:03.674+01:00</t>
  </si>
  <si>
    <t>2025-12-06T17:05:02.971+01:00</t>
  </si>
  <si>
    <t>2025-12-06T17:02:43.684+01:00</t>
  </si>
  <si>
    <t>2025-12-06T17:11:53.434+01:00</t>
  </si>
  <si>
    <t>2025-12-06T17:02:07.073+01:00</t>
  </si>
  <si>
    <t>2025-12-06T17:23:55.374+01:00</t>
  </si>
  <si>
    <t>2025-12-06T17:02:02.410+01:00</t>
  </si>
  <si>
    <t>2025-12-06T17:19:07.305+01:00</t>
  </si>
  <si>
    <t>2025-12-06T16:55:38.231+01:00</t>
  </si>
  <si>
    <t>2025-12-06T17:06:40.488+01:00</t>
  </si>
  <si>
    <t>2025-12-06T16:54:01.951+01:00</t>
  </si>
  <si>
    <t>2025-12-06T17:17:12.216+01:00</t>
  </si>
  <si>
    <t>2025-12-06T16:49:14.713+01:00</t>
  </si>
  <si>
    <t>2025-12-06T16:56:52.254+01:00</t>
  </si>
  <si>
    <t>2025-12-06T16:49:05.933+01:00</t>
  </si>
  <si>
    <t>2025-12-06T16:55:18.379+01:00</t>
  </si>
  <si>
    <t>2025-12-06T16:39:06.852+01:00</t>
  </si>
  <si>
    <t>2025-12-06T16:50:50.389+01:00</t>
  </si>
  <si>
    <t>2025-12-06T16:31:01.633+01:00</t>
  </si>
  <si>
    <t>2025-12-06T16:32:28.162+01:00</t>
  </si>
  <si>
    <t>2025-12-06T16:23:40.104+01:00</t>
  </si>
  <si>
    <t>2025-12-06T16:29:40.327+01:00</t>
  </si>
  <si>
    <t>2025-12-06T16:19:21.460+01:00</t>
  </si>
  <si>
    <t>2025-12-06T16:28:02.294+01:00</t>
  </si>
  <si>
    <t>2025-12-06T16:16:27.796+01:00</t>
  </si>
  <si>
    <t>2025-12-06T16:17:08.061+01:00</t>
  </si>
  <si>
    <t>2025-12-06T16:03:06.977+01:00</t>
  </si>
  <si>
    <t>2025-12-06T16:16:00.304+01:00</t>
  </si>
  <si>
    <t>2025-12-06T16:03:05.427+01:00</t>
  </si>
  <si>
    <t>2025-12-06T16:13:30.366+01:00</t>
  </si>
  <si>
    <t>2025-12-06T15:53:15.271+01:00</t>
  </si>
  <si>
    <t>2025-12-06T16:05:03.414+01:00</t>
  </si>
  <si>
    <t>2025-12-06T15:51:43.405+01:00</t>
  </si>
  <si>
    <t>2025-12-06T15:59:20.244+01:00</t>
  </si>
  <si>
    <t>2025-12-06T15:33:56.569+01:00</t>
  </si>
  <si>
    <t>2025-12-06T15:41:53.401+01:00</t>
  </si>
  <si>
    <t>2025-12-06T15:25:02.897+01:00</t>
  </si>
  <si>
    <t>2025-12-06T15:39:36.157+01:00</t>
  </si>
  <si>
    <t>2025-12-06T15:20:33.722+01:00</t>
  </si>
  <si>
    <t>2025-12-06T15:26:13.967+01:00</t>
  </si>
  <si>
    <t>2025-12-06T15:18:35.067+01:00</t>
  </si>
  <si>
    <t>2025-12-06T15:35:00.239+01:00</t>
  </si>
  <si>
    <t>2025-12-06T15:18:02.440+01:00</t>
  </si>
  <si>
    <t>2025-12-06T15:26:14.324+01:00</t>
  </si>
  <si>
    <t>2025-12-06T15:41:35.689+01:00</t>
  </si>
  <si>
    <t>2025-12-06T15:18:02.768+01:00</t>
  </si>
  <si>
    <t>2025-12-06T15:17:00.348+01:00</t>
  </si>
  <si>
    <t>2025-12-06T15:22:19.129+01:00</t>
  </si>
  <si>
    <t>2025-12-06T15:09:00.875+01:00</t>
  </si>
  <si>
    <t>2025-12-06T15:18:07.883+01:00</t>
  </si>
  <si>
    <t>2025-12-06T15:02:32.643+01:00</t>
  </si>
  <si>
    <t>2025-12-06T15:12:38.123+01:00</t>
  </si>
  <si>
    <t>2025-12-06T14:59:21.021+01:00</t>
  </si>
  <si>
    <t>2025-12-06T15:07:09.004+01:00</t>
  </si>
  <si>
    <t>2025-12-06T14:52:02.483+01:00</t>
  </si>
  <si>
    <t>2025-12-06T15:39:37.927+01:00</t>
  </si>
  <si>
    <t>2025-12-06T14:50:03.553+01:00</t>
  </si>
  <si>
    <t>2025-12-06T14:58:54.797+01:00</t>
  </si>
  <si>
    <t>2025-12-06T14:32:29.619+01:00</t>
  </si>
  <si>
    <t>2025-12-06T14:46:24.863+01:00</t>
  </si>
  <si>
    <t>2025-12-06T14:31:01.844+01:00</t>
  </si>
  <si>
    <t>2025-12-06T14:38:18.698+01:00</t>
  </si>
  <si>
    <t>2025-12-06T15:11:28.194+01:00</t>
  </si>
  <si>
    <t>2025-12-06T14:34:13.966+01:00</t>
  </si>
  <si>
    <t>2025-12-06T14:27:31.707+01:00</t>
  </si>
  <si>
    <t>2025-12-06T14:36:37.871+01:00</t>
  </si>
  <si>
    <t>2025-12-06T14:24:59.746+01:00</t>
  </si>
  <si>
    <t>2025-12-06T14:33:25.097+01:00</t>
  </si>
  <si>
    <t>2025-12-06T14:24:01.293+01:00</t>
  </si>
  <si>
    <t>2025-12-06T14:36:28.954+01:00</t>
  </si>
  <si>
    <t>2025-12-06T13:55:01.433+01:00</t>
  </si>
  <si>
    <t>2025-12-06T14:07:49.085+01:00</t>
  </si>
  <si>
    <t>2025-12-06T13:52:38.569+01:00</t>
  </si>
  <si>
    <t>2025-12-06T13:59:00.155+01:00</t>
  </si>
  <si>
    <t>2025-12-06T13:51:06.703+01:00</t>
  </si>
  <si>
    <t>2025-12-06T14:01:18.627+01:00</t>
  </si>
  <si>
    <t>2025-12-06T13:45:03.687+01:00</t>
  </si>
  <si>
    <t>2025-12-06T13:56:53.400+01:00</t>
  </si>
  <si>
    <t>2025-12-06T13:44:01.549+01:00</t>
  </si>
  <si>
    <t>2025-12-06T14:07:35.460+01:00</t>
  </si>
  <si>
    <t>2025-12-06T14:31:18.921+01:00</t>
  </si>
  <si>
    <t>2025-12-06T13:55:05.769+01:00</t>
  </si>
  <si>
    <t>2025-12-06T13:40:00.956+01:00</t>
  </si>
  <si>
    <t>2025-12-06T13:48:17.592+01:00</t>
  </si>
  <si>
    <t>2025-12-06T13:39:57.136+01:00</t>
  </si>
  <si>
    <t>2025-12-06T13:44:19.322+01:00</t>
  </si>
  <si>
    <t>2025-12-06T13:38:31.032+01:00</t>
  </si>
  <si>
    <t>2025-12-06T13:56:09.569+01:00</t>
  </si>
  <si>
    <t>2025-12-06T13:32:25.477+01:00</t>
  </si>
  <si>
    <t>2025-12-06T13:43:30.469+01:00</t>
  </si>
  <si>
    <t>2025-12-06T13:31:01.781+01:00</t>
  </si>
  <si>
    <t>2025-12-06T13:47:32.364+01:00</t>
  </si>
  <si>
    <t>2025-12-06T13:57:54.797+01:00</t>
  </si>
  <si>
    <t>2025-12-06T13:31:02.009+01:00</t>
  </si>
  <si>
    <t>Dušan</t>
  </si>
  <si>
    <t>2025-12-06T13:28:40.987+01:00</t>
  </si>
  <si>
    <t>2025-12-06T13:40:43.564+01:00</t>
  </si>
  <si>
    <t>2025-12-06T13:23:23.050+01:00</t>
  </si>
  <si>
    <t>2025-12-06T13:35:16.509+01:00</t>
  </si>
  <si>
    <t>2025-12-06T13:22:22.829+01:00</t>
  </si>
  <si>
    <t>2025-12-06T13:38:06.533+01:00</t>
  </si>
  <si>
    <t>2025-12-06T13:17:52.634+01:00</t>
  </si>
  <si>
    <t>2025-12-06T13:37:28.617+01:00</t>
  </si>
  <si>
    <t>2025-12-06T13:16:46.135+01:00</t>
  </si>
  <si>
    <t>2025-12-06T13:28:11.500+01:00</t>
  </si>
  <si>
    <t>2025-12-06T13:15:27.705+01:00</t>
  </si>
  <si>
    <t>2025-12-06T13:26:09.738+01:00</t>
  </si>
  <si>
    <t>2025-12-06T13:12:43.040+01:00</t>
  </si>
  <si>
    <t>2025-12-06T13:27:06.516+01:00</t>
  </si>
  <si>
    <t>2025-12-06T13:09:42.704+01:00</t>
  </si>
  <si>
    <t>2025-12-06T13:19:08.093+01:00</t>
  </si>
  <si>
    <t>2025-12-06T13:04:42.067+01:00</t>
  </si>
  <si>
    <t>2025-12-06T13:10:58.503+01:00</t>
  </si>
  <si>
    <t>2025-12-06T13:02:11.286+01:00</t>
  </si>
  <si>
    <t>2025-12-06T13:19:55.477+01:00</t>
  </si>
  <si>
    <t>2025-12-06T13:02:01.932+01:00</t>
  </si>
  <si>
    <t>2025-12-06T13:22:07.296+01:00</t>
  </si>
  <si>
    <t>2025-12-06T13:30:00.707+01:00</t>
  </si>
  <si>
    <t>2025-12-06T13:02:02.301+01:00</t>
  </si>
  <si>
    <t>2025-12-06T13:01:02.298+01:00</t>
  </si>
  <si>
    <t>2025-12-06T13:09:52.330+01:00</t>
  </si>
  <si>
    <t>2025-12-06T12:58:02.900+01:00</t>
  </si>
  <si>
    <t>2025-12-06T13:06:35.322+01:00</t>
  </si>
  <si>
    <t>2025-12-06T12:49:01.797+01:00</t>
  </si>
  <si>
    <t>2025-12-06T12:56:34.384+01:00</t>
  </si>
  <si>
    <t>2025-12-06T13:04:35.078+01:00</t>
  </si>
  <si>
    <t>2025-12-06T12:50:38.217+01:00</t>
  </si>
  <si>
    <t>2025-12-06T12:47:01.372+01:00</t>
  </si>
  <si>
    <t>2025-12-06T12:54:25.439+01:00</t>
  </si>
  <si>
    <t>2025-12-06T12:45:58.183+01:00</t>
  </si>
  <si>
    <t>2025-12-06T12:53:58.846+01:00</t>
  </si>
  <si>
    <t>2025-12-06T12:41:44.908+01:00</t>
  </si>
  <si>
    <t>2025-12-06T12:49:07.196+01:00</t>
  </si>
  <si>
    <t>2025-12-06T13:03:43.012+01:00</t>
  </si>
  <si>
    <t>2025-12-06T12:41:59.142+01:00</t>
  </si>
  <si>
    <t>2025-12-06T12:31:23.584+01:00</t>
  </si>
  <si>
    <t>2025-12-06T12:37:38.477+01:00</t>
  </si>
  <si>
    <t>2025-12-06T12:28:01.846+01:00</t>
  </si>
  <si>
    <t>2025-12-06T12:56:35.192+01:00</t>
  </si>
  <si>
    <t>2025-12-06T12:26:55.740+01:00</t>
  </si>
  <si>
    <t>2025-12-06T12:32:32.353+01:00</t>
  </si>
  <si>
    <t>2025-12-06T12:26:55.525+01:00</t>
  </si>
  <si>
    <t>2025-12-06T12:32:18.355+01:00</t>
  </si>
  <si>
    <t>2025-12-06T12:26:01.697+01:00</t>
  </si>
  <si>
    <t>2025-12-06T12:36:21.139+01:00</t>
  </si>
  <si>
    <t>2025-12-06T12:55:41.925+01:00</t>
  </si>
  <si>
    <t>2025-12-06T12:26:01.999+01:00</t>
  </si>
  <si>
    <t>2025-12-06T12:25:02.410+01:00</t>
  </si>
  <si>
    <t>2025-12-06T12:40:04.175+01:00</t>
  </si>
  <si>
    <t>2025-12-06T13:05:46.798+01:00</t>
  </si>
  <si>
    <t>2025-12-06T12:25:03.000+01:00</t>
  </si>
  <si>
    <t>2025-12-06T12:21:56.820+01:00</t>
  </si>
  <si>
    <t>2025-12-06T12:30:01.852+01:00</t>
  </si>
  <si>
    <t>2025-12-06T12:04:08.027+01:00</t>
  </si>
  <si>
    <t>2025-12-06T12:14:19.293+01:00</t>
  </si>
  <si>
    <t>2025-12-06T12:04:07.998+01:00</t>
  </si>
  <si>
    <t>2025-12-06T12:11:51.457+01:00</t>
  </si>
  <si>
    <t>2025-12-06T12:04:02.200+01:00</t>
  </si>
  <si>
    <t>2025-12-06T12:18:23.089+01:00</t>
  </si>
  <si>
    <t>2025-12-06T12:36:35.438+01:00</t>
  </si>
  <si>
    <t>2025-12-06T12:04:02.603+01:00</t>
  </si>
  <si>
    <t>2025-12-06T11:58:52.841+01:00</t>
  </si>
  <si>
    <t>2025-12-06T12:09:06.413+01:00</t>
  </si>
  <si>
    <t>2025-12-06T11:49:02.545+01:00</t>
  </si>
  <si>
    <t>2025-12-06T11:54:45.009+01:00</t>
  </si>
  <si>
    <t>2025-12-06T11:42:41.016+01:00</t>
  </si>
  <si>
    <t>2025-12-06T11:50:08.181+01:00</t>
  </si>
  <si>
    <t>Jan</t>
  </si>
  <si>
    <t>2025-12-06T11:38:47.055+01:00</t>
  </si>
  <si>
    <t>2025-12-06T11:44:22.327+01:00</t>
  </si>
  <si>
    <t>2025-12-06T11:33:02.513+01:00</t>
  </si>
  <si>
    <t>2025-12-06T11:38:27.941+01:00</t>
  </si>
  <si>
    <t>2025-12-06T11:55:40.913+01:00</t>
  </si>
  <si>
    <t>2025-12-06T11:33:02.921+01:00</t>
  </si>
  <si>
    <t>2025-12-06T11:33:02.496+01:00</t>
  </si>
  <si>
    <t>2025-12-06T11:43:36.970+01:00</t>
  </si>
  <si>
    <t>2025-12-06T11:31:38.019+01:00</t>
  </si>
  <si>
    <t>2025-12-06T11:39:48.182+01:00</t>
  </si>
  <si>
    <t>2025-12-06T11:20:02.291+01:00</t>
  </si>
  <si>
    <t>2025-12-06T11:33:31.927+01:00</t>
  </si>
  <si>
    <t>2025-12-06T12:01:07.042+01:00</t>
  </si>
  <si>
    <t>2025-12-06T11:20:02.632+01:00</t>
  </si>
  <si>
    <t>2025-12-06T11:13:01.942+01:00</t>
  </si>
  <si>
    <t>2025-12-06T11:27:21.925+01:00</t>
  </si>
  <si>
    <t>2025-12-06T11:43:56.169+01:00</t>
  </si>
  <si>
    <t>2025-12-06T11:17:54.877+01:00</t>
  </si>
  <si>
    <t>2025-12-06T11:08:28.947+01:00</t>
  </si>
  <si>
    <t>2025-12-06T11:30:41.302+01:00</t>
  </si>
  <si>
    <t>2025-12-06T10:40:03.269+01:00</t>
  </si>
  <si>
    <t>2025-12-06T11:00:27.812+01:00</t>
  </si>
  <si>
    <t>2025-12-06T11:21:12.471+01:00</t>
  </si>
  <si>
    <t>2025-12-06T10:55:19.520+01:00</t>
  </si>
  <si>
    <t>2025-12-06T10:16:02.231+01:00</t>
  </si>
  <si>
    <t>2025-12-06T11:05:23.763+01:00</t>
  </si>
  <si>
    <t>2025-12-06T11:21:56.569+01:00</t>
  </si>
  <si>
    <t>2025-12-06T10:16:02.558+01:00</t>
  </si>
  <si>
    <t>2025-12-06T10:07:01.746+01:00</t>
  </si>
  <si>
    <t>2025-12-06T11:03:44.763+01:00</t>
  </si>
  <si>
    <t>2025-12-06T11:28:35.533+01:00</t>
  </si>
  <si>
    <t>2025-12-06T10:07:02.220+01:00</t>
  </si>
  <si>
    <t>2025-12-06T00:41:48.642+01:00</t>
  </si>
  <si>
    <t>2025-12-06T00:48:45.713+01:00</t>
  </si>
  <si>
    <t>2025-12-06T00:25:37.308+01:00</t>
  </si>
  <si>
    <t>2025-12-06T00:31:51.741+01:00</t>
  </si>
  <si>
    <t>2025-12-06T00:00:28.363+01:00</t>
  </si>
  <si>
    <t>2025-12-06T00:06:57.654+01:00</t>
  </si>
  <si>
    <t>2025-12-05T23:58:29.858+01:00</t>
  </si>
  <si>
    <t>2025-12-06T00:06:54.647+01:00</t>
  </si>
  <si>
    <t>2025-12-05T23:46:53.285+01:00</t>
  </si>
  <si>
    <t>2025-12-05T23:53:23.632+01:00</t>
  </si>
  <si>
    <t>2025-12-05T23:46:06.361+01:00</t>
  </si>
  <si>
    <t>2025-12-05T23:58:08.696+01:00</t>
  </si>
  <si>
    <t>2025-12-05T23:30:49.178+01:00</t>
  </si>
  <si>
    <t>2025-12-05T23:35:58.608+01:00</t>
  </si>
  <si>
    <t>2025-12-05T23:24:11.899+01:00</t>
  </si>
  <si>
    <t>2025-12-05T23:32:46.540+01:00</t>
  </si>
  <si>
    <t>2025-12-05T23:23:02.625+01:00</t>
  </si>
  <si>
    <t>2025-12-05T23:32:27.639+01:00</t>
  </si>
  <si>
    <t>2025-12-05T23:17:55.535+01:00</t>
  </si>
  <si>
    <t>2025-12-05T23:18:13.296+01:00</t>
  </si>
  <si>
    <t>2025-12-05T23:16:03.821+01:00</t>
  </si>
  <si>
    <t>2025-12-05T23:23:37.664+01:00</t>
  </si>
  <si>
    <t>2025-12-05T22:57:31.176+01:00</t>
  </si>
  <si>
    <t>2025-12-05T23:05:39.547+01:00</t>
  </si>
  <si>
    <t>2025-12-05T22:57:01.527+01:00</t>
  </si>
  <si>
    <t>2025-12-05T23:04:20.212+01:00</t>
  </si>
  <si>
    <t>2025-12-05T22:57:01.808+01:00</t>
  </si>
  <si>
    <t>2025-12-05T22:54:02.328+01:00</t>
  </si>
  <si>
    <t>2025-12-05T22:59:16.263+01:00</t>
  </si>
  <si>
    <t>2025-12-05T22:48:30.937+01:00</t>
  </si>
  <si>
    <t>2025-12-05T22:53:43.429+01:00</t>
  </si>
  <si>
    <t>2025-12-05T22:47:57.695+01:00</t>
  </si>
  <si>
    <t>2025-12-05T22:56:07.371+01:00</t>
  </si>
  <si>
    <t>2025-12-05T22:43:30.589+01:00</t>
  </si>
  <si>
    <t>2025-12-05T22:50:25.683+01:00</t>
  </si>
  <si>
    <t>2025-12-05T22:41:53.813+01:00</t>
  </si>
  <si>
    <t>2025-12-05T22:51:37.402+01:00</t>
  </si>
  <si>
    <t>2025-12-05T22:39:00.745+01:00</t>
  </si>
  <si>
    <t>2025-12-05T22:48:15.501+01:00</t>
  </si>
  <si>
    <t>2025-12-05T22:36:00.289+01:00</t>
  </si>
  <si>
    <t>2025-12-05T22:44:41.615+01:00</t>
  </si>
  <si>
    <t>2025-12-05T22:33:02.593+01:00</t>
  </si>
  <si>
    <t>2025-12-05T22:43:01.187+01:00</t>
  </si>
  <si>
    <t>2025-12-05T23:08:21.165+01:00</t>
  </si>
  <si>
    <t>2025-12-05T22:33:53.612+01:00</t>
  </si>
  <si>
    <t>Mukhiddinjon</t>
  </si>
  <si>
    <t>2025-12-05T22:32:14.531+01:00</t>
  </si>
  <si>
    <t>2025-12-05T22:41:12.319+01:00</t>
  </si>
  <si>
    <t>2025-12-05T22:30:29.446+01:00</t>
  </si>
  <si>
    <t>2025-12-05T22:38:04.392+01:00</t>
  </si>
  <si>
    <t>2025-12-05T22:27:18.550+01:00</t>
  </si>
  <si>
    <t>2025-12-05T22:32:50.375+01:00</t>
  </si>
  <si>
    <t>2025-12-05T22:22:05.604+01:00</t>
  </si>
  <si>
    <t>2025-12-05T22:31:01.162+01:00</t>
  </si>
  <si>
    <t>2025-12-05T22:40:23.581+01:00</t>
  </si>
  <si>
    <t>2025-12-05T22:26:17.830+01:00</t>
  </si>
  <si>
    <t>2025-12-05T22:10:58.071+01:00</t>
  </si>
  <si>
    <t>2025-12-05T22:17:09.381+01:00</t>
  </si>
  <si>
    <t>MUHAMMED</t>
  </si>
  <si>
    <t>2025-12-05T21:55:00.455+01:00</t>
  </si>
  <si>
    <t>2025-12-05T22:02:02.238+01:00</t>
  </si>
  <si>
    <t>2025-12-05T21:54:23.797+01:00</t>
  </si>
  <si>
    <t>2025-12-05T21:59:33.216+01:00</t>
  </si>
  <si>
    <t>2025-12-05T21:51:28.212+01:00</t>
  </si>
  <si>
    <t>2025-12-05T21:57:17.353+01:00</t>
  </si>
  <si>
    <t>2025-12-05T21:47:02.206+01:00</t>
  </si>
  <si>
    <t>2025-12-05T21:56:17.034+01:00</t>
  </si>
  <si>
    <t>2025-12-05T22:28:19.342+01:00</t>
  </si>
  <si>
    <t>2025-12-05T21:48:12.857+01:00</t>
  </si>
  <si>
    <t>2025-12-05T21:46:56.946+01:00</t>
  </si>
  <si>
    <t>2025-12-05T21:54:05.363+01:00</t>
  </si>
  <si>
    <t>2025-12-05T21:43:15.945+01:00</t>
  </si>
  <si>
    <t>2025-12-05T21:53:14.214+01:00</t>
  </si>
  <si>
    <t>Liubov Kormash</t>
  </si>
  <si>
    <t>2025-12-05T21:32:01.698+01:00</t>
  </si>
  <si>
    <t>2025-12-05T21:39:38.007+01:00</t>
  </si>
  <si>
    <t>2025-12-05T21:50:18.387+01:00</t>
  </si>
  <si>
    <t>2025-12-05T21:32:02.196+01:00</t>
  </si>
  <si>
    <t>2025-12-05T21:26:26.805+01:00</t>
  </si>
  <si>
    <t>2025-12-05T21:33:45.216+01:00</t>
  </si>
  <si>
    <t>2025-12-05T21:24:28.119+01:00</t>
  </si>
  <si>
    <t>2025-12-05T21:32:51.389+01:00</t>
  </si>
  <si>
    <t>2025-12-05T21:16:52.939+01:00</t>
  </si>
  <si>
    <t>2025-12-05T21:23:55.941+01:00</t>
  </si>
  <si>
    <t>2025-12-05T21:16:03.454+01:00</t>
  </si>
  <si>
    <t>2025-12-05T21:27:28.135+01:00</t>
  </si>
  <si>
    <t>2025-12-05T21:15:03.357+01:00</t>
  </si>
  <si>
    <t>2025-12-05T21:25:23.187+01:00</t>
  </si>
  <si>
    <t>2025-12-05T21:10:01.800+01:00</t>
  </si>
  <si>
    <t>2025-12-05T21:21:28.055+01:00</t>
  </si>
  <si>
    <t>2025-12-05T21:07:32.876+01:00</t>
  </si>
  <si>
    <t>2025-12-05T21:17:14.115+01:00</t>
  </si>
  <si>
    <t>2025-12-05T20:57:25.594+01:00</t>
  </si>
  <si>
    <t>2025-12-05T21:05:55.190+01:00</t>
  </si>
  <si>
    <t>2025-12-05T20:56:57.749+01:00</t>
  </si>
  <si>
    <t>2025-12-05T21:04:45.215+01:00</t>
  </si>
  <si>
    <t>2025-12-05T20:56:52.623+01:00</t>
  </si>
  <si>
    <t>2025-12-05T21:03:01.168+01:00</t>
  </si>
  <si>
    <t>2025-12-05T20:50:56.109+01:00</t>
  </si>
  <si>
    <t>2025-12-05T21:02:45.132+01:00</t>
  </si>
  <si>
    <t>2025-12-05T20:50:02.620+01:00</t>
  </si>
  <si>
    <t>2025-12-05T20:57:54.815+01:00</t>
  </si>
  <si>
    <t>2025-12-05T21:09:39.677+01:00</t>
  </si>
  <si>
    <t>2025-12-05T20:50:02.924+01:00</t>
  </si>
  <si>
    <t>2025-12-05T20:47:38.102+01:00</t>
  </si>
  <si>
    <t>2025-12-05T20:53:47.797+01:00</t>
  </si>
  <si>
    <t>2025-12-05T20:46:35.446+01:00</t>
  </si>
  <si>
    <t>2025-12-05T20:54:44.039+01:00</t>
  </si>
  <si>
    <t>2025-12-05T20:41:29.211+01:00</t>
  </si>
  <si>
    <t>2025-12-05T20:53:22.020+01:00</t>
  </si>
  <si>
    <t>2025-12-05T20:36:55.172+01:00</t>
  </si>
  <si>
    <t>2025-12-05T20:48:13.974+01:00</t>
  </si>
  <si>
    <t>2025-12-05T20:35:57.981+01:00</t>
  </si>
  <si>
    <t>2025-12-05T20:43:14.973+01:00</t>
  </si>
  <si>
    <t>2025-12-05T20:26:54.971+01:00</t>
  </si>
  <si>
    <t>2025-12-05T20:31:48.907+01:00</t>
  </si>
  <si>
    <t>2025-12-05T20:23:20.439+01:00</t>
  </si>
  <si>
    <t>2025-12-05T20:29:34.071+01:00</t>
  </si>
  <si>
    <t>2025-12-05T20:23:01.874+01:00</t>
  </si>
  <si>
    <t>2025-12-05T20:33:03.810+01:00</t>
  </si>
  <si>
    <t>2025-12-05T20:18:02.403+01:00</t>
  </si>
  <si>
    <t>2025-12-05T20:23:59.739+01:00</t>
  </si>
  <si>
    <t>2025-12-05T20:44:55.501+01:00</t>
  </si>
  <si>
    <t>2025-12-05T20:18:45.510+01:00</t>
  </si>
  <si>
    <t>2025-12-05T20:09:02.484+01:00</t>
  </si>
  <si>
    <t>2025-12-05T20:19:53.773+01:00</t>
  </si>
  <si>
    <t>2025-12-05T20:01:36.283+01:00</t>
  </si>
  <si>
    <t>2025-12-05T20:17:47.966+01:00</t>
  </si>
  <si>
    <t>2025-12-05T19:59:02.387+01:00</t>
  </si>
  <si>
    <t>2025-12-05T20:11:49.730+01:00</t>
  </si>
  <si>
    <t>2025-12-05T20:42:29.176+01:00</t>
  </si>
  <si>
    <t>2025-12-05T20:01:23.929+01:00</t>
  </si>
  <si>
    <t>2025-12-05T19:59:02.372+01:00</t>
  </si>
  <si>
    <t>2025-12-05T20:14:40.737+01:00</t>
  </si>
  <si>
    <t>2025-12-05T19:54:15.493+01:00</t>
  </si>
  <si>
    <t>2025-12-05T20:05:09.975+01:00</t>
  </si>
  <si>
    <t>2025-12-05T19:52:00.938+01:00</t>
  </si>
  <si>
    <t>2025-12-05T20:13:36.048+01:00</t>
  </si>
  <si>
    <t>2025-12-05T19:50:03.256+01:00</t>
  </si>
  <si>
    <t>2025-12-05T20:09:57.985+01:00</t>
  </si>
  <si>
    <t>2025-12-05T20:36:15.880+01:00</t>
  </si>
  <si>
    <t>2025-12-05T19:50:37.868+01:00</t>
  </si>
  <si>
    <t>2025-12-05T19:50:03.243+01:00</t>
  </si>
  <si>
    <t>2025-12-05T20:10:30.034+01:00</t>
  </si>
  <si>
    <t>2025-12-05T20:29:27.972+01:00</t>
  </si>
  <si>
    <t>2025-12-05T19:50:44.201+01:00</t>
  </si>
  <si>
    <t>2025-12-05T19:49:14.836+01:00</t>
  </si>
  <si>
    <t>2025-12-05T20:05:07.990+01:00</t>
  </si>
  <si>
    <t>2025-12-05T19:49:14.835+01:00</t>
  </si>
  <si>
    <t>2025-12-05T19:56:40.300+01:00</t>
  </si>
  <si>
    <t>2025-12-05T19:49:14.762+01:00</t>
  </si>
  <si>
    <t>2025-12-05T19:54:18.893+01:00</t>
  </si>
  <si>
    <t>2025-12-05T19:49:01.752+01:00</t>
  </si>
  <si>
    <t>2025-12-05T19:56:45.672+01:00</t>
  </si>
  <si>
    <t>2025-12-05T20:09:40.325+01:00</t>
  </si>
  <si>
    <t>2025-12-05T19:49:02.227+01:00</t>
  </si>
  <si>
    <t>2025-12-05T19:46:43.089+01:00</t>
  </si>
  <si>
    <t>2025-12-05T20:02:47.060+01:00</t>
  </si>
  <si>
    <t>2025-12-05T19:43:58.665+01:00</t>
  </si>
  <si>
    <t>2025-12-05T19:49:18.892+01:00</t>
  </si>
  <si>
    <t>2025-12-05T19:42:02.264+01:00</t>
  </si>
  <si>
    <t>2025-12-05T19:52:38.738+01:00</t>
  </si>
  <si>
    <t>2025-12-05T19:42:02.249+01:00</t>
  </si>
  <si>
    <t>2025-12-05T19:59:13.807+01:00</t>
  </si>
  <si>
    <t>2025-12-05T19:41:02.269+01:00</t>
  </si>
  <si>
    <t>2025-12-05T19:54:34.784+01:00</t>
  </si>
  <si>
    <t>2025-12-05T20:30:58.255+01:00</t>
  </si>
  <si>
    <t>2025-12-05T19:41:02.994+01:00</t>
  </si>
  <si>
    <t>2025-12-05T19:34:02.343+01:00</t>
  </si>
  <si>
    <t>2025-12-05T19:45:02.761+01:00</t>
  </si>
  <si>
    <t>2025-12-05T19:33:22.094+01:00</t>
  </si>
  <si>
    <t>2025-12-05T19:47:39.927+01:00</t>
  </si>
  <si>
    <t>2025-12-05T19:31:52.037+01:00</t>
  </si>
  <si>
    <t>2025-12-05T19:43:29.889+01:00</t>
  </si>
  <si>
    <t>2025-12-05T19:30:52.663+01:00</t>
  </si>
  <si>
    <t>2025-12-05T19:38:38.924+01:00</t>
  </si>
  <si>
    <t>2025-12-05T19:30:23.150+01:00</t>
  </si>
  <si>
    <t>2025-12-05T19:41:59.074+01:00</t>
  </si>
  <si>
    <t>2025-12-05T19:29:19.157+01:00</t>
  </si>
  <si>
    <t>2025-12-05T19:40:20.046+01:00</t>
  </si>
  <si>
    <t>2025-12-05T19:26:48.559+01:00</t>
  </si>
  <si>
    <t>2025-12-05T19:38:54.881+01:00</t>
  </si>
  <si>
    <t>2025-12-05T19:25:54.124+01:00</t>
  </si>
  <si>
    <t>2025-12-05T19:30:59.941+01:00</t>
  </si>
  <si>
    <t>2025-12-05T19:24:06.638+01:00</t>
  </si>
  <si>
    <t>2025-12-05T19:30:47.711+01:00</t>
  </si>
  <si>
    <t>2025-12-05T19:22:21.803+01:00</t>
  </si>
  <si>
    <t>2025-12-05T19:29:40.020+01:00</t>
  </si>
  <si>
    <t>2025-12-05T19:21:02.804+01:00</t>
  </si>
  <si>
    <t>2025-12-05T19:34:27.070+01:00</t>
  </si>
  <si>
    <t>2025-12-05T19:19:40.996+01:00</t>
  </si>
  <si>
    <t>2025-12-05T19:30:40.925+01:00</t>
  </si>
  <si>
    <t>2025-12-05T19:18:41.209+01:00</t>
  </si>
  <si>
    <t>2025-12-05T19:25:56.986+01:00</t>
  </si>
  <si>
    <t>2025-12-05T19:16:03.880+01:00</t>
  </si>
  <si>
    <t>2025-12-05T19:22:24.939+01:00</t>
  </si>
  <si>
    <t>2025-12-05T19:14:08.145+01:00</t>
  </si>
  <si>
    <t>2025-12-05T19:18:45.802+01:00</t>
  </si>
  <si>
    <t>2025-12-05T19:12:01.856+01:00</t>
  </si>
  <si>
    <t>2025-12-05T19:17:46.593+01:00</t>
  </si>
  <si>
    <t>2025-12-05T19:11:02.053+01:00</t>
  </si>
  <si>
    <t>2025-12-05T19:16:32.141+01:00</t>
  </si>
  <si>
    <t>2025-12-05T19:24:15.669+01:00</t>
  </si>
  <si>
    <t>2025-12-05T19:11:02.727+01:00</t>
  </si>
  <si>
    <t>2025-12-05T19:05:33.685+01:00</t>
  </si>
  <si>
    <t>2025-12-05T19:11:47.665+01:00</t>
  </si>
  <si>
    <t>2025-12-05T19:01:01.592+01:00</t>
  </si>
  <si>
    <t>2025-12-05T19:10:35.473+01:00</t>
  </si>
  <si>
    <t>Dilshodbek</t>
  </si>
  <si>
    <t>2025-12-05T18:58:25.979+01:00</t>
  </si>
  <si>
    <t>2025-12-05T19:08:15.621+01:00</t>
  </si>
  <si>
    <t>2025-12-05T18:57:16.844+01:00</t>
  </si>
  <si>
    <t>2025-12-05T19:05:17.614+01:00</t>
  </si>
  <si>
    <t>2025-12-05T18:55:44.814+01:00</t>
  </si>
  <si>
    <t>2025-12-05T19:06:09.709+01:00</t>
  </si>
  <si>
    <t>2025-12-05T18:45:05.406+01:00</t>
  </si>
  <si>
    <t>2025-12-05T18:51:59.965+01:00</t>
  </si>
  <si>
    <t>2025-12-05T19:05:06.431+01:00</t>
  </si>
  <si>
    <t>2025-12-05T18:45:45.936+01:00</t>
  </si>
  <si>
    <t>2025-12-05T18:42:40.654+01:00</t>
  </si>
  <si>
    <t>2025-12-05T18:50:54.497+01:00</t>
  </si>
  <si>
    <t>2025-12-05T18:33:23.990+01:00</t>
  </si>
  <si>
    <t>2025-12-05T18:43:18.587+01:00</t>
  </si>
  <si>
    <t>2025-12-05T18:29:47.835+01:00</t>
  </si>
  <si>
    <t>2025-12-05T18:44:23.492+01:00</t>
  </si>
  <si>
    <t>2025-12-05T18:28:02.291+01:00</t>
  </si>
  <si>
    <t>2025-12-05T18:34:07.234+01:00</t>
  </si>
  <si>
    <t>2025-12-05T19:00:19.210+01:00</t>
  </si>
  <si>
    <t>2025-12-05T18:28:02.629+01:00</t>
  </si>
  <si>
    <t>Edmund</t>
  </si>
  <si>
    <t>2025-12-05T18:25:25.953+01:00</t>
  </si>
  <si>
    <t>2025-12-05T18:40:34.356+01:00</t>
  </si>
  <si>
    <t>2025-12-05T18:24:13.797+01:00</t>
  </si>
  <si>
    <t>2025-12-05T18:32:14.443+01:00</t>
  </si>
  <si>
    <t>2025-12-05T18:24:02.428+01:00</t>
  </si>
  <si>
    <t>2025-12-05T18:37:55.223+01:00</t>
  </si>
  <si>
    <t>2025-12-05T19:13:13.016+01:00</t>
  </si>
  <si>
    <t>2025-12-05T18:25:17.619+01:00</t>
  </si>
  <si>
    <t>2025-12-05T18:21:58.616+01:00</t>
  </si>
  <si>
    <t>2025-12-05T18:36:44.553+01:00</t>
  </si>
  <si>
    <t>2025-12-05T18:20:30.621+01:00</t>
  </si>
  <si>
    <t>2025-12-05T18:33:28.560+01:00</t>
  </si>
  <si>
    <t>2025-12-05T18:19:01.748+01:00</t>
  </si>
  <si>
    <t>2025-12-05T18:40:19.247+01:00</t>
  </si>
  <si>
    <t>2025-12-05T18:55:59.350+01:00</t>
  </si>
  <si>
    <t>2025-12-05T18:21:28.923+01:00</t>
  </si>
  <si>
    <t>2025-12-05T18:17:40.781+01:00</t>
  </si>
  <si>
    <t>2025-12-05T18:30:48.524+01:00</t>
  </si>
  <si>
    <t>2025-12-05T18:13:31.249+01:00</t>
  </si>
  <si>
    <t>2025-12-05T18:19:57.430+01:00</t>
  </si>
  <si>
    <t>2025-12-05T18:11:54.071+01:00</t>
  </si>
  <si>
    <t>2025-12-05T18:19:49.429+01:00</t>
  </si>
  <si>
    <t>2025-12-05T18:11:02.363+01:00</t>
  </si>
  <si>
    <t>2025-12-05T18:23:24.210+01:00</t>
  </si>
  <si>
    <t>2025-12-05T18:45:18.072+01:00</t>
  </si>
  <si>
    <t>2025-12-05T18:11:02.689+01:00</t>
  </si>
  <si>
    <t>2025-12-05T18:08:22.452+01:00</t>
  </si>
  <si>
    <t>2025-12-05T18:25:16.399+01:00</t>
  </si>
  <si>
    <t>2025-12-05T18:08:20.502+01:00</t>
  </si>
  <si>
    <t>2025-12-05T18:18:46.434+01:00</t>
  </si>
  <si>
    <t>2025-12-05T18:07:02.078+01:00</t>
  </si>
  <si>
    <t>2025-12-05T18:14:06.256+01:00</t>
  </si>
  <si>
    <t>2025-12-05T18:07:02.060+01:00</t>
  </si>
  <si>
    <t>2025-12-05T18:16:17.866+01:00</t>
  </si>
  <si>
    <t>2025-12-05T18:05:02.460+01:00</t>
  </si>
  <si>
    <t>2025-12-05T18:45:28.944+01:00</t>
  </si>
  <si>
    <t>2025-12-05T19:10:35.895+01:00</t>
  </si>
  <si>
    <t>2025-12-05T18:05:03.113+01:00</t>
  </si>
  <si>
    <t>2025-12-05T18:02:32.030+01:00</t>
  </si>
  <si>
    <t>2025-12-05T18:12:39.484+01:00</t>
  </si>
  <si>
    <t>2025-12-05T17:58:02.340+01:00</t>
  </si>
  <si>
    <t>2025-12-05T18:05:18.145+01:00</t>
  </si>
  <si>
    <t>2025-12-05T17:52:56.655+01:00</t>
  </si>
  <si>
    <t>2025-12-05T17:58:21.340+01:00</t>
  </si>
  <si>
    <t>2025-12-05T17:51:43.138+01:00</t>
  </si>
  <si>
    <t>2025-12-05T17:52:14.109+01:00</t>
  </si>
  <si>
    <t>2025-12-05T17:47:39.715+01:00</t>
  </si>
  <si>
    <t>2025-12-05T17:52:17.093+01:00</t>
  </si>
  <si>
    <t>2025-12-05T17:43:02.348+01:00</t>
  </si>
  <si>
    <t>2025-12-05T17:51:23.140+01:00</t>
  </si>
  <si>
    <t>2025-12-05T18:08:29.425+01:00</t>
  </si>
  <si>
    <t>2025-12-05T17:44:31.808+01:00</t>
  </si>
  <si>
    <t>2025-12-05T17:40:02.195+01:00</t>
  </si>
  <si>
    <t>2025-12-05T17:49:39.923+01:00</t>
  </si>
  <si>
    <t>2025-12-05T17:38:21.196+01:00</t>
  </si>
  <si>
    <t>2025-12-05T17:46:18.369+01:00</t>
  </si>
  <si>
    <t>2025-12-05T17:32:02.878+01:00</t>
  </si>
  <si>
    <t>2025-12-05T18:41:46.206+01:00</t>
  </si>
  <si>
    <t>2025-12-05T17:30:07.662+01:00</t>
  </si>
  <si>
    <t>2025-12-05T17:38:42.110+01:00</t>
  </si>
  <si>
    <t>2025-12-05T17:29:34.246+01:00</t>
  </si>
  <si>
    <t>2025-12-05T17:35:44.295+01:00</t>
  </si>
  <si>
    <t>2025-12-05T17:29:08.588+01:00</t>
  </si>
  <si>
    <t>2025-12-05T17:41:46.359+01:00</t>
  </si>
  <si>
    <t>2025-12-05T17:28:02.392+01:00</t>
  </si>
  <si>
    <t>2025-12-05T17:37:31.095+01:00</t>
  </si>
  <si>
    <t>2025-12-05T17:24:02.305+01:00</t>
  </si>
  <si>
    <t>2025-12-05T17:34:57.101+01:00</t>
  </si>
  <si>
    <t>2025-12-05T17:42:00.124+01:00</t>
  </si>
  <si>
    <t>2025-12-05T17:24:02.566+01:00</t>
  </si>
  <si>
    <t>2025-12-05T17:19:02.224+01:00</t>
  </si>
  <si>
    <t>2025-12-05T17:27:16.606+01:00</t>
  </si>
  <si>
    <t>2025-12-05T17:46:22.044+01:00</t>
  </si>
  <si>
    <t>2025-12-05T17:19:02.730+01:00</t>
  </si>
  <si>
    <t>2025-12-05T17:19:02.210+01:00</t>
  </si>
  <si>
    <t>2025-12-05T17:29:18.325+01:00</t>
  </si>
  <si>
    <t>2025-12-05T18:16:01.474+01:00</t>
  </si>
  <si>
    <t>2025-12-05T17:19:02.726+01:00</t>
  </si>
  <si>
    <t>2025-12-05T17:07:42.146+01:00</t>
  </si>
  <si>
    <t>2025-12-05T17:13:02.310+01:00</t>
  </si>
  <si>
    <t>2025-12-05T17:02:08.650+01:00</t>
  </si>
  <si>
    <t>2025-12-05T17:12:18.299+01:00</t>
  </si>
  <si>
    <t>2025-12-05T16:58:38.865+01:00</t>
  </si>
  <si>
    <t>2025-12-05T17:04:45.270+01:00</t>
  </si>
  <si>
    <t>Zaza</t>
  </si>
  <si>
    <t>2025-12-05T16:57:02.280+01:00</t>
  </si>
  <si>
    <t>2025-12-05T17:02:19.299+01:00</t>
  </si>
  <si>
    <t>2025-12-05T16:50:57.562+01:00</t>
  </si>
  <si>
    <t>2025-12-05T17:00:18.226+01:00</t>
  </si>
  <si>
    <t>2025-12-05T16:47:02.024+01:00</t>
  </si>
  <si>
    <t>2025-12-05T16:57:58.014+01:00</t>
  </si>
  <si>
    <t>2025-12-05T17:24:36.073+01:00</t>
  </si>
  <si>
    <t>2025-12-05T16:47:02.425+01:00</t>
  </si>
  <si>
    <t>2025-12-05T16:44:01.881+01:00</t>
  </si>
  <si>
    <t>2025-12-05T16:55:10.002+01:00</t>
  </si>
  <si>
    <t>2025-12-05T16:42:22.184+01:00</t>
  </si>
  <si>
    <t>2025-12-05T16:49:41.237+01:00</t>
  </si>
  <si>
    <t>2025-12-05T16:40:28.445+01:00</t>
  </si>
  <si>
    <t>2025-12-05T16:49:43.196+01:00</t>
  </si>
  <si>
    <t>2025-12-05T16:34:02.105+01:00</t>
  </si>
  <si>
    <t>2025-12-05T16:41:34.017+01:00</t>
  </si>
  <si>
    <t>2025-12-05T17:11:47.416+01:00</t>
  </si>
  <si>
    <t>2025-12-05T16:34:02.501+01:00</t>
  </si>
  <si>
    <t>2025-12-05T16:18:01.706+01:00</t>
  </si>
  <si>
    <t>2025-12-05T16:32:49.467+01:00</t>
  </si>
  <si>
    <t>2025-12-05T17:05:34.967+01:00</t>
  </si>
  <si>
    <t>2025-12-05T16:18:02.016+01:00</t>
  </si>
  <si>
    <t>2025-12-05T16:16:02.622+01:00</t>
  </si>
  <si>
    <t>2025-12-05T16:28:29.971+01:00</t>
  </si>
  <si>
    <t>2025-12-05T16:58:06.324+01:00</t>
  </si>
  <si>
    <t>2025-12-05T16:16:02.934+01:00</t>
  </si>
  <si>
    <t>2025-12-05T16:02:06.800+01:00</t>
  </si>
  <si>
    <t>2025-12-05T16:12:37.036+01:00</t>
  </si>
  <si>
    <t>2025-12-05T15:48:01.710+01:00</t>
  </si>
  <si>
    <t>2025-12-05T15:54:52.021+01:00</t>
  </si>
  <si>
    <t>2025-12-05T16:01:54.124+01:00</t>
  </si>
  <si>
    <t>2025-12-05T15:48:01.989+01:00</t>
  </si>
  <si>
    <t>2025-12-05T15:43:11.973+01:00</t>
  </si>
  <si>
    <t>2025-12-05T15:51:53.983+01:00</t>
  </si>
  <si>
    <t>2025-12-05T15:38:17.215+01:00</t>
  </si>
  <si>
    <t>2025-12-05T15:42:34.817+01:00</t>
  </si>
  <si>
    <t>2025-12-05T15:33:34.096+01:00</t>
  </si>
  <si>
    <t>2025-12-05T15:42:35.976+01:00</t>
  </si>
  <si>
    <t>2025-12-05T15:22:01.491+01:00</t>
  </si>
  <si>
    <t>2025-12-05T15:57:17.852+01:00</t>
  </si>
  <si>
    <t>2025-12-05T15:16:06.210+01:00</t>
  </si>
  <si>
    <t>2025-12-05T15:31:51.823+01:00</t>
  </si>
  <si>
    <t>2025-12-05T15:01:39.010+01:00</t>
  </si>
  <si>
    <t>2025-12-05T15:11:48.876+01:00</t>
  </si>
  <si>
    <t>2025-12-05T14:56:59.061+01:00</t>
  </si>
  <si>
    <t>2025-12-05T15:07:02.883+01:00</t>
  </si>
  <si>
    <t>2025-12-05T14:56:01.926+01:00</t>
  </si>
  <si>
    <t>2025-12-05T15:03:19.695+01:00</t>
  </si>
  <si>
    <t>2025-12-05T14:51:01.592+01:00</t>
  </si>
  <si>
    <t>2025-12-05T15:28:16.744+01:00</t>
  </si>
  <si>
    <t>2025-12-05T15:40:43.213+01:00</t>
  </si>
  <si>
    <t>2025-12-05T14:51:01.947+01:00</t>
  </si>
  <si>
    <t>2025-12-05T14:43:02.245+01:00</t>
  </si>
  <si>
    <t>2025-12-05T14:58:12.652+01:00</t>
  </si>
  <si>
    <t>2025-12-05T15:13:11.569+01:00</t>
  </si>
  <si>
    <t>2025-12-05T14:43:02.523+01:00</t>
  </si>
  <si>
    <t>2025-12-05T14:42:02.388+01:00</t>
  </si>
  <si>
    <t>2025-12-05T14:47:12.643+01:00</t>
  </si>
  <si>
    <t>2025-12-05T15:17:07.694+01:00</t>
  </si>
  <si>
    <t>2025-12-05T14:43:47.987+01:00</t>
  </si>
  <si>
    <t>2025-12-05T14:41:02.141+01:00</t>
  </si>
  <si>
    <t>2025-12-05T15:02:07.714+01:00</t>
  </si>
  <si>
    <t>2025-12-05T14:39:24.351+01:00</t>
  </si>
  <si>
    <t>2025-12-05T14:54:57.971+01:00</t>
  </si>
  <si>
    <t>2025-12-05T14:36:02.523+01:00</t>
  </si>
  <si>
    <t>2025-12-05T14:55:47.654+01:00</t>
  </si>
  <si>
    <t>2025-12-05T14:32:01.603+01:00</t>
  </si>
  <si>
    <t>2025-12-05T14:51:12.689+01:00</t>
  </si>
  <si>
    <t>2025-12-05T14:30:02.375+01:00</t>
  </si>
  <si>
    <t>2025-12-05T14:44:03.380+01:00</t>
  </si>
  <si>
    <t>2025-12-05T14:53:12.597+01:00</t>
  </si>
  <si>
    <t>2025-12-05T14:30:02.846+01:00</t>
  </si>
  <si>
    <t>2025-12-05T14:02:02.485+01:00</t>
  </si>
  <si>
    <t>2025-12-05T14:09:51.591+01:00</t>
  </si>
  <si>
    <t>2025-12-05T14:25:25.368+01:00</t>
  </si>
  <si>
    <t>2025-12-05T14:02:03.222+01:00</t>
  </si>
  <si>
    <t>2025-12-05T14:02:02.470+01:00</t>
  </si>
  <si>
    <t>2025-12-05T14:38:07.660+01:00</t>
  </si>
  <si>
    <t>2025-12-05T14:01:03.259+01:00</t>
  </si>
  <si>
    <t>2025-12-05T14:38:27.854+01:00</t>
  </si>
  <si>
    <t>2025-12-05T13:48:25.378+01:00</t>
  </si>
  <si>
    <t>2025-12-05T14:03:47.819+01:00</t>
  </si>
  <si>
    <t>2025-12-05T13:41:51.224+01:00</t>
  </si>
  <si>
    <t>2025-12-05T13:53:11.769+01:00</t>
  </si>
  <si>
    <t>2025-12-05T13:41:50.880+01:00</t>
  </si>
  <si>
    <t>2025-12-05T13:51:23.800+01:00</t>
  </si>
  <si>
    <t>2025-12-05T13:40:25.675+01:00</t>
  </si>
  <si>
    <t>2025-12-05T13:50:43.642+01:00</t>
  </si>
  <si>
    <t>Daniel Palátka</t>
  </si>
  <si>
    <t>2025-12-05T13:25:01.974+01:00</t>
  </si>
  <si>
    <t>2025-12-05T13:35:58.500+01:00</t>
  </si>
  <si>
    <t>2025-12-05T13:49:30.659+01:00</t>
  </si>
  <si>
    <t>2025-12-05T13:25:02.378+01:00</t>
  </si>
  <si>
    <t>2025-12-05T13:20:01.586+01:00</t>
  </si>
  <si>
    <t>2025-12-05T13:36:01.455+01:00</t>
  </si>
  <si>
    <t>2025-12-05T13:14:10.984+01:00</t>
  </si>
  <si>
    <t>2025-12-05T13:30:04.771+01:00</t>
  </si>
  <si>
    <t>2025-12-05T13:04:13.273+01:00</t>
  </si>
  <si>
    <t>2025-12-05T13:05:44.861+01:00</t>
  </si>
  <si>
    <t>2025-12-05T12:57:02.577+01:00</t>
  </si>
  <si>
    <t>2025-12-05T13:03:06.586+01:00</t>
  </si>
  <si>
    <t>2025-12-05T12:48:27.898+01:00</t>
  </si>
  <si>
    <t>2025-12-05T12:55:14.619+01:00</t>
  </si>
  <si>
    <t>2025-12-05T12:46:02.304+01:00</t>
  </si>
  <si>
    <t>2025-12-05T12:57:56.396+01:00</t>
  </si>
  <si>
    <t>2025-12-05T12:40:02.567+01:00</t>
  </si>
  <si>
    <t>2025-12-05T13:06:24.839+01:00</t>
  </si>
  <si>
    <t>2025-12-05T12:34:02.630+01:00</t>
  </si>
  <si>
    <t>2025-12-05T12:42:34.452+01:00</t>
  </si>
  <si>
    <t>2025-12-05T12:57:13.245+01:00</t>
  </si>
  <si>
    <t>2025-12-05T12:34:02.948+01:00</t>
  </si>
  <si>
    <t>2025-12-05T12:28:40.031+01:00</t>
  </si>
  <si>
    <t>2025-12-05T12:38:45.578+01:00</t>
  </si>
  <si>
    <t>2025-12-05T12:25:02.343+01:00</t>
  </si>
  <si>
    <t>2025-12-05T12:35:28.353+01:00</t>
  </si>
  <si>
    <t>2025-12-05T12:52:11.597+01:00</t>
  </si>
  <si>
    <t>2025-12-05T12:25:02.650+01:00</t>
  </si>
  <si>
    <t>2025-12-05T12:15:54.674+01:00</t>
  </si>
  <si>
    <t>2025-12-05T12:20:22.333+01:00</t>
  </si>
  <si>
    <t>2025-12-05T12:07:44.810+01:00</t>
  </si>
  <si>
    <t>2025-12-05T12:22:25.567+01:00</t>
  </si>
  <si>
    <t>2025-12-05T12:04:01.954+01:00</t>
  </si>
  <si>
    <t>2025-12-05T12:17:53.546+01:00</t>
  </si>
  <si>
    <t>2025-12-05T12:28:27.746+01:00</t>
  </si>
  <si>
    <t>2025-12-05T12:04:02.274+01:00</t>
  </si>
  <si>
    <t>2025-12-05T12:02:59.833+01:00</t>
  </si>
  <si>
    <t>2025-12-05T12:13:55.530+01:00</t>
  </si>
  <si>
    <t>2025-12-05T11:56:17.420+01:00</t>
  </si>
  <si>
    <t>2025-12-05T12:11:51.481+01:00</t>
  </si>
  <si>
    <t>2025-12-05T11:54:11.593+01:00</t>
  </si>
  <si>
    <t>2025-12-05T12:11:10.674+01:00</t>
  </si>
  <si>
    <t>2025-12-05T11:52:02.269+01:00</t>
  </si>
  <si>
    <t>2025-12-05T12:02:46.241+01:00</t>
  </si>
  <si>
    <t>2025-12-05T12:15:48.349+01:00</t>
  </si>
  <si>
    <t>2025-12-05T11:52:02.952+01:00</t>
  </si>
  <si>
    <t>2025-12-05T11:46:01.575+01:00</t>
  </si>
  <si>
    <t>2025-12-05T12:09:43.262+01:00</t>
  </si>
  <si>
    <t>2025-12-05T12:27:54.203+01:00</t>
  </si>
  <si>
    <t>2025-12-05T11:46:01.874+01:00</t>
  </si>
  <si>
    <t>2025-12-05T11:35:01.622+01:00</t>
  </si>
  <si>
    <t>2025-12-05T18:28:28.318+01:00</t>
  </si>
  <si>
    <t>2025-12-05T18:55:01.964+01:00</t>
  </si>
  <si>
    <t>2025-12-05T17:05:00.237+01:00</t>
  </si>
  <si>
    <t>2025-12-05T11:32:39.581+01:00</t>
  </si>
  <si>
    <t>2025-12-05T12:06:14.557+01:00</t>
  </si>
  <si>
    <t>2025-12-05T11:27:54.405+01:00</t>
  </si>
  <si>
    <t>2025-12-05T11:53:47.461+01:00</t>
  </si>
  <si>
    <t>2025-12-05T11:24:40.769+01:00</t>
  </si>
  <si>
    <t>2025-12-05T11:36:34.405+01:00</t>
  </si>
  <si>
    <t>2025-12-05T11:19:47.830+01:00</t>
  </si>
  <si>
    <t>2025-12-05T11:27:31.349+01:00</t>
  </si>
  <si>
    <t>2025-12-05T11:19:02.294+01:00</t>
  </si>
  <si>
    <t>2025-12-05T11:46:25.471+01:00</t>
  </si>
  <si>
    <t>2025-12-05T11:58:54.199+01:00</t>
  </si>
  <si>
    <t>2025-12-05T11:19:03.645+01:00</t>
  </si>
  <si>
    <t>2025-12-05T11:17:50.201+01:00</t>
  </si>
  <si>
    <t>2025-12-05T12:00:34.579+01:00</t>
  </si>
  <si>
    <t>2025-12-05T11:12:02.797+01:00</t>
  </si>
  <si>
    <t>2025-12-05T11:45:44.170+01:00</t>
  </si>
  <si>
    <t>2025-12-05T11:11:51.253+01:00</t>
  </si>
  <si>
    <t>2025-12-05T11:18:07.306+01:00</t>
  </si>
  <si>
    <t>2025-12-05T10:52:02.668+01:00</t>
  </si>
  <si>
    <t>2025-12-05T11:09:59.092+01:00</t>
  </si>
  <si>
    <t>2025-12-05T11:24:36.041+01:00</t>
  </si>
  <si>
    <t>2025-12-05T10:52:03.315+01:00</t>
  </si>
  <si>
    <t>2025-12-05T10:46:03.055+01:00</t>
  </si>
  <si>
    <t>2025-12-05T11:48:24.220+01:00</t>
  </si>
  <si>
    <t>2025-12-05T12:12:13.351+01:00</t>
  </si>
  <si>
    <t>2025-12-05T10:46:08.439+01:00</t>
  </si>
  <si>
    <t>2025-12-05T10:42:02.798+01:00</t>
  </si>
  <si>
    <t>2025-12-05T11:06:46.108+01:00</t>
  </si>
  <si>
    <t>2025-12-04T23:37:23.463+01:00</t>
  </si>
  <si>
    <t>2025-12-04T23:50:06.311+01:00</t>
  </si>
  <si>
    <t>2025-12-04T23:26:52.511+01:00</t>
  </si>
  <si>
    <t>2025-12-04T23:33:08.312+01:00</t>
  </si>
  <si>
    <t>2025-12-04T23:08:19.346+01:00</t>
  </si>
  <si>
    <t>2025-12-04T23:19:18.245+01:00</t>
  </si>
  <si>
    <t>2025-12-04T22:53:49.121+01:00</t>
  </si>
  <si>
    <t>2025-12-04T22:59:50.220+01:00</t>
  </si>
  <si>
    <t>2025-12-04T22:30:48.300+01:00</t>
  </si>
  <si>
    <t>2025-12-04T22:38:13.405+01:00</t>
  </si>
  <si>
    <t>2025-12-04T22:26:33.360+01:00</t>
  </si>
  <si>
    <t>2025-12-04T22:37:30.155+01:00</t>
  </si>
  <si>
    <t>2025-12-04T22:19:46.140+01:00</t>
  </si>
  <si>
    <t>2025-12-04T22:25:11.240+01:00</t>
  </si>
  <si>
    <t>2025-12-04T22:13:45.695+01:00</t>
  </si>
  <si>
    <t>2025-12-04T22:20:42.247+01:00</t>
  </si>
  <si>
    <t>2025-12-04T22:09:45.490+01:00</t>
  </si>
  <si>
    <t>2025-12-04T22:15:09.971+01:00</t>
  </si>
  <si>
    <t>2025-12-04T22:05:23.098+01:00</t>
  </si>
  <si>
    <t>2025-12-04T22:13:20.803+01:00</t>
  </si>
  <si>
    <t>2025-12-05T05:59:59.999+01:00</t>
  </si>
  <si>
    <t>2025-12-04T21:51:13.839+01:00</t>
  </si>
  <si>
    <t>2025-12-04T22:00:45.913+01:00</t>
  </si>
  <si>
    <t>2025-12-04T21:48:13.618+01:00</t>
  </si>
  <si>
    <t>2025-12-04T21:54:25.858+01:00</t>
  </si>
  <si>
    <t>2025-12-04T21:45:02.036+01:00</t>
  </si>
  <si>
    <t>2025-12-04T21:52:32.632+01:00</t>
  </si>
  <si>
    <t>2025-12-04T22:02:17.857+01:00</t>
  </si>
  <si>
    <t>2025-12-04T21:45:30.688+01:00</t>
  </si>
  <si>
    <t>2025-12-04T21:44:21.923+01:00</t>
  </si>
  <si>
    <t>2025-12-04T21:52:33.807+01:00</t>
  </si>
  <si>
    <t>2025-12-04T21:41:13.275+01:00</t>
  </si>
  <si>
    <t>2025-12-04T21:46:54.915+01:00</t>
  </si>
  <si>
    <t>2025-12-04T21:36:13.526+01:00</t>
  </si>
  <si>
    <t>2025-12-04T21:43:11.883+01:00</t>
  </si>
  <si>
    <t>2025-12-04T21:30:01.634+01:00</t>
  </si>
  <si>
    <t>2025-12-04T21:41:58.617+01:00</t>
  </si>
  <si>
    <t>2025-12-04T21:56:39.423+01:00</t>
  </si>
  <si>
    <t>2025-12-04T21:30:02.015+01:00</t>
  </si>
  <si>
    <t>2025-12-04T21:23:15.489+01:00</t>
  </si>
  <si>
    <t>2025-12-04T21:30:29.738+01:00</t>
  </si>
  <si>
    <t>2025-12-04T21:13:10.086+01:00</t>
  </si>
  <si>
    <t>2025-12-04T21:22:56.659+01:00</t>
  </si>
  <si>
    <t>2025-12-04T21:10:36.963+01:00</t>
  </si>
  <si>
    <t>2025-12-04T21:15:49.691+01:00</t>
  </si>
  <si>
    <t>2025-12-04T21:08:10.311+01:00</t>
  </si>
  <si>
    <t>2025-12-04T21:15:01.725+01:00</t>
  </si>
  <si>
    <t>Ismoil</t>
  </si>
  <si>
    <t>2025-12-04T21:06:49.624+01:00</t>
  </si>
  <si>
    <t>2025-12-04T21:22:37.636+01:00</t>
  </si>
  <si>
    <t>2025-12-04T21:06:40.450+01:00</t>
  </si>
  <si>
    <t>2025-12-04T21:14:53.721+01:00</t>
  </si>
  <si>
    <t>2025-12-04T21:00:38.711+01:00</t>
  </si>
  <si>
    <t>2025-12-04T21:06:49.693+01:00</t>
  </si>
  <si>
    <t>2025-12-04T21:00:05.152+01:00</t>
  </si>
  <si>
    <t>2025-12-04T21:03:51.397+01:00</t>
  </si>
  <si>
    <t>2025-12-04T20:59:49.806+01:00</t>
  </si>
  <si>
    <t>2025-12-04T21:05:50.461+01:00</t>
  </si>
  <si>
    <t>2025-12-04T20:52:57.224+01:00</t>
  </si>
  <si>
    <t>2025-12-04T21:02:51.705+01:00</t>
  </si>
  <si>
    <t>2025-12-04T20:29:35.997+01:00</t>
  </si>
  <si>
    <t>2025-12-04T20:35:05.541+01:00</t>
  </si>
  <si>
    <t>2025-12-04T20:24:02.972+01:00</t>
  </si>
  <si>
    <t>2025-12-04T20:32:59.319+01:00</t>
  </si>
  <si>
    <t>2025-12-04T20:42:38.550+01:00</t>
  </si>
  <si>
    <t>2025-12-04T20:27:54.670+01:00</t>
  </si>
  <si>
    <t>2025-12-04T20:21:01.764+01:00</t>
  </si>
  <si>
    <t>2025-12-04T20:28:49.316+01:00</t>
  </si>
  <si>
    <t>2025-12-04T20:53:41.752+01:00</t>
  </si>
  <si>
    <t>2025-12-04T20:21:02.061+01:00</t>
  </si>
  <si>
    <t>2025-12-04T20:18:36.032+01:00</t>
  </si>
  <si>
    <t>2025-12-04T20:31:35.526+01:00</t>
  </si>
  <si>
    <t>2025-12-04T20:18:35.717+01:00</t>
  </si>
  <si>
    <t>2025-12-04T20:30:19.516+01:00</t>
  </si>
  <si>
    <t>2025-12-04T20:17:02.398+01:00</t>
  </si>
  <si>
    <t>2025-12-04T20:25:34.225+01:00</t>
  </si>
  <si>
    <t>2025-12-04T20:34:35.689+01:00</t>
  </si>
  <si>
    <t>2025-12-04T20:17:02.709+01:00</t>
  </si>
  <si>
    <t>2025-12-04T20:16:01.630+01:00</t>
  </si>
  <si>
    <t>2025-12-04T20:23:30.289+01:00</t>
  </si>
  <si>
    <t>2025-12-04T20:49:46.077+01:00</t>
  </si>
  <si>
    <t>2025-12-04T20:21:48.679+01:00</t>
  </si>
  <si>
    <t>2025-12-04T20:15:55.870+01:00</t>
  </si>
  <si>
    <t>2025-12-04T20:27:34.561+01:00</t>
  </si>
  <si>
    <t>2025-12-04T20:11:07.347+01:00</t>
  </si>
  <si>
    <t>2025-12-04T20:20:22.516+01:00</t>
  </si>
  <si>
    <t>2025-12-04T20:10:03.847+01:00</t>
  </si>
  <si>
    <t>2025-12-04T20:15:58.265+01:00</t>
  </si>
  <si>
    <t>2025-12-04T20:05:49.385+01:00</t>
  </si>
  <si>
    <t>2025-12-04T20:14:49.381+01:00</t>
  </si>
  <si>
    <t>2025-12-04T20:05:41.079+01:00</t>
  </si>
  <si>
    <t>2025-12-04T20:13:15.476+01:00</t>
  </si>
  <si>
    <t>2025-12-04T20:04:03.201+01:00</t>
  </si>
  <si>
    <t>2025-12-04T20:23:42.236+01:00</t>
  </si>
  <si>
    <t>2025-12-04T20:41:54.587+01:00</t>
  </si>
  <si>
    <t>2025-12-04T20:04:03.862+01:00</t>
  </si>
  <si>
    <t>2025-12-04T20:03:07.850+01:00</t>
  </si>
  <si>
    <t>2025-12-04T20:10:51.377+01:00</t>
  </si>
  <si>
    <t>2025-12-04T20:01:41.465+01:00</t>
  </si>
  <si>
    <t>2025-12-04T20:10:33.397+01:00</t>
  </si>
  <si>
    <t>2025-12-04T19:44:02.152+01:00</t>
  </si>
  <si>
    <t>2025-12-04T19:55:46.001+01:00</t>
  </si>
  <si>
    <t>2025-12-04T20:15:44.855+01:00</t>
  </si>
  <si>
    <t>2025-12-04T19:44:02.480+01:00</t>
  </si>
  <si>
    <t>2025-12-04T19:44:02.130+01:00</t>
  </si>
  <si>
    <t>2025-12-04T19:53:59.077+01:00</t>
  </si>
  <si>
    <t>2025-12-04T20:08:05.021+01:00</t>
  </si>
  <si>
    <t>2025-12-04T19:44:02.469+01:00</t>
  </si>
  <si>
    <t>2025-12-04T19:42:11.573+01:00</t>
  </si>
  <si>
    <t>2025-12-04T19:52:56.284+01:00</t>
  </si>
  <si>
    <t>2025-12-04T19:39:01.678+01:00</t>
  </si>
  <si>
    <t>2025-12-04T19:45:17.973+01:00</t>
  </si>
  <si>
    <t>2025-12-04T19:34:54.169+01:00</t>
  </si>
  <si>
    <t>2025-12-04T19:42:05.144+01:00</t>
  </si>
  <si>
    <t>2025-12-04T19:32:06.585+01:00</t>
  </si>
  <si>
    <t>2025-12-04T19:39:10.134+01:00</t>
  </si>
  <si>
    <t>2025-12-04T19:26:36.759+01:00</t>
  </si>
  <si>
    <t>2025-12-04T19:36:35.976+01:00</t>
  </si>
  <si>
    <t>2025-12-04T19:23:46.603+01:00</t>
  </si>
  <si>
    <t>2025-12-04T19:37:42.294+01:00</t>
  </si>
  <si>
    <t>2025-12-04T19:20:57.221+01:00</t>
  </si>
  <si>
    <t>2025-12-04T19:30:43.008+01:00</t>
  </si>
  <si>
    <t>2025-12-04T19:16:40.995+01:00</t>
  </si>
  <si>
    <t>2025-12-04T19:27:10.112+01:00</t>
  </si>
  <si>
    <t>2025-12-04T19:15:02.173+01:00</t>
  </si>
  <si>
    <t>2025-12-04T19:24:59.900+01:00</t>
  </si>
  <si>
    <t>2025-12-04T19:14:38.703+01:00</t>
  </si>
  <si>
    <t>2025-12-04T19:29:35.099+01:00</t>
  </si>
  <si>
    <t>2025-12-04T19:13:02.139+01:00</t>
  </si>
  <si>
    <t>2025-12-04T19:25:33.914+01:00</t>
  </si>
  <si>
    <t>2025-12-04T19:31:25.770+01:00</t>
  </si>
  <si>
    <t>2025-12-04T19:15:24.149+01:00</t>
  </si>
  <si>
    <t>2025-12-04T19:12:38.602+01:00</t>
  </si>
  <si>
    <t>2025-12-04T19:24:23.175+01:00</t>
  </si>
  <si>
    <t>2025-12-04T19:01:05.362+01:00</t>
  </si>
  <si>
    <t>2025-12-04T19:16:16.654+01:00</t>
  </si>
  <si>
    <t>2025-12-04T19:01:01.775+01:00</t>
  </si>
  <si>
    <t>2025-12-04T19:15:15.747+01:00</t>
  </si>
  <si>
    <t>2025-12-04T19:44:54.620+01:00</t>
  </si>
  <si>
    <t>2025-12-04T19:01:38.891+01:00</t>
  </si>
  <si>
    <t>2025-12-04T18:58:02.289+01:00</t>
  </si>
  <si>
    <t>2025-12-04T19:13:15.751+01:00</t>
  </si>
  <si>
    <t>2025-12-04T19:35:46.541+01:00</t>
  </si>
  <si>
    <t>2025-12-04T19:01:31.675+01:00</t>
  </si>
  <si>
    <t>2025-12-04T18:57:02.968+01:00</t>
  </si>
  <si>
    <t>2025-12-04T19:12:23.857+01:00</t>
  </si>
  <si>
    <t>2025-12-04T19:25:20.323+01:00</t>
  </si>
  <si>
    <t>2025-12-04T18:57:03.258+01:00</t>
  </si>
  <si>
    <t>2025-12-04T18:55:02.544+01:00</t>
  </si>
  <si>
    <t>2025-12-04T19:05:34.135+01:00</t>
  </si>
  <si>
    <t>2025-12-04T18:55:02.519+01:00</t>
  </si>
  <si>
    <t>2025-12-04T19:18:18.601+01:00</t>
  </si>
  <si>
    <t>2025-12-04T18:46:03.010+01:00</t>
  </si>
  <si>
    <t>2025-12-04T19:10:12.752+01:00</t>
  </si>
  <si>
    <t>2025-12-04T19:37:00.635+01:00</t>
  </si>
  <si>
    <t>2025-12-04T18:46:03.364+01:00</t>
  </si>
  <si>
    <t>2025-12-04T18:44:01.889+01:00</t>
  </si>
  <si>
    <t>2025-12-04T19:04:39.717+01:00</t>
  </si>
  <si>
    <t>2025-12-04T19:44:51.754+01:00</t>
  </si>
  <si>
    <t>2025-12-04T18:44:02.319+01:00</t>
  </si>
  <si>
    <t>2025-12-04T18:42:21.711+01:00</t>
  </si>
  <si>
    <t>2025-12-04T18:53:23.787+01:00</t>
  </si>
  <si>
    <t>2025-12-04T18:41:02.006+01:00</t>
  </si>
  <si>
    <t>2025-12-04T19:10:46.751+01:00</t>
  </si>
  <si>
    <t>2025-12-04T19:33:19.592+01:00</t>
  </si>
  <si>
    <t>2025-12-04T18:58:14.920+01:00</t>
  </si>
  <si>
    <t>2025-12-04T18:41:01.992+01:00</t>
  </si>
  <si>
    <t>2025-12-04T18:58:42.734+01:00</t>
  </si>
  <si>
    <t>2025-12-04T18:39:49.181+01:00</t>
  </si>
  <si>
    <t>2025-12-04T18:52:21.801+01:00</t>
  </si>
  <si>
    <t>2025-12-04T18:36:19.541+01:00</t>
  </si>
  <si>
    <t>2025-12-04T18:58:56.741+01:00</t>
  </si>
  <si>
    <t>2025-12-04T18:36:16.217+01:00</t>
  </si>
  <si>
    <t>2025-12-04T18:52:08.853+01:00</t>
  </si>
  <si>
    <t>2025-12-04T18:35:46.874+01:00</t>
  </si>
  <si>
    <t>2025-12-04T18:48:11.841+01:00</t>
  </si>
  <si>
    <t>2025-12-04T18:33:02.069+01:00</t>
  </si>
  <si>
    <t>2025-12-04T19:01:22.057+01:00</t>
  </si>
  <si>
    <t>2025-12-04T19:23:08.319+01:00</t>
  </si>
  <si>
    <t>2025-12-04T18:33:02.450+01:00</t>
  </si>
  <si>
    <t>2025-12-04T18:31:15.924+01:00</t>
  </si>
  <si>
    <t>2025-12-04T18:50:06.837+01:00</t>
  </si>
  <si>
    <t>2025-12-04T18:30:18.780+01:00</t>
  </si>
  <si>
    <t>2025-12-04T18:42:35.795+01:00</t>
  </si>
  <si>
    <t>2025-12-04T18:29:01.935+01:00</t>
  </si>
  <si>
    <t>2025-12-04T18:56:23.595+01:00</t>
  </si>
  <si>
    <t>2025-12-04T19:08:02.658+01:00</t>
  </si>
  <si>
    <t>2025-12-04T18:37:33.948+01:00</t>
  </si>
  <si>
    <t>2025-12-04T18:26:44.742+01:00</t>
  </si>
  <si>
    <t>2025-12-04T18:46:59.818+01:00</t>
  </si>
  <si>
    <t>Jaroslav</t>
  </si>
  <si>
    <t>2025-12-04T18:20:37.008+01:00</t>
  </si>
  <si>
    <t>2025-12-04T18:30:20.001+01:00</t>
  </si>
  <si>
    <t>2025-12-04T18:10:59.703+01:00</t>
  </si>
  <si>
    <t>2025-12-04T18:28:34.807+01:00</t>
  </si>
  <si>
    <t>2025-12-04T18:10:02.786+01:00</t>
  </si>
  <si>
    <t>2025-12-04T18:32:28.531+01:00</t>
  </si>
  <si>
    <t>2025-12-04T18:41:48.704+01:00</t>
  </si>
  <si>
    <t>2025-12-04T18:15:24.337+01:00</t>
  </si>
  <si>
    <t>2025-12-04T18:09:04.781+01:00</t>
  </si>
  <si>
    <t>2025-12-04T18:38:20.585+01:00</t>
  </si>
  <si>
    <t>2025-12-04T19:06:33.240+01:00</t>
  </si>
  <si>
    <t>2025-12-04T18:09:08.348+01:00</t>
  </si>
  <si>
    <t>2025-12-04T18:08:02.409+01:00</t>
  </si>
  <si>
    <t>2025-12-04T18:30:38.531+01:00</t>
  </si>
  <si>
    <t>2025-12-04T18:43:57.425+01:00</t>
  </si>
  <si>
    <t>2025-12-04T18:08:02.719+01:00</t>
  </si>
  <si>
    <t>2025-12-04T18:07:04.324+01:00</t>
  </si>
  <si>
    <t>2025-12-04T18:38:35.722+01:00</t>
  </si>
  <si>
    <t>2025-12-04T18:51:05.769+01:00</t>
  </si>
  <si>
    <t>2025-12-04T18:07:04.665+01:00</t>
  </si>
  <si>
    <t>2025-12-04T18:06:45.006+01:00</t>
  </si>
  <si>
    <t>2025-12-04T18:19:06.647+01:00</t>
  </si>
  <si>
    <t>2025-12-04T18:04:01.867+01:00</t>
  </si>
  <si>
    <t>2025-12-04T18:30:01.534+01:00</t>
  </si>
  <si>
    <t>2025-12-04T18:53:41.922+01:00</t>
  </si>
  <si>
    <t>2025-12-04T18:04:02.540+01:00</t>
  </si>
  <si>
    <t>2025-12-04T18:03:17.573+01:00</t>
  </si>
  <si>
    <t>2025-12-04T18:16:35.737+01:00</t>
  </si>
  <si>
    <t>2025-12-04T17:58:39.559+01:00</t>
  </si>
  <si>
    <t>2025-12-04T18:18:44.777+01:00</t>
  </si>
  <si>
    <t>2025-12-04T17:53:49.631+01:00</t>
  </si>
  <si>
    <t>2025-12-04T18:12:14.635+01:00</t>
  </si>
  <si>
    <t>2025-12-04T17:51:01.560+01:00</t>
  </si>
  <si>
    <t>2025-12-04T18:21:41.526+01:00</t>
  </si>
  <si>
    <t>2025-12-04T18:32:46.340+01:00</t>
  </si>
  <si>
    <t>2025-12-04T18:09:29.474+01:00</t>
  </si>
  <si>
    <t>2025-12-04T17:47:01.909+01:00</t>
  </si>
  <si>
    <t>2025-12-04T18:05:38.516+01:00</t>
  </si>
  <si>
    <t>2025-12-04T17:46:32.232+01:00</t>
  </si>
  <si>
    <t>2025-12-04T18:03:22.711+01:00</t>
  </si>
  <si>
    <t>2025-12-04T17:46:01.896+01:00</t>
  </si>
  <si>
    <t>2025-12-04T18:03:43.500+01:00</t>
  </si>
  <si>
    <t>2025-12-04T17:40:02.485+01:00</t>
  </si>
  <si>
    <t>2025-12-04T18:10:57.473+01:00</t>
  </si>
  <si>
    <t>2025-12-04T18:19:48.411+01:00</t>
  </si>
  <si>
    <t>2025-12-04T17:55:41.626+01:00</t>
  </si>
  <si>
    <t>2025-12-04T17:40:02.463+01:00</t>
  </si>
  <si>
    <t>2025-12-04T18:00:24.506+01:00</t>
  </si>
  <si>
    <t>2025-12-04T17:34:02.421+01:00</t>
  </si>
  <si>
    <t>2025-12-04T17:54:01.464+01:00</t>
  </si>
  <si>
    <t>2025-12-04T17:32:02.679+01:00</t>
  </si>
  <si>
    <t>2025-12-04T17:58:51.438+01:00</t>
  </si>
  <si>
    <t>2025-12-04T17:29:58.617+01:00</t>
  </si>
  <si>
    <t>2025-12-04T17:50:26.614+01:00</t>
  </si>
  <si>
    <t>2025-12-04T17:27:08.826+01:00</t>
  </si>
  <si>
    <t>2025-12-04T18:01:11.433+01:00</t>
  </si>
  <si>
    <t>2025-12-04T17:22:59.972+01:00</t>
  </si>
  <si>
    <t>2025-12-04T17:31:07.442+01:00</t>
  </si>
  <si>
    <t>2025-12-04T17:20:02.843+01:00</t>
  </si>
  <si>
    <t>2025-12-04T17:47:43.451+01:00</t>
  </si>
  <si>
    <t>2025-12-04T18:07:57.308+01:00</t>
  </si>
  <si>
    <t>2025-12-04T17:20:03.283+01:00</t>
  </si>
  <si>
    <t>2025-12-04T17:20:02.770+01:00</t>
  </si>
  <si>
    <t>2025-12-04T17:44:01.399+01:00</t>
  </si>
  <si>
    <t>2025-12-04T17:53:07.643+01:00</t>
  </si>
  <si>
    <t>2025-12-04T17:20:03.211+01:00</t>
  </si>
  <si>
    <t>2025-12-04T17:20:01.672+01:00</t>
  </si>
  <si>
    <t>2025-12-04T17:30:06.448+01:00</t>
  </si>
  <si>
    <t>2025-12-04T17:17:29.873+01:00</t>
  </si>
  <si>
    <t>2025-12-04T17:29:41.441+01:00</t>
  </si>
  <si>
    <t>2025-12-04T17:15:26.570+01:00</t>
  </si>
  <si>
    <t>2025-12-04T17:43:26.591+01:00</t>
  </si>
  <si>
    <t>2025-12-04T17:14:56.579+01:00</t>
  </si>
  <si>
    <t>2025-12-04T17:24:49.619+01:00</t>
  </si>
  <si>
    <t>2025-12-04T17:09:22.738+01:00</t>
  </si>
  <si>
    <t>2025-12-04T17:18:47.638+01:00</t>
  </si>
  <si>
    <t>2025-12-04T17:08:20.087+01:00</t>
  </si>
  <si>
    <t>2025-12-04T17:23:13.450+01:00</t>
  </si>
  <si>
    <t>2025-12-04T16:57:53.011+01:00</t>
  </si>
  <si>
    <t>2025-12-04T17:05:54.420+01:00</t>
  </si>
  <si>
    <t>2025-12-04T16:54:01.827+01:00</t>
  </si>
  <si>
    <t>2025-12-04T17:07:26.220+01:00</t>
  </si>
  <si>
    <t>2025-12-04T17:26:30.357+01:00</t>
  </si>
  <si>
    <t>2025-12-04T16:54:02.162+01:00</t>
  </si>
  <si>
    <t>2025-12-04T16:54:01.811+01:00</t>
  </si>
  <si>
    <t>2025-12-04T17:03:00.203+01:00</t>
  </si>
  <si>
    <t>2025-12-04T16:50:21.381+01:00</t>
  </si>
  <si>
    <t>2025-12-04T17:02:01.466+01:00</t>
  </si>
  <si>
    <t>2025-12-04T16:42:34.936+01:00</t>
  </si>
  <si>
    <t>2025-12-04T16:57:55.361+01:00</t>
  </si>
  <si>
    <t>2025-12-04T16:37:59.925+01:00</t>
  </si>
  <si>
    <t>2025-12-04T16:49:56.302+01:00</t>
  </si>
  <si>
    <t>2025-12-04T16:36:29.684+01:00</t>
  </si>
  <si>
    <t>2025-12-04T16:58:38.380+01:00</t>
  </si>
  <si>
    <t>2025-12-04T16:35:18.520+01:00</t>
  </si>
  <si>
    <t>2025-12-04T16:49:04.422+01:00</t>
  </si>
  <si>
    <t>2025-12-04T16:34:59.117+01:00</t>
  </si>
  <si>
    <t>2025-12-04T16:42:25.278+01:00</t>
  </si>
  <si>
    <t>2025-12-04T16:34:31.126+01:00</t>
  </si>
  <si>
    <t>2025-12-04T16:40:16.369+01:00</t>
  </si>
  <si>
    <t>2025-12-04T16:32:31.649+01:00</t>
  </si>
  <si>
    <t>2025-12-04T16:48:14.327+01:00</t>
  </si>
  <si>
    <t>2025-12-04T16:32:01.825+01:00</t>
  </si>
  <si>
    <t>2025-12-04T18:13:26.476+01:00</t>
  </si>
  <si>
    <t>2025-12-04T16:29:02.165+01:00</t>
  </si>
  <si>
    <t>2025-12-04T16:45:55.095+01:00</t>
  </si>
  <si>
    <t>2025-12-04T17:22:33.484+01:00</t>
  </si>
  <si>
    <t>2025-12-04T16:39:38.696+01:00</t>
  </si>
  <si>
    <t>Oussama</t>
  </si>
  <si>
    <t>2025-12-04T16:23:06.653+01:00</t>
  </si>
  <si>
    <t>2025-12-04T16:31:51.134+01:00</t>
  </si>
  <si>
    <t>Alexander</t>
  </si>
  <si>
    <t>2025-12-04T16:20:32.557+01:00</t>
  </si>
  <si>
    <t>2025-12-04T16:37:32.294+01:00</t>
  </si>
  <si>
    <t>2025-12-04T16:13:01.622+01:00</t>
  </si>
  <si>
    <t>2025-12-04T18:57:00.638+01:00</t>
  </si>
  <si>
    <t>2025-12-04T19:07:32.695+01:00</t>
  </si>
  <si>
    <t>2025-12-04T18:37:38.142+01:00</t>
  </si>
  <si>
    <t>2025-12-04T16:12:02.166+01:00</t>
  </si>
  <si>
    <t>2025-12-04T16:25:46.045+01:00</t>
  </si>
  <si>
    <t>2025-12-04T16:49:01.225+01:00</t>
  </si>
  <si>
    <t>2025-12-04T16:14:13.581+01:00</t>
  </si>
  <si>
    <t>2025-12-04T16:02:46.068+01:00</t>
  </si>
  <si>
    <t>2025-12-04T16:12:39.127+01:00</t>
  </si>
  <si>
    <t>2025-12-04T15:45:09.943+01:00</t>
  </si>
  <si>
    <t>2025-12-04T15:53:58.190+01:00</t>
  </si>
  <si>
    <t>2025-12-04T15:30:56.761+01:00</t>
  </si>
  <si>
    <t>2025-12-04T15:38:34.078+01:00</t>
  </si>
  <si>
    <t>2025-12-04T15:29:01.897+01:00</t>
  </si>
  <si>
    <t>2025-12-04T15:42:47.933+01:00</t>
  </si>
  <si>
    <t>2025-12-04T15:29:01.570+01:00</t>
  </si>
  <si>
    <t>2025-12-04T15:44:54.877+01:00</t>
  </si>
  <si>
    <t>2025-12-04T15:22:02.300+01:00</t>
  </si>
  <si>
    <t>2025-12-04T15:36:52.895+01:00</t>
  </si>
  <si>
    <t>František</t>
  </si>
  <si>
    <t>2025-12-04T15:09:24.333+01:00</t>
  </si>
  <si>
    <t>2025-12-04T15:19:11.052+01:00</t>
  </si>
  <si>
    <t>2025-12-04T15:08:54.752+01:00</t>
  </si>
  <si>
    <t>2025-12-04T16:27:00.239+01:00</t>
  </si>
  <si>
    <t>2025-12-04T15:01:07.856+01:00</t>
  </si>
  <si>
    <t>2025-12-04T15:07:24.170+01:00</t>
  </si>
  <si>
    <t>2025-12-04T14:37:43.756+01:00</t>
  </si>
  <si>
    <t>2025-12-04T14:41:17.791+01:00</t>
  </si>
  <si>
    <t>Ondřej</t>
  </si>
  <si>
    <t>2025-12-04T14:34:24.646+01:00</t>
  </si>
  <si>
    <t>2025-12-04T14:43:14.370+01:00</t>
  </si>
  <si>
    <t>2025-12-04T14:30:01.615+01:00</t>
  </si>
  <si>
    <t>2025-12-04T14:41:02.834+01:00</t>
  </si>
  <si>
    <t>2025-12-04T14:57:55.103+01:00</t>
  </si>
  <si>
    <t>2025-12-04T14:30:02.358+01:00</t>
  </si>
  <si>
    <t>2025-12-04T14:26:01.382+01:00</t>
  </si>
  <si>
    <t>2025-12-04T14:31:04.957+01:00</t>
  </si>
  <si>
    <t>2025-12-04T14:21:37.371+01:00</t>
  </si>
  <si>
    <t>2025-12-04T14:28:52.891+01:00</t>
  </si>
  <si>
    <t>2025-12-04T14:06:05.531+01:00</t>
  </si>
  <si>
    <t>2025-12-04T14:13:09.644+01:00</t>
  </si>
  <si>
    <t>2025-12-04T14:21:10.952+01:00</t>
  </si>
  <si>
    <t>2025-12-04T14:06:09.629+01:00</t>
  </si>
  <si>
    <t>2025-12-04T13:58:22.717+01:00</t>
  </si>
  <si>
    <t>2025-12-04T14:06:05.771+01:00</t>
  </si>
  <si>
    <t>2025-12-04T13:58:02.545+01:00</t>
  </si>
  <si>
    <t>2025-12-04T14:11:59.655+01:00</t>
  </si>
  <si>
    <t>2025-12-04T13:41:01.651+01:00</t>
  </si>
  <si>
    <t>2025-12-04T13:49:20.629+01:00</t>
  </si>
  <si>
    <t>2025-12-04T14:01:25.311+01:00</t>
  </si>
  <si>
    <t>2025-12-04T13:41:02.168+01:00</t>
  </si>
  <si>
    <t>2025-12-04T13:32:08.869+01:00</t>
  </si>
  <si>
    <t>2025-12-04T13:45:04.856+01:00</t>
  </si>
  <si>
    <t>2025-12-04T13:27:02.013+01:00</t>
  </si>
  <si>
    <t>2025-12-04T13:45:03.615+01:00</t>
  </si>
  <si>
    <t>2025-12-04T14:14:50.435+01:00</t>
  </si>
  <si>
    <t>2025-12-04T13:32:14.295+01:00</t>
  </si>
  <si>
    <t>2025-12-04T13:12:02.230+01:00</t>
  </si>
  <si>
    <t>2025-12-04T13:27:56.470+01:00</t>
  </si>
  <si>
    <t>2025-12-04T13:41:02.460+01:00</t>
  </si>
  <si>
    <t>2025-12-04T13:12:02.527+01:00</t>
  </si>
  <si>
    <t>2025-12-04T13:08:01.577+01:00</t>
  </si>
  <si>
    <t>2025-12-04T13:21:04.430+01:00</t>
  </si>
  <si>
    <t>2025-12-04T12:47:02.427+01:00</t>
  </si>
  <si>
    <t>2025-12-04T12:54:28.339+01:00</t>
  </si>
  <si>
    <t>2025-12-04T13:09:26.963+01:00</t>
  </si>
  <si>
    <t>2025-12-04T12:47:02.714+01:00</t>
  </si>
  <si>
    <t>2025-12-04T12:45:12.830+01:00</t>
  </si>
  <si>
    <t>2025-12-04T12:53:51.662+01:00</t>
  </si>
  <si>
    <t>2025-12-04T12:14:04.501+01:00</t>
  </si>
  <si>
    <t>2025-12-04T12:27:46.260+01:00</t>
  </si>
  <si>
    <t>2025-12-04T12:41:12.020+01:00</t>
  </si>
  <si>
    <t>2025-12-04T12:14:12.696+01:00</t>
  </si>
  <si>
    <t>2025-12-04T12:14:03.643+01:00</t>
  </si>
  <si>
    <t>2025-12-04T12:24:24.260+01:00</t>
  </si>
  <si>
    <t>2025-12-04T12:09:22.176+01:00</t>
  </si>
  <si>
    <t>2025-12-04T12:20:30.267+01:00</t>
  </si>
  <si>
    <t>2025-12-04T12:02:40.741+01:00</t>
  </si>
  <si>
    <t>2025-12-04T12:18:27.518+01:00</t>
  </si>
  <si>
    <t>2025-12-04T11:56:03.136+01:00</t>
  </si>
  <si>
    <t>2025-12-04T12:06:03.555+01:00</t>
  </si>
  <si>
    <t>2025-12-04T11:55:07.691+01:00</t>
  </si>
  <si>
    <t>2025-12-04T12:14:38.487+01:00</t>
  </si>
  <si>
    <t>2025-12-04T11:55:02.482+01:00</t>
  </si>
  <si>
    <t>2025-12-04T12:02:15.323+01:00</t>
  </si>
  <si>
    <t>2025-12-04T11:37:02.117+01:00</t>
  </si>
  <si>
    <t>2025-12-04T11:45:13.242+01:00</t>
  </si>
  <si>
    <t>2025-12-04T11:23:10.088+01:00</t>
  </si>
  <si>
    <t>2025-12-04T11:29:14.392+01:00</t>
  </si>
  <si>
    <t>2025-12-04T11:17:02.513+01:00</t>
  </si>
  <si>
    <t>2025-12-04T11:38:39.215+01:00</t>
  </si>
  <si>
    <t>2025-12-04T11:52:56.377+01:00</t>
  </si>
  <si>
    <t>2025-12-04T11:17:02.790+01:00</t>
  </si>
  <si>
    <t>2025-12-04T10:58:02.875+01:00</t>
  </si>
  <si>
    <t>2025-12-04T11:23:56.203+01:00</t>
  </si>
  <si>
    <t>2025-12-04T11:41:34.663+01:00</t>
  </si>
  <si>
    <t>2025-12-04T10:58:03.121+01:00</t>
  </si>
  <si>
    <t>2025-12-04T10:55:01.715+01:00</t>
  </si>
  <si>
    <t>2025-12-04T11:05:32.157+01:00</t>
  </si>
  <si>
    <t>2025-12-04T11:26:30.226+01:00</t>
  </si>
  <si>
    <t>2025-12-04T10:55:02.016+01:00</t>
  </si>
  <si>
    <t>2025-12-04T10:46:02.765+01:00</t>
  </si>
  <si>
    <t>2025-12-04T12:17:21.371+01:00</t>
  </si>
  <si>
    <t>2025-12-04T12:28:42.087+01:00</t>
  </si>
  <si>
    <t>2025-12-04T10:46:03.451+01:00</t>
  </si>
  <si>
    <t>2025-12-03T23:33:25.376+01:00</t>
  </si>
  <si>
    <t>2025-12-03T23:40:12.788+01:00</t>
  </si>
  <si>
    <t>2025-12-03T23:25:25.506+01:00</t>
  </si>
  <si>
    <t>2025-12-03T23:31:44.873+01:00</t>
  </si>
  <si>
    <t>2025-12-03T23:24:40.220+01:00</t>
  </si>
  <si>
    <t>2025-12-03T23:30:26.901+01:00</t>
  </si>
  <si>
    <t>2025-12-03T23:19:39.484+01:00</t>
  </si>
  <si>
    <t>2025-12-03T23:28:45.977+01:00</t>
  </si>
  <si>
    <t>2025-12-03T23:03:02.285+01:00</t>
  </si>
  <si>
    <t>2025-12-03T23:24:52.640+01:00</t>
  </si>
  <si>
    <t>2025-12-04T05:59:59.999+01:00</t>
  </si>
  <si>
    <t>Jakub Zimmer</t>
  </si>
  <si>
    <t>2025-12-03T22:41:01.974+01:00</t>
  </si>
  <si>
    <t>2025-12-03T22:46:20.545+01:00</t>
  </si>
  <si>
    <t>2025-12-03T22:57:26.107+01:00</t>
  </si>
  <si>
    <t>2025-12-03T22:41:02.590+01:00</t>
  </si>
  <si>
    <t>2025-12-03T22:37:04.979+01:00</t>
  </si>
  <si>
    <t>2025-12-03T22:41:52.733+01:00</t>
  </si>
  <si>
    <t>2025-12-03T22:34:29.028+01:00</t>
  </si>
  <si>
    <t>2025-12-03T22:40:18.701+01:00</t>
  </si>
  <si>
    <t>2025-12-03T22:28:25.527+01:00</t>
  </si>
  <si>
    <t>2025-12-03T22:35:39.710+01:00</t>
  </si>
  <si>
    <t>2025-12-03T22:27:33.873+01:00</t>
  </si>
  <si>
    <t>2025-12-03T22:33:11.803+01:00</t>
  </si>
  <si>
    <t>2025-12-03T22:04:48.860+01:00</t>
  </si>
  <si>
    <t>2025-12-03T22:11:26.663+01:00</t>
  </si>
  <si>
    <t>2025-12-03T22:01:05.501+01:00</t>
  </si>
  <si>
    <t>2025-12-03T22:05:57.518+01:00</t>
  </si>
  <si>
    <t>2025-12-03T21:48:30.700+01:00</t>
  </si>
  <si>
    <t>2025-12-03T21:53:49.716+01:00</t>
  </si>
  <si>
    <t>2025-12-03T21:45:33.449+01:00</t>
  </si>
  <si>
    <t>2025-12-03T21:52:10.678+01:00</t>
  </si>
  <si>
    <t>2025-12-03T21:36:27.994+01:00</t>
  </si>
  <si>
    <t>2025-12-03T21:42:46.665+01:00</t>
  </si>
  <si>
    <t>2025-12-03T21:34:28.814+01:00</t>
  </si>
  <si>
    <t>2025-12-03T21:40:58.014+01:00</t>
  </si>
  <si>
    <t>2025-12-03T21:23:02.776+01:00</t>
  </si>
  <si>
    <t>2025-12-03T21:32:45.482+01:00</t>
  </si>
  <si>
    <t>2025-12-03T21:46:12.563+01:00</t>
  </si>
  <si>
    <t>2025-12-03T21:23:03.218+01:00</t>
  </si>
  <si>
    <t>2025-12-03T21:09:27.018+01:00</t>
  </si>
  <si>
    <t>2025-12-03T21:19:43.656+01:00</t>
  </si>
  <si>
    <t>2025-12-03T20:56:24.679+01:00</t>
  </si>
  <si>
    <t>2025-12-03T21:03:20.409+01:00</t>
  </si>
  <si>
    <t>2025-12-03T21:15:04.739+01:00</t>
  </si>
  <si>
    <t>2025-12-03T20:56:25.006+01:00</t>
  </si>
  <si>
    <t>2025-12-03T20:48:24.648+01:00</t>
  </si>
  <si>
    <t>2025-12-03T20:54:32.654+01:00</t>
  </si>
  <si>
    <t>2025-12-03T20:46:24.826+01:00</t>
  </si>
  <si>
    <t>2025-12-03T20:51:44.804+01:00</t>
  </si>
  <si>
    <t>2025-12-03T20:30:23.494+01:00</t>
  </si>
  <si>
    <t>2025-12-03T20:36:05.601+01:00</t>
  </si>
  <si>
    <t>2025-12-03T20:29:01.819+01:00</t>
  </si>
  <si>
    <t>2025-12-03T20:36:01.359+01:00</t>
  </si>
  <si>
    <t>2025-12-03T20:20:18.991+01:00</t>
  </si>
  <si>
    <t>2025-12-03T20:27:19.584+01:00</t>
  </si>
  <si>
    <t>2025-12-03T20:19:49.687+01:00</t>
  </si>
  <si>
    <t>2025-12-03T20:25:26.676+01:00</t>
  </si>
  <si>
    <t>2025-12-03T20:08:34.464+01:00</t>
  </si>
  <si>
    <t>2025-12-03T20:14:46.514+01:00</t>
  </si>
  <si>
    <t>2025-12-03T20:02:01.882+01:00</t>
  </si>
  <si>
    <t>2025-12-03T20:13:52.327+01:00</t>
  </si>
  <si>
    <t>2025-12-03T19:41:47.159+01:00</t>
  </si>
  <si>
    <t>2025-12-03T19:48:33.004+01:00</t>
  </si>
  <si>
    <t>2025-12-03T19:38:16.311+01:00</t>
  </si>
  <si>
    <t>2025-12-03T19:43:36.476+01:00</t>
  </si>
  <si>
    <t>2025-12-03T19:36:11.969+01:00</t>
  </si>
  <si>
    <t>2025-12-03T19:41:03.561+01:00</t>
  </si>
  <si>
    <t>2025-12-03T19:25:02.829+01:00</t>
  </si>
  <si>
    <t>2025-12-03T19:34:44.282+01:00</t>
  </si>
  <si>
    <t>2025-12-03T19:41:02.418+01:00</t>
  </si>
  <si>
    <t>2025-12-03T19:25:03.180+01:00</t>
  </si>
  <si>
    <t>2025-12-03T19:24:28.288+01:00</t>
  </si>
  <si>
    <t>2025-12-03T19:37:49.503+01:00</t>
  </si>
  <si>
    <t>2025-12-03T19:24:02.079+01:00</t>
  </si>
  <si>
    <t>2025-12-03T19:33:13.301+01:00</t>
  </si>
  <si>
    <t>2025-12-03T19:18:04.624+01:00</t>
  </si>
  <si>
    <t>2025-12-03T19:26:19.637+01:00</t>
  </si>
  <si>
    <t>2025-12-03T19:18:02.350+01:00</t>
  </si>
  <si>
    <t>2025-12-03T19:24:53.276+01:00</t>
  </si>
  <si>
    <t>2025-12-03T19:32:58.925+01:00</t>
  </si>
  <si>
    <t>2025-12-03T19:18:02.950+01:00</t>
  </si>
  <si>
    <t>2025-12-03T19:15:02.785+01:00</t>
  </si>
  <si>
    <t>2025-12-03T19:21:42.319+01:00</t>
  </si>
  <si>
    <t>2025-12-03T19:53:42.712+01:00</t>
  </si>
  <si>
    <t>2025-12-03T19:15:03.200+01:00</t>
  </si>
  <si>
    <t>2025-12-03T19:12:31.329+01:00</t>
  </si>
  <si>
    <t>2025-12-03T19:19:52.517+01:00</t>
  </si>
  <si>
    <t>2025-12-03T19:07:02.365+01:00</t>
  </si>
  <si>
    <t>2025-12-03T19:19:17.289+01:00</t>
  </si>
  <si>
    <t>2025-12-03T19:43:48.253+01:00</t>
  </si>
  <si>
    <t>2025-12-03T19:07:02.725+01:00</t>
  </si>
  <si>
    <t>2025-12-03T19:07:02.332+01:00</t>
  </si>
  <si>
    <t>2025-12-03T19:23:28.284+01:00</t>
  </si>
  <si>
    <t>2025-12-03T19:05:19.769+01:00</t>
  </si>
  <si>
    <t>2025-12-03T19:13:44.875+01:00</t>
  </si>
  <si>
    <t>2025-12-03T19:04:23.321+01:00</t>
  </si>
  <si>
    <t>2025-12-03T19:16:45.440+01:00</t>
  </si>
  <si>
    <t>2025-12-03T18:52:57.290+01:00</t>
  </si>
  <si>
    <t>2025-12-03T18:58:05.648+01:00</t>
  </si>
  <si>
    <t>2025-12-03T18:41:05.771+01:00</t>
  </si>
  <si>
    <t>2025-12-03T18:49:54.801+01:00</t>
  </si>
  <si>
    <t>2025-12-03T18:41:01.654+01:00</t>
  </si>
  <si>
    <t>2025-12-03T18:47:46.616+01:00</t>
  </si>
  <si>
    <t>2025-12-03T19:14:53.847+01:00</t>
  </si>
  <si>
    <t>2025-12-03T18:41:02.240+01:00</t>
  </si>
  <si>
    <t>2025-12-03T18:38:02.091+01:00</t>
  </si>
  <si>
    <t>2025-12-03T18:44:40.604+01:00</t>
  </si>
  <si>
    <t>2025-12-03T18:57:54.857+01:00</t>
  </si>
  <si>
    <t>2025-12-03T18:38:02.397+01:00</t>
  </si>
  <si>
    <t>2025-12-03T18:32:16.007+01:00</t>
  </si>
  <si>
    <t>2025-12-03T18:42:05.393+01:00</t>
  </si>
  <si>
    <t>2025-12-03T18:30:03.387+01:00</t>
  </si>
  <si>
    <t>2025-12-03T18:42:28.601+01:00</t>
  </si>
  <si>
    <t>2025-12-03T19:02:19.352+01:00</t>
  </si>
  <si>
    <t>2025-12-03T18:30:03.740+01:00</t>
  </si>
  <si>
    <t>2025-12-03T18:26:41.931+01:00</t>
  </si>
  <si>
    <t>2025-12-03T18:34:41.783+01:00</t>
  </si>
  <si>
    <t>2025-12-03T18:26:03.428+01:00</t>
  </si>
  <si>
    <t>2025-12-03T18:34:57.583+01:00</t>
  </si>
  <si>
    <t>2025-12-03T18:49:44.676+01:00</t>
  </si>
  <si>
    <t>2025-12-03T18:26:03.825+01:00</t>
  </si>
  <si>
    <t>2025-12-03T18:12:02.974+01:00</t>
  </si>
  <si>
    <t>2025-12-03T18:21:50.781+01:00</t>
  </si>
  <si>
    <t>2025-12-03T18:09:02.180+01:00</t>
  </si>
  <si>
    <t>2025-12-03T18:23:39.634+01:00</t>
  </si>
  <si>
    <t>2025-12-03T18:08:58.368+01:00</t>
  </si>
  <si>
    <t>2025-12-03T18:20:55.780+01:00</t>
  </si>
  <si>
    <t>2025-12-03T18:05:01.753+01:00</t>
  </si>
  <si>
    <t>2025-12-03T18:12:53.562+01:00</t>
  </si>
  <si>
    <t>2025-12-03T18:00:02.514+01:00</t>
  </si>
  <si>
    <t>2025-12-03T18:07:07.549+01:00</t>
  </si>
  <si>
    <t>2025-12-03T17:58:39.129+01:00</t>
  </si>
  <si>
    <t>2025-12-03T18:08:02.759+01:00</t>
  </si>
  <si>
    <t>2025-12-03T17:57:59.789+01:00</t>
  </si>
  <si>
    <t>2025-12-03T18:05:19.743+01:00</t>
  </si>
  <si>
    <t>2025-12-03T17:56:02.652+01:00</t>
  </si>
  <si>
    <t>2025-12-03T18:02:57.501+01:00</t>
  </si>
  <si>
    <t>2025-12-03T18:13:23.876+01:00</t>
  </si>
  <si>
    <t>2025-12-03T17:56:03.000+01:00</t>
  </si>
  <si>
    <t>2025-12-03T17:50:27.135+01:00</t>
  </si>
  <si>
    <t>2025-12-03T17:58:52.745+01:00</t>
  </si>
  <si>
    <t>2025-12-03T17:47:22.056+01:00</t>
  </si>
  <si>
    <t>2025-12-03T17:55:47.828+01:00</t>
  </si>
  <si>
    <t>2025-12-03T17:43:44.350+01:00</t>
  </si>
  <si>
    <t>2025-12-03T17:53:23.679+01:00</t>
  </si>
  <si>
    <t>2025-12-03T17:42:47.878+01:00</t>
  </si>
  <si>
    <t>2025-12-03T17:52:09.770+01:00</t>
  </si>
  <si>
    <t>2025-12-03T17:42:02.281+01:00</t>
  </si>
  <si>
    <t>2025-12-03T17:57:53.621+01:00</t>
  </si>
  <si>
    <t>2025-12-03T18:37:18.238+01:00</t>
  </si>
  <si>
    <t>2025-12-03T17:42:02.595+01:00</t>
  </si>
  <si>
    <t>2025-12-03T17:39:02.701+01:00</t>
  </si>
  <si>
    <t>2025-12-03T18:02:15.808+01:00</t>
  </si>
  <si>
    <t>2025-12-03T18:25:24.296+01:00</t>
  </si>
  <si>
    <t>2025-12-03T17:39:03.388+01:00</t>
  </si>
  <si>
    <t>2025-12-03T17:38:01.878+01:00</t>
  </si>
  <si>
    <t>2025-12-03T17:48:58.472+01:00</t>
  </si>
  <si>
    <t>2025-12-03T17:37:29.248+01:00</t>
  </si>
  <si>
    <t>2025-12-03T17:44:15.630+01:00</t>
  </si>
  <si>
    <t>2025-12-03T17:32:02.566+01:00</t>
  </si>
  <si>
    <t>2025-12-03T17:40:12.479+01:00</t>
  </si>
  <si>
    <t>2025-12-03T18:26:11.348+01:00</t>
  </si>
  <si>
    <t>2025-12-03T17:32:02.967+01:00</t>
  </si>
  <si>
    <t>2025-12-03T17:28:02.407+01:00</t>
  </si>
  <si>
    <t>2025-12-03T17:34:27.464+01:00</t>
  </si>
  <si>
    <t>2025-12-03T17:39:28.815+01:00</t>
  </si>
  <si>
    <t>2025-12-03T17:28:47.238+01:00</t>
  </si>
  <si>
    <t>2025-12-03T17:23:02.114+01:00</t>
  </si>
  <si>
    <t>2025-12-03T17:29:10.472+01:00</t>
  </si>
  <si>
    <t>2025-12-03T18:03:48.463+01:00</t>
  </si>
  <si>
    <t>2025-12-03T17:23:02.450+01:00</t>
  </si>
  <si>
    <t>2025-12-03T17:12:01.922+01:00</t>
  </si>
  <si>
    <t>2025-12-03T17:25:26.386+01:00</t>
  </si>
  <si>
    <t>2025-12-03T17:49:30.322+01:00</t>
  </si>
  <si>
    <t>2025-12-03T17:12:02.197+01:00</t>
  </si>
  <si>
    <t>2025-12-03T17:11:16.360+01:00</t>
  </si>
  <si>
    <t>2025-12-03T17:18:06.590+01:00</t>
  </si>
  <si>
    <t>2025-12-03T17:10:40.160+01:00</t>
  </si>
  <si>
    <t>2025-12-03T17:24:07.385+01:00</t>
  </si>
  <si>
    <t>2025-12-03T17:10:02.045+01:00</t>
  </si>
  <si>
    <t>2025-12-03T17:21:13.396+01:00</t>
  </si>
  <si>
    <t>2025-12-03T17:36:29.427+01:00</t>
  </si>
  <si>
    <t>2025-12-03T17:10:02.317+01:00</t>
  </si>
  <si>
    <t>2025-12-03T17:06:03.158+01:00</t>
  </si>
  <si>
    <t>2025-12-03T17:16:25.261+01:00</t>
  </si>
  <si>
    <t>2025-12-03T16:44:36.066+01:00</t>
  </si>
  <si>
    <t>2025-12-03T16:50:10.554+01:00</t>
  </si>
  <si>
    <t>2025-12-03T16:40:01.920+01:00</t>
  </si>
  <si>
    <t>2025-12-03T16:47:26.336+01:00</t>
  </si>
  <si>
    <t>2025-12-03T16:58:34.631+01:00</t>
  </si>
  <si>
    <t>2025-12-03T16:40:02.294+01:00</t>
  </si>
  <si>
    <t>2025-12-03T16:38:36.114+01:00</t>
  </si>
  <si>
    <t>2025-12-03T16:40:40.340+01:00</t>
  </si>
  <si>
    <t>2025-12-03T16:31:01.076+01:00</t>
  </si>
  <si>
    <t>2025-12-03T16:36:29.599+01:00</t>
  </si>
  <si>
    <t>2025-12-03T16:21:02.399+01:00</t>
  </si>
  <si>
    <t>2025-12-03T16:26:52.322+01:00</t>
  </si>
  <si>
    <t>2025-12-03T16:08:43.862+01:00</t>
  </si>
  <si>
    <t>2025-12-03T16:17:06.486+01:00</t>
  </si>
  <si>
    <t>2025-12-03T15:55:55.664+01:00</t>
  </si>
  <si>
    <t>2025-12-03T16:02:40.498+01:00</t>
  </si>
  <si>
    <t>2025-12-03T15:55:03.611+01:00</t>
  </si>
  <si>
    <t>2025-12-03T16:07:25.867+01:00</t>
  </si>
  <si>
    <t>2025-12-03T15:53:03.452+01:00</t>
  </si>
  <si>
    <t>2025-12-03T16:08:17.265+01:00</t>
  </si>
  <si>
    <t>2025-12-03T16:25:48.672+01:00</t>
  </si>
  <si>
    <t>2025-12-03T15:53:03.715+01:00</t>
  </si>
  <si>
    <t>2025-12-03T15:50:02.362+01:00</t>
  </si>
  <si>
    <t>2025-12-03T16:12:06.284+01:00</t>
  </si>
  <si>
    <t>2025-12-03T16:20:38.211+01:00</t>
  </si>
  <si>
    <t>2025-12-03T15:50:02.725+01:00</t>
  </si>
  <si>
    <t>2025-12-03T15:47:23.764+01:00</t>
  </si>
  <si>
    <t>2025-12-03T15:55:20.740+01:00</t>
  </si>
  <si>
    <t>2025-12-03T15:39:19.957+01:00</t>
  </si>
  <si>
    <t>2025-12-03T15:44:02.105+01:00</t>
  </si>
  <si>
    <t>2025-12-03T15:37:01.876+01:00</t>
  </si>
  <si>
    <t>2025-12-03T15:49:30.328+01:00</t>
  </si>
  <si>
    <t>2025-12-03T16:30:56.484+01:00</t>
  </si>
  <si>
    <t>2025-12-03T15:39:55.045+01:00</t>
  </si>
  <si>
    <t>2025-12-03T15:33:01.524+01:00</t>
  </si>
  <si>
    <t>2025-12-03T15:44:03.606+01:00</t>
  </si>
  <si>
    <t>2025-12-03T16:05:16.015+01:00</t>
  </si>
  <si>
    <t>2025-12-03T15:34:52.075+01:00</t>
  </si>
  <si>
    <t>2025-12-03T15:24:06.878+01:00</t>
  </si>
  <si>
    <t>2025-12-03T15:31:11.771+01:00</t>
  </si>
  <si>
    <t>2025-12-03T15:13:08.106+01:00</t>
  </si>
  <si>
    <t>2025-12-03T15:27:23.952+01:00</t>
  </si>
  <si>
    <t>2025-12-03T15:10:01.475+01:00</t>
  </si>
  <si>
    <t>2025-12-03T15:17:50.243+01:00</t>
  </si>
  <si>
    <t>2025-12-03T15:39:25.751+01:00</t>
  </si>
  <si>
    <t>2025-12-03T15:11:08.461+01:00</t>
  </si>
  <si>
    <t>2025-12-03T15:08:19.072+01:00</t>
  </si>
  <si>
    <t>2025-12-03T15:22:13.492+01:00</t>
  </si>
  <si>
    <t>2025-12-03T14:43:41.424+01:00</t>
  </si>
  <si>
    <t>2025-12-03T14:52:52.269+01:00</t>
  </si>
  <si>
    <t>2025-12-03T14:41:01.852+01:00</t>
  </si>
  <si>
    <t>2025-12-03T14:53:37.992+01:00</t>
  </si>
  <si>
    <t>2025-12-03T15:22:10.954+01:00</t>
  </si>
  <si>
    <t>2025-12-03T14:41:02.154+01:00</t>
  </si>
  <si>
    <t>2025-12-03T14:13:55.939+01:00</t>
  </si>
  <si>
    <t>2025-12-03T14:20:46.179+01:00</t>
  </si>
  <si>
    <t>2025-12-03T14:09:10.045+01:00</t>
  </si>
  <si>
    <t>2025-12-03T14:29:28.963+01:00</t>
  </si>
  <si>
    <t>2025-12-03T14:03:01.864+01:00</t>
  </si>
  <si>
    <t>2025-12-03T14:14:46.005+01:00</t>
  </si>
  <si>
    <t>2025-12-03T14:49:08.826+01:00</t>
  </si>
  <si>
    <t>2025-12-03T14:03:02.704+01:00</t>
  </si>
  <si>
    <t>2025-12-03T14:03:01.846+01:00</t>
  </si>
  <si>
    <t>2025-12-03T14:14:43.956+01:00</t>
  </si>
  <si>
    <t>2025-12-03T14:35:29.314+01:00</t>
  </si>
  <si>
    <t>2025-12-03T14:03:02.702+01:00</t>
  </si>
  <si>
    <t>2025-12-03T13:45:33.885+01:00</t>
  </si>
  <si>
    <t>2025-12-03T13:55:29.146+01:00</t>
  </si>
  <si>
    <t>2025-12-03T13:40:01.965+01:00</t>
  </si>
  <si>
    <t>2025-12-03T13:46:52.098+01:00</t>
  </si>
  <si>
    <t>2025-12-03T13:27:02.519+01:00</t>
  </si>
  <si>
    <t>2025-12-03T14:56:00.006+01:00</t>
  </si>
  <si>
    <t>2025-12-03T15:25:19.973+01:00</t>
  </si>
  <si>
    <t>2025-12-03T13:50:00.307+01:00</t>
  </si>
  <si>
    <t>2025-12-03T13:17:47.998+01:00</t>
  </si>
  <si>
    <t>2025-12-03T13:27:46.092+01:00</t>
  </si>
  <si>
    <t>2025-12-03T13:03:01.748+01:00</t>
  </si>
  <si>
    <t>2025-12-03T13:08:52.825+01:00</t>
  </si>
  <si>
    <t>2025-12-03T13:18:54.665+01:00</t>
  </si>
  <si>
    <t>2025-12-03T13:03:02.076+01:00</t>
  </si>
  <si>
    <t>2025-12-03T13:01:02.183+01:00</t>
  </si>
  <si>
    <t>2025-12-03T13:11:38.804+01:00</t>
  </si>
  <si>
    <t>2025-12-03T13:29:18.747+01:00</t>
  </si>
  <si>
    <t>2025-12-03T13:01:02.509+01:00</t>
  </si>
  <si>
    <t>2025-12-03T12:52:45.057+01:00</t>
  </si>
  <si>
    <t>2025-12-03T13:04:03.246+01:00</t>
  </si>
  <si>
    <t>2025-12-03T12:50:18.370+01:00</t>
  </si>
  <si>
    <t>2025-12-03T12:59:22.012+01:00</t>
  </si>
  <si>
    <t>2025-12-03T12:49:28.103+01:00</t>
  </si>
  <si>
    <t>2025-12-03T13:08:22.991+01:00</t>
  </si>
  <si>
    <t>2025-12-03T12:45:43.944+01:00</t>
  </si>
  <si>
    <t>2025-12-03T12:58:37.887+01:00</t>
  </si>
  <si>
    <t>2025-12-03T12:36:33.205+01:00</t>
  </si>
  <si>
    <t>2025-12-03T12:46:17.985+01:00</t>
  </si>
  <si>
    <t>2025-12-03T12:20:02.883+01:00</t>
  </si>
  <si>
    <t>2025-12-03T12:37:03.655+01:00</t>
  </si>
  <si>
    <t>2025-12-03T12:14:02.274+01:00</t>
  </si>
  <si>
    <t>2025-12-03T12:27:27.630+01:00</t>
  </si>
  <si>
    <t>2025-12-03T11:59:19.440+01:00</t>
  </si>
  <si>
    <t>2025-12-03T12:11:18.864+01:00</t>
  </si>
  <si>
    <t>2025-12-03T11:51:02.167+01:00</t>
  </si>
  <si>
    <t>2025-12-03T12:02:12.433+01:00</t>
  </si>
  <si>
    <t>2025-12-03T12:14:58.140+01:00</t>
  </si>
  <si>
    <t>2025-12-03T11:51:02.558+01:00</t>
  </si>
  <si>
    <t>2025-12-03T11:23:01.698+01:00</t>
  </si>
  <si>
    <t>2025-12-03T11:39:15.330+01:00</t>
  </si>
  <si>
    <t>2025-12-03T11:52:04.807+01:00</t>
  </si>
  <si>
    <t>2025-12-03T11:23:01.969+01:00</t>
  </si>
  <si>
    <t>2025-12-03T11:20:09.346+01:00</t>
  </si>
  <si>
    <t>2025-12-03T11:27:03.502+01:00</t>
  </si>
  <si>
    <t>2025-12-03T11:14:01.891+01:00</t>
  </si>
  <si>
    <t>2025-12-03T11:37:59.907+01:00</t>
  </si>
  <si>
    <t>2025-12-03T11:13:55.941+01:00</t>
  </si>
  <si>
    <t>2025-12-03T11:20:30.908+01:00</t>
  </si>
  <si>
    <t>2025-12-03T11:07:34.028+01:00</t>
  </si>
  <si>
    <t>2025-12-03T11:16:12.519+01:00</t>
  </si>
  <si>
    <t>2025-12-03T10:52:02.483+01:00</t>
  </si>
  <si>
    <t>2025-12-03T12:02:13.390+01:00</t>
  </si>
  <si>
    <t>2025-12-03T12:22:43.765+01:00</t>
  </si>
  <si>
    <t>2025-12-03T10:52:02.788+01:00</t>
  </si>
  <si>
    <t>2025-12-02T23:36:08.878+01:00</t>
  </si>
  <si>
    <t>2025-12-02T23:47:00.387+01:00</t>
  </si>
  <si>
    <t>2025-12-02T23:33:38.630+01:00</t>
  </si>
  <si>
    <t>2025-12-02T23:41:33.420+01:00</t>
  </si>
  <si>
    <t>2025-12-02T23:33:01.954+01:00</t>
  </si>
  <si>
    <t>2025-12-02T23:44:10.235+01:00</t>
  </si>
  <si>
    <t>2025-12-02T23:55:46.840+01:00</t>
  </si>
  <si>
    <t>2025-12-02T23:33:02.251+01:00</t>
  </si>
  <si>
    <t>2025-12-02T23:18:34.999+01:00</t>
  </si>
  <si>
    <t>2025-12-02T23:26:22.366+01:00</t>
  </si>
  <si>
    <t>2025-12-02T23:09:02.207+01:00</t>
  </si>
  <si>
    <t>2025-12-02T23:17:40.096+01:00</t>
  </si>
  <si>
    <t>2025-12-02T23:28:01.892+01:00</t>
  </si>
  <si>
    <t>2025-12-02T23:09:02.509+01:00</t>
  </si>
  <si>
    <t>Antonín</t>
  </si>
  <si>
    <t>2025-12-02T23:08:21.281+01:00</t>
  </si>
  <si>
    <t>2025-12-02T23:16:08.277+01:00</t>
  </si>
  <si>
    <t>2025-12-02T23:08:02.197+01:00</t>
  </si>
  <si>
    <t>2025-12-02T23:21:58.299+01:00</t>
  </si>
  <si>
    <t>2025-12-02T22:53:41.230+01:00</t>
  </si>
  <si>
    <t>2025-12-02T23:02:39.242+01:00</t>
  </si>
  <si>
    <t>2025-12-02T22:11:19.084+01:00</t>
  </si>
  <si>
    <t>2025-12-02T22:18:54.113+01:00</t>
  </si>
  <si>
    <t>2025-12-02T22:10:15.377+01:00</t>
  </si>
  <si>
    <t>2025-12-02T22:18:02.098+01:00</t>
  </si>
  <si>
    <t>2025-12-02T21:53:19.601+01:00</t>
  </si>
  <si>
    <t>2025-12-02T21:58:37.059+01:00</t>
  </si>
  <si>
    <t>2025-12-02T21:49:02.336+01:00</t>
  </si>
  <si>
    <t>2025-12-02T21:57:05.852+01:00</t>
  </si>
  <si>
    <t>2025-12-02T22:19:22.975+01:00</t>
  </si>
  <si>
    <t>2025-12-02T21:49:02.887+01:00</t>
  </si>
  <si>
    <t>2025-12-02T21:43:19.008+01:00</t>
  </si>
  <si>
    <t>2025-12-02T21:51:34.005+01:00</t>
  </si>
  <si>
    <t>2025-12-02T21:32:01.681+01:00</t>
  </si>
  <si>
    <t>2025-12-02T21:38:13.816+01:00</t>
  </si>
  <si>
    <t>2025-12-02T22:03:20.951+01:00</t>
  </si>
  <si>
    <t>2025-12-02T21:32:02.027+01:00</t>
  </si>
  <si>
    <t>2025-12-02T21:31:08.387+01:00</t>
  </si>
  <si>
    <t>2025-12-02T21:37:58.016+01:00</t>
  </si>
  <si>
    <t>2025-12-02T21:25:38.790+01:00</t>
  </si>
  <si>
    <t>2025-12-02T21:35:54.020+01:00</t>
  </si>
  <si>
    <t>2025-12-02T21:17:02.381+01:00</t>
  </si>
  <si>
    <t>2025-12-02T21:24:46.772+01:00</t>
  </si>
  <si>
    <t>2025-12-02T21:34:47.063+01:00</t>
  </si>
  <si>
    <t>2025-12-02T21:18:11.283+01:00</t>
  </si>
  <si>
    <t>2025-12-02T21:11:22.958+01:00</t>
  </si>
  <si>
    <t>2025-12-02T21:20:13.919+01:00</t>
  </si>
  <si>
    <t>2025-12-02T21:09:02.064+01:00</t>
  </si>
  <si>
    <t>2025-12-02T21:19:44.759+01:00</t>
  </si>
  <si>
    <t>2025-12-02T21:40:54.814+01:00</t>
  </si>
  <si>
    <t>2025-12-02T21:09:02.401+01:00</t>
  </si>
  <si>
    <t>2025-12-02T20:57:52.393+01:00</t>
  </si>
  <si>
    <t>2025-12-02T21:04:59.985+01:00</t>
  </si>
  <si>
    <t>2025-12-02T20:55:15.926+01:00</t>
  </si>
  <si>
    <t>2025-12-02T21:03:00.888+01:00</t>
  </si>
  <si>
    <t>2025-12-02T20:50:21.735+01:00</t>
  </si>
  <si>
    <t>2025-12-02T20:58:29.991+01:00</t>
  </si>
  <si>
    <t>2025-12-02T20:50:15.899+01:00</t>
  </si>
  <si>
    <t>2025-12-02T21:02:11.005+01:00</t>
  </si>
  <si>
    <t>2025-12-02T20:44:51.202+01:00</t>
  </si>
  <si>
    <t>2025-12-02T20:44:22.309+01:00</t>
  </si>
  <si>
    <t>2025-12-02T20:50:11.831+01:00</t>
  </si>
  <si>
    <t>2025-12-02T20:41:51.248+01:00</t>
  </si>
  <si>
    <t>2025-12-02T20:47:26.882+01:00</t>
  </si>
  <si>
    <t>2025-12-02T20:34:02.776+01:00</t>
  </si>
  <si>
    <t>2025-12-02T20:42:29.572+01:00</t>
  </si>
  <si>
    <t>2025-12-02T21:01:42.165+01:00</t>
  </si>
  <si>
    <t>2025-12-02T20:34:03.110+01:00</t>
  </si>
  <si>
    <t>Bardi</t>
  </si>
  <si>
    <t>2025-12-02T20:32:22.761+01:00</t>
  </si>
  <si>
    <t>2025-12-02T20:42:08.750+01:00</t>
  </si>
  <si>
    <t>2025-12-02T20:30:03.382+01:00</t>
  </si>
  <si>
    <t>2025-12-02T20:43:21.570+01:00</t>
  </si>
  <si>
    <t>2025-12-03T05:59:59.999+01:00</t>
  </si>
  <si>
    <t>2025-12-02T20:29:02.254+01:00</t>
  </si>
  <si>
    <t>2025-12-02T20:41:29.589+01:00</t>
  </si>
  <si>
    <t>2025-12-02T20:18:30.622+01:00</t>
  </si>
  <si>
    <t>2025-12-02T20:25:56.760+01:00</t>
  </si>
  <si>
    <t>2025-12-02T20:18:30.504+01:00</t>
  </si>
  <si>
    <t>2025-12-02T20:24:07.973+01:00</t>
  </si>
  <si>
    <t>2025-12-02T20:06:02.121+01:00</t>
  </si>
  <si>
    <t>2025-12-02T20:22:04.955+01:00</t>
  </si>
  <si>
    <t>2025-12-02T20:29:31.175+01:00</t>
  </si>
  <si>
    <t>2025-12-02T20:06:02.571+01:00</t>
  </si>
  <si>
    <t>2025-12-02T20:04:02.809+01:00</t>
  </si>
  <si>
    <t>2025-12-02T20:16:47.566+01:00</t>
  </si>
  <si>
    <t>2025-12-02T20:37:03.726+01:00</t>
  </si>
  <si>
    <t>2025-12-02T20:04:03.098+01:00</t>
  </si>
  <si>
    <t>2025-12-02T20:01:01.391+01:00</t>
  </si>
  <si>
    <t>2025-12-02T20:18:14.570+01:00</t>
  </si>
  <si>
    <t>2025-12-02T19:53:13.183+01:00</t>
  </si>
  <si>
    <t>2025-12-02T19:59:22.785+01:00</t>
  </si>
  <si>
    <t>2025-12-02T19:51:51.200+01:00</t>
  </si>
  <si>
    <t>2025-12-02T19:59:00.803+01:00</t>
  </si>
  <si>
    <t>2025-12-02T19:50:41.330+01:00</t>
  </si>
  <si>
    <t>2025-12-02T19:57:05.356+01:00</t>
  </si>
  <si>
    <t>2025-12-02T19:48:03.716+01:00</t>
  </si>
  <si>
    <t>2025-12-02T20:19:32.946+01:00</t>
  </si>
  <si>
    <t>2025-12-02T19:44:36.769+01:00</t>
  </si>
  <si>
    <t>2025-12-02T19:49:23.796+01:00</t>
  </si>
  <si>
    <t>2025-12-02T19:41:04.475+01:00</t>
  </si>
  <si>
    <t>2025-12-02T19:47:28.725+01:00</t>
  </si>
  <si>
    <t>2025-12-02T19:26:02.223+01:00</t>
  </si>
  <si>
    <t>2025-12-02T19:40:14.554+01:00</t>
  </si>
  <si>
    <t>2025-12-02T20:04:11.356+01:00</t>
  </si>
  <si>
    <t>2025-12-02T19:27:24.603+01:00</t>
  </si>
  <si>
    <t>2025-12-02T19:25:01.435+01:00</t>
  </si>
  <si>
    <t>2025-12-02T19:35:03.685+01:00</t>
  </si>
  <si>
    <t>2025-12-02T19:51:46.160+01:00</t>
  </si>
  <si>
    <t>2025-12-02T19:27:19.360+01:00</t>
  </si>
  <si>
    <t>2025-12-02T19:23:02.211+01:00</t>
  </si>
  <si>
    <t>2025-12-02T19:37:31.563+01:00</t>
  </si>
  <si>
    <t>2025-12-02T19:22:53.605+01:00</t>
  </si>
  <si>
    <t>2025-12-02T19:33:32.755+01:00</t>
  </si>
  <si>
    <t>2025-12-02T19:16:01.894+01:00</t>
  </si>
  <si>
    <t>2025-12-02T19:26:34.575+01:00</t>
  </si>
  <si>
    <t>2025-12-02T19:14:45.618+01:00</t>
  </si>
  <si>
    <t>2025-12-02T19:19:43.777+01:00</t>
  </si>
  <si>
    <t>2025-12-02T19:06:45.221+01:00</t>
  </si>
  <si>
    <t>2025-12-02T19:17:33.958+01:00</t>
  </si>
  <si>
    <t>2025-12-02T19:02:46.441+01:00</t>
  </si>
  <si>
    <t>2025-12-02T19:14:26.405+01:00</t>
  </si>
  <si>
    <t>2025-12-02T19:02:03.321+01:00</t>
  </si>
  <si>
    <t>2025-12-02T19:12:53.133+01:00</t>
  </si>
  <si>
    <t>2025-12-02T18:56:48.723+01:00</t>
  </si>
  <si>
    <t>2025-12-02T19:10:40.204+01:00</t>
  </si>
  <si>
    <t>2025-12-02T18:53:01.865+01:00</t>
  </si>
  <si>
    <t>2025-12-02T18:59:23.974+01:00</t>
  </si>
  <si>
    <t>2025-12-02T19:16:08.366+01:00</t>
  </si>
  <si>
    <t>2025-12-02T18:53:02.125+01:00</t>
  </si>
  <si>
    <t>2025-12-02T18:51:10.815+01:00</t>
  </si>
  <si>
    <t>2025-12-02T19:07:01.340+01:00</t>
  </si>
  <si>
    <t>2025-12-02T18:49:02.249+01:00</t>
  </si>
  <si>
    <t>2025-12-02T18:57:36.979+01:00</t>
  </si>
  <si>
    <t>2025-12-02T19:20:38.028+01:00</t>
  </si>
  <si>
    <t>2025-12-02T18:49:02.551+01:00</t>
  </si>
  <si>
    <t>2025-12-02T18:46:09.852+01:00</t>
  </si>
  <si>
    <t>2025-12-02T19:03:51.274+01:00</t>
  </si>
  <si>
    <t>2025-12-02T18:41:01.962+01:00</t>
  </si>
  <si>
    <t>2025-12-02T18:58:15.976+01:00</t>
  </si>
  <si>
    <t>2025-12-02T18:38:41.622+01:00</t>
  </si>
  <si>
    <t>2025-12-02T18:51:00.134+01:00</t>
  </si>
  <si>
    <t>2025-12-02T18:38:02.706+01:00</t>
  </si>
  <si>
    <t>2025-12-02T18:52:59.021+01:00</t>
  </si>
  <si>
    <t>2025-12-02T19:08:00.907+01:00</t>
  </si>
  <si>
    <t>2025-12-02T18:38:03.014+01:00</t>
  </si>
  <si>
    <t>2025-12-02T18:37:12.169+01:00</t>
  </si>
  <si>
    <t>2025-12-02T18:48:33.119+01:00</t>
  </si>
  <si>
    <t>2025-12-02T18:33:15.673+01:00</t>
  </si>
  <si>
    <t>2025-12-02T18:40:31.107+01:00</t>
  </si>
  <si>
    <t>2025-12-02T18:32:01.952+01:00</t>
  </si>
  <si>
    <t>2025-12-02T18:43:59.960+01:00</t>
  </si>
  <si>
    <t>2025-12-02T18:30:40.862+01:00</t>
  </si>
  <si>
    <t>2025-12-02T18:39:10.286+01:00</t>
  </si>
  <si>
    <t>2025-12-02T18:12:02.504+01:00</t>
  </si>
  <si>
    <t>2025-12-02T18:25:08.896+01:00</t>
  </si>
  <si>
    <t>2025-12-02T18:32:39.658+01:00</t>
  </si>
  <si>
    <t>2025-12-02T18:12:02.921+01:00</t>
  </si>
  <si>
    <t>2025-12-02T18:10:02.360+01:00</t>
  </si>
  <si>
    <t>2025-12-02T18:22:15.895+01:00</t>
  </si>
  <si>
    <t>2025-12-02T18:09:33.436+01:00</t>
  </si>
  <si>
    <t>2025-12-02T18:17:48.149+01:00</t>
  </si>
  <si>
    <t>2025-12-02T18:06:00.930+01:00</t>
  </si>
  <si>
    <t>2025-12-02T18:11:58.051+01:00</t>
  </si>
  <si>
    <t>2025-12-02T18:02:34.913+01:00</t>
  </si>
  <si>
    <t>2025-12-02T18:11:08.105+01:00</t>
  </si>
  <si>
    <t>2025-12-02T17:54:18.577+01:00</t>
  </si>
  <si>
    <t>2025-12-02T18:06:00.985+01:00</t>
  </si>
  <si>
    <t>2025-12-02T17:49:43.868+01:00</t>
  </si>
  <si>
    <t>2025-12-02T17:55:14.933+01:00</t>
  </si>
  <si>
    <t>2025-12-02T17:47:03.359+01:00</t>
  </si>
  <si>
    <t>2025-12-02T18:06:22.752+01:00</t>
  </si>
  <si>
    <t>2025-12-02T18:18:53.241+01:00</t>
  </si>
  <si>
    <t>2025-12-02T17:47:03.710+01:00</t>
  </si>
  <si>
    <t>2025-12-02T17:41:01.767+01:00</t>
  </si>
  <si>
    <t>2025-12-02T17:45:39.695+01:00</t>
  </si>
  <si>
    <t>2025-12-02T17:57:18.530+01:00</t>
  </si>
  <si>
    <t>2025-12-02T17:41:02.222+01:00</t>
  </si>
  <si>
    <t>2025-12-02T17:28:02.365+01:00</t>
  </si>
  <si>
    <t>2025-12-02T17:38:24.921+01:00</t>
  </si>
  <si>
    <t>2025-12-02T17:23:27.148+01:00</t>
  </si>
  <si>
    <t>2025-12-02T17:35:17.723+01:00</t>
  </si>
  <si>
    <t>2025-12-02T17:18:58.604+01:00</t>
  </si>
  <si>
    <t>2025-12-02T17:30:57.897+01:00</t>
  </si>
  <si>
    <t>2025-12-02T17:14:56.130+01:00</t>
  </si>
  <si>
    <t>2025-12-02T17:28:58.013+01:00</t>
  </si>
  <si>
    <t>2025-12-02T17:12:02.482+01:00</t>
  </si>
  <si>
    <t>2025-12-02T17:26:14.716+01:00</t>
  </si>
  <si>
    <t>2025-12-02T17:08:24.863+01:00</t>
  </si>
  <si>
    <t>2025-12-02T17:22:38.963+01:00</t>
  </si>
  <si>
    <t>2025-12-02T17:08:01.735+01:00</t>
  </si>
  <si>
    <t>2025-12-02T17:20:49.718+01:00</t>
  </si>
  <si>
    <t>2025-12-02T17:34:13.847+01:00</t>
  </si>
  <si>
    <t>2025-12-02T17:08:02.024+01:00</t>
  </si>
  <si>
    <t>Bohdan</t>
  </si>
  <si>
    <t>2025-12-02T17:07:13.960+01:00</t>
  </si>
  <si>
    <t>2025-12-02T17:17:38.512+01:00</t>
  </si>
  <si>
    <t>2025-12-02T16:34:02.829+01:00</t>
  </si>
  <si>
    <t>2025-12-02T16:53:39.635+01:00</t>
  </si>
  <si>
    <t>2025-12-02T16:30:46.097+01:00</t>
  </si>
  <si>
    <t>2025-12-02T16:33:33.589+01:00</t>
  </si>
  <si>
    <t>2025-12-02T16:28:02.405+01:00</t>
  </si>
  <si>
    <t>2025-12-02T16:38:01.647+01:00</t>
  </si>
  <si>
    <t>2025-12-02T16:24:15.314+01:00</t>
  </si>
  <si>
    <t>2025-12-02T16:32:44.782+01:00</t>
  </si>
  <si>
    <t>2025-12-02T16:20:15.789+01:00</t>
  </si>
  <si>
    <t>2025-12-02T16:27:29.791+01:00</t>
  </si>
  <si>
    <t>2025-12-02T16:16:05.251+01:00</t>
  </si>
  <si>
    <t>2025-12-02T16:25:54.552+01:00</t>
  </si>
  <si>
    <t>2025-12-02T16:57:11.367+01:00</t>
  </si>
  <si>
    <t>2025-12-02T16:19:54.364+01:00</t>
  </si>
  <si>
    <t>2025-12-02T16:05:01.518+01:00</t>
  </si>
  <si>
    <t>2025-12-02T16:12:03.669+01:00</t>
  </si>
  <si>
    <t>2025-12-02T15:55:42.638+01:00</t>
  </si>
  <si>
    <t>2025-12-02T16:00:34.693+01:00</t>
  </si>
  <si>
    <t>2025-12-02T15:47:02.234+01:00</t>
  </si>
  <si>
    <t>2025-12-02T15:59:41.384+01:00</t>
  </si>
  <si>
    <t>2025-12-02T16:17:35.879+01:00</t>
  </si>
  <si>
    <t>2025-12-02T15:47:02.513+01:00</t>
  </si>
  <si>
    <t>2025-12-02T15:46:38.053+01:00</t>
  </si>
  <si>
    <t>2025-12-02T15:52:49.621+01:00</t>
  </si>
  <si>
    <t>2025-12-02T15:31:07.318+01:00</t>
  </si>
  <si>
    <t>2025-12-02T15:39:05.666+01:00</t>
  </si>
  <si>
    <t>2025-12-02T14:49:19.878+01:00</t>
  </si>
  <si>
    <t>2025-12-02T14:54:18.164+01:00</t>
  </si>
  <si>
    <t>2025-12-02T14:47:02.604+01:00</t>
  </si>
  <si>
    <t>2025-12-02T14:58:13.178+01:00</t>
  </si>
  <si>
    <t>2025-12-02T15:17:55.047+01:00</t>
  </si>
  <si>
    <t>2025-12-02T14:47:02.891+01:00</t>
  </si>
  <si>
    <t>2025-12-02T14:25:59.409+01:00</t>
  </si>
  <si>
    <t>2025-12-02T14:32:21.418+01:00</t>
  </si>
  <si>
    <t>2025-12-02T14:00:21.460+01:00</t>
  </si>
  <si>
    <t>2025-12-02T14:10:09.085+01:00</t>
  </si>
  <si>
    <t>2025-12-02T13:55:01.790+01:00</t>
  </si>
  <si>
    <t>2025-12-02T14:11:44.791+01:00</t>
  </si>
  <si>
    <t>2025-12-02T14:28:39.560+01:00</t>
  </si>
  <si>
    <t>2025-12-02T13:55:02.113+01:00</t>
  </si>
  <si>
    <t>2025-12-02T13:50:45.423+01:00</t>
  </si>
  <si>
    <t>2025-12-02T13:57:37.188+01:00</t>
  </si>
  <si>
    <t>2025-12-02T13:38:02.904+01:00</t>
  </si>
  <si>
    <t>2025-12-02T13:45:07.677+01:00</t>
  </si>
  <si>
    <t>2025-12-02T14:06:12.799+01:00</t>
  </si>
  <si>
    <t>2025-12-02T13:38:03.274+01:00</t>
  </si>
  <si>
    <t>2025-12-02T13:22:08.922+01:00</t>
  </si>
  <si>
    <t>2025-12-02T13:31:50.819+01:00</t>
  </si>
  <si>
    <t>2025-12-02T13:17:02.145+01:00</t>
  </si>
  <si>
    <t>2025-12-02T13:30:45.889+01:00</t>
  </si>
  <si>
    <t>2025-12-02T13:47:17.090+01:00</t>
  </si>
  <si>
    <t>2025-12-02T13:17:02.543+01:00</t>
  </si>
  <si>
    <t>2025-12-02T13:02:01.902+01:00</t>
  </si>
  <si>
    <t>2025-12-02T13:14:11.619+01:00</t>
  </si>
  <si>
    <t>2025-12-02T13:00:15.786+01:00</t>
  </si>
  <si>
    <t>2025-12-02T13:09:46.923+01:00</t>
  </si>
  <si>
    <t>2025-12-02T13:00:15.763+01:00</t>
  </si>
  <si>
    <t>2025-12-02T13:08:31.839+01:00</t>
  </si>
  <si>
    <t>Oleksii</t>
  </si>
  <si>
    <t>2025-12-02T12:52:57.149+01:00</t>
  </si>
  <si>
    <t>2025-12-02T13:02:37.746+01:00</t>
  </si>
  <si>
    <t>2025-12-02T12:46:48.436+01:00</t>
  </si>
  <si>
    <t>2025-12-02T12:56:08.731+01:00</t>
  </si>
  <si>
    <t>2025-12-02T12:45:02.062+01:00</t>
  </si>
  <si>
    <t>2025-12-02T13:05:37.604+01:00</t>
  </si>
  <si>
    <t>2025-12-02T12:27:03.020+01:00</t>
  </si>
  <si>
    <t>2025-12-02T12:51:25.463+01:00</t>
  </si>
  <si>
    <t>2025-12-02T13:00:46.202+01:00</t>
  </si>
  <si>
    <t>2025-12-02T12:27:03.374+01:00</t>
  </si>
  <si>
    <t>2025-12-02T12:25:10.847+01:00</t>
  </si>
  <si>
    <t>2025-12-02T12:37:21.517+01:00</t>
  </si>
  <si>
    <t>2025-12-02T12:22:33.406+01:00</t>
  </si>
  <si>
    <t>2025-12-02T12:29:59.596+01:00</t>
  </si>
  <si>
    <t>2025-12-02T12:21:32.912+01:00</t>
  </si>
  <si>
    <t>2025-12-02T12:37:42.626+01:00</t>
  </si>
  <si>
    <t>2025-12-02T12:14:15.128+01:00</t>
  </si>
  <si>
    <t>2025-12-02T12:23:22.503+01:00</t>
  </si>
  <si>
    <t>2025-12-02T12:13:02.359+01:00</t>
  </si>
  <si>
    <t>2025-12-02T12:22:39.309+01:00</t>
  </si>
  <si>
    <t>2025-12-02T12:04:02.930+01:00</t>
  </si>
  <si>
    <t>2025-12-02T12:29:00.402+01:00</t>
  </si>
  <si>
    <t>2025-12-02T12:37:08.957+01:00</t>
  </si>
  <si>
    <t>2025-12-02T12:04:03.276+01:00</t>
  </si>
  <si>
    <t>2025-12-02T12:00:02.844+01:00</t>
  </si>
  <si>
    <t>2025-12-02T12:11:37.251+01:00</t>
  </si>
  <si>
    <t>2025-12-02T11:59:31.383+01:00</t>
  </si>
  <si>
    <t>2025-12-02T12:09:20.249+01:00</t>
  </si>
  <si>
    <t>2025-12-02T11:58:37.461+01:00</t>
  </si>
  <si>
    <t>2025-12-02T12:07:55.422+01:00</t>
  </si>
  <si>
    <t>2025-12-02T11:46:02.062+01:00</t>
  </si>
  <si>
    <t>2025-12-02T11:55:41.132+01:00</t>
  </si>
  <si>
    <t>2025-12-02T11:44:02.441+01:00</t>
  </si>
  <si>
    <t>2025-12-02T11:52:20.275+01:00</t>
  </si>
  <si>
    <t>2025-12-02T12:21:21.695+01:00</t>
  </si>
  <si>
    <t>2025-12-02T11:44:02.781+01:00</t>
  </si>
  <si>
    <t>2025-12-02T11:40:02.016+01:00</t>
  </si>
  <si>
    <t>2025-12-02T11:50:52.422+01:00</t>
  </si>
  <si>
    <t>2025-12-02T12:11:15.738+01:00</t>
  </si>
  <si>
    <t>2025-12-02T11:40:09.383+01:00</t>
  </si>
  <si>
    <t>2025-12-02T11:32:18.884+01:00</t>
  </si>
  <si>
    <t>2025-12-02T11:46:13.339+01:00</t>
  </si>
  <si>
    <t>2025-12-02T11:29:27.943+01:00</t>
  </si>
  <si>
    <t>2025-12-02T11:45:03.853+01:00</t>
  </si>
  <si>
    <t>2025-12-02T11:27:38.475+01:00</t>
  </si>
  <si>
    <t>2025-12-02T11:35:40.194+01:00</t>
  </si>
  <si>
    <t>2025-12-02T11:12:01.985+01:00</t>
  </si>
  <si>
    <t>2025-12-02T11:40:31.126+01:00</t>
  </si>
  <si>
    <t>2025-12-02T12:02:45.166+01:00</t>
  </si>
  <si>
    <t>2025-12-02T11:12:02.698+01:00</t>
  </si>
  <si>
    <t>2025-12-01T23:39:20.259+01:00</t>
  </si>
  <si>
    <t>2025-12-01T23:40:45.980+01:00</t>
  </si>
  <si>
    <t>2025-12-01T23:25:46.876+01:00</t>
  </si>
  <si>
    <t>2025-12-01T23:32:34.910+01:00</t>
  </si>
  <si>
    <t>2025-12-01T23:14:36.201+01:00</t>
  </si>
  <si>
    <t>2025-12-01T23:29:18.931+01:00</t>
  </si>
  <si>
    <t>Tokhirkhon</t>
  </si>
  <si>
    <t>2025-12-01T23:12:50.099+01:00</t>
  </si>
  <si>
    <t>2025-12-01T23:25:26.845+01:00</t>
  </si>
  <si>
    <t>2025-12-01T22:55:26.965+01:00</t>
  </si>
  <si>
    <t>2025-12-01T23:05:16.844+01:00</t>
  </si>
  <si>
    <t>2025-12-01T22:55:13.792+01:00</t>
  </si>
  <si>
    <t>2025-12-01T23:03:06.869+01:00</t>
  </si>
  <si>
    <t>2025-12-01T22:42:18.087+01:00</t>
  </si>
  <si>
    <t>2025-12-01T22:48:14.772+01:00</t>
  </si>
  <si>
    <t>2025-12-01T22:31:11.986+01:00</t>
  </si>
  <si>
    <t>2025-12-01T22:41:07.768+01:00</t>
  </si>
  <si>
    <t>2025-12-01T22:14:53.635+01:00</t>
  </si>
  <si>
    <t>2025-12-01T22:22:19.752+01:00</t>
  </si>
  <si>
    <t>2025-12-01T22:02:52.445+01:00</t>
  </si>
  <si>
    <t>2025-12-01T22:10:13.700+01:00</t>
  </si>
  <si>
    <t>2025-12-01T21:55:55.914+01:00</t>
  </si>
  <si>
    <t>2025-12-01T22:03:52.578+01:00</t>
  </si>
  <si>
    <t>2025-12-01T21:53:55.607+01:00</t>
  </si>
  <si>
    <t>2025-12-01T22:01:45.620+01:00</t>
  </si>
  <si>
    <t>2025-12-01T21:47:51.765+01:00</t>
  </si>
  <si>
    <t>2025-12-01T21:53:27.558+01:00</t>
  </si>
  <si>
    <t>2025-12-01T21:41:51.156+01:00</t>
  </si>
  <si>
    <t>2025-12-01T21:47:58.554+01:00</t>
  </si>
  <si>
    <t>2025-12-01T21:41:01.834+01:00</t>
  </si>
  <si>
    <t>2025-12-01T21:47:20.424+01:00</t>
  </si>
  <si>
    <t>2025-12-01T22:19:03.297+01:00</t>
  </si>
  <si>
    <t>2025-12-01T21:42:22.610+01:00</t>
  </si>
  <si>
    <t>2025-12-01T21:18:25.764+01:00</t>
  </si>
  <si>
    <t>2025-12-01T21:26:14.471+01:00</t>
  </si>
  <si>
    <t>2025-12-01T20:56:48.044+01:00</t>
  </si>
  <si>
    <t>2025-12-01T21:06:30.471+01:00</t>
  </si>
  <si>
    <t>2025-12-01T20:56:02.143+01:00</t>
  </si>
  <si>
    <t>2025-12-01T21:01:19.227+01:00</t>
  </si>
  <si>
    <t>2025-12-01T21:14:19.974+01:00</t>
  </si>
  <si>
    <t>2025-12-01T20:56:02.472+01:00</t>
  </si>
  <si>
    <t>2025-12-01T20:55:28.151+01:00</t>
  </si>
  <si>
    <t>2025-12-01T21:03:40.616+01:00</t>
  </si>
  <si>
    <t>2025-12-01T20:55:07.729+01:00</t>
  </si>
  <si>
    <t>2025-12-01T21:03:53.396+01:00</t>
  </si>
  <si>
    <t>2025-12-01T20:49:02.029+01:00</t>
  </si>
  <si>
    <t>2025-12-01T20:56:19.209+01:00</t>
  </si>
  <si>
    <t>2025-12-01T21:21:13.263+01:00</t>
  </si>
  <si>
    <t>2025-12-01T20:49:02.384+01:00</t>
  </si>
  <si>
    <t>2025-12-01T20:44:02.151+01:00</t>
  </si>
  <si>
    <t>2025-12-01T20:53:46.229+01:00</t>
  </si>
  <si>
    <t>2025-12-01T21:37:46.475+01:00</t>
  </si>
  <si>
    <t>2025-12-01T20:44:02.549+01:00</t>
  </si>
  <si>
    <t>2025-12-01T20:44:02.135+01:00</t>
  </si>
  <si>
    <t>2025-12-01T20:50:54.200+01:00</t>
  </si>
  <si>
    <t>2025-12-01T20:39:51.370+01:00</t>
  </si>
  <si>
    <t>2025-12-01T20:48:17.528+01:00</t>
  </si>
  <si>
    <t>2025-12-01T20:38:03.237+01:00</t>
  </si>
  <si>
    <t>2025-12-01T20:46:05.259+01:00</t>
  </si>
  <si>
    <t>2025-12-01T21:07:56.907+01:00</t>
  </si>
  <si>
    <t>2025-12-01T20:38:03.566+01:00</t>
  </si>
  <si>
    <t>2025-12-01T20:17:22.597+01:00</t>
  </si>
  <si>
    <t>2025-12-01T20:26:20.451+01:00</t>
  </si>
  <si>
    <t>2025-12-01T20:16:56.105+01:00</t>
  </si>
  <si>
    <t>2025-12-01T20:25:37.312+01:00</t>
  </si>
  <si>
    <t>2025-12-01T20:11:01.595+01:00</t>
  </si>
  <si>
    <t>2025-12-01T20:21:48.161+01:00</t>
  </si>
  <si>
    <t>2025-12-01T20:33:05.809+01:00</t>
  </si>
  <si>
    <t>2025-12-01T20:11:01.999+01:00</t>
  </si>
  <si>
    <t>2025-12-01T20:08:03.350+01:00</t>
  </si>
  <si>
    <t>2025-12-01T20:18:45.121+01:00</t>
  </si>
  <si>
    <t>2025-12-01T20:45:51.320+01:00</t>
  </si>
  <si>
    <t>2025-12-01T20:08:05.551+01:00</t>
  </si>
  <si>
    <t>2025-12-01T20:06:04.379+01:00</t>
  </si>
  <si>
    <t>2025-12-01T20:14:21.567+01:00</t>
  </si>
  <si>
    <t>2025-12-01T19:59:22.589+01:00</t>
  </si>
  <si>
    <t>2025-12-01T20:06:57.756+01:00</t>
  </si>
  <si>
    <t>2025-12-01T19:52:47.469+01:00</t>
  </si>
  <si>
    <t>2025-12-01T20:01:21.252+01:00</t>
  </si>
  <si>
    <t>2025-12-01T19:48:58.872+01:00</t>
  </si>
  <si>
    <t>2025-12-01T19:52:18.043+01:00</t>
  </si>
  <si>
    <t>2025-12-01T19:45:02.221+01:00</t>
  </si>
  <si>
    <t>2025-12-01T19:51:50.015+01:00</t>
  </si>
  <si>
    <t>2025-12-01T20:02:00.811+01:00</t>
  </si>
  <si>
    <t>2025-12-01T19:45:02.591+01:00</t>
  </si>
  <si>
    <t>2025-12-01T19:43:02.191+01:00</t>
  </si>
  <si>
    <t>2025-12-01T19:49:43.045+01:00</t>
  </si>
  <si>
    <t>2025-12-01T19:25:03.581+01:00</t>
  </si>
  <si>
    <t>2025-12-01T19:31:26.169+01:00</t>
  </si>
  <si>
    <t>2025-12-01T19:17:31.268+01:00</t>
  </si>
  <si>
    <t>2025-12-01T19:26:39.129+01:00</t>
  </si>
  <si>
    <t>2025-12-01T19:05:29.674+01:00</t>
  </si>
  <si>
    <t>2025-12-01T19:26:01.420+01:00</t>
  </si>
  <si>
    <t>2025-12-01T19:05:18.737+01:00</t>
  </si>
  <si>
    <t>2025-12-01T19:20:15.154+01:00</t>
  </si>
  <si>
    <t>2025-12-01T19:04:59.498+01:00</t>
  </si>
  <si>
    <t>2025-12-01T19:19:07.175+01:00</t>
  </si>
  <si>
    <t>2025-12-01T19:04:02.437+01:00</t>
  </si>
  <si>
    <t>2025-12-01T19:15:55.493+01:00</t>
  </si>
  <si>
    <t>2025-12-01T19:32:50.380+01:00</t>
  </si>
  <si>
    <t>2025-12-01T19:05:09.234+01:00</t>
  </si>
  <si>
    <t>2025-12-01T19:03:48.068+01:00</t>
  </si>
  <si>
    <t>2025-12-01T19:15:48.502+01:00</t>
  </si>
  <si>
    <t>2025-12-01T19:03:08.930+01:00</t>
  </si>
  <si>
    <t>2025-12-01T19:12:35.931+01:00</t>
  </si>
  <si>
    <t>2025-12-01T19:01:02.358+01:00</t>
  </si>
  <si>
    <t>2025-12-01T19:23:33.373+01:00</t>
  </si>
  <si>
    <t>2025-12-01T19:00:03.452+01:00</t>
  </si>
  <si>
    <t>2025-12-01T19:20:11.251+01:00</t>
  </si>
  <si>
    <t>2025-12-01T18:59:02.593+01:00</t>
  </si>
  <si>
    <t>2025-12-01T19:14:26.632+01:00</t>
  </si>
  <si>
    <t>2025-12-01T18:58:01.839+01:00</t>
  </si>
  <si>
    <t>2025-12-01T18:58:02.248+01:00</t>
  </si>
  <si>
    <t>2025-12-01T18:56:29.302+01:00</t>
  </si>
  <si>
    <t>2025-12-01T19:10:42.846+01:00</t>
  </si>
  <si>
    <t>2025-12-01T18:55:01.659+01:00</t>
  </si>
  <si>
    <t>2025-12-01T19:08:47.597+01:00</t>
  </si>
  <si>
    <t>2025-12-01T19:27:19.478+01:00</t>
  </si>
  <si>
    <t>2025-12-01T18:55:02.130+01:00</t>
  </si>
  <si>
    <t>2025-12-01T18:49:37.767+01:00</t>
  </si>
  <si>
    <t>2025-12-01T19:01:05.735+01:00</t>
  </si>
  <si>
    <t>2025-12-01T18:48:04.616+01:00</t>
  </si>
  <si>
    <t>2025-12-01T18:57:57.106+01:00</t>
  </si>
  <si>
    <t>2025-12-01T18:47:04.562+01:00</t>
  </si>
  <si>
    <t>2025-12-01T18:58:36.863+01:00</t>
  </si>
  <si>
    <t>2025-12-01T18:46:36.729+01:00</t>
  </si>
  <si>
    <t>2025-12-01T18:54:20.678+01:00</t>
  </si>
  <si>
    <t>2025-12-01T18:44:02.011+01:00</t>
  </si>
  <si>
    <t>2025-12-01T18:51:33.977+01:00</t>
  </si>
  <si>
    <t>2025-12-01T19:01:26.833+01:00</t>
  </si>
  <si>
    <t>2025-12-01T18:44:02.357+01:00</t>
  </si>
  <si>
    <t>2025-12-01T18:31:57.538+01:00</t>
  </si>
  <si>
    <t>2025-12-01T18:36:58.613+01:00</t>
  </si>
  <si>
    <t>2025-12-01T18:22:57.137+01:00</t>
  </si>
  <si>
    <t>2025-12-01T18:28:59.744+01:00</t>
  </si>
  <si>
    <t>2025-12-01T18:17:01.660+01:00</t>
  </si>
  <si>
    <t>2025-12-01T18:25:44.304+01:00</t>
  </si>
  <si>
    <t>2025-12-01T18:15:13.130+01:00</t>
  </si>
  <si>
    <t>2025-12-01T18:23:46.407+01:00</t>
  </si>
  <si>
    <t>2025-12-01T18:11:51.960+01:00</t>
  </si>
  <si>
    <t>2025-12-01T18:21:37.528+01:00</t>
  </si>
  <si>
    <t>2025-12-01T18:11:02.532+01:00</t>
  </si>
  <si>
    <t>2025-12-01T18:17:25.287+01:00</t>
  </si>
  <si>
    <t>2025-12-01T18:01:19.609+01:00</t>
  </si>
  <si>
    <t>2025-12-01T18:11:44.500+01:00</t>
  </si>
  <si>
    <t>2025-12-01T17:56:02.154+01:00</t>
  </si>
  <si>
    <t>2025-12-01T18:10:22.053+01:00</t>
  </si>
  <si>
    <t>2025-12-01T17:38:02.101+01:00</t>
  </si>
  <si>
    <t>2025-12-01T17:52:17.212+01:00</t>
  </si>
  <si>
    <t>2025-12-01T18:08:08.731+01:00</t>
  </si>
  <si>
    <t>2025-12-01T17:38:02.448+01:00</t>
  </si>
  <si>
    <t>2025-12-01T17:35:01.860+01:00</t>
  </si>
  <si>
    <t>2025-12-01T17:43:09.176+01:00</t>
  </si>
  <si>
    <t>2025-12-01T18:04:14.228+01:00</t>
  </si>
  <si>
    <t>2025-12-01T17:37:14.725+01:00</t>
  </si>
  <si>
    <t>2025-12-01T17:35:01.848+01:00</t>
  </si>
  <si>
    <t>2025-12-01T17:44:22.313+01:00</t>
  </si>
  <si>
    <t>2025-12-01T18:06:06.134+01:00</t>
  </si>
  <si>
    <t>2025-12-01T17:35:02.464+01:00</t>
  </si>
  <si>
    <t>2025-12-01T17:30:08.546+01:00</t>
  </si>
  <si>
    <t>2025-12-01T17:37:59.463+01:00</t>
  </si>
  <si>
    <t>2025-12-01T17:24:06.756+01:00</t>
  </si>
  <si>
    <t>2025-12-01T17:32:03.748+01:00</t>
  </si>
  <si>
    <t>2025-12-01T17:17:01.768+01:00</t>
  </si>
  <si>
    <t>2025-12-01T17:54:58.220+01:00</t>
  </si>
  <si>
    <t>2025-12-01T17:08:02.694+01:00</t>
  </si>
  <si>
    <t>2025-12-01T17:26:07.179+01:00</t>
  </si>
  <si>
    <t>2025-12-01T17:42:33.464+01:00</t>
  </si>
  <si>
    <t>2025-12-01T17:08:03.050+01:00</t>
  </si>
  <si>
    <t>2025-12-01T17:06:01.443+01:00</t>
  </si>
  <si>
    <t>2025-12-01T17:14:24.311+01:00</t>
  </si>
  <si>
    <t>2025-12-01T16:58:02.396+01:00</t>
  </si>
  <si>
    <t>2025-12-01T17:12:48.113+01:00</t>
  </si>
  <si>
    <t>2025-12-01T16:57:27.775+01:00</t>
  </si>
  <si>
    <t>2025-12-01T17:03:28.229+01:00</t>
  </si>
  <si>
    <t>2025-12-01T16:52:02.526+01:00</t>
  </si>
  <si>
    <t>2025-12-01T17:20:25.153+01:00</t>
  </si>
  <si>
    <t>2025-12-01T17:33:32.721+01:00</t>
  </si>
  <si>
    <t>2025-12-01T16:52:02.828+01:00</t>
  </si>
  <si>
    <t>2025-12-01T16:47:02.444+01:00</t>
  </si>
  <si>
    <t>2025-12-01T17:07:03.072+01:00</t>
  </si>
  <si>
    <t>2025-12-01T17:15:48.808+01:00</t>
  </si>
  <si>
    <t>2025-12-01T16:47:02.752+01:00</t>
  </si>
  <si>
    <t>2025-12-01T16:21:29.678+01:00</t>
  </si>
  <si>
    <t>2025-12-01T16:30:51.130+01:00</t>
  </si>
  <si>
    <t>2025-12-01T16:18:02.123+01:00</t>
  </si>
  <si>
    <t>2025-12-01T16:29:31.835+01:00</t>
  </si>
  <si>
    <t>2025-12-01T16:07:51.345+01:00</t>
  </si>
  <si>
    <t>2025-12-01T16:14:21.844+01:00</t>
  </si>
  <si>
    <t>2025-12-01T15:58:02.068+01:00</t>
  </si>
  <si>
    <t>2025-12-01T16:04:32.917+01:00</t>
  </si>
  <si>
    <t>2025-12-01T16:16:15.279+01:00</t>
  </si>
  <si>
    <t>2025-12-01T15:58:02.451+01:00</t>
  </si>
  <si>
    <t>2025-12-01T15:47:25.088+01:00</t>
  </si>
  <si>
    <t>2025-12-01T16:02:27.810+01:00</t>
  </si>
  <si>
    <t>2025-12-01T15:43:01.742+01:00</t>
  </si>
  <si>
    <t>2025-12-01T15:54:52.578+01:00</t>
  </si>
  <si>
    <t>2025-12-01T15:28:22.251+01:00</t>
  </si>
  <si>
    <t>2025-12-01T15:38:22.899+01:00</t>
  </si>
  <si>
    <t>2025-12-01T15:12:02.432+01:00</t>
  </si>
  <si>
    <t>2025-12-01T15:21:52.454+01:00</t>
  </si>
  <si>
    <t>2025-12-01T15:37:31.596+01:00</t>
  </si>
  <si>
    <t>2025-12-01T15:12:02.876+01:00</t>
  </si>
  <si>
    <t>2025-12-01T14:14:02.230+01:00</t>
  </si>
  <si>
    <t>2025-12-01T14:25:44.146+01:00</t>
  </si>
  <si>
    <t>2025-12-01T14:41:25.123+01:00</t>
  </si>
  <si>
    <t>2025-12-01T14:14:02.523+01:00</t>
  </si>
  <si>
    <t>2025-12-01T14:01:13.741+01:00</t>
  </si>
  <si>
    <t>2025-12-01T14:08:59.651+01:00</t>
  </si>
  <si>
    <t>2025-12-01T13:57:02.423+01:00</t>
  </si>
  <si>
    <t>2025-12-01T14:03:00.879+01:00</t>
  </si>
  <si>
    <t>2025-12-01T13:50:37.685+01:00</t>
  </si>
  <si>
    <t>2025-12-01T14:05:34.218+01:00</t>
  </si>
  <si>
    <t>2025-12-01T13:22:18.647+01:00</t>
  </si>
  <si>
    <t>2025-12-01T13:28:25.011+01:00</t>
  </si>
  <si>
    <t>2025-12-01T13:11:45.325+01:00</t>
  </si>
  <si>
    <t>2025-12-01T13:20:34.124+01:00</t>
  </si>
  <si>
    <t>2025-12-01T12:57:39.512+01:00</t>
  </si>
  <si>
    <t>2025-12-01T13:07:51.995+01:00</t>
  </si>
  <si>
    <t>2025-12-01T12:41:15.716+01:00</t>
  </si>
  <si>
    <t>2025-12-01T12:54:44.943+01:00</t>
  </si>
  <si>
    <t>2025-12-01T12:40:12.218+01:00</t>
  </si>
  <si>
    <t>2025-12-01T12:46:37.824+01:00</t>
  </si>
  <si>
    <t>2025-12-01T12:36:17.638+01:00</t>
  </si>
  <si>
    <t>2025-12-01T12:48:45.920+01:00</t>
  </si>
  <si>
    <t>2025-12-01T12:31:49.809+01:00</t>
  </si>
  <si>
    <t>2025-12-01T12:46:53.942+01:00</t>
  </si>
  <si>
    <t>2025-12-01T12:17:01.659+01:00</t>
  </si>
  <si>
    <t>2025-12-01T12:42:10.576+01:00</t>
  </si>
  <si>
    <t>2025-12-01T12:13:40.218+01:00</t>
  </si>
  <si>
    <t>2025-12-01T12:19:50.662+01:00</t>
  </si>
  <si>
    <t>2025-12-01T11:52:54.003+01:00</t>
  </si>
  <si>
    <t>2025-12-01T12:03:12.059+01:00</t>
  </si>
  <si>
    <t>2025-12-01T11:30:24.370+01:00</t>
  </si>
  <si>
    <t>2025-12-01T11:40:37.452+01:00</t>
  </si>
  <si>
    <t>2025-12-01T11:15:12.679+01:00</t>
  </si>
  <si>
    <t>2025-12-01T11:27:07.363+01:00</t>
  </si>
  <si>
    <t>záloha Tomečková</t>
  </si>
  <si>
    <t>PHM neslo jim zapsat do systemu</t>
  </si>
  <si>
    <t>Zaloha Tomeckova</t>
  </si>
  <si>
    <t>-4500 Radka Smejkalova?</t>
  </si>
  <si>
    <t>Vzkaz - ostatni je FA, kterou ma Chodov za vakuovacku. V tomto tydnu tam zadna FA za vakuovacku nebyla</t>
  </si>
  <si>
    <t>Záloha Tomečková 2000Kč, Záloha Erik Hegedus 2000Kc</t>
  </si>
  <si>
    <t>Chybí terminál z 4.12.</t>
  </si>
  <si>
    <t>Záloha Tomečková 2000Kč</t>
  </si>
  <si>
    <t>tisknisi</t>
  </si>
  <si>
    <t>2000Kč Záloha Tomečková / Faktura - salami 464Kč</t>
  </si>
  <si>
    <t>Záloha mzdy 3000Kč DAvid Sarkozi / 10000 Doplatek mzdy Erik Hegedus / 2200 doplatek mzdy benjammin szabo</t>
  </si>
  <si>
    <t>Záloha Benjamin Szabo 1000Kč</t>
  </si>
  <si>
    <t>Erik Hegedus záloha 1000Kč / Benjamin Szabo zaloha 1000Kč</t>
  </si>
  <si>
    <t>Záloha na mzdu 2000Kč Erik Hegedus</t>
  </si>
  <si>
    <t>300Kč za objednávku WEB č. 250220001 - objednávka není zapsaná v tabulce TRŽBY, protože přišla v 5:18 ráno</t>
  </si>
  <si>
    <t>3540Kč Audit HACCP</t>
  </si>
  <si>
    <t>5000Kč záloha Hegedus Erik</t>
  </si>
  <si>
    <t>1000kc zaloha benjamin szabo</t>
  </si>
  <si>
    <t>80Kč navíc za 2 PHM, v pátečním reportu (14.3.) chyba, celkově rozvozu 18x ale je započítáno 20x, ostatní dny OK</t>
  </si>
  <si>
    <t>Záloha 1000Kč Szabo Benjamin</t>
  </si>
  <si>
    <t>474Kč zrušená objednávka č 250403002, ale byla spočítána v systému</t>
  </si>
  <si>
    <t>1000Kč Záloha Benjamin Szabo</t>
  </si>
  <si>
    <t>Doplatek mzdy Viktoriia Ahuriena</t>
  </si>
  <si>
    <t>50kc hul / 2000  zaloha erik hegedos / 2000 zaloha benjamin szabo</t>
  </si>
  <si>
    <t>Záloha Hegeduš 2000Kč / 2747Kč on-design objednávka (trička, rondon, čepice..)</t>
  </si>
  <si>
    <t>3412Kč profikuchar  (rondon...) / Záloha Benjamin Szabo 1000Kč</t>
  </si>
  <si>
    <t>záloha hegedus 5000kc / zaloha szabo 2000kc</t>
  </si>
  <si>
    <t>2400Kč Doplatek mzdy Viktoriia Uhuriena / 120Kč obálka</t>
  </si>
  <si>
    <t>Záloha Benjamin Szabo 3000Kč / smeták 110Kč / Záloha Hegeduss 3000Kč / páska teflonová 317Kč</t>
  </si>
  <si>
    <t>583 zrušená foodora</t>
  </si>
  <si>
    <t>GLS dobírka</t>
  </si>
  <si>
    <t>Alza dobijeci karta</t>
  </si>
  <si>
    <t>Záloha  na mzdu Benjamin Szabo</t>
  </si>
  <si>
    <t>doplatek mzdy Jaroslav Lažek</t>
  </si>
  <si>
    <t>315Kč allegro</t>
  </si>
  <si>
    <t>Gastromania 1563Kč / výstražní samolepka horké plochy 130Kč / domácí potřeby 200Kč / smeták 130Kč DrMax 730Kč</t>
  </si>
  <si>
    <t>2885 odpadkový koš s pedálem / 1196 naběračka</t>
  </si>
  <si>
    <t>razitkova  barva</t>
  </si>
  <si>
    <t>síto na pizzu</t>
  </si>
  <si>
    <t>329 Foodora hotově, zrušená</t>
  </si>
  <si>
    <t>Oběd kancl + 570 pití</t>
  </si>
  <si>
    <t>světlo,hasičák oprava</t>
  </si>
  <si>
    <t>zaloha 1000 David Melmer</t>
  </si>
  <si>
    <t>Bonus Suchanek</t>
  </si>
  <si>
    <r>
      <rPr>
        <rFont val="Arial"/>
        <color theme="1"/>
      </rPr>
      <t xml:space="preserve">450Kc prijmovy pokladni doklad - vstupni prohlidka Cech Dominik ze </t>
    </r>
    <r>
      <rPr>
        <rFont val="Arial"/>
        <b/>
        <color theme="1"/>
        <sz val="13.0"/>
      </rPr>
      <t>30.9.2024</t>
    </r>
  </si>
  <si>
    <t>zaloha Daniel Strauss 2000Kc</t>
  </si>
  <si>
    <t>Mzda Kořínek</t>
  </si>
  <si>
    <t>Záloha Milan Pešta 2000Kč</t>
  </si>
  <si>
    <t>chybí terminál z 15.12.</t>
  </si>
  <si>
    <t>Záloha Hendrych 7000Kč</t>
  </si>
  <si>
    <t>Záloha Hendrych 1000Kc, Záloha Struss 1500Kc</t>
  </si>
  <si>
    <t>Záloha Daniel Strauss 1000Kč</t>
  </si>
  <si>
    <t>119Kč Neolux 12V55W / 90Kč Sheron Nano Zima</t>
  </si>
  <si>
    <t>110Kč otvírák na konzervy</t>
  </si>
  <si>
    <t>výdajový doklad na 10000Kč záloha Rostislav Hendrych ALE NENÍ ZAPSÁNO</t>
  </si>
  <si>
    <t>Záloha Petr trepeš 2000Kč / Záloha Matěj Hudček 2000Kč / Daniel Strauss 5000Kč</t>
  </si>
  <si>
    <t>Záloha 18000Kč Matěj Hudeček</t>
  </si>
  <si>
    <t>Halogen 300W 3ks</t>
  </si>
  <si>
    <t>10000Kč Záloha Milan Pešta</t>
  </si>
  <si>
    <t>HOTOVOST - záloha 5000Kč Daniel Rendl</t>
  </si>
  <si>
    <t>800Kč vstupní lékařská Hudeček Matěj</t>
  </si>
  <si>
    <t>Záloha Milan Pesta 9200Kč</t>
  </si>
  <si>
    <t>2000Kč Záloha Hudeček</t>
  </si>
  <si>
    <t>Zaloha 5000Kc Krupicka / billa 215Kč / billa195Kč</t>
  </si>
  <si>
    <t>Audit hacap 3420 / Záloha Hudecek 1000Kc / Záloha hudecek 4000Kcc</t>
  </si>
  <si>
    <t>PVC 3D panelyy</t>
  </si>
  <si>
    <t>Hotovost - záloha Yarushynskyi Vladyslav 15000Kč</t>
  </si>
  <si>
    <t>Záloha mzdy Yarushynskyi Vladislav</t>
  </si>
  <si>
    <t>Záloha Daniel Strauss</t>
  </si>
  <si>
    <t>6000Kč Záloha na mzdu Daniel Strauss</t>
  </si>
  <si>
    <t>5000Kč Záloha Yarushynskyi</t>
  </si>
  <si>
    <t>200Kč pokuta / 700Kč vstupní prohlídka Daniel Strauss / Záloha 1000Kč Yarashinskyi</t>
  </si>
  <si>
    <t>90kč jar / pero kuličkové 45Kč</t>
  </si>
  <si>
    <t>4000Kč Strauss</t>
  </si>
  <si>
    <t>6.8 nesedí 2xjízda 80kč</t>
  </si>
  <si>
    <t>6370Kč mzda Silvester Kotlár za červenec</t>
  </si>
  <si>
    <t>Žárovky halogenové</t>
  </si>
  <si>
    <t>4000Kč záloha VladyslavYasushynský / raben přepravní list 5711Kč/2248Kč obi regál / 1499Kč obi regál / 318KčPanthenol, pěna po opalovani</t>
  </si>
  <si>
    <t>smeták</t>
  </si>
  <si>
    <t>2475 zámečník</t>
  </si>
  <si>
    <t>chybí účet, buď do konce týdne dohledají nebo doplatí</t>
  </si>
  <si>
    <t>sůl,rukavice</t>
  </si>
  <si>
    <t>chybi 5.9.2024</t>
  </si>
  <si>
    <t>3620 z 5.9.2024 dodano</t>
  </si>
  <si>
    <t>chybi z 23.9</t>
  </si>
  <si>
    <t>porad davaji vydajove doklady WOLT, nemusi...</t>
  </si>
  <si>
    <t xml:space="preserve">Mam uzaverky z 1.10, 2.10, a 5.10, </t>
  </si>
  <si>
    <t>Chybi z 11.11.</t>
  </si>
  <si>
    <t>WOLT 254Kc a 127Kc</t>
  </si>
  <si>
    <t>160Kč výdajový doklad neím komu, 254Kč výdajový doklad WOLT</t>
  </si>
  <si>
    <t>127 Wolt</t>
  </si>
  <si>
    <t>Wolt 127Kč</t>
  </si>
  <si>
    <t>2000 záloha vladimir</t>
  </si>
  <si>
    <t>2.1 chybi terminal</t>
  </si>
  <si>
    <t>1270 Wolt</t>
  </si>
  <si>
    <t>Chybí 18.1.2025</t>
  </si>
  <si>
    <t>nemám účtenku</t>
  </si>
  <si>
    <t>Záloha Markéta Prokopoá 3000Kč</t>
  </si>
  <si>
    <t>0#VALUE!0000</t>
  </si>
  <si>
    <t>Chybí terminál z 5.2.2025</t>
  </si>
  <si>
    <t>Chybí terminál 20.2.2025</t>
  </si>
  <si>
    <t>chybí 13.3.2025</t>
  </si>
  <si>
    <t>1 výdajový doklad nevyplněný</t>
  </si>
  <si>
    <t>3420Kč audit hacap</t>
  </si>
  <si>
    <t>Horvath dusan vstupni vysetreni</t>
  </si>
  <si>
    <t>700 Makula - pozvrzení o zdravotní způsobilosti</t>
  </si>
  <si>
    <t>chybí terminál z 1.5.2025</t>
  </si>
  <si>
    <t>Ikea</t>
  </si>
  <si>
    <t>hornbach regal</t>
  </si>
  <si>
    <t>Chybí doklad</t>
  </si>
  <si>
    <t>Chybí ústřižek z terminálu</t>
  </si>
  <si>
    <t>0.5#VALUE!000002.799999999999272400000000000000.5</t>
  </si>
  <si>
    <t>žárovka pec</t>
  </si>
  <si>
    <t>718 kancl věšák +koš,69 zarážka dveře Plzeň, 827 oprava Prosek zdi,sifon a sprcha</t>
  </si>
  <si>
    <t>12.11 v restii Volda 10 rozvozů, ale odvezl jen 9</t>
  </si>
  <si>
    <t>sůl</t>
  </si>
  <si>
    <t>2025-12-07T23:20:18.279+01:00</t>
  </si>
  <si>
    <t>2025-12-07T23:26:34.198+01:00</t>
  </si>
  <si>
    <t>Pizza Comeback Libuš</t>
  </si>
  <si>
    <t>Sheydayev</t>
  </si>
  <si>
    <t>2025-12-07T23:20:08.736+01:00</t>
  </si>
  <si>
    <t>2025-12-07T23:26:33.206+01:00</t>
  </si>
  <si>
    <t>Martin Kubík</t>
  </si>
  <si>
    <t>2025-12-07T23:17:02.806+01:00</t>
  </si>
  <si>
    <t>2025-12-07T23:23:28.126+01:00</t>
  </si>
  <si>
    <t>2025-12-07T23:30:53.591+01:00</t>
  </si>
  <si>
    <t>2025-12-07T23:17:02.949+01:00</t>
  </si>
  <si>
    <t>2025-12-07T23:09:56.771+01:00</t>
  </si>
  <si>
    <t>2025-12-07T23:15:24.225+01:00</t>
  </si>
  <si>
    <t>2025-12-07T23:05:32.911+01:00</t>
  </si>
  <si>
    <t>2025-12-07T23:11:31.343+01:00</t>
  </si>
  <si>
    <t>2025-12-07T22:39:47.844+01:00</t>
  </si>
  <si>
    <t>2025-12-07T22:45:42.256+01:00</t>
  </si>
  <si>
    <t>2025-12-07T22:35:31.054+01:00</t>
  </si>
  <si>
    <t>2025-12-07T22:43:45.252+01:00</t>
  </si>
  <si>
    <t>2025-12-07T22:27:29.091+01:00</t>
  </si>
  <si>
    <t>2025-12-07T22:32:18.432+01:00</t>
  </si>
  <si>
    <t>2025-12-07T22:23:09.321+01:00</t>
  </si>
  <si>
    <t>2025-12-07T22:28:28.163+01:00</t>
  </si>
  <si>
    <t>2025-12-07T22:15:02.810+01:00</t>
  </si>
  <si>
    <t>2025-12-07T22:15:04.560+01:00</t>
  </si>
  <si>
    <t>2025-12-07T22:03:29.114+01:00</t>
  </si>
  <si>
    <t>2025-12-07T22:09:53.258+01:00</t>
  </si>
  <si>
    <t>2025-12-07T21:53:03.561+01:00</t>
  </si>
  <si>
    <t>2025-12-07T22:05:34.933+01:00</t>
  </si>
  <si>
    <t>2025-12-07T22:26:50.681+01:00</t>
  </si>
  <si>
    <t>2025-12-07T21:53:03.717+01:00</t>
  </si>
  <si>
    <t>2025-12-07T21:51:25.776+01:00</t>
  </si>
  <si>
    <t>2025-12-07T21:56:58.069+01:00</t>
  </si>
  <si>
    <t>2025-12-07T21:49:03.275+01:00</t>
  </si>
  <si>
    <t>2025-12-07T21:56:55.874+01:00</t>
  </si>
  <si>
    <t>2025-12-07T22:09:27.291+01:00</t>
  </si>
  <si>
    <t>2025-12-07T21:49:03.419+01:00</t>
  </si>
  <si>
    <t>2025-12-07T21:42:57.007+01:00</t>
  </si>
  <si>
    <t>2025-12-07T21:56:53.178+01:00</t>
  </si>
  <si>
    <t>2025-12-07T21:33:15.339+01:00</t>
  </si>
  <si>
    <t>2025-12-07T21:38:39.103+01:00</t>
  </si>
  <si>
    <t>2025-12-07T21:26:14.595+01:00</t>
  </si>
  <si>
    <t>2025-12-07T21:33:53.148+01:00</t>
  </si>
  <si>
    <t>2025-12-07T21:15:54.421+01:00</t>
  </si>
  <si>
    <t>2025-12-07T21:21:10.118+01:00</t>
  </si>
  <si>
    <t>Anvar</t>
  </si>
  <si>
    <t>2025-12-07T21:08:24.697+01:00</t>
  </si>
  <si>
    <t>2025-12-07T21:15:35.976+01:00</t>
  </si>
  <si>
    <t>2025-12-07T21:02:22.675+01:00</t>
  </si>
  <si>
    <t>2025-12-07T21:12:41.039+01:00</t>
  </si>
  <si>
    <t>2025-12-07T20:45:24.143+01:00</t>
  </si>
  <si>
    <t>2025-12-07T20:53:12.878+01:00</t>
  </si>
  <si>
    <t>2025-12-07T20:35:50.523+01:00</t>
  </si>
  <si>
    <t>2025-12-07T20:43:29.933+01:00</t>
  </si>
  <si>
    <t>2025-12-07T20:16:15.243+01:00</t>
  </si>
  <si>
    <t>2025-12-07T20:28:54.000+01:00</t>
  </si>
  <si>
    <t>David Serin</t>
  </si>
  <si>
    <t>2025-12-07T20:08:04.323+01:00</t>
  </si>
  <si>
    <t>2025-12-07T20:16:29.482+01:00</t>
  </si>
  <si>
    <t>2025-12-07T20:24:46.856+01:00</t>
  </si>
  <si>
    <t>2025-12-07T20:08:04.519+01:00</t>
  </si>
  <si>
    <t>2025-12-07T20:03:20.318+01:00</t>
  </si>
  <si>
    <t>2025-12-07T20:10:10.751+01:00</t>
  </si>
  <si>
    <t>2025-12-07T19:53:26.488+01:00</t>
  </si>
  <si>
    <t>2025-12-07T20:02:54.645+01:00</t>
  </si>
  <si>
    <t>2025-12-07T19:49:03.558+01:00</t>
  </si>
  <si>
    <t>2025-12-07T19:54:55.417+01:00</t>
  </si>
  <si>
    <t>2025-12-07T20:11:28.445+01:00</t>
  </si>
  <si>
    <t>2025-12-07T19:49:03.688+01:00</t>
  </si>
  <si>
    <t>Khurmat Radjapovich</t>
  </si>
  <si>
    <t>2025-12-07T19:44:50.307+01:00</t>
  </si>
  <si>
    <t>2025-12-07T19:50:45.577+01:00</t>
  </si>
  <si>
    <t>roman</t>
  </si>
  <si>
    <t>2025-12-07T19:42:20.540+01:00</t>
  </si>
  <si>
    <t>2025-12-07T19:48:16.583+01:00</t>
  </si>
  <si>
    <t>2025-12-07T19:30:04.070+01:00</t>
  </si>
  <si>
    <t>2025-12-07T19:39:02.328+01:00</t>
  </si>
  <si>
    <t>2025-12-07T19:53:02.385+01:00</t>
  </si>
  <si>
    <t>2025-12-07T19:30:04.504+01:00</t>
  </si>
  <si>
    <t>2025-12-07T19:14:04.987+01:00</t>
  </si>
  <si>
    <t>2025-12-07T20:05:29.474+01:00</t>
  </si>
  <si>
    <t>2025-12-07T18:54:03.584+01:00</t>
  </si>
  <si>
    <t>2025-12-07T19:06:22.606+01:00</t>
  </si>
  <si>
    <t>2025-12-07T19:15:29.209+01:00</t>
  </si>
  <si>
    <t>2025-12-07T18:54:03.732+01:00</t>
  </si>
  <si>
    <t>2025-12-07T18:46:57.418+01:00</t>
  </si>
  <si>
    <t>2025-12-07T18:51:55.786+01:00</t>
  </si>
  <si>
    <t>2025-12-07T18:40:47.482+01:00</t>
  </si>
  <si>
    <t>2025-12-07T18:46:29.772+01:00</t>
  </si>
  <si>
    <t>2025-12-07T18:33:03.660+01:00</t>
  </si>
  <si>
    <t>2025-12-07T18:41:42.642+01:00</t>
  </si>
  <si>
    <t>2025-12-07T18:51:37.329+01:00</t>
  </si>
  <si>
    <t>2025-12-07T18:33:03.801+01:00</t>
  </si>
  <si>
    <t>Volodymyr</t>
  </si>
  <si>
    <t>2025-12-07T18:33:02.289+01:00</t>
  </si>
  <si>
    <t>2025-12-07T18:44:44.757+01:00</t>
  </si>
  <si>
    <t>2025-12-07T18:07:02.900+01:00</t>
  </si>
  <si>
    <t>2025-12-07T18:15:15.665+01:00</t>
  </si>
  <si>
    <t>2025-12-07T18:29:39.190+01:00</t>
  </si>
  <si>
    <t>2025-12-07T18:07:03.161+01:00</t>
  </si>
  <si>
    <t>2025-12-07T18:02:02.832+01:00</t>
  </si>
  <si>
    <t>2025-12-07T18:14:46.547+01:00</t>
  </si>
  <si>
    <t>2025-12-07T18:25:07.053+01:00</t>
  </si>
  <si>
    <t>2025-12-07T18:02:02.941+01:00</t>
  </si>
  <si>
    <t>2025-12-07T17:51:28.464+01:00</t>
  </si>
  <si>
    <t>2025-12-07T17:58:08.687+01:00</t>
  </si>
  <si>
    <t>2025-12-07T17:47:03.996+01:00</t>
  </si>
  <si>
    <t>2025-12-07T17:54:12.479+01:00</t>
  </si>
  <si>
    <t>2025-12-07T17:41:56.486+01:00</t>
  </si>
  <si>
    <t>2025-12-07T17:52:09.691+01:00</t>
  </si>
  <si>
    <t>Dalibor Novák</t>
  </si>
  <si>
    <t>2025-12-07T17:41:03.103+01:00</t>
  </si>
  <si>
    <t>2025-12-07T17:49:12.517+01:00</t>
  </si>
  <si>
    <t>2025-12-07T18:08:38.598+01:00</t>
  </si>
  <si>
    <t>2025-12-07T17:41:03.239+01:00</t>
  </si>
  <si>
    <t>2025-12-07T17:40:59.641+01:00</t>
  </si>
  <si>
    <t>2025-12-07T17:52:46.722+01:00</t>
  </si>
  <si>
    <t>2025-12-07T17:31:44.906+01:00</t>
  </si>
  <si>
    <t>2025-12-07T17:54:50.649+01:00</t>
  </si>
  <si>
    <t>2025-12-07T17:30:03.332+01:00</t>
  </si>
  <si>
    <t>2025-12-07T17:42:23.494+01:00</t>
  </si>
  <si>
    <t>2025-12-07T17:57:03.909+01:00</t>
  </si>
  <si>
    <t>2025-12-07T17:30:03.463+01:00</t>
  </si>
  <si>
    <t>2025-12-07T17:28:18.008+01:00</t>
  </si>
  <si>
    <t>2025-12-07T17:40:44.772+01:00</t>
  </si>
  <si>
    <t>2025-12-07T17:23:30.854+01:00</t>
  </si>
  <si>
    <t>2025-12-07T17:37:34.654+01:00</t>
  </si>
  <si>
    <t>2025-12-07T17:18:12.676+01:00</t>
  </si>
  <si>
    <t>2025-12-07T17:35:16.615+01:00</t>
  </si>
  <si>
    <t>2025-12-07T17:16:03.788+01:00</t>
  </si>
  <si>
    <t>2025-12-07T17:32:03.353+01:00</t>
  </si>
  <si>
    <t>2025-12-07T17:39:11.940+01:00</t>
  </si>
  <si>
    <t>2025-12-07T17:16:04.221+01:00</t>
  </si>
  <si>
    <t>2025-12-07T17:05:03.013+01:00</t>
  </si>
  <si>
    <t>2025-12-07T17:12:20.359+01:00</t>
  </si>
  <si>
    <t>2025-12-07T16:58:29.444+01:00</t>
  </si>
  <si>
    <t>2025-12-07T17:07:35.129+01:00</t>
  </si>
  <si>
    <t>2025-12-07T16:51:28.767+01:00</t>
  </si>
  <si>
    <t>2025-12-07T17:06:46.563+01:00</t>
  </si>
  <si>
    <t>2025-12-07T16:37:42.667+01:00</t>
  </si>
  <si>
    <t>2025-12-07T16:46:38.409+01:00</t>
  </si>
  <si>
    <t>2025-12-07T16:34:04.602+01:00</t>
  </si>
  <si>
    <t>2025-12-07T17:46:22.516+01:00</t>
  </si>
  <si>
    <t>2025-12-07T18:08:45.655+01:00</t>
  </si>
  <si>
    <t>2025-12-07T16:34:04.735+01:00</t>
  </si>
  <si>
    <t>2025-12-07T16:30:42.641+01:00</t>
  </si>
  <si>
    <t>2025-12-07T16:40:18.403+01:00</t>
  </si>
  <si>
    <t>2025-12-07T16:22:10.887+01:00</t>
  </si>
  <si>
    <t>2025-12-07T16:27:50.832+01:00</t>
  </si>
  <si>
    <t>2025-12-07T16:12:35.796+01:00</t>
  </si>
  <si>
    <t>2025-12-07T16:26:24.485+01:00</t>
  </si>
  <si>
    <t>2025-12-07T16:10:03.085+01:00</t>
  </si>
  <si>
    <t>2025-12-07T16:23:01.178+01:00</t>
  </si>
  <si>
    <t>2025-12-07T16:02:57.280+01:00</t>
  </si>
  <si>
    <t>2025-12-07T16:14:41.367+01:00</t>
  </si>
  <si>
    <t>2025-12-07T15:45:03.268+01:00</t>
  </si>
  <si>
    <t>2025-12-07T15:53:17.142+01:00</t>
  </si>
  <si>
    <t>2025-12-07T15:42:15.034+01:00</t>
  </si>
  <si>
    <t>2025-12-07T15:49:00.357+01:00</t>
  </si>
  <si>
    <t>2025-12-07T15:34:02.693+01:00</t>
  </si>
  <si>
    <t>2025-12-07T15:54:26.130+01:00</t>
  </si>
  <si>
    <t>2025-12-07T15:19:21.205+01:00</t>
  </si>
  <si>
    <t>2025-12-07T15:31:28.146+01:00</t>
  </si>
  <si>
    <t>2025-12-07T15:15:33.193+01:00</t>
  </si>
  <si>
    <t>2025-12-07T15:27:17.325+01:00</t>
  </si>
  <si>
    <t>2025-12-07T15:15:20.888+01:00</t>
  </si>
  <si>
    <t>2025-12-07T15:25:35.387+01:00</t>
  </si>
  <si>
    <t>2025-12-07T15:14:52.033+01:00</t>
  </si>
  <si>
    <t>2025-12-07T15:23:10.226+01:00</t>
  </si>
  <si>
    <t>2025-12-07T15:09:00.758+01:00</t>
  </si>
  <si>
    <t>2025-12-07T15:22:12.340+01:00</t>
  </si>
  <si>
    <t>2025-12-07T15:06:03.164+01:00</t>
  </si>
  <si>
    <t>2025-12-07T15:20:17.657+01:00</t>
  </si>
  <si>
    <t>2025-12-07T15:38:15.624+01:00</t>
  </si>
  <si>
    <t>2025-12-07T15:06:03.307+01:00</t>
  </si>
  <si>
    <t>2025-12-07T14:48:11.654+01:00</t>
  </si>
  <si>
    <t>2025-12-07T14:54:37.233+01:00</t>
  </si>
  <si>
    <t>2025-12-07T14:34:35.761+01:00</t>
  </si>
  <si>
    <t>2025-12-07T14:34:58.989+01:00</t>
  </si>
  <si>
    <t>2025-12-07T14:21:44.927+01:00</t>
  </si>
  <si>
    <t>2025-12-07T14:31:31.252+01:00</t>
  </si>
  <si>
    <t>2025-12-07T14:13:49.180+01:00</t>
  </si>
  <si>
    <t>2025-12-07T14:19:26.159+01:00</t>
  </si>
  <si>
    <t>2025-12-07T14:13:04.342+01:00</t>
  </si>
  <si>
    <t>2025-12-07T14:13:35.860+01:00</t>
  </si>
  <si>
    <t>2025-12-07T14:13:03.324+01:00</t>
  </si>
  <si>
    <t>2025-12-07T14:19:52.862+01:00</t>
  </si>
  <si>
    <t>2025-12-07T14:44:20.216+01:00</t>
  </si>
  <si>
    <t>2025-12-07T14:13:03.473+01:00</t>
  </si>
  <si>
    <t>2025-12-07T13:53:03.602+01:00</t>
  </si>
  <si>
    <t>2025-12-07T14:00:05.367+01:00</t>
  </si>
  <si>
    <t>2025-12-07T13:47:25.798+01:00</t>
  </si>
  <si>
    <t>2025-12-07T14:00:08.823+01:00</t>
  </si>
  <si>
    <t>2025-12-07T14:16:00.783+01:00</t>
  </si>
  <si>
    <t>2025-12-07T13:47:25.945+01:00</t>
  </si>
  <si>
    <t>2025-12-07T13:22:03.301+01:00</t>
  </si>
  <si>
    <t>2025-12-07T13:30:35.808+01:00</t>
  </si>
  <si>
    <t>2025-12-07T13:09:03.287+01:00</t>
  </si>
  <si>
    <t>2025-12-07T13:17:28.766+01:00</t>
  </si>
  <si>
    <t>2025-12-07T13:24:53.327+01:00</t>
  </si>
  <si>
    <t>2025-12-07T13:09:03.429+01:00</t>
  </si>
  <si>
    <t>2025-12-07T13:01:03.633+01:00</t>
  </si>
  <si>
    <t>2025-12-07T13:14:39.766+01:00</t>
  </si>
  <si>
    <t>2025-12-07T13:40:09.595+01:00</t>
  </si>
  <si>
    <t>2025-12-07T13:01:03.767+01:00</t>
  </si>
  <si>
    <t>2025-12-07T12:52:04.278+01:00</t>
  </si>
  <si>
    <t>2025-12-07T13:01:36.773+01:00</t>
  </si>
  <si>
    <t>2025-12-07T12:44:47.260+01:00</t>
  </si>
  <si>
    <t>2025-12-07T12:51:47.926+01:00</t>
  </si>
  <si>
    <t>2025-12-07T12:35:03.058+01:00</t>
  </si>
  <si>
    <t>2025-12-07T12:41:53.634+01:00</t>
  </si>
  <si>
    <t>2025-12-07T12:55:23.919+01:00</t>
  </si>
  <si>
    <t>2025-12-07T12:35:03.188+01:00</t>
  </si>
  <si>
    <t>2025-12-07T12:31:05.713+01:00</t>
  </si>
  <si>
    <t>2025-12-07T12:47:17.681+01:00</t>
  </si>
  <si>
    <t>2025-12-07T13:03:26.812+01:00</t>
  </si>
  <si>
    <t>2025-12-07T12:31:05.876+01:00</t>
  </si>
  <si>
    <t>2025-12-07T12:31:02.455+01:00</t>
  </si>
  <si>
    <t>2025-12-07T12:39:21.844+01:00</t>
  </si>
  <si>
    <t>2025-12-07T12:30:44.975+01:00</t>
  </si>
  <si>
    <t>2025-12-07T12:37:31.765+01:00</t>
  </si>
  <si>
    <t>2025-12-07T12:26:03.088+01:00</t>
  </si>
  <si>
    <t>2025-12-07T12:33:26.566+01:00</t>
  </si>
  <si>
    <t>2025-12-07T12:10:23.076+01:00</t>
  </si>
  <si>
    <t>2025-12-07T12:15:07.612+01:00</t>
  </si>
  <si>
    <t>2025-12-07T11:54:59.987+01:00</t>
  </si>
  <si>
    <t>2025-12-07T12:04:08.715+01:00</t>
  </si>
  <si>
    <t>2025-12-07T11:46:34.119+01:00</t>
  </si>
  <si>
    <t>2025-12-07T11:54:24.741+01:00</t>
  </si>
  <si>
    <t>2025-12-07T11:42:29.111+01:00</t>
  </si>
  <si>
    <t>2025-12-07T11:52:08.608+01:00</t>
  </si>
  <si>
    <t>2025-12-07T11:18:02.868+01:00</t>
  </si>
  <si>
    <t>2025-12-07T11:49:07.397+01:00</t>
  </si>
  <si>
    <t>2025-12-07T12:03:01.363+01:00</t>
  </si>
  <si>
    <t>2025-12-07T11:18:03.008+01:00</t>
  </si>
  <si>
    <t>Stepan</t>
  </si>
  <si>
    <t>2025-12-07T11:11:53.373+01:00</t>
  </si>
  <si>
    <t>2025-12-07T11:21:44.473+01:00</t>
  </si>
  <si>
    <t>2025-12-07T11:08:02.402+01:00</t>
  </si>
  <si>
    <t>2025-12-07T11:29:22.358+01:00</t>
  </si>
  <si>
    <t>2025-12-07T11:35:13.271+01:00</t>
  </si>
  <si>
    <t>2025-12-07T11:08:02.557+01:00</t>
  </si>
  <si>
    <t>2025-12-07T11:07:40.644+01:00</t>
  </si>
  <si>
    <t>2025-12-07T11:19:38.677+01:00</t>
  </si>
  <si>
    <t>2025-12-07T10:18:04.765+01:00</t>
  </si>
  <si>
    <t>2025-12-07T11:10:43.340+01:00</t>
  </si>
  <si>
    <t>2025-12-07T10:07:02.975+01:00</t>
  </si>
  <si>
    <t>2025-12-07T12:35:40.133+01:00</t>
  </si>
  <si>
    <t>2025-12-07T12:35:40.147+01:00</t>
  </si>
  <si>
    <t>2025-12-07T11:20:00.077+01:00</t>
  </si>
  <si>
    <t>Yaroslav</t>
  </si>
  <si>
    <t>2025-12-07T02:21:27.259+01:00</t>
  </si>
  <si>
    <t>2025-12-07T02:30:11.638+01:00</t>
  </si>
  <si>
    <t>2025-12-07T02:06:24.135+01:00</t>
  </si>
  <si>
    <t>2025-12-07T02:13:55.375+01:00</t>
  </si>
  <si>
    <t>2025-12-07T01:57:03.023+01:00</t>
  </si>
  <si>
    <t>2025-12-07T02:07:09.387+01:00</t>
  </si>
  <si>
    <t>2025-12-07T02:13:32.989+01:00</t>
  </si>
  <si>
    <t>2025-12-07T01:57:03.418+01:00</t>
  </si>
  <si>
    <t>Asitha Irandika</t>
  </si>
  <si>
    <t>2025-12-07T01:49:47.145+01:00</t>
  </si>
  <si>
    <t>2025-12-07T02:03:40.515+01:00</t>
  </si>
  <si>
    <t>2025-12-07T01:48:39.149+01:00</t>
  </si>
  <si>
    <t>2025-12-07T01:59:55.426+01:00</t>
  </si>
  <si>
    <t>2025-12-07T01:24:25.552+01:00</t>
  </si>
  <si>
    <t>2025-12-07T01:35:03.815+01:00</t>
  </si>
  <si>
    <t>2025-12-07T01:16:25.049+01:00</t>
  </si>
  <si>
    <t>2025-12-07T01:33:46.424+01:00</t>
  </si>
  <si>
    <t>2025-12-07T01:16:05.224+01:00</t>
  </si>
  <si>
    <t>2025-12-07T01:37:54.417+01:00</t>
  </si>
  <si>
    <t>2025-12-07T01:50:11.253+01:00</t>
  </si>
  <si>
    <t>2025-12-07T01:16:05.368+01:00</t>
  </si>
  <si>
    <t>2025-12-07T01:00:24.313+01:00</t>
  </si>
  <si>
    <t>2025-12-07T01:13:25.261+01:00</t>
  </si>
  <si>
    <t>2025-12-07T00:59:23.633+01:00</t>
  </si>
  <si>
    <t>2025-12-07T01:10:20.376+01:00</t>
  </si>
  <si>
    <t>2025-12-07T00:49:22.824+01:00</t>
  </si>
  <si>
    <t>2025-12-07T01:03:33.242+01:00</t>
  </si>
  <si>
    <t>2025-12-07T00:43:50.045+01:00</t>
  </si>
  <si>
    <t>2025-12-07T00:52:03.201+01:00</t>
  </si>
  <si>
    <t>2025-12-07T00:20:09.205+01:00</t>
  </si>
  <si>
    <t>2025-12-07T00:28:47.224+01:00</t>
  </si>
  <si>
    <t>2025-12-07T00:13:08.825+01:00</t>
  </si>
  <si>
    <t>2025-12-07T00:29:17.220+01:00</t>
  </si>
  <si>
    <t>Ravshanjon</t>
  </si>
  <si>
    <t>2025-12-07T00:11:21.008+01:00</t>
  </si>
  <si>
    <t>2025-12-07T00:25:54.152+01:00</t>
  </si>
  <si>
    <t>2025-12-07T00:06:08.866+01:00</t>
  </si>
  <si>
    <t>2025-12-07T00:23:15.120+01:00</t>
  </si>
  <si>
    <t>2025-12-07T00:06:05.207+01:00</t>
  </si>
  <si>
    <t>2025-12-07T00:22:57.156+01:00</t>
  </si>
  <si>
    <t>2025-12-07T00:05:03.660+01:00</t>
  </si>
  <si>
    <t>2025-12-07T00:31:52.971+01:00</t>
  </si>
  <si>
    <t>2025-12-07T00:33:17.668+01:00</t>
  </si>
  <si>
    <t>2025-12-07T00:05:03.817+01:00</t>
  </si>
  <si>
    <t>2025-12-06T23:49:19.959+01:00</t>
  </si>
  <si>
    <t>2025-12-06T23:55:28.245+01:00</t>
  </si>
  <si>
    <t>2025-12-06T23:44:17.460+01:00</t>
  </si>
  <si>
    <t>2025-12-06T23:50:54.875+01:00</t>
  </si>
  <si>
    <t>2025-12-06T23:40:20.031+01:00</t>
  </si>
  <si>
    <t>2025-12-06T23:50:25.151+01:00</t>
  </si>
  <si>
    <t>2025-12-06T23:40:03.205+01:00</t>
  </si>
  <si>
    <t>2025-12-06T23:50:52.964+01:00</t>
  </si>
  <si>
    <t>2025-12-06T23:34:19.248+01:00</t>
  </si>
  <si>
    <t>2025-12-06T23:40:44.070+01:00</t>
  </si>
  <si>
    <t>2025-12-06T23:29:13.129+01:00</t>
  </si>
  <si>
    <t>2025-12-06T23:39:29.102+01:00</t>
  </si>
  <si>
    <t>2025-12-06T23:24:44.167+01:00</t>
  </si>
  <si>
    <t>2025-12-06T23:37:11.080+01:00</t>
  </si>
  <si>
    <t>2025-12-06T23:16:37.089+01:00</t>
  </si>
  <si>
    <t>2025-12-06T23:36:16.155+01:00</t>
  </si>
  <si>
    <t>2025-12-06T23:16:17.455+01:00</t>
  </si>
  <si>
    <t>2025-12-06T23:28:42.199+01:00</t>
  </si>
  <si>
    <t>2025-12-06T23:07:47.264+01:00</t>
  </si>
  <si>
    <t>2025-12-06T23:27:45.260+01:00</t>
  </si>
  <si>
    <t>2025-12-06T23:07:35.338+01:00</t>
  </si>
  <si>
    <t>2025-12-06T23:23:08.114+01:00</t>
  </si>
  <si>
    <t>2025-12-06T23:06:35.163+01:00</t>
  </si>
  <si>
    <t>2025-12-06T23:25:05.209+01:00</t>
  </si>
  <si>
    <t>2025-12-06T23:06:03.932+01:00</t>
  </si>
  <si>
    <t>2025-12-06T23:15:53.792+01:00</t>
  </si>
  <si>
    <t>2025-12-06T23:05:41.095+01:00</t>
  </si>
  <si>
    <t>2025-12-06T23:20:11.057+01:00</t>
  </si>
  <si>
    <t>2025-12-06T22:52:27.538+01:00</t>
  </si>
  <si>
    <t>2025-12-06T23:02:00.200+01:00</t>
  </si>
  <si>
    <t>2025-12-06T22:50:45.366+01:00</t>
  </si>
  <si>
    <t>2025-12-06T23:01:58.107+01:00</t>
  </si>
  <si>
    <t>2025-12-06T22:42:44.871+01:00</t>
  </si>
  <si>
    <t>2025-12-06T22:55:16.044+01:00</t>
  </si>
  <si>
    <t>2025-12-06T22:33:14.972+01:00</t>
  </si>
  <si>
    <t>2025-12-06T22:39:23.930+01:00</t>
  </si>
  <si>
    <t>Martina</t>
  </si>
  <si>
    <t>2025-12-06T22:30:42.972+01:00</t>
  </si>
  <si>
    <t>2025-12-06T22:37:24.897+01:00</t>
  </si>
  <si>
    <t>2025-12-06T22:25:41.885+01:00</t>
  </si>
  <si>
    <t>2025-12-06T22:35:39.956+01:00</t>
  </si>
  <si>
    <t>2025-12-06T22:25:14.920+01:00</t>
  </si>
  <si>
    <t>2025-12-06T22:31:55.095+01:00</t>
  </si>
  <si>
    <t>2025-12-06T22:20:41.509+01:00</t>
  </si>
  <si>
    <t>2025-12-06T22:29:47.936+01:00</t>
  </si>
  <si>
    <t>2025-12-06T22:13:43.479+01:00</t>
  </si>
  <si>
    <t>2025-12-06T22:24:41.973+01:00</t>
  </si>
  <si>
    <t>2025-12-06T22:09:04.039+01:00</t>
  </si>
  <si>
    <t>2025-12-06T22:16:27.296+01:00</t>
  </si>
  <si>
    <t>2025-12-06T21:58:03.737+01:00</t>
  </si>
  <si>
    <t>2025-12-06T22:15:45.871+01:00</t>
  </si>
  <si>
    <t>2025-12-06T22:41:52.885+01:00</t>
  </si>
  <si>
    <t>2025-12-06T22:00:00.446+01:00</t>
  </si>
  <si>
    <t>2025-12-06T21:56:30.871+01:00</t>
  </si>
  <si>
    <t>2025-12-06T22:07:56.871+01:00</t>
  </si>
  <si>
    <t>2025-12-06T21:52:28.592+01:00</t>
  </si>
  <si>
    <t>2025-12-06T21:58:22.844+01:00</t>
  </si>
  <si>
    <t>2025-12-06T21:41:03.834+01:00</t>
  </si>
  <si>
    <t>2025-12-06T21:56:05.700+01:00</t>
  </si>
  <si>
    <t>2025-12-06T22:01:21.022+01:00</t>
  </si>
  <si>
    <t>2025-12-06T21:41:03.993+01:00</t>
  </si>
  <si>
    <t>Rustam</t>
  </si>
  <si>
    <t>2025-12-06T21:40:24.883+01:00</t>
  </si>
  <si>
    <t>2025-12-06T21:54:14.826+01:00</t>
  </si>
  <si>
    <t>2025-12-06T21:37:09.980+01:00</t>
  </si>
  <si>
    <t>2025-12-06T21:37:13.866+01:00</t>
  </si>
  <si>
    <t>2025-12-06T21:34:22.807+01:00</t>
  </si>
  <si>
    <t>2025-12-06T21:47:28.793+01:00</t>
  </si>
  <si>
    <t>2025-12-06T21:33:55.926+01:00</t>
  </si>
  <si>
    <t>2025-12-06T21:33:59.945+01:00</t>
  </si>
  <si>
    <t>Monika</t>
  </si>
  <si>
    <t>2025-12-06T21:24:40.047+01:00</t>
  </si>
  <si>
    <t>2025-12-06T21:34:53.707+01:00</t>
  </si>
  <si>
    <t>2025-12-06T21:22:11.608+01:00</t>
  </si>
  <si>
    <t>2025-12-06T21:32:22.910+01:00</t>
  </si>
  <si>
    <t>2025-12-06T21:20:41.485+01:00</t>
  </si>
  <si>
    <t>2025-12-06T21:29:10.851+01:00</t>
  </si>
  <si>
    <t>2025-12-06T21:16:03.730+01:00</t>
  </si>
  <si>
    <t>2025-12-06T21:27:44.961+01:00</t>
  </si>
  <si>
    <t>2025-12-06T21:12:43.846+01:00</t>
  </si>
  <si>
    <t>2025-12-06T21:26:45.908+01:00</t>
  </si>
  <si>
    <t>2025-12-06T21:08:03.841+01:00</t>
  </si>
  <si>
    <t>2025-12-06T21:24:08.548+01:00</t>
  </si>
  <si>
    <t>2025-12-06T20:55:05.762+01:00</t>
  </si>
  <si>
    <t>2025-12-06T21:04:39.455+01:00</t>
  </si>
  <si>
    <t>2025-12-06T20:49:21.563+01:00</t>
  </si>
  <si>
    <t>2025-12-06T20:56:54.539+01:00</t>
  </si>
  <si>
    <t>Jaroslav Lažek</t>
  </si>
  <si>
    <t>2025-12-06T20:49:03.438+01:00</t>
  </si>
  <si>
    <t>2025-12-06T21:04:01.475+01:00</t>
  </si>
  <si>
    <t>2025-12-06T21:15:47.520+01:00</t>
  </si>
  <si>
    <t>2025-12-06T20:49:03.577+01:00</t>
  </si>
  <si>
    <t>2025-12-06T20:37:29.390+01:00</t>
  </si>
  <si>
    <t>2025-12-06T20:49:14.451+01:00</t>
  </si>
  <si>
    <t>2025-12-06T20:32:20.283+01:00</t>
  </si>
  <si>
    <t>2025-12-06T20:44:07.561+01:00</t>
  </si>
  <si>
    <t>2025-12-06T20:25:39.803+01:00</t>
  </si>
  <si>
    <t>2025-12-06T20:37:39.501+01:00</t>
  </si>
  <si>
    <t>2025-12-06T20:23:55.557+01:00</t>
  </si>
  <si>
    <t>2025-12-06T20:36:51.514+01:00</t>
  </si>
  <si>
    <t>2025-12-06T20:22:36.978+01:00</t>
  </si>
  <si>
    <t>2025-12-06T20:32:55.508+01:00</t>
  </si>
  <si>
    <t>2025-12-06T20:17:03.229+01:00</t>
  </si>
  <si>
    <t>2025-12-06T20:28:07.233+01:00</t>
  </si>
  <si>
    <t>2025-12-06T20:40:20.289+01:00</t>
  </si>
  <si>
    <t>2025-12-06T20:17:03.415+01:00</t>
  </si>
  <si>
    <t>2025-12-06T20:11:12.308+01:00</t>
  </si>
  <si>
    <t>2025-12-06T20:21:47.485+01:00</t>
  </si>
  <si>
    <t>2025-12-06T20:10:56.829+01:00</t>
  </si>
  <si>
    <t>2025-12-06T20:19:50.531+01:00</t>
  </si>
  <si>
    <t>2025-12-06T20:08:03.662+01:00</t>
  </si>
  <si>
    <t>2025-12-06T20:30:37.256+01:00</t>
  </si>
  <si>
    <t>2025-12-06T20:46:59.542+01:00</t>
  </si>
  <si>
    <t>2025-12-06T20:08:03.780+01:00</t>
  </si>
  <si>
    <t>2025-12-06T20:04:20.309+01:00</t>
  </si>
  <si>
    <t>2025-12-06T20:18:48.433+01:00</t>
  </si>
  <si>
    <t>2025-12-06T20:02:04.282+01:00</t>
  </si>
  <si>
    <t>2025-12-06T20:23:17.229+01:00</t>
  </si>
  <si>
    <t>2025-12-06T20:30:17.334+01:00</t>
  </si>
  <si>
    <t>2025-12-06T20:02:04.409+01:00</t>
  </si>
  <si>
    <t>2025-12-06T20:00:45.105+01:00</t>
  </si>
  <si>
    <t>2025-12-06T20:16:13.399+01:00</t>
  </si>
  <si>
    <t>2025-12-06T19:45:03.400+01:00</t>
  </si>
  <si>
    <t>2025-12-06T19:57:19.289+01:00</t>
  </si>
  <si>
    <t>2025-12-06T20:05:38.428+01:00</t>
  </si>
  <si>
    <t>2025-12-06T19:45:03.545+01:00</t>
  </si>
  <si>
    <t>2025-12-06T19:32:48.488+01:00</t>
  </si>
  <si>
    <t>2025-12-06T19:55:59.316+01:00</t>
  </si>
  <si>
    <t>2025-12-06T19:27:25.663+01:00</t>
  </si>
  <si>
    <t>2025-12-06T19:37:12.379+01:00</t>
  </si>
  <si>
    <t>2025-12-06T19:22:56.577+01:00</t>
  </si>
  <si>
    <t>2025-12-06T19:34:37.274+01:00</t>
  </si>
  <si>
    <t>2025-12-06T19:10:09.185+01:00</t>
  </si>
  <si>
    <t>2025-12-06T19:29:25.273+01:00</t>
  </si>
  <si>
    <t>2025-12-06T19:09:36.824+01:00</t>
  </si>
  <si>
    <t>2025-12-06T19:26:36.172+01:00</t>
  </si>
  <si>
    <t>2025-12-06T19:08:04.181+01:00</t>
  </si>
  <si>
    <t>2025-12-06T19:26:34.286+01:00</t>
  </si>
  <si>
    <t>2025-12-06T19:07:59.983+01:00</t>
  </si>
  <si>
    <t>2025-12-06T19:25:06.079+01:00</t>
  </si>
  <si>
    <t>2025-12-06T19:07:04.025+01:00</t>
  </si>
  <si>
    <t>2025-12-06T19:21:26.616+01:00</t>
  </si>
  <si>
    <t>2025-12-06T19:42:14.123+01:00</t>
  </si>
  <si>
    <t>2025-12-06T19:07:04.153+01:00</t>
  </si>
  <si>
    <t>2025-12-06T19:04:43.067+01:00</t>
  </si>
  <si>
    <t>2025-12-06T19:20:08.293+01:00</t>
  </si>
  <si>
    <t>2025-12-06T18:55:23.302+01:00</t>
  </si>
  <si>
    <t>2025-12-06T19:16:42.198+01:00</t>
  </si>
  <si>
    <t>2025-12-06T18:49:50.860+01:00</t>
  </si>
  <si>
    <t>2025-12-06T19:12:25.619+01:00</t>
  </si>
  <si>
    <t>2025-12-06T18:47:52.270+01:00</t>
  </si>
  <si>
    <t>2025-12-06T19:10:13.263+01:00</t>
  </si>
  <si>
    <t>2025-12-06T18:44:39.215+01:00</t>
  </si>
  <si>
    <t>2025-12-06T19:08:41.799+01:00</t>
  </si>
  <si>
    <t>2025-12-06T18:43:17.102+01:00</t>
  </si>
  <si>
    <t>2025-12-06T18:59:16.764+01:00</t>
  </si>
  <si>
    <t>2025-12-06T18:41:46.061+01:00</t>
  </si>
  <si>
    <t>2025-12-06T18:58:15.728+01:00</t>
  </si>
  <si>
    <t>2025-12-06T18:35:39.811+01:00</t>
  </si>
  <si>
    <t>2025-12-06T18:50:59.112+01:00</t>
  </si>
  <si>
    <t>2025-12-06T18:31:07.479+01:00</t>
  </si>
  <si>
    <t>2025-12-06T18:53:42.801+01:00</t>
  </si>
  <si>
    <t>2025-12-06T18:29:33.770+01:00</t>
  </si>
  <si>
    <t>2025-12-06T18:52:29.855+01:00</t>
  </si>
  <si>
    <t>2025-12-06T18:23:04.150+01:00</t>
  </si>
  <si>
    <t>2025-12-06T18:49:18.805+01:00</t>
  </si>
  <si>
    <t>2025-12-06T18:21:32.023+01:00</t>
  </si>
  <si>
    <t>2025-12-06T18:47:40.685+01:00</t>
  </si>
  <si>
    <t>2025-12-06T18:20:32.544+01:00</t>
  </si>
  <si>
    <t>2025-12-06T18:49:51.747+01:00</t>
  </si>
  <si>
    <t>2025-12-06T18:15:35.317+01:00</t>
  </si>
  <si>
    <t>2025-12-06T18:36:00.704+01:00</t>
  </si>
  <si>
    <t>2025-12-06T18:14:09.952+01:00</t>
  </si>
  <si>
    <t>2025-12-06T18:30:40.748+01:00</t>
  </si>
  <si>
    <t>Albert</t>
  </si>
  <si>
    <t>2025-12-06T18:13:36.282+01:00</t>
  </si>
  <si>
    <t>2025-12-06T18:24:57.785+01:00</t>
  </si>
  <si>
    <t>2025-12-06T18:12:58.666+01:00</t>
  </si>
  <si>
    <t>2025-12-06T18:22:04.574+01:00</t>
  </si>
  <si>
    <t>2025-12-06T18:10:03.807+01:00</t>
  </si>
  <si>
    <t>2025-12-06T18:40:22.496+01:00</t>
  </si>
  <si>
    <t>2025-12-06T18:53:48.332+01:00</t>
  </si>
  <si>
    <t>2025-12-06T18:10:04.004+01:00</t>
  </si>
  <si>
    <t>2025-12-06T18:09:40.937+01:00</t>
  </si>
  <si>
    <t>2025-12-06T18:20:33.634+01:00</t>
  </si>
  <si>
    <t>2025-12-06T18:02:56.498+01:00</t>
  </si>
  <si>
    <t>2025-12-06T18:07:58.920+01:00</t>
  </si>
  <si>
    <t>2025-12-06T18:00:05.380+01:00</t>
  </si>
  <si>
    <t>2025-12-06T18:17:25.605+01:00</t>
  </si>
  <si>
    <t>2025-12-06T17:56:45.863+01:00</t>
  </si>
  <si>
    <t>2025-12-06T18:15:33.129+01:00</t>
  </si>
  <si>
    <t>2025-12-06T17:55:16.238+01:00</t>
  </si>
  <si>
    <t>2025-12-06T18:12:51.519+01:00</t>
  </si>
  <si>
    <t>2025-12-06T17:48:10.324+01:00</t>
  </si>
  <si>
    <t>2025-12-06T18:20:47.705+01:00</t>
  </si>
  <si>
    <t>2025-12-06T17:48:03.737+01:00</t>
  </si>
  <si>
    <t>2025-12-06T18:06:39.372+01:00</t>
  </si>
  <si>
    <t>2025-12-06T18:34:18.514+01:00</t>
  </si>
  <si>
    <t>2025-12-06T17:48:03.945+01:00</t>
  </si>
  <si>
    <t>2025-12-06T17:42:03.510+01:00</t>
  </si>
  <si>
    <t>2025-12-06T18:04:20.333+01:00</t>
  </si>
  <si>
    <t>2025-12-06T18:27:27.673+01:00</t>
  </si>
  <si>
    <t>2025-12-06T17:42:03.635+01:00</t>
  </si>
  <si>
    <t>2025-12-06T17:39:50.770+01:00</t>
  </si>
  <si>
    <t>2025-12-06T17:59:22.827+01:00</t>
  </si>
  <si>
    <t>2025-12-06T17:39:24.167+01:00</t>
  </si>
  <si>
    <t>2025-12-06T17:53:21.597+01:00</t>
  </si>
  <si>
    <t>2025-12-06T17:28:57.161+01:00</t>
  </si>
  <si>
    <t>2025-12-06T17:43:02.524+01:00</t>
  </si>
  <si>
    <t>2025-12-06T17:25:02.528+01:00</t>
  </si>
  <si>
    <t>2025-12-06T17:36:47.285+01:00</t>
  </si>
  <si>
    <t>2025-12-06T17:48:33.023+01:00</t>
  </si>
  <si>
    <t>2025-12-06T17:25:02.950+01:00</t>
  </si>
  <si>
    <t>2025-12-06T17:14:10.783+01:00</t>
  </si>
  <si>
    <t>2025-12-06T17:26:09.490+01:00</t>
  </si>
  <si>
    <t>2025-12-06T17:08:04.051+01:00</t>
  </si>
  <si>
    <t>2025-12-06T19:18:39.983+01:00</t>
  </si>
  <si>
    <t>2025-12-06T19:30:11.100+01:00</t>
  </si>
  <si>
    <t>2025-12-06T17:50:00.103+01:00</t>
  </si>
  <si>
    <t>dispatched</t>
  </si>
  <si>
    <t>2025-12-06T17:08:04.037+01:00</t>
  </si>
  <si>
    <t>2025-12-06T17:23:17.226+01:00</t>
  </si>
  <si>
    <t>2025-12-06T17:44:26.529+01:00</t>
  </si>
  <si>
    <t>2025-12-06T17:08:04.247+01:00</t>
  </si>
  <si>
    <t>2025-12-06T17:03:03.143+01:00</t>
  </si>
  <si>
    <t>2025-12-06T17:17:26.221+01:00</t>
  </si>
  <si>
    <t>2025-12-06T17:37:30.923+01:00</t>
  </si>
  <si>
    <t>2025-12-06T17:03:03.317+01:00</t>
  </si>
  <si>
    <t>2025-12-06T17:00:13.459+01:00</t>
  </si>
  <si>
    <t>2025-12-06T17:12:50.484+01:00</t>
  </si>
  <si>
    <t>2025-12-06T16:53:12.157+01:00</t>
  </si>
  <si>
    <t>2025-12-06T17:10:39.429+01:00</t>
  </si>
  <si>
    <t>2025-12-06T16:51:03.769+01:00</t>
  </si>
  <si>
    <t>2025-12-06T17:05:19.389+01:00</t>
  </si>
  <si>
    <t>2025-12-06T16:48:12.902+01:00</t>
  </si>
  <si>
    <t>2025-12-06T16:57:01.924+01:00</t>
  </si>
  <si>
    <t>2025-12-06T16:33:41.490+01:00</t>
  </si>
  <si>
    <t>2025-12-06T16:48:55.487+01:00</t>
  </si>
  <si>
    <t>Oleksey</t>
  </si>
  <si>
    <t>2025-12-06T16:26:12.102+01:00</t>
  </si>
  <si>
    <t>2025-12-06T16:36:08.406+01:00</t>
  </si>
  <si>
    <t>2025-12-06T16:12:50.016+01:00</t>
  </si>
  <si>
    <t>2025-12-06T16:24:34.551+01:00</t>
  </si>
  <si>
    <t>2025-12-06T16:10:03.609+01:00</t>
  </si>
  <si>
    <t>2025-12-06T16:24:12.206+01:00</t>
  </si>
  <si>
    <t>2025-12-06T15:39:04.794+01:00</t>
  </si>
  <si>
    <t>2025-12-06T15:48:26.160+01:00</t>
  </si>
  <si>
    <t>2025-12-06T15:31:10.020+01:00</t>
  </si>
  <si>
    <t>2025-12-06T15:47:26.156+01:00</t>
  </si>
  <si>
    <t>2025-12-06T15:30:25.520+01:00</t>
  </si>
  <si>
    <t>2025-12-06T15:46:24.964+01:00</t>
  </si>
  <si>
    <t>2025-12-06T15:26:57.733+01:00</t>
  </si>
  <si>
    <t>2025-12-06T15:42:09.149+01:00</t>
  </si>
  <si>
    <t>2025-12-06T15:24:32.233+01:00</t>
  </si>
  <si>
    <t>2025-12-06T15:40:49.097+01:00</t>
  </si>
  <si>
    <t>2025-12-06T15:21:03.842+01:00</t>
  </si>
  <si>
    <t>2025-12-06T15:43:01.951+01:00</t>
  </si>
  <si>
    <t>2025-12-06T15:59:56.082+01:00</t>
  </si>
  <si>
    <t>2025-12-06T15:21:04.001+01:00</t>
  </si>
  <si>
    <t>2025-12-06T15:14:33.419+01:00</t>
  </si>
  <si>
    <t>2025-12-06T15:39:04.191+01:00</t>
  </si>
  <si>
    <t>2025-12-06T15:09:31.106+01:00</t>
  </si>
  <si>
    <t>2025-12-06T15:30:48.924+01:00</t>
  </si>
  <si>
    <t>2025-12-06T14:58:03.506+01:00</t>
  </si>
  <si>
    <t>2025-12-06T15:23:25.008+01:00</t>
  </si>
  <si>
    <t>2025-12-06T14:48:05.378+01:00</t>
  </si>
  <si>
    <t>2025-12-06T14:57:07.002+01:00</t>
  </si>
  <si>
    <t>2025-12-06T14:42:05.314+01:00</t>
  </si>
  <si>
    <t>2025-12-06T14:42:16.184+01:00</t>
  </si>
  <si>
    <t>2025-12-06T14:38:42.237+01:00</t>
  </si>
  <si>
    <t>2025-12-06T14:47:20.976+01:00</t>
  </si>
  <si>
    <t>2025-12-06T14:23:03.841+01:00</t>
  </si>
  <si>
    <t>2025-12-06T14:59:14.778+01:00</t>
  </si>
  <si>
    <t>2025-12-06T15:11:44.465+01:00</t>
  </si>
  <si>
    <t>2025-12-06T14:23:03.976+01:00</t>
  </si>
  <si>
    <t>2025-12-06T14:21:59.038+01:00</t>
  </si>
  <si>
    <t>2025-12-06T14:35:39.923+01:00</t>
  </si>
  <si>
    <t>2025-12-06T14:13:33.117+01:00</t>
  </si>
  <si>
    <t>2025-12-06T14:24:02.296+01:00</t>
  </si>
  <si>
    <t>2025-12-06T13:47:37.478+01:00</t>
  </si>
  <si>
    <t>2025-12-06T13:59:09.515+01:00</t>
  </si>
  <si>
    <t>2025-12-06T13:47:06.233+01:00</t>
  </si>
  <si>
    <t>2025-12-06T13:57:25.586+01:00</t>
  </si>
  <si>
    <t>2025-12-06T13:40:30.989+01:00</t>
  </si>
  <si>
    <t>2025-12-06T13:57:04.714+01:00</t>
  </si>
  <si>
    <t>2025-12-06T13:40:14.611+01:00</t>
  </si>
  <si>
    <t>2025-12-06T13:52:13.547+01:00</t>
  </si>
  <si>
    <t>2025-12-06T13:33:03.191+01:00</t>
  </si>
  <si>
    <t>2025-12-06T13:50:22.511+01:00</t>
  </si>
  <si>
    <t>2025-12-06T14:15:42.938+01:00</t>
  </si>
  <si>
    <t>2025-12-06T13:33:03.294+01:00</t>
  </si>
  <si>
    <t>2025-12-06T13:31:05.372+01:00</t>
  </si>
  <si>
    <t>2025-12-06T13:38:46.344+01:00</t>
  </si>
  <si>
    <t>2025-12-06T13:19:09.801+01:00</t>
  </si>
  <si>
    <t>2025-12-06T13:33:01.282+01:00</t>
  </si>
  <si>
    <t>2025-12-06T13:55:44.294+01:00</t>
  </si>
  <si>
    <t>2025-12-06T13:19:09.927+01:00</t>
  </si>
  <si>
    <t>2025-12-06T13:11:03.368+01:00</t>
  </si>
  <si>
    <t>2025-12-06T13:26:23.324+01:00</t>
  </si>
  <si>
    <t>2025-12-06T13:39:35.348+01:00</t>
  </si>
  <si>
    <t>2025-12-06T13:11:03.522+01:00</t>
  </si>
  <si>
    <t>2025-12-06T13:05:58.661+01:00</t>
  </si>
  <si>
    <t>2025-12-06T13:17:16.486+01:00</t>
  </si>
  <si>
    <t>2025-12-06T12:49:03.195+01:00</t>
  </si>
  <si>
    <t>2025-12-06T13:28:41.390+01:00</t>
  </si>
  <si>
    <t>2025-12-06T13:49:36.061+01:00</t>
  </si>
  <si>
    <t>2025-12-06T12:49:03.323+01:00</t>
  </si>
  <si>
    <t>2025-12-06T12:48:59.891+01:00</t>
  </si>
  <si>
    <t>2025-12-06T13:00:24.577+01:00</t>
  </si>
  <si>
    <t>2025-12-06T12:30:44.265+01:00</t>
  </si>
  <si>
    <t>2025-12-06T12:43:19.403+01:00</t>
  </si>
  <si>
    <t>2025-12-06T12:18:15.860+01:00</t>
  </si>
  <si>
    <t>2025-12-06T12:26:57.114+01:00</t>
  </si>
  <si>
    <t>2025-12-06T12:12:35.838+01:00</t>
  </si>
  <si>
    <t>2025-12-06T12:29:01.387+01:00</t>
  </si>
  <si>
    <t>2025-12-06T12:04:00.743+01:00</t>
  </si>
  <si>
    <t>2025-12-06T12:13:15.251+01:00</t>
  </si>
  <si>
    <t>2025-12-06T11:55:24.544+01:00</t>
  </si>
  <si>
    <t>2025-12-06T12:03:08.240+01:00</t>
  </si>
  <si>
    <t>2025-12-06T11:48:04.338+01:00</t>
  </si>
  <si>
    <t>2025-12-06T12:01:27.066+01:00</t>
  </si>
  <si>
    <t>2025-12-06T12:21:59.399+01:00</t>
  </si>
  <si>
    <t>2025-12-06T11:48:04.467+01:00</t>
  </si>
  <si>
    <t>2025-12-06T11:42:19.890+01:00</t>
  </si>
  <si>
    <t>2025-12-06T11:59:37.269+01:00</t>
  </si>
  <si>
    <t>2025-12-06T11:41:03.606+01:00</t>
  </si>
  <si>
    <t>2025-12-06T11:54:56.010+01:00</t>
  </si>
  <si>
    <t>2025-12-06T12:09:31.874+01:00</t>
  </si>
  <si>
    <t>2025-12-06T11:41:04.031+01:00</t>
  </si>
  <si>
    <t>2025-12-06T11:11:44.963+01:00</t>
  </si>
  <si>
    <t>2025-12-06T11:12:51.836+01:00</t>
  </si>
  <si>
    <t>2025-12-06T02:37:53.545+01:00</t>
  </si>
  <si>
    <t>2025-12-06T02:50:13.917+01:00</t>
  </si>
  <si>
    <t>Olha</t>
  </si>
  <si>
    <t>2025-12-06T01:57:45.404+01:00</t>
  </si>
  <si>
    <t>2025-12-06T02:05:05.919+01:00</t>
  </si>
  <si>
    <t>2025-12-06T01:55:11.399+01:00</t>
  </si>
  <si>
    <t>2025-12-06T01:55:13.799+01:00</t>
  </si>
  <si>
    <t>2025-12-06T01:44:42.465+01:00</t>
  </si>
  <si>
    <t>2025-12-06T01:57:58.081+01:00</t>
  </si>
  <si>
    <t>2025-12-06T01:16:09.841+01:00</t>
  </si>
  <si>
    <t>2025-12-06T01:24:15.967+01:00</t>
  </si>
  <si>
    <t>2025-12-06T01:12:39.400+01:00</t>
  </si>
  <si>
    <t>2025-12-06T01:23:05.935+01:00</t>
  </si>
  <si>
    <t>2025-12-06T01:11:10.442+01:00</t>
  </si>
  <si>
    <t>2025-12-06T01:18:44.951+01:00</t>
  </si>
  <si>
    <t>2025-12-06T01:07:19.293+01:00</t>
  </si>
  <si>
    <t>2025-12-06T01:16:48.778+01:00</t>
  </si>
  <si>
    <t>2025-12-06T00:56:00.451+01:00</t>
  </si>
  <si>
    <t>2025-12-06T01:07:33.791+01:00</t>
  </si>
  <si>
    <t>2025-12-06T00:53:39.643+01:00</t>
  </si>
  <si>
    <t>2025-12-06T01:11:11.792+01:00</t>
  </si>
  <si>
    <t>2025-12-06T00:47:38.318+01:00</t>
  </si>
  <si>
    <t>2025-12-06T00:59:46.877+01:00</t>
  </si>
  <si>
    <t>2025-12-06T00:45:19.557+01:00</t>
  </si>
  <si>
    <t>2025-12-06T00:59:44.747+01:00</t>
  </si>
  <si>
    <t>2025-12-06T00:39:09.186+01:00</t>
  </si>
  <si>
    <t>2025-12-06T00:55:27.688+01:00</t>
  </si>
  <si>
    <t>2025-12-06T00:39:07.773+01:00</t>
  </si>
  <si>
    <t>2025-12-06T00:55:24.797+01:00</t>
  </si>
  <si>
    <t>2025-12-06T00:25:17.116+01:00</t>
  </si>
  <si>
    <t>2025-12-06T00:38:45.702+01:00</t>
  </si>
  <si>
    <t>2025-12-06T00:22:07.476+01:00</t>
  </si>
  <si>
    <t>2025-12-06T00:32:03.723+01:00</t>
  </si>
  <si>
    <t>2025-12-06T00:19:35.844+01:00</t>
  </si>
  <si>
    <t>2025-12-06T00:36:25.664+01:00</t>
  </si>
  <si>
    <t>2025-12-06T00:10:36.890+01:00</t>
  </si>
  <si>
    <t>2025-12-06T00:18:57.923+01:00</t>
  </si>
  <si>
    <t>2025-12-06T00:10:08.247+01:00</t>
  </si>
  <si>
    <t>2025-12-06T00:18:18.836+01:00</t>
  </si>
  <si>
    <t>2025-12-05T23:38:20.888+01:00</t>
  </si>
  <si>
    <t>2025-12-05T23:52:33.612+01:00</t>
  </si>
  <si>
    <t>Nazar</t>
  </si>
  <si>
    <t>2025-12-05T23:36:18.992+01:00</t>
  </si>
  <si>
    <t>2025-12-05T23:45:49.673+01:00</t>
  </si>
  <si>
    <t>2025-12-05T23:34:04.171+01:00</t>
  </si>
  <si>
    <t>2025-12-05T23:43:51.397+01:00</t>
  </si>
  <si>
    <t>2025-12-05T23:51:57.594+01:00</t>
  </si>
  <si>
    <t>2025-12-05T23:34:04.326+01:00</t>
  </si>
  <si>
    <t>2025-12-05T23:28:15.253+01:00</t>
  </si>
  <si>
    <t>2025-12-05T23:37:44.312+01:00</t>
  </si>
  <si>
    <t>Rahul</t>
  </si>
  <si>
    <t>2025-12-05T23:24:58.917+01:00</t>
  </si>
  <si>
    <t>2025-12-05T23:40:47.591+01:00</t>
  </si>
  <si>
    <t>2025-12-05T23:24:11.817+01:00</t>
  </si>
  <si>
    <t>2025-12-05T23:35:19.527+01:00</t>
  </si>
  <si>
    <t>2025-12-05T23:14:36.863+01:00</t>
  </si>
  <si>
    <t>2025-12-05T23:22:49.486+01:00</t>
  </si>
  <si>
    <t>2025-12-05T23:13:05.509+01:00</t>
  </si>
  <si>
    <t>2025-12-05T23:19:41.453+01:00</t>
  </si>
  <si>
    <t>2025-12-05T23:03:01.173+01:00</t>
  </si>
  <si>
    <t>2025-12-05T23:10:44.495+01:00</t>
  </si>
  <si>
    <t>2025-12-05T23:01:32.541+01:00</t>
  </si>
  <si>
    <t>2025-12-05T23:14:04.420+01:00</t>
  </si>
  <si>
    <t>2025-12-05T22:57:02.583+01:00</t>
  </si>
  <si>
    <t>2025-12-05T23:07:54.217+01:00</t>
  </si>
  <si>
    <t>2025-12-05T22:50:59.596+01:00</t>
  </si>
  <si>
    <t>2025-12-05T22:58:06.379+01:00</t>
  </si>
  <si>
    <t>2025-12-05T22:44:30.656+01:00</t>
  </si>
  <si>
    <t>2025-12-05T22:57:05.929+01:00</t>
  </si>
  <si>
    <t>2025-12-05T22:34:29.141+01:00</t>
  </si>
  <si>
    <t>2025-12-05T22:41:48.493+01:00</t>
  </si>
  <si>
    <t>2025-12-05T22:25:28.628+01:00</t>
  </si>
  <si>
    <t>2025-12-05T22:39:01.541+01:00</t>
  </si>
  <si>
    <t>2025-12-05T22:24:28.519+01:00</t>
  </si>
  <si>
    <t>2025-12-05T22:34:35.549+01:00</t>
  </si>
  <si>
    <t>2025-12-05T22:24:03.605+01:00</t>
  </si>
  <si>
    <t>2025-12-05T22:40:28.215+01:00</t>
  </si>
  <si>
    <t>2025-12-05T22:55:24.257+01:00</t>
  </si>
  <si>
    <t>2025-12-05T22:24:03.722+01:00</t>
  </si>
  <si>
    <t>2025-12-05T22:19:31.320+01:00</t>
  </si>
  <si>
    <t>2025-12-05T22:26:42.157+01:00</t>
  </si>
  <si>
    <t>2025-12-05T22:17:41.557+01:00</t>
  </si>
  <si>
    <t>2025-12-05T22:29:43.395+01:00</t>
  </si>
  <si>
    <t>2025-12-05T22:16:15.480+01:00</t>
  </si>
  <si>
    <t>2025-12-05T22:02:29.036+01:00</t>
  </si>
  <si>
    <t>2025-12-05T22:11:06.235+01:00</t>
  </si>
  <si>
    <t>2025-12-05T22:01:59.243+01:00</t>
  </si>
  <si>
    <t>2025-12-05T22:11:03.864+01:00</t>
  </si>
  <si>
    <t>2025-12-05T21:56:10.666+01:00</t>
  </si>
  <si>
    <t>2025-12-05T21:58:27.877+01:00</t>
  </si>
  <si>
    <t>Temitayo</t>
  </si>
  <si>
    <t>2025-12-05T21:41:46.402+01:00</t>
  </si>
  <si>
    <t>2025-12-05T21:57:10.179+01:00</t>
  </si>
  <si>
    <t>Zoran</t>
  </si>
  <si>
    <t>2025-12-05T21:40:16.421+01:00</t>
  </si>
  <si>
    <t>2025-12-05T21:57:09.547+01:00</t>
  </si>
  <si>
    <t>2025-12-05T21:31:44.198+01:00</t>
  </si>
  <si>
    <t>2025-12-05T21:39:11.256+01:00</t>
  </si>
  <si>
    <t>2025-12-05T21:23:03.595+01:00</t>
  </si>
  <si>
    <t>2025-12-05T21:31:15.950+01:00</t>
  </si>
  <si>
    <t>2025-12-05T21:20:05.792+01:00</t>
  </si>
  <si>
    <t>2025-12-05T21:30:51.948+01:00</t>
  </si>
  <si>
    <t>2025-12-05T21:42:26.693+01:00</t>
  </si>
  <si>
    <t>2025-12-05T21:20:05.938+01:00</t>
  </si>
  <si>
    <t>2025-12-05T21:10:42.573+01:00</t>
  </si>
  <si>
    <t>2025-12-05T21:25:48.083+01:00</t>
  </si>
  <si>
    <t>2025-12-05T21:09:32.993+01:00</t>
  </si>
  <si>
    <t>2025-12-05T21:21:05.114+01:00</t>
  </si>
  <si>
    <t>2025-12-05T21:08:03.645+01:00</t>
  </si>
  <si>
    <t>2025-12-05T21:18:08.017+01:00</t>
  </si>
  <si>
    <t>2025-12-05T20:58:54.336+01:00</t>
  </si>
  <si>
    <t>2025-12-05T21:08:10.069+01:00</t>
  </si>
  <si>
    <t>2025-12-05T20:37:00.178+01:00</t>
  </si>
  <si>
    <t>2025-12-05T20:37:36.760+01:00</t>
  </si>
  <si>
    <t>2025-12-05T20:20:58.742+01:00</t>
  </si>
  <si>
    <t>2025-12-05T20:27:18.939+01:00</t>
  </si>
  <si>
    <t>2025-12-05T20:17:14.138+01:00</t>
  </si>
  <si>
    <t>2025-12-05T20:26:32.968+01:00</t>
  </si>
  <si>
    <t>2025-12-05T20:16:11.979+01:00</t>
  </si>
  <si>
    <t>2025-12-05T20:25:10.923+01:00</t>
  </si>
  <si>
    <t>2025-12-05T20:15:26.906+01:00</t>
  </si>
  <si>
    <t>2025-12-05T20:23:45.922+01:00</t>
  </si>
  <si>
    <t>2025-12-05T20:09:40.261+01:00</t>
  </si>
  <si>
    <t>2025-12-05T20:20:02.900+01:00</t>
  </si>
  <si>
    <t>2025-12-05T19:58:03.458+01:00</t>
  </si>
  <si>
    <t>2025-12-05T20:12:38.731+01:00</t>
  </si>
  <si>
    <t>2025-12-05T20:33:39.641+01:00</t>
  </si>
  <si>
    <t>2025-12-05T19:58:03.639+01:00</t>
  </si>
  <si>
    <t>2025-12-05T19:46:16.214+01:00</t>
  </si>
  <si>
    <t>2025-12-05T20:13:23.966+01:00</t>
  </si>
  <si>
    <t>2025-12-05T19:37:01.290+01:00</t>
  </si>
  <si>
    <t>2025-12-05T20:04:18.056+01:00</t>
  </si>
  <si>
    <t>2025-12-05T19:37:00.317+01:00</t>
  </si>
  <si>
    <t>2025-12-05T20:06:15.917+01:00</t>
  </si>
  <si>
    <t>2025-12-05T19:34:04.783+01:00</t>
  </si>
  <si>
    <t>2025-12-05T20:02:56.755+01:00</t>
  </si>
  <si>
    <t>2025-12-05T20:13:35.192+01:00</t>
  </si>
  <si>
    <t>2025-12-05T19:34:04.955+01:00</t>
  </si>
  <si>
    <t>2025-12-05T19:33:05.297+01:00</t>
  </si>
  <si>
    <t>2025-12-05T20:19:21.839+01:00</t>
  </si>
  <si>
    <t>2025-12-05T20:30:24.924+01:00</t>
  </si>
  <si>
    <t>2025-12-05T19:33:05.838+01:00</t>
  </si>
  <si>
    <t>2025-12-05T19:32:12.281+01:00</t>
  </si>
  <si>
    <t>2025-12-05T20:07:05.704+01:00</t>
  </si>
  <si>
    <t>2025-12-05T20:21:40.328+01:00</t>
  </si>
  <si>
    <t>2025-12-05T19:32:12.447+01:00</t>
  </si>
  <si>
    <t>2025-12-05T19:27:24.172+01:00</t>
  </si>
  <si>
    <t>2025-12-05T20:07:34.950+01:00</t>
  </si>
  <si>
    <t>2025-12-05T19:23:03.377+01:00</t>
  </si>
  <si>
    <t>2025-12-05T19:57:16.831+01:00</t>
  </si>
  <si>
    <t>2025-12-05T19:19:03.776+01:00</t>
  </si>
  <si>
    <t>2025-12-05T19:45:34.718+01:00</t>
  </si>
  <si>
    <t>2025-12-05T19:12:36.207+01:00</t>
  </si>
  <si>
    <t>2025-12-05T19:59:12.956+01:00</t>
  </si>
  <si>
    <t>2025-12-05T19:12:04.031+01:00</t>
  </si>
  <si>
    <t>2025-12-05T19:21:10.650+01:00</t>
  </si>
  <si>
    <t>2025-12-05T19:10:15.184+01:00</t>
  </si>
  <si>
    <t>2025-12-05T19:46:49.042+01:00</t>
  </si>
  <si>
    <t>2025-12-05T19:07:27.158+01:00</t>
  </si>
  <si>
    <t>2025-12-05T19:36:34.991+01:00</t>
  </si>
  <si>
    <t>2025-12-05T19:06:50.151+01:00</t>
  </si>
  <si>
    <t>2025-12-05T19:31:42.860+01:00</t>
  </si>
  <si>
    <t>2025-12-05T19:06:04.053+01:00</t>
  </si>
  <si>
    <t>2025-12-05T20:01:33.756+01:00</t>
  </si>
  <si>
    <t>2025-12-05T19:04:05.098+01:00</t>
  </si>
  <si>
    <t>2025-12-05T19:15:59.704+01:00</t>
  </si>
  <si>
    <t>2025-12-05T19:28:04.728+01:00</t>
  </si>
  <si>
    <t>2025-12-05T19:04:05.381+01:00</t>
  </si>
  <si>
    <t>2025-12-05T19:01:20.560+01:00</t>
  </si>
  <si>
    <t>2025-12-05T19:17:18.216+01:00</t>
  </si>
  <si>
    <t>2025-12-05T18:59:03.984+01:00</t>
  </si>
  <si>
    <t>2025-12-05T19:10:21.463+01:00</t>
  </si>
  <si>
    <t>2025-12-05T19:31:35.623+01:00</t>
  </si>
  <si>
    <t>2025-12-05T18:59:04.127+01:00</t>
  </si>
  <si>
    <t>2025-12-05T18:57:57.387+01:00</t>
  </si>
  <si>
    <t>2025-12-05T19:09:35.463+01:00</t>
  </si>
  <si>
    <t>2025-12-05T18:55:04.494+01:00</t>
  </si>
  <si>
    <t>2025-12-05T19:05:43.606+01:00</t>
  </si>
  <si>
    <t>2025-12-05T19:23:59.075+01:00</t>
  </si>
  <si>
    <t>2025-12-05T18:55:04.684+01:00</t>
  </si>
  <si>
    <t>2025-12-05T18:52:42.415+01:00</t>
  </si>
  <si>
    <t>2025-12-05T19:03:39.628+01:00</t>
  </si>
  <si>
    <t>2025-12-05T18:46:05.193+01:00</t>
  </si>
  <si>
    <t>2025-12-05T19:04:24.714+01:00</t>
  </si>
  <si>
    <t>2025-12-05T18:37:22.481+01:00</t>
  </si>
  <si>
    <t>2025-12-05T18:46:02.429+01:00</t>
  </si>
  <si>
    <t>2025-12-05T18:35:09.758+01:00</t>
  </si>
  <si>
    <t>2025-12-05T18:43:54.426+01:00</t>
  </si>
  <si>
    <t>2025-12-05T18:21:01.241+01:00</t>
  </si>
  <si>
    <t>2025-12-05T18:34:33.495+01:00</t>
  </si>
  <si>
    <t>2025-12-05T18:11:03.878+01:00</t>
  </si>
  <si>
    <t>2025-12-05T19:20:14.220+01:00</t>
  </si>
  <si>
    <t>2025-12-05T18:07:46.582+01:00</t>
  </si>
  <si>
    <t>2025-12-05T18:22:07.454+01:00</t>
  </si>
  <si>
    <t>2025-12-05T18:06:17.132+01:00</t>
  </si>
  <si>
    <t>2025-12-05T18:15:11.455+01:00</t>
  </si>
  <si>
    <t>2025-12-05T18:05:25.815+01:00</t>
  </si>
  <si>
    <t>2025-12-05T18:12:25.691+01:00</t>
  </si>
  <si>
    <t>2025-12-05T17:58:47.286+01:00</t>
  </si>
  <si>
    <t>2025-12-05T18:07:11.348+01:00</t>
  </si>
  <si>
    <t>2025-12-05T17:54:56.419+01:00</t>
  </si>
  <si>
    <t>2025-12-05T18:03:09.932+01:00</t>
  </si>
  <si>
    <t>2025-12-05T17:45:03.106+01:00</t>
  </si>
  <si>
    <t>2025-12-05T17:59:40.237+01:00</t>
  </si>
  <si>
    <t>2025-12-05T18:18:45.504+01:00</t>
  </si>
  <si>
    <t>2025-12-05T17:45:03.391+01:00</t>
  </si>
  <si>
    <t>2025-12-05T17:24:35.352+01:00</t>
  </si>
  <si>
    <t>2025-12-05T17:36:35.446+01:00</t>
  </si>
  <si>
    <t>2025-12-05T17:23:45.753+01:00</t>
  </si>
  <si>
    <t>2025-12-05T17:31:38.284+01:00</t>
  </si>
  <si>
    <t>2025-12-05T17:18:55.699+01:00</t>
  </si>
  <si>
    <t>2025-12-05T17:25:02.285+01:00</t>
  </si>
  <si>
    <t>2025-12-05T16:50:03.680+01:00</t>
  </si>
  <si>
    <t>2025-12-05T17:06:56.045+01:00</t>
  </si>
  <si>
    <t>2025-12-05T17:40:41.744+01:00</t>
  </si>
  <si>
    <t>2025-12-05T16:50:03.830+01:00</t>
  </si>
  <si>
    <t>2025-12-05T16:48:29.940+01:00</t>
  </si>
  <si>
    <t>2025-12-05T16:59:44.381+01:00</t>
  </si>
  <si>
    <t>2025-12-05T16:47:03.427+01:00</t>
  </si>
  <si>
    <t>2025-12-05T16:57:19.024+01:00</t>
  </si>
  <si>
    <t>2025-12-05T17:19:34.230+01:00</t>
  </si>
  <si>
    <t>2025-12-05T16:47:03.547+01:00</t>
  </si>
  <si>
    <t>2025-12-05T16:31:26.446+01:00</t>
  </si>
  <si>
    <t>2025-12-05T16:49:37.282+01:00</t>
  </si>
  <si>
    <t>2025-12-05T16:30:03.098+01:00</t>
  </si>
  <si>
    <t>2025-12-05T16:46:18.019+01:00</t>
  </si>
  <si>
    <t>2025-12-05T16:57:43.907+01:00</t>
  </si>
  <si>
    <t>2025-12-05T16:30:03.246+01:00</t>
  </si>
  <si>
    <t>2025-12-05T16:21:43.354+01:00</t>
  </si>
  <si>
    <t>2025-12-05T16:38:08.357+01:00</t>
  </si>
  <si>
    <t>2025-12-05T15:40:04.001+01:00</t>
  </si>
  <si>
    <t>2025-12-05T15:51:52.817+01:00</t>
  </si>
  <si>
    <t>2025-12-05T16:48:45.910+01:00</t>
  </si>
  <si>
    <t>2025-12-05T15:40:04.302+01:00</t>
  </si>
  <si>
    <t>2025-12-05T15:37:41.876+01:00</t>
  </si>
  <si>
    <t>2025-12-05T15:51:15.173+01:00</t>
  </si>
  <si>
    <t>2025-12-05T15:28:03.416+01:00</t>
  </si>
  <si>
    <t>2025-12-05T15:44:14.811+01:00</t>
  </si>
  <si>
    <t>2025-12-05T16:30:35.731+01:00</t>
  </si>
  <si>
    <t>2025-12-05T15:42:36.654+01:00</t>
  </si>
  <si>
    <t>2025-12-05T15:19:27.407+01:00</t>
  </si>
  <si>
    <t>2025-12-05T15:26:57.976+01:00</t>
  </si>
  <si>
    <t>2025-12-05T15:01:07.519+01:00</t>
  </si>
  <si>
    <t>2025-12-05T15:41:24.823+01:00</t>
  </si>
  <si>
    <t>2025-12-05T16:09:08.518+01:00</t>
  </si>
  <si>
    <t>2025-12-05T15:01:09.944+01:00</t>
  </si>
  <si>
    <t>2025-12-05T15:00:04.516+01:00</t>
  </si>
  <si>
    <t>2025-12-05T15:09:17.612+01:00</t>
  </si>
  <si>
    <t>2025-12-05T15:25:35.001+01:00</t>
  </si>
  <si>
    <t>2025-12-05T15:00:04.660+01:00</t>
  </si>
  <si>
    <t>2025-12-05T14:41:55.579+01:00</t>
  </si>
  <si>
    <t>2025-12-05T14:56:29.899+01:00</t>
  </si>
  <si>
    <t>2025-12-05T14:03:03.466+01:00</t>
  </si>
  <si>
    <t>2025-12-05T14:18:08.580+01:00</t>
  </si>
  <si>
    <t>2025-12-05T14:26:14.277+01:00</t>
  </si>
  <si>
    <t>2025-12-05T14:03:03.647+01:00</t>
  </si>
  <si>
    <t>2025-12-05T13:54:19.408+01:00</t>
  </si>
  <si>
    <t>2025-12-05T14:11:54.619+01:00</t>
  </si>
  <si>
    <t>2025-12-05T13:43:56.750+01:00</t>
  </si>
  <si>
    <t>2025-12-05T13:44:10.477+01:00</t>
  </si>
  <si>
    <t>2025-12-05T13:10:39.738+01:00</t>
  </si>
  <si>
    <t>2025-12-05T13:21:33.666+01:00</t>
  </si>
  <si>
    <t>2025-12-05T12:57:03.869+01:00</t>
  </si>
  <si>
    <t>2025-12-05T13:09:41.729+01:00</t>
  </si>
  <si>
    <t>2025-12-05T12:54:44.100+01:00</t>
  </si>
  <si>
    <t>2025-12-05T13:04:18.675+01:00</t>
  </si>
  <si>
    <t>2025-12-05T12:39:18.885+01:00</t>
  </si>
  <si>
    <t>2025-12-05T12:48:14.614+01:00</t>
  </si>
  <si>
    <t>2025-12-05T12:23:03.423+01:00</t>
  </si>
  <si>
    <t>2025-12-05T13:01:41.414+01:00</t>
  </si>
  <si>
    <t>2025-12-05T13:39:07.461+01:00</t>
  </si>
  <si>
    <t>2025-12-05T12:23:03.541+01:00</t>
  </si>
  <si>
    <t>2025-12-05T12:14:03.001+01:00</t>
  </si>
  <si>
    <t>2025-12-05T12:22:25.034+01:00</t>
  </si>
  <si>
    <t>2025-12-05T12:54:41.032+01:00</t>
  </si>
  <si>
    <t>2025-12-05T12:14:03.152+01:00</t>
  </si>
  <si>
    <t>2025-12-05T12:09:09.472+01:00</t>
  </si>
  <si>
    <t>2025-12-05T12:19:41.565+01:00</t>
  </si>
  <si>
    <t>2025-12-05T12:42:53.144+01:00</t>
  </si>
  <si>
    <t>2025-12-05T12:09:09.609+01:00</t>
  </si>
  <si>
    <t>2025-12-05T12:08:27.621+01:00</t>
  </si>
  <si>
    <t>2025-12-05T12:16:49.925+01:00</t>
  </si>
  <si>
    <t>2025-12-05T11:52:14.289+01:00</t>
  </si>
  <si>
    <t>2025-12-05T12:05:25.808+01:00</t>
  </si>
  <si>
    <t>2025-12-05T11:44:55.979+01:00</t>
  </si>
  <si>
    <t>2025-12-05T12:00:21.883+01:00</t>
  </si>
  <si>
    <t>2025-12-05T11:35:46.712+01:00</t>
  </si>
  <si>
    <t>2025-12-05T11:53:20.355+01:00</t>
  </si>
  <si>
    <t>2025-12-05T11:29:17.783+01:00</t>
  </si>
  <si>
    <t>2025-12-05T11:43:58.662+01:00</t>
  </si>
  <si>
    <t>2025-12-05T11:26:25.690+01:00</t>
  </si>
  <si>
    <t>2025-12-05T11:36:18.256+01:00</t>
  </si>
  <si>
    <t>2025-12-05T11:15:02.666+01:00</t>
  </si>
  <si>
    <t>2025-12-05T12:16:51.162+01:00</t>
  </si>
  <si>
    <t>2025-12-05T12:30:38.780+01:00</t>
  </si>
  <si>
    <t>2025-12-05T11:15:02.784+01:00</t>
  </si>
  <si>
    <t>Sam Dušek</t>
  </si>
  <si>
    <t>2025-12-05T10:47:28.620+01:00</t>
  </si>
  <si>
    <t>2025-12-05T10:47:44.352+01:00</t>
  </si>
  <si>
    <t>2025-12-05T10:48:37.335+01:00</t>
  </si>
  <si>
    <t>2025-12-05T10:47:28.760+01:00</t>
  </si>
  <si>
    <t>2025-12-05T10:44:38.735+01:00</t>
  </si>
  <si>
    <t>2025-12-05T10:45:08.357+01:00</t>
  </si>
  <si>
    <t>2025-12-05T10:44:38.881+01:00</t>
  </si>
  <si>
    <t>2025-12-05T00:42:04.690+01:00</t>
  </si>
  <si>
    <t>2025-12-05T00:51:03.456+01:00</t>
  </si>
  <si>
    <t>2025-12-05T00:33:34.129+01:00</t>
  </si>
  <si>
    <t>2025-12-05T00:41:37.646+01:00</t>
  </si>
  <si>
    <t>2025-12-05T00:23:33.342+01:00</t>
  </si>
  <si>
    <t>2025-12-05T00:35:56.051+01:00</t>
  </si>
  <si>
    <t>2025-12-05T00:21:33.107+01:00</t>
  </si>
  <si>
    <t>2025-12-05T00:28:28.462+01:00</t>
  </si>
  <si>
    <t>2025-12-05T00:20:21.648+01:00</t>
  </si>
  <si>
    <t>2025-12-05T00:25:57.977+01:00</t>
  </si>
  <si>
    <t>2025-12-05T00:17:46.968+01:00</t>
  </si>
  <si>
    <t>2025-12-05T00:24:20.304+01:00</t>
  </si>
  <si>
    <t>2025-12-05T00:09:53.550+01:00</t>
  </si>
  <si>
    <t>2025-12-05T00:16:01.550+01:00</t>
  </si>
  <si>
    <t>2025-12-05T00:05:32.703+01:00</t>
  </si>
  <si>
    <t>2025-12-05T00:14:24.883+01:00</t>
  </si>
  <si>
    <t>2025-12-05T00:00:34.997+01:00</t>
  </si>
  <si>
    <t>2025-12-05T00:05:46.020+01:00</t>
  </si>
  <si>
    <t>2025-12-04T23:55:55.682+01:00</t>
  </si>
  <si>
    <t>2025-12-05T00:05:41.916+01:00</t>
  </si>
  <si>
    <t>2025-12-04T23:43:46.281+01:00</t>
  </si>
  <si>
    <t>2025-12-04T23:45:37.896+01:00</t>
  </si>
  <si>
    <t>2025-12-04T23:38:03.459+01:00</t>
  </si>
  <si>
    <t>2025-12-04T23:43:34.198+01:00</t>
  </si>
  <si>
    <t>2025-12-05T00:13:11.727+01:00</t>
  </si>
  <si>
    <t>2025-12-04T23:38:32.293+01:00</t>
  </si>
  <si>
    <t>2025-12-04T23:32:23.470+01:00</t>
  </si>
  <si>
    <t>2025-12-04T23:39:39.966+01:00</t>
  </si>
  <si>
    <t>2025-12-04T23:29:49.114+01:00</t>
  </si>
  <si>
    <t>2025-12-04T23:39:33.433+01:00</t>
  </si>
  <si>
    <t>Aleš</t>
  </si>
  <si>
    <t>2025-12-04T23:12:09.384+01:00</t>
  </si>
  <si>
    <t>2025-12-04T23:21:16.335+01:00</t>
  </si>
  <si>
    <t>2025-12-04T23:11:03.309+01:00</t>
  </si>
  <si>
    <t>2025-12-04T23:27:12.646+01:00</t>
  </si>
  <si>
    <t>2025-12-04T23:06:50.351+01:00</t>
  </si>
  <si>
    <t>2025-12-04T23:17:58.412+01:00</t>
  </si>
  <si>
    <t>2025-12-04T22:52:37.638+01:00</t>
  </si>
  <si>
    <t>2025-12-04T22:53:54.794+01:00</t>
  </si>
  <si>
    <t>2025-12-04T22:52:26.769+01:00</t>
  </si>
  <si>
    <t>2025-12-04T22:53:55.555+01:00</t>
  </si>
  <si>
    <t>2025-12-04T22:51:02.992+01:00</t>
  </si>
  <si>
    <t>2025-12-04T22:59:09.771+01:00</t>
  </si>
  <si>
    <t>2025-12-04T23:04:21.905+01:00</t>
  </si>
  <si>
    <t>2025-12-04T22:51:03.137+01:00</t>
  </si>
  <si>
    <t>2025-12-04T22:49:41.850+01:00</t>
  </si>
  <si>
    <t>2025-12-04T22:56:30.691+01:00</t>
  </si>
  <si>
    <t>2025-12-04T22:39:47.784+01:00</t>
  </si>
  <si>
    <t>2025-12-04T22:47:51.430+01:00</t>
  </si>
  <si>
    <t>2025-12-04T22:32:48.002+01:00</t>
  </si>
  <si>
    <t>2025-12-04T22:37:18.727+01:00</t>
  </si>
  <si>
    <t>2025-12-04T22:27:47.451+01:00</t>
  </si>
  <si>
    <t>2025-12-04T22:34:55.756+01:00</t>
  </si>
  <si>
    <t>2025-12-04T22:17:51.766+01:00</t>
  </si>
  <si>
    <t>2025-12-04T22:23:39.659+01:00</t>
  </si>
  <si>
    <t>2025-12-04T22:04:03.124+01:00</t>
  </si>
  <si>
    <t>2025-12-04T22:16:17.423+01:00</t>
  </si>
  <si>
    <t>2025-12-04T22:03:02.166+01:00</t>
  </si>
  <si>
    <t>2025-12-04T22:08:41.542+01:00</t>
  </si>
  <si>
    <t>2025-12-04T21:52:12.094+01:00</t>
  </si>
  <si>
    <t>2025-12-04T21:58:39.745+01:00</t>
  </si>
  <si>
    <t>2025-12-04T21:50:21.511+01:00</t>
  </si>
  <si>
    <t>2025-12-04T22:00:05.814+01:00</t>
  </si>
  <si>
    <t>2025-12-04T21:44:04.015+01:00</t>
  </si>
  <si>
    <t>2025-12-04T21:52:44.538+01:00</t>
  </si>
  <si>
    <t>2025-12-04T22:01:46.736+01:00</t>
  </si>
  <si>
    <t>2025-12-04T21:44:04.272+01:00</t>
  </si>
  <si>
    <t>2025-12-04T21:29:25.609+01:00</t>
  </si>
  <si>
    <t>2025-12-04T21:40:52.649+01:00</t>
  </si>
  <si>
    <t>NAVEEN</t>
  </si>
  <si>
    <t>2025-12-04T21:24:33.628+01:00</t>
  </si>
  <si>
    <t>2025-12-04T21:33:03.645+01:00</t>
  </si>
  <si>
    <t>2025-12-04T21:14:03.999+01:00</t>
  </si>
  <si>
    <t>2025-12-04T21:19:48.709+01:00</t>
  </si>
  <si>
    <t>2025-12-04T21:30:28.236+01:00</t>
  </si>
  <si>
    <t>2025-12-04T21:14:04.123+01:00</t>
  </si>
  <si>
    <t>2025-12-04T21:12:40.187+01:00</t>
  </si>
  <si>
    <t>2025-12-04T21:18:20.096+01:00</t>
  </si>
  <si>
    <t>2025-12-04T20:53:04.164+01:00</t>
  </si>
  <si>
    <t>2025-12-04T21:01:55.366+01:00</t>
  </si>
  <si>
    <t>2025-12-04T21:19:21.866+01:00</t>
  </si>
  <si>
    <t>2025-12-04T20:53:04.353+01:00</t>
  </si>
  <si>
    <t>2025-12-04T20:51:55.120+01:00</t>
  </si>
  <si>
    <t>2025-12-04T21:03:12.740+01:00</t>
  </si>
  <si>
    <t>2025-12-04T20:45:37.792+01:00</t>
  </si>
  <si>
    <t>2025-12-04T21:00:20.883+01:00</t>
  </si>
  <si>
    <t>2025-12-04T20:23:08.448+01:00</t>
  </si>
  <si>
    <t>2025-12-04T20:33:25.171+01:00</t>
  </si>
  <si>
    <t>2025-12-04T20:13:57.685+01:00</t>
  </si>
  <si>
    <t>2025-12-04T20:23:31.006+01:00</t>
  </si>
  <si>
    <t>2025-12-04T19:47:03.385+01:00</t>
  </si>
  <si>
    <t>2025-12-04T19:56:52.309+01:00</t>
  </si>
  <si>
    <t>2025-12-04T20:25:15.885+01:00</t>
  </si>
  <si>
    <t>2025-12-04T19:47:03.552+01:00</t>
  </si>
  <si>
    <t>2025-12-04T19:44:07.264+01:00</t>
  </si>
  <si>
    <t>2025-12-04T19:53:47.393+01:00</t>
  </si>
  <si>
    <t>2025-12-04T19:38:35.433+01:00</t>
  </si>
  <si>
    <t>2025-12-04T19:50:06.507+01:00</t>
  </si>
  <si>
    <t>2025-12-04T19:36:59.325+01:00</t>
  </si>
  <si>
    <t>2025-12-04T19:44:51.769+01:00</t>
  </si>
  <si>
    <t>2025-12-04T19:36:11.571+01:00</t>
  </si>
  <si>
    <t>2025-12-04T19:44:27.201+01:00</t>
  </si>
  <si>
    <t>2025-12-04T19:35:41.761+01:00</t>
  </si>
  <si>
    <t>2025-12-04T19:46:19.263+01:00</t>
  </si>
  <si>
    <t>2025-12-04T19:35:03.637+01:00</t>
  </si>
  <si>
    <t>2025-12-04T19:41:24.134+01:00</t>
  </si>
  <si>
    <t>2025-12-04T19:57:58.275+01:00</t>
  </si>
  <si>
    <t>2025-12-04T19:35:03.801+01:00</t>
  </si>
  <si>
    <t>2025-12-04T19:25:15.590+01:00</t>
  </si>
  <si>
    <t>2025-12-04T19:30:43.343+01:00</t>
  </si>
  <si>
    <t>2025-12-04T19:24:03.831+01:00</t>
  </si>
  <si>
    <t>2025-12-04T19:32:17.316+01:00</t>
  </si>
  <si>
    <t>2025-12-04T19:46:34.101+01:00</t>
  </si>
  <si>
    <t>2025-12-04T19:24:03.981+01:00</t>
  </si>
  <si>
    <t>2025-12-04T19:21:04.225+01:00</t>
  </si>
  <si>
    <t>2025-12-04T19:31:05.523+01:00</t>
  </si>
  <si>
    <t>2025-12-04T19:49:15.199+01:00</t>
  </si>
  <si>
    <t>2025-12-04T19:21:04.638+01:00</t>
  </si>
  <si>
    <t>Jiří</t>
  </si>
  <si>
    <t>2025-12-04T19:15:17.258+01:00</t>
  </si>
  <si>
    <t>2025-12-04T19:28:07.867+01:00</t>
  </si>
  <si>
    <t>2025-12-04T19:01:03.566+01:00</t>
  </si>
  <si>
    <t>2025-12-04T19:08:47.662+01:00</t>
  </si>
  <si>
    <t>2025-12-04T19:25:52.623+01:00</t>
  </si>
  <si>
    <t>2025-12-04T19:01:03.672+01:00</t>
  </si>
  <si>
    <t>2025-12-04T18:57:05.168+01:00</t>
  </si>
  <si>
    <t>2025-12-04T18:57:07.543+01:00</t>
  </si>
  <si>
    <t>2025-12-04T18:50:56.268+01:00</t>
  </si>
  <si>
    <t>2025-12-04T19:01:51.447+01:00</t>
  </si>
  <si>
    <t>2025-12-04T18:41:03.516+01:00</t>
  </si>
  <si>
    <t>2025-12-04T18:47:16.029+01:00</t>
  </si>
  <si>
    <t>2025-12-04T18:52:26.865+01:00</t>
  </si>
  <si>
    <t>2025-12-04T18:41:03.616+01:00</t>
  </si>
  <si>
    <t>2025-12-04T18:39:01.234+01:00</t>
  </si>
  <si>
    <t>2025-12-04T18:39:03.397+01:00</t>
  </si>
  <si>
    <t>2025-12-04T18:38:04.219+01:00</t>
  </si>
  <si>
    <t>2025-12-04T18:45:52.462+01:00</t>
  </si>
  <si>
    <t>2025-12-04T19:04:46.850+01:00</t>
  </si>
  <si>
    <t>2025-12-04T18:38:04.334+01:00</t>
  </si>
  <si>
    <t>2025-12-04T18:27:39.222+01:00</t>
  </si>
  <si>
    <t>2025-12-04T18:37:25.034+01:00</t>
  </si>
  <si>
    <t>2025-12-04T18:06:25.280+01:00</t>
  </si>
  <si>
    <t>2025-12-04T18:19:45.524+01:00</t>
  </si>
  <si>
    <t>Vasyl</t>
  </si>
  <si>
    <t>2025-12-04T18:03:52.941+01:00</t>
  </si>
  <si>
    <t>2025-12-04T18:15:58.787+01:00</t>
  </si>
  <si>
    <t>2025-12-04T17:50:07.365+01:00</t>
  </si>
  <si>
    <t>2025-12-04T18:13:15.976+01:00</t>
  </si>
  <si>
    <t>2025-12-04T17:45:03.657+01:00</t>
  </si>
  <si>
    <t>2025-12-04T17:58:52.077+01:00</t>
  </si>
  <si>
    <t>2025-12-04T17:39:31.622+01:00</t>
  </si>
  <si>
    <t>2025-12-04T17:49:12.845+01:00</t>
  </si>
  <si>
    <t>2025-12-04T17:39:03.594+01:00</t>
  </si>
  <si>
    <t>2025-12-04T17:53:26.275+01:00</t>
  </si>
  <si>
    <t>2025-12-04T17:30:03.530+01:00</t>
  </si>
  <si>
    <t>2025-12-04T17:45:07.859+01:00</t>
  </si>
  <si>
    <t>2025-12-04T18:01:07.375+01:00</t>
  </si>
  <si>
    <t>2025-12-04T17:30:03.678+01:00</t>
  </si>
  <si>
    <t>2025-12-04T17:18:03.412+01:00</t>
  </si>
  <si>
    <t>2025-12-04T17:23:22.197+01:00</t>
  </si>
  <si>
    <t>2025-12-04T17:38:24.186+01:00</t>
  </si>
  <si>
    <t>2025-12-04T17:18:03.521+01:00</t>
  </si>
  <si>
    <t>2025-12-04T17:12:58.053+01:00</t>
  </si>
  <si>
    <t>2025-12-04T17:19:53.900+01:00</t>
  </si>
  <si>
    <t>2025-12-04T17:10:04.676+01:00</t>
  </si>
  <si>
    <t>2025-12-04T17:16:17.473+01:00</t>
  </si>
  <si>
    <t>2025-12-04T16:37:01.807+01:00</t>
  </si>
  <si>
    <t>2025-12-04T16:48:22.657+01:00</t>
  </si>
  <si>
    <t>2025-12-04T16:26:46.231+01:00</t>
  </si>
  <si>
    <t>2025-12-04T16:38:46.696+01:00</t>
  </si>
  <si>
    <t>2025-12-04T16:10:40.292+01:00</t>
  </si>
  <si>
    <t>2025-12-04T16:18:37.547+01:00</t>
  </si>
  <si>
    <t>2025-12-04T16:03:12.933+01:00</t>
  </si>
  <si>
    <t>2025-12-04T16:14:07.851+01:00</t>
  </si>
  <si>
    <t>2025-12-04T15:47:08.955+01:00</t>
  </si>
  <si>
    <t>2025-12-04T15:55:58.385+01:00</t>
  </si>
  <si>
    <t>2025-12-04T14:51:25.301+01:00</t>
  </si>
  <si>
    <t>2025-12-04T15:04:17.420+01:00</t>
  </si>
  <si>
    <t>2025-12-04T14:38:26.430+01:00</t>
  </si>
  <si>
    <t>2025-12-04T14:44:20.010+01:00</t>
  </si>
  <si>
    <t>2025-12-04T14:36:48.056+01:00</t>
  </si>
  <si>
    <t>2025-12-04T14:47:38.798+01:00</t>
  </si>
  <si>
    <t>2025-12-04T14:06:28.920+01:00</t>
  </si>
  <si>
    <t>2025-12-04T14:15:47.117+01:00</t>
  </si>
  <si>
    <t>2025-12-04T13:28:05.758+01:00</t>
  </si>
  <si>
    <t>2025-12-04T13:44:19.238+01:00</t>
  </si>
  <si>
    <t>2025-12-04T13:28:01.184+01:00</t>
  </si>
  <si>
    <t>2025-12-04T13:42:26.854+01:00</t>
  </si>
  <si>
    <t>2025-12-04T13:19:03.007+01:00</t>
  </si>
  <si>
    <t>2025-12-04T13:50:42.187+01:00</t>
  </si>
  <si>
    <t>2025-12-04T13:53:37.254+01:00</t>
  </si>
  <si>
    <t>2025-12-04T13:19:03.130+01:00</t>
  </si>
  <si>
    <t>2025-12-04T12:51:02.655+01:00</t>
  </si>
  <si>
    <t>2025-12-04T13:09:59.759+01:00</t>
  </si>
  <si>
    <t>2025-12-04T13:30:18.256+01:00</t>
  </si>
  <si>
    <t>2025-12-04T12:51:03.058+01:00</t>
  </si>
  <si>
    <t>2025-12-04T12:46:03.199+01:00</t>
  </si>
  <si>
    <t>2025-12-04T13:13:15.068+01:00</t>
  </si>
  <si>
    <t>2025-12-04T13:37:22.093+01:00</t>
  </si>
  <si>
    <t>2025-12-04T12:46:03.370+01:00</t>
  </si>
  <si>
    <t>2025-12-04T12:22:14.364+01:00</t>
  </si>
  <si>
    <t>2025-12-04T12:30:58.519+01:00</t>
  </si>
  <si>
    <t>2025-12-04T12:19:03.804+01:00</t>
  </si>
  <si>
    <t>2025-12-04T12:33:11.077+01:00</t>
  </si>
  <si>
    <t>2025-12-04T12:45:32.303+01:00</t>
  </si>
  <si>
    <t>2025-12-04T12:19:03.935+01:00</t>
  </si>
  <si>
    <t>2025-12-04T12:19:02.593+01:00</t>
  </si>
  <si>
    <t>2025-12-04T12:19:08.214+01:00</t>
  </si>
  <si>
    <t>2025-12-04T12:09:02.167+01:00</t>
  </si>
  <si>
    <t>2025-12-04T12:27:52.944+01:00</t>
  </si>
  <si>
    <t>2025-12-04T12:03:27.857+01:00</t>
  </si>
  <si>
    <t>2025-12-04T12:20:43.782+01:00</t>
  </si>
  <si>
    <t>2025-12-04T12:03:27.365+01:00</t>
  </si>
  <si>
    <t>2025-12-04T12:15:33.588+01:00</t>
  </si>
  <si>
    <t>2025-12-04T11:58:40.154+01:00</t>
  </si>
  <si>
    <t>2025-12-04T12:05:24.596+01:00</t>
  </si>
  <si>
    <t>2025-12-04T11:53:44.128+01:00</t>
  </si>
  <si>
    <t>2025-12-04T12:03:31.899+01:00</t>
  </si>
  <si>
    <t>2025-12-04T11:37:55.510+01:00</t>
  </si>
  <si>
    <t>2025-12-04T11:48:20.512+01:00</t>
  </si>
  <si>
    <t>2025-12-04T11:27:53.001+01:00</t>
  </si>
  <si>
    <t>2025-12-04T11:42:00.011+01:00</t>
  </si>
  <si>
    <t>2025-12-04T10:59:03.603+01:00</t>
  </si>
  <si>
    <t>2025-12-04T11:18:28.769+01:00</t>
  </si>
  <si>
    <t>2025-12-04T11:23:10.418+01:00</t>
  </si>
  <si>
    <t>2025-12-04T10:59:03.746+01:00</t>
  </si>
  <si>
    <t>2025-12-04T00:29:45.692+01:00</t>
  </si>
  <si>
    <t>2025-12-04T00:37:41.253+01:00</t>
  </si>
  <si>
    <t>2025-12-04T00:29:34.399+01:00</t>
  </si>
  <si>
    <t>2025-12-04T00:39:27.250+01:00</t>
  </si>
  <si>
    <t>2025-12-04T00:21:24.364+01:00</t>
  </si>
  <si>
    <t>2025-12-04T00:25:13.666+01:00</t>
  </si>
  <si>
    <t>2025-12-04T00:17:51.320+01:00</t>
  </si>
  <si>
    <t>2025-12-04T00:20:13.056+01:00</t>
  </si>
  <si>
    <t>2025-12-04T00:10:13.521+01:00</t>
  </si>
  <si>
    <t>2025-12-04T00:15:35.290+01:00</t>
  </si>
  <si>
    <t>2025-12-04T00:05:46.548+01:00</t>
  </si>
  <si>
    <t>2025-12-04T00:13:33.693+01:00</t>
  </si>
  <si>
    <t>2025-12-04T00:04:44.190+01:00</t>
  </si>
  <si>
    <t>2025-12-04T00:13:34.811+01:00</t>
  </si>
  <si>
    <t>2025-12-03T23:48:08.804+01:00</t>
  </si>
  <si>
    <t>2025-12-03T23:55:21.336+01:00</t>
  </si>
  <si>
    <t>2025-12-03T23:31:10.498+01:00</t>
  </si>
  <si>
    <t>2025-12-03T23:37:01.987+01:00</t>
  </si>
  <si>
    <t>2025-12-03T23:08:43.535+01:00</t>
  </si>
  <si>
    <t>2025-12-03T23:17:18.615+01:00</t>
  </si>
  <si>
    <t>2025-12-03T22:51:33.451+01:00</t>
  </si>
  <si>
    <t>2025-12-03T22:58:57.028+01:00</t>
  </si>
  <si>
    <t>2025-12-03T22:44:30.499+01:00</t>
  </si>
  <si>
    <t>2025-12-03T22:49:53.061+01:00</t>
  </si>
  <si>
    <t>2025-12-03T22:22:31.129+01:00</t>
  </si>
  <si>
    <t>2025-12-03T22:24:32.299+01:00</t>
  </si>
  <si>
    <t>2025-12-03T22:06:16.827+01:00</t>
  </si>
  <si>
    <t>2025-12-03T22:15:22.246+01:00</t>
  </si>
  <si>
    <t>2025-12-03T22:05:15.758+01:00</t>
  </si>
  <si>
    <t>2025-12-03T22:14:12.726+01:00</t>
  </si>
  <si>
    <t>2025-12-03T22:04:05.138+01:00</t>
  </si>
  <si>
    <t>2025-12-03T22:15:23.207+01:00</t>
  </si>
  <si>
    <t>2025-12-03T22:34:22.681+01:00</t>
  </si>
  <si>
    <t>2025-12-03T22:04:05.281+01:00</t>
  </si>
  <si>
    <t>2025-12-03T21:59:10.249+01:00</t>
  </si>
  <si>
    <t>2025-12-03T22:06:46.463+01:00</t>
  </si>
  <si>
    <t>2025-12-03T21:58:11.947+01:00</t>
  </si>
  <si>
    <t>2025-12-03T22:04:42.446+01:00</t>
  </si>
  <si>
    <t>2025-12-03T21:48:02.886+01:00</t>
  </si>
  <si>
    <t>2025-12-03T21:53:55.904+01:00</t>
  </si>
  <si>
    <t>2025-12-03T21:43:32.581+01:00</t>
  </si>
  <si>
    <t>2025-12-03T21:49:52.429+01:00</t>
  </si>
  <si>
    <t>2025-12-03T21:22:04.417+01:00</t>
  </si>
  <si>
    <t>2025-12-03T21:42:12.263+01:00</t>
  </si>
  <si>
    <t>2025-12-03T21:53:19.603+01:00</t>
  </si>
  <si>
    <t>2025-12-03T21:22:04.566+01:00</t>
  </si>
  <si>
    <t>2025-12-03T21:14:03.283+01:00</t>
  </si>
  <si>
    <t>2025-12-03T21:26:26.689+01:00</t>
  </si>
  <si>
    <t>2025-12-03T21:37:16.908+01:00</t>
  </si>
  <si>
    <t>2025-12-03T21:14:03.441+01:00</t>
  </si>
  <si>
    <t>2025-12-03T21:12:47.534+01:00</t>
  </si>
  <si>
    <t>2025-12-03T21:23:19.112+01:00</t>
  </si>
  <si>
    <t>2025-12-03T21:12:26.711+01:00</t>
  </si>
  <si>
    <t>2025-12-03T21:23:18.549+01:00</t>
  </si>
  <si>
    <t>2025-12-03T21:11:50.270+01:00</t>
  </si>
  <si>
    <t>2025-12-03T21:21:16.836+01:00</t>
  </si>
  <si>
    <t>2025-12-03T21:10:17.886+01:00</t>
  </si>
  <si>
    <t>2025-12-03T21:20:04.417+01:00</t>
  </si>
  <si>
    <t>2025-12-03T21:09:02.981+01:00</t>
  </si>
  <si>
    <t>2025-12-03T21:26:30.895+01:00</t>
  </si>
  <si>
    <t>2025-12-03T21:34:44.253+01:00</t>
  </si>
  <si>
    <t>2025-12-03T21:09:03.127+01:00</t>
  </si>
  <si>
    <t>2025-12-03T21:00:13.233+01:00</t>
  </si>
  <si>
    <t>2025-12-03T21:06:24.578+01:00</t>
  </si>
  <si>
    <t>2025-12-03T20:50:33.034+01:00</t>
  </si>
  <si>
    <t>2025-12-03T21:06:26.082+01:00</t>
  </si>
  <si>
    <t>2025-12-03T20:45:48.881+01:00</t>
  </si>
  <si>
    <t>2025-12-03T21:03:44.850+01:00</t>
  </si>
  <si>
    <t>2025-12-03T20:45:29.752+01:00</t>
  </si>
  <si>
    <t>2025-12-03T20:56:30.417+01:00</t>
  </si>
  <si>
    <t>2025-12-03T20:44:23.587+01:00</t>
  </si>
  <si>
    <t>2025-12-03T20:56:01.636+01:00</t>
  </si>
  <si>
    <t>2025-12-03T20:37:13.860+01:00</t>
  </si>
  <si>
    <t>2025-12-03T20:37:17.759+01:00</t>
  </si>
  <si>
    <t>2025-12-03T20:25:50.875+01:00</t>
  </si>
  <si>
    <t>2025-12-03T20:31:37.685+01:00</t>
  </si>
  <si>
    <t>2025-12-03T20:18:04.967+01:00</t>
  </si>
  <si>
    <t>2025-12-03T20:34:22.549+01:00</t>
  </si>
  <si>
    <t>2025-12-03T20:45:02.141+01:00</t>
  </si>
  <si>
    <t>2025-12-03T20:18:05.158+01:00</t>
  </si>
  <si>
    <t>2025-12-03T20:17:49.501+01:00</t>
  </si>
  <si>
    <t>2025-12-03T20:25:20.187+01:00</t>
  </si>
  <si>
    <t>2025-12-03T20:12:14.062+01:00</t>
  </si>
  <si>
    <t>2025-12-03T20:19:41.392+01:00</t>
  </si>
  <si>
    <t>2025-12-03T20:02:51.729+01:00</t>
  </si>
  <si>
    <t>2025-12-03T20:07:49.009+01:00</t>
  </si>
  <si>
    <t>2025-12-03T20:01:03.035+01:00</t>
  </si>
  <si>
    <t>2025-12-03T20:12:54.326+01:00</t>
  </si>
  <si>
    <t>2025-12-03T20:26:52.141+01:00</t>
  </si>
  <si>
    <t>2025-12-03T20:01:03.160+01:00</t>
  </si>
  <si>
    <t>2025-12-03T19:52:30.392+01:00</t>
  </si>
  <si>
    <t>2025-12-03T20:02:08.065+01:00</t>
  </si>
  <si>
    <t>2025-12-03T19:50:06.695+01:00</t>
  </si>
  <si>
    <t>2025-12-03T19:59:24.675+01:00</t>
  </si>
  <si>
    <t>2025-12-03T20:04:33.691+01:00</t>
  </si>
  <si>
    <t>2025-12-03T19:50:06.934+01:00</t>
  </si>
  <si>
    <t>2025-12-03T19:43:58.886+01:00</t>
  </si>
  <si>
    <t>2025-12-03T19:53:40.721+01:00</t>
  </si>
  <si>
    <t>2025-12-03T19:43:00.276+01:00</t>
  </si>
  <si>
    <t>2025-12-03T19:52:41.940+01:00</t>
  </si>
  <si>
    <t>2025-12-03T19:41:03.039+01:00</t>
  </si>
  <si>
    <t>2025-12-03T19:48:44.737+01:00</t>
  </si>
  <si>
    <t>2025-12-03T19:51:40.707+01:00</t>
  </si>
  <si>
    <t>2025-12-03T19:41:03.204+01:00</t>
  </si>
  <si>
    <t>2025-12-03T19:35:02.805+01:00</t>
  </si>
  <si>
    <t>2025-12-03T19:42:50.203+01:00</t>
  </si>
  <si>
    <t>2025-12-03T19:25:28.090+01:00</t>
  </si>
  <si>
    <t>2025-12-03T19:31:22.827+01:00</t>
  </si>
  <si>
    <t>2025-12-03T19:08:58.584+01:00</t>
  </si>
  <si>
    <t>2025-12-03T19:15:49.466+01:00</t>
  </si>
  <si>
    <t>2025-12-03T18:56:15.099+01:00</t>
  </si>
  <si>
    <t>2025-12-03T19:01:40.012+01:00</t>
  </si>
  <si>
    <t>2025-12-03T18:47:07.354+01:00</t>
  </si>
  <si>
    <t>2025-12-03T19:05:22.852+01:00</t>
  </si>
  <si>
    <t>2025-12-03T19:23:32.098+01:00</t>
  </si>
  <si>
    <t>2025-12-03T18:47:07.725+01:00</t>
  </si>
  <si>
    <t>2025-12-03T18:34:06.131+01:00</t>
  </si>
  <si>
    <t>2025-12-03T18:44:35.075+01:00</t>
  </si>
  <si>
    <t>2025-12-03T18:23:03.920+01:00</t>
  </si>
  <si>
    <t>2025-12-03T18:42:04.067+01:00</t>
  </si>
  <si>
    <t>2025-12-03T18:19:28.906+01:00</t>
  </si>
  <si>
    <t>2025-12-03T18:40:24.087+01:00</t>
  </si>
  <si>
    <t>Bogdan</t>
  </si>
  <si>
    <t>2025-12-03T18:18:26.048+01:00</t>
  </si>
  <si>
    <t>2025-12-03T18:41:28.692+01:00</t>
  </si>
  <si>
    <t>2025-12-03T18:17:03.616+01:00</t>
  </si>
  <si>
    <t>2025-12-03T19:06:15.600+01:00</t>
  </si>
  <si>
    <t>2025-12-03T19:29:07.760+01:00</t>
  </si>
  <si>
    <t>2025-12-03T18:17:03.749+01:00</t>
  </si>
  <si>
    <t>2025-12-03T18:15:03.337+01:00</t>
  </si>
  <si>
    <t>2025-12-03T18:21:04.159+01:00</t>
  </si>
  <si>
    <t>2025-12-03T18:05:33.553+01:00</t>
  </si>
  <si>
    <t>2025-12-03T18:14:49.174+01:00</t>
  </si>
  <si>
    <t>2025-12-03T17:55:01.705+01:00</t>
  </si>
  <si>
    <t>2025-12-03T18:07:00.772+01:00</t>
  </si>
  <si>
    <t>2025-12-03T17:47:03.504+01:00</t>
  </si>
  <si>
    <t>2025-12-03T18:39:16.271+01:00</t>
  </si>
  <si>
    <t>2025-12-03T17:39:30.704+01:00</t>
  </si>
  <si>
    <t>2025-12-03T17:53:15.821+01:00</t>
  </si>
  <si>
    <t>2025-12-03T17:25:02.962+01:00</t>
  </si>
  <si>
    <t>2025-12-03T17:39:33.132+01:00</t>
  </si>
  <si>
    <t>2025-12-03T17:51:08.856+01:00</t>
  </si>
  <si>
    <t>2025-12-03T17:25:03.112+01:00</t>
  </si>
  <si>
    <t>2025-12-03T17:24:47.921+01:00</t>
  </si>
  <si>
    <t>2025-12-03T17:49:24.412+01:00</t>
  </si>
  <si>
    <t>2025-12-03T17:23:03.040+01:00</t>
  </si>
  <si>
    <t>2025-12-03T17:39:31.491+01:00</t>
  </si>
  <si>
    <t>2025-12-03T17:50:49.606+01:00</t>
  </si>
  <si>
    <t>2025-12-03T17:23:03.146+01:00</t>
  </si>
  <si>
    <t>2025-12-03T17:14:47.288+01:00</t>
  </si>
  <si>
    <t>2025-12-03T17:24:19.176+01:00</t>
  </si>
  <si>
    <t>2025-12-03T16:55:36.737+01:00</t>
  </si>
  <si>
    <t>2025-12-03T17:06:12.777+01:00</t>
  </si>
  <si>
    <t>2025-12-03T16:55:29.749+01:00</t>
  </si>
  <si>
    <t>2025-12-03T17:12:20.768+01:00</t>
  </si>
  <si>
    <t>2025-12-03T16:45:03.343+01:00</t>
  </si>
  <si>
    <t>2025-12-03T17:00:54.639+01:00</t>
  </si>
  <si>
    <t>2025-12-03T16:02:26.939+01:00</t>
  </si>
  <si>
    <t>2025-12-03T16:08:44.724+01:00</t>
  </si>
  <si>
    <t>2025-12-03T14:56:27.949+01:00</t>
  </si>
  <si>
    <t>2025-12-03T15:04:56.915+01:00</t>
  </si>
  <si>
    <t>2025-12-03T14:48:03.200+01:00</t>
  </si>
  <si>
    <t>2025-12-03T15:02:22.675+01:00</t>
  </si>
  <si>
    <t>2025-12-03T15:06:48.987+01:00</t>
  </si>
  <si>
    <t>2025-12-03T14:49:21.371+01:00</t>
  </si>
  <si>
    <t>2025-12-03T14:18:35.606+01:00</t>
  </si>
  <si>
    <t>2025-12-03T14:28:12.378+01:00</t>
  </si>
  <si>
    <t>2025-12-03T13:58:39.146+01:00</t>
  </si>
  <si>
    <t>2025-12-03T14:10:36.032+01:00</t>
  </si>
  <si>
    <t>2025-12-03T13:57:03.841+01:00</t>
  </si>
  <si>
    <t>2025-12-03T14:07:49.296+01:00</t>
  </si>
  <si>
    <t>2025-12-03T14:13:18.930+01:00</t>
  </si>
  <si>
    <t>2025-12-03T13:58:24.739+01:00</t>
  </si>
  <si>
    <t>2025-12-03T13:42:18.323+01:00</t>
  </si>
  <si>
    <t>2025-12-03T13:49:15.327+01:00</t>
  </si>
  <si>
    <t>2025-12-03T13:15:05.601+01:00</t>
  </si>
  <si>
    <t>2025-12-03T13:15:41.406+01:00</t>
  </si>
  <si>
    <t>2025-12-03T13:09:26.010+01:00</t>
  </si>
  <si>
    <t>2025-12-03T13:27:27.313+01:00</t>
  </si>
  <si>
    <t>2025-12-03T13:08:03.215+01:00</t>
  </si>
  <si>
    <t>2025-12-03T13:30:35.827+01:00</t>
  </si>
  <si>
    <t>2025-12-03T12:53:15.542+01:00</t>
  </si>
  <si>
    <t>2025-12-03T12:59:09.651+01:00</t>
  </si>
  <si>
    <t>2025-12-03T12:45:52.311+01:00</t>
  </si>
  <si>
    <t>2025-12-03T12:56:14.783+01:00</t>
  </si>
  <si>
    <t>2025-12-03T12:41:03.365+01:00</t>
  </si>
  <si>
    <t>2025-12-03T12:53:56.452+01:00</t>
  </si>
  <si>
    <t>2025-12-03T13:05:04.165+01:00</t>
  </si>
  <si>
    <t>2025-12-03T12:41:03.509+01:00</t>
  </si>
  <si>
    <t>2025-12-03T12:18:58.974+01:00</t>
  </si>
  <si>
    <t>2025-12-03T12:33:16.387+01:00</t>
  </si>
  <si>
    <t>2025-12-03T12:16:20.624+01:00</t>
  </si>
  <si>
    <t>2025-12-03T12:29:52.756+01:00</t>
  </si>
  <si>
    <t>2025-12-03T12:06:57.914+01:00</t>
  </si>
  <si>
    <t>2025-12-03T12:17:35.029+01:00</t>
  </si>
  <si>
    <t>2025-12-03T11:55:27.489+01:00</t>
  </si>
  <si>
    <t>2025-12-03T12:09:35.444+01:00</t>
  </si>
  <si>
    <t>2025-12-03T11:09:47.526+01:00</t>
  </si>
  <si>
    <t>2025-12-03T11:21:24.515+01:00</t>
  </si>
  <si>
    <t>2025-12-03T10:12:03.821+01:00</t>
  </si>
  <si>
    <t>2025-12-03T11:11:15.099+01:00</t>
  </si>
  <si>
    <t>2025-12-03T11:27:13.255+01:00</t>
  </si>
  <si>
    <t>2025-12-03T10:12:04.283+01:00</t>
  </si>
  <si>
    <t>2025-12-03T00:41:50.422+01:00</t>
  </si>
  <si>
    <t>2025-12-03T00:44:40.488+01:00</t>
  </si>
  <si>
    <t>2025-12-03T00:35:08.600+01:00</t>
  </si>
  <si>
    <t>2025-12-03T00:35:10.308+01:00</t>
  </si>
  <si>
    <t>2025-12-03T00:02:53.969+01:00</t>
  </si>
  <si>
    <t>2025-12-03T00:15:33.925+01:00</t>
  </si>
  <si>
    <t>2025-12-02T23:50:47.119+01:00</t>
  </si>
  <si>
    <t>2025-12-03T00:06:53.693+01:00</t>
  </si>
  <si>
    <t>Madaminkhon</t>
  </si>
  <si>
    <t>2025-12-02T23:48:03.423+01:00</t>
  </si>
  <si>
    <t>2025-12-03T00:05:15.709+01:00</t>
  </si>
  <si>
    <t>2025-12-02T23:47:11.828+01:00</t>
  </si>
  <si>
    <t>2025-12-03T00:00:23.223+01:00</t>
  </si>
  <si>
    <t>2025-12-02T23:46:40.145+01:00</t>
  </si>
  <si>
    <t>2025-12-02T23:54:33.764+01:00</t>
  </si>
  <si>
    <t>2025-12-02T23:46:05.664+01:00</t>
  </si>
  <si>
    <t>2025-12-02T23:57:58.219+01:00</t>
  </si>
  <si>
    <t>2025-12-03T00:23:04.165+01:00</t>
  </si>
  <si>
    <t>2025-12-02T23:46:18.357+01:00</t>
  </si>
  <si>
    <t>2025-12-02T23:43:47.131+01:00</t>
  </si>
  <si>
    <t>2025-12-02T23:52:37.303+01:00</t>
  </si>
  <si>
    <t>2025-12-02T23:36:39.235+01:00</t>
  </si>
  <si>
    <t>2025-12-02T23:45:47.980+01:00</t>
  </si>
  <si>
    <t>2025-12-02T23:20:34.356+01:00</t>
  </si>
  <si>
    <t>2025-12-02T23:25:48.640+01:00</t>
  </si>
  <si>
    <t>2025-12-02T22:54:03.307+01:00</t>
  </si>
  <si>
    <t>2025-12-02T23:05:12.568+01:00</t>
  </si>
  <si>
    <t>2025-12-02T22:42:04.230+01:00</t>
  </si>
  <si>
    <t>2025-12-02T23:05:13.741+01:00</t>
  </si>
  <si>
    <t>2025-12-02T22:39:10.125+01:00</t>
  </si>
  <si>
    <t>2025-12-02T22:45:18.646+01:00</t>
  </si>
  <si>
    <t>2025-12-02T22:33:27.264+01:00</t>
  </si>
  <si>
    <t>2025-12-02T22:38:44.792+01:00</t>
  </si>
  <si>
    <t>2025-12-02T22:27:00.690+01:00</t>
  </si>
  <si>
    <t>2025-12-02T22:36:35.399+01:00</t>
  </si>
  <si>
    <t>2025-12-02T22:22:30.994+01:00</t>
  </si>
  <si>
    <t>2025-12-02T22:33:42.279+01:00</t>
  </si>
  <si>
    <t>2025-12-02T22:21:00.698+01:00</t>
  </si>
  <si>
    <t>2025-12-02T22:28:12.050+01:00</t>
  </si>
  <si>
    <t>2025-12-02T22:01:58.114+01:00</t>
  </si>
  <si>
    <t>2025-12-02T22:09:29.177+01:00</t>
  </si>
  <si>
    <t>2025-12-02T21:40:44.862+01:00</t>
  </si>
  <si>
    <t>2025-12-02T21:49:32.087+01:00</t>
  </si>
  <si>
    <t>2025-12-02T21:29:03.232+01:00</t>
  </si>
  <si>
    <t>2025-12-02T21:45:29.081+01:00</t>
  </si>
  <si>
    <t>2025-12-02T22:00:17.550+01:00</t>
  </si>
  <si>
    <t>2025-12-02T21:29:03.371+01:00</t>
  </si>
  <si>
    <t>2025-12-02T21:21:03.091+01:00</t>
  </si>
  <si>
    <t>2025-12-02T21:33:04.452+01:00</t>
  </si>
  <si>
    <t>2025-12-02T21:52:47.207+01:00</t>
  </si>
  <si>
    <t>2025-12-02T21:21:03.250+01:00</t>
  </si>
  <si>
    <t>2025-12-02T21:06:28.206+01:00</t>
  </si>
  <si>
    <t>2025-12-02T21:18:23.268+01:00</t>
  </si>
  <si>
    <t>2025-12-02T21:03:03.759+01:00</t>
  </si>
  <si>
    <t>2025-12-02T21:09:30.063+01:00</t>
  </si>
  <si>
    <t>2025-12-02T20:47:42.458+01:00</t>
  </si>
  <si>
    <t>2025-12-02T21:00:40.315+01:00</t>
  </si>
  <si>
    <t>2025-12-02T20:46:13.495+01:00</t>
  </si>
  <si>
    <t>2025-12-02T20:59:43.536+01:00</t>
  </si>
  <si>
    <t>2025-12-02T20:24:02.202+01:00</t>
  </si>
  <si>
    <t>2025-12-02T20:37:08.857+01:00</t>
  </si>
  <si>
    <t>2025-12-02T20:19:03.509+01:00</t>
  </si>
  <si>
    <t>2025-12-02T20:31:52.497+01:00</t>
  </si>
  <si>
    <t>2025-12-02T20:49:31.238+01:00</t>
  </si>
  <si>
    <t>2025-12-02T20:19:03.641+01:00</t>
  </si>
  <si>
    <t>2025-12-02T20:16:58.962+01:00</t>
  </si>
  <si>
    <t>2025-12-02T20:28:12.328+01:00</t>
  </si>
  <si>
    <t>2025-12-02T20:12:28.496+01:00</t>
  </si>
  <si>
    <t>2025-12-02T20:24:15.481+01:00</t>
  </si>
  <si>
    <t>2025-12-02T19:59:52.476+01:00</t>
  </si>
  <si>
    <t>2025-12-02T20:06:31.798+01:00</t>
  </si>
  <si>
    <t>2025-12-02T19:46:07.793+01:00</t>
  </si>
  <si>
    <t>2025-12-02T19:56:39.683+01:00</t>
  </si>
  <si>
    <t>2025-12-02T19:30:59.148+01:00</t>
  </si>
  <si>
    <t>2025-12-02T19:39:45.788+01:00</t>
  </si>
  <si>
    <t>Jaromír</t>
  </si>
  <si>
    <t>2025-12-02T19:04:24.460+01:00</t>
  </si>
  <si>
    <t>2025-12-02T19:16:11.841+01:00</t>
  </si>
  <si>
    <t>2025-12-02T19:04:08.876+01:00</t>
  </si>
  <si>
    <t>2025-12-02T19:13:21.872+01:00</t>
  </si>
  <si>
    <t>2025-12-02T19:03:14.229+01:00</t>
  </si>
  <si>
    <t>2025-12-02T19:10:09.655+01:00</t>
  </si>
  <si>
    <t>2025-12-02T18:32:45.746+01:00</t>
  </si>
  <si>
    <t>2025-12-02T18:51:25.458+01:00</t>
  </si>
  <si>
    <t>2025-12-02T18:32:04.524+01:00</t>
  </si>
  <si>
    <t>2025-12-02T18:36:54.443+01:00</t>
  </si>
  <si>
    <t>2025-12-02T18:17:03.173+01:00</t>
  </si>
  <si>
    <t>2025-12-02T18:35:10.814+01:00</t>
  </si>
  <si>
    <t>2025-12-02T18:52:48.166+01:00</t>
  </si>
  <si>
    <t>2025-12-02T18:17:03.328+01:00</t>
  </si>
  <si>
    <t>2025-12-02T18:15:03.425+01:00</t>
  </si>
  <si>
    <t>2025-12-02T18:26:08.085+01:00</t>
  </si>
  <si>
    <t>2025-12-02T18:40:38.527+01:00</t>
  </si>
  <si>
    <t>2025-12-02T18:15:03.562+01:00</t>
  </si>
  <si>
    <t>2025-12-02T18:03:03.552+01:00</t>
  </si>
  <si>
    <t>2025-12-02T18:21:11.716+01:00</t>
  </si>
  <si>
    <t>2025-12-02T18:29:24.507+01:00</t>
  </si>
  <si>
    <t>2025-12-02T18:03:03.706+01:00</t>
  </si>
  <si>
    <t>2025-12-02T18:01:57.147+01:00</t>
  </si>
  <si>
    <t>2025-12-02T18:08:59.752+01:00</t>
  </si>
  <si>
    <t>2025-12-02T17:52:44.105+01:00</t>
  </si>
  <si>
    <t>2025-12-02T17:52:49.433+01:00</t>
  </si>
  <si>
    <t>2025-12-02T17:43:48.615+01:00</t>
  </si>
  <si>
    <t>2025-12-02T17:43:57.458+01:00</t>
  </si>
  <si>
    <t>2025-12-02T17:37:58.715+01:00</t>
  </si>
  <si>
    <t>2025-12-02T17:45:16.522+01:00</t>
  </si>
  <si>
    <t>2025-12-02T17:21:03.178+01:00</t>
  </si>
  <si>
    <t>2025-12-02T17:27:25.764+01:00</t>
  </si>
  <si>
    <t>2025-12-02T17:39:19.732+01:00</t>
  </si>
  <si>
    <t>2025-12-02T17:21:03.754+01:00</t>
  </si>
  <si>
    <t>2025-12-02T16:20:03.564+01:00</t>
  </si>
  <si>
    <t>2025-12-02T16:31:45.753+01:00</t>
  </si>
  <si>
    <t>2025-12-02T16:47:51.207+01:00</t>
  </si>
  <si>
    <t>2025-12-02T16:20:03.766+01:00</t>
  </si>
  <si>
    <t>2025-12-02T16:16:16.178+01:00</t>
  </si>
  <si>
    <t>2025-12-02T16:31:28.392+01:00</t>
  </si>
  <si>
    <t>2025-12-02T16:55:08.702+01:00</t>
  </si>
  <si>
    <t>2025-12-02T16:16:17.292+01:00</t>
  </si>
  <si>
    <t>2025-12-02T14:18:57.680+01:00</t>
  </si>
  <si>
    <t>2025-12-02T14:26:41.911+01:00</t>
  </si>
  <si>
    <t>2025-12-02T14:07:52.733+01:00</t>
  </si>
  <si>
    <t>2025-12-02T14:18:17.771+01:00</t>
  </si>
  <si>
    <t>2025-12-02T13:59:42.164+01:00</t>
  </si>
  <si>
    <t>2025-12-02T14:10:35.952+01:00</t>
  </si>
  <si>
    <t>2025-12-02T13:58:33.447+01:00</t>
  </si>
  <si>
    <t>2025-12-02T14:13:02.981+01:00</t>
  </si>
  <si>
    <t>2025-12-02T13:12:13.651+01:00</t>
  </si>
  <si>
    <t>2025-12-02T13:18:36.564+01:00</t>
  </si>
  <si>
    <t>2025-12-02T13:01:13.183+01:00</t>
  </si>
  <si>
    <t>2025-12-02T13:09:39.488+01:00</t>
  </si>
  <si>
    <t>2025-12-02T12:55:43.762+01:00</t>
  </si>
  <si>
    <t>2025-12-02T13:03:22.788+01:00</t>
  </si>
  <si>
    <t>2025-12-02T12:52:25.630+01:00</t>
  </si>
  <si>
    <t>2025-12-02T13:02:41.982+01:00</t>
  </si>
  <si>
    <t>2025-12-02T12:49:18.259+01:00</t>
  </si>
  <si>
    <t>2025-12-02T12:56:09.883+01:00</t>
  </si>
  <si>
    <t>2025-12-02T12:40:17.776+01:00</t>
  </si>
  <si>
    <t>2025-12-02T12:54:34.229+01:00</t>
  </si>
  <si>
    <t>2025-12-02T12:40:17.409+01:00</t>
  </si>
  <si>
    <t>2025-12-02T12:52:10.737+01:00</t>
  </si>
  <si>
    <t>2025-12-02T12:39:14.412+01:00</t>
  </si>
  <si>
    <t>2025-12-02T12:48:57.077+01:00</t>
  </si>
  <si>
    <t>2025-12-02T12:39:03.575+01:00</t>
  </si>
  <si>
    <t>2025-12-02T12:47:05.226+01:00</t>
  </si>
  <si>
    <t>2025-12-02T13:05:53.750+01:00</t>
  </si>
  <si>
    <t>2025-12-02T12:39:03.742+01:00</t>
  </si>
  <si>
    <t>2025-12-02T12:14:52.069+01:00</t>
  </si>
  <si>
    <t>2025-12-02T12:18:53.531+01:00</t>
  </si>
  <si>
    <t>2025-12-02T12:14:41.446+01:00</t>
  </si>
  <si>
    <t>2025-12-02T12:18:54.324+01:00</t>
  </si>
  <si>
    <t>2025-12-02T12:04:57.399+01:00</t>
  </si>
  <si>
    <t>2025-12-02T12:23:00.257+01:00</t>
  </si>
  <si>
    <t>2025-12-02T12:37:38.460+01:00</t>
  </si>
  <si>
    <t>2025-12-02T12:04:57.568+01:00</t>
  </si>
  <si>
    <t>2025-12-02T11:54:10.838+01:00</t>
  </si>
  <si>
    <t>2025-12-02T12:00:55.809+01:00</t>
  </si>
  <si>
    <t>2025-12-02T11:43:35.404+01:00</t>
  </si>
  <si>
    <t>2025-12-02T11:59:23.776+01:00</t>
  </si>
  <si>
    <t>2025-12-02T11:40:03.781+01:00</t>
  </si>
  <si>
    <t>2025-12-02T11:48:24.711+01:00</t>
  </si>
  <si>
    <t>2025-12-02T12:05:12.138+01:00</t>
  </si>
  <si>
    <t>2025-12-02T11:40:03.907+01:00</t>
  </si>
  <si>
    <t>2025-12-02T11:37:03.276+01:00</t>
  </si>
  <si>
    <t>2025-12-02T11:57:44.770+01:00</t>
  </si>
  <si>
    <t>2025-12-02T12:15:07.965+01:00</t>
  </si>
  <si>
    <t>2025-12-02T11:37:03.425+01:00</t>
  </si>
  <si>
    <t>2025-12-02T11:27:02.386+01:00</t>
  </si>
  <si>
    <t>2025-12-02T11:39:32.345+01:00</t>
  </si>
  <si>
    <t>2025-12-02T11:20:03.143+01:00</t>
  </si>
  <si>
    <t>2025-12-02T11:46:52.190+01:00</t>
  </si>
  <si>
    <t>2025-12-02T12:00:52.677+01:00</t>
  </si>
  <si>
    <t>2025-12-02T11:20:03.346+01:00</t>
  </si>
  <si>
    <t>2025-12-02T11:14:04.411+01:00</t>
  </si>
  <si>
    <t>2025-12-02T11:27:43.814+01:00</t>
  </si>
  <si>
    <t>2025-12-02T11:37:20.014+01:00</t>
  </si>
  <si>
    <t>2025-12-02T11:14:04.837+01:00</t>
  </si>
  <si>
    <t>2025-12-02T00:33:51.140+01:00</t>
  </si>
  <si>
    <t>2025-12-02T00:38:23.530+01:00</t>
  </si>
  <si>
    <t>2025-12-02T00:14:38.501+01:00</t>
  </si>
  <si>
    <t>2025-12-02T00:22:48.008+01:00</t>
  </si>
  <si>
    <t>2025-12-01T23:52:32.006+01:00</t>
  </si>
  <si>
    <t>2025-12-02T00:00:37.828+01:00</t>
  </si>
  <si>
    <t>2025-12-01T23:39:50.145+01:00</t>
  </si>
  <si>
    <t>2025-12-01T23:52:02.999+01:00</t>
  </si>
  <si>
    <t>2025-12-01T23:26:31.099+01:00</t>
  </si>
  <si>
    <t>2025-12-01T23:35:56.776+01:00</t>
  </si>
  <si>
    <t>2025-12-01T23:23:42.994+01:00</t>
  </si>
  <si>
    <t>2025-12-01T23:33:44.321+01:00</t>
  </si>
  <si>
    <t>2025-12-01T23:23:42.245+01:00</t>
  </si>
  <si>
    <t>2025-12-01T23:31:53.165+01:00</t>
  </si>
  <si>
    <t>2025-12-01T23:31:53.164+01:00</t>
  </si>
  <si>
    <t>2025-12-01T23:08:01.163+01:00</t>
  </si>
  <si>
    <t>2025-12-01T23:15:01.467+01:00</t>
  </si>
  <si>
    <t>2025-12-01T23:00:08.118+01:00</t>
  </si>
  <si>
    <t>2025-12-01T23:07:37.499+01:00</t>
  </si>
  <si>
    <t>2025-12-01T22:30:12.868+01:00</t>
  </si>
  <si>
    <t>2025-12-01T22:38:44.006+01:00</t>
  </si>
  <si>
    <t>2025-12-01T22:21:33.487+01:00</t>
  </si>
  <si>
    <t>2025-12-01T22:28:26.299+01:00</t>
  </si>
  <si>
    <t>2025-12-01T22:11:15.040+01:00</t>
  </si>
  <si>
    <t>2025-12-01T22:16:06.597+01:00</t>
  </si>
  <si>
    <t>2025-12-01T22:01:52.657+01:00</t>
  </si>
  <si>
    <t>2025-12-01T22:10:18.129+01:00</t>
  </si>
  <si>
    <t>2025-12-01T22:01:03.801+01:00</t>
  </si>
  <si>
    <t>2025-12-01T22:11:20.009+01:00</t>
  </si>
  <si>
    <t>2025-12-01T21:59:22.716+01:00</t>
  </si>
  <si>
    <t>2025-12-01T22:09:13.707+01:00</t>
  </si>
  <si>
    <t>2025-12-01T21:57:01.840+01:00</t>
  </si>
  <si>
    <t>2025-12-01T21:57:05.312+01:00</t>
  </si>
  <si>
    <t>2025-12-01T21:41:50.777+01:00</t>
  </si>
  <si>
    <t>2025-12-01T21:49:20.919+01:00</t>
  </si>
  <si>
    <t>2025-12-01T21:36:47.604+01:00</t>
  </si>
  <si>
    <t>2025-12-01T21:43:18.854+01:00</t>
  </si>
  <si>
    <t>2025-12-01T21:22:04.345+01:00</t>
  </si>
  <si>
    <t>2025-12-01T21:28:54.757+01:00</t>
  </si>
  <si>
    <t>2025-12-01T22:09:05.813+01:00</t>
  </si>
  <si>
    <t>2025-12-01T21:23:03.001+01:00</t>
  </si>
  <si>
    <t>2025-12-01T21:15:19.246+01:00</t>
  </si>
  <si>
    <t>2025-12-01T21:28:54.397+01:00</t>
  </si>
  <si>
    <t>2025-12-01T21:04:05.639+01:00</t>
  </si>
  <si>
    <t>2025-12-01T21:21:16.844+01:00</t>
  </si>
  <si>
    <t>2025-12-01T21:29:52.105+01:00</t>
  </si>
  <si>
    <t>2025-12-01T21:04:05.786+01:00</t>
  </si>
  <si>
    <t>2025-12-01T21:04:05.619+01:00</t>
  </si>
  <si>
    <t>2025-12-01T21:24:44.435+01:00</t>
  </si>
  <si>
    <t>2025-12-01T21:36:52.474+01:00</t>
  </si>
  <si>
    <t>2025-12-01T21:04:06.045+01:00</t>
  </si>
  <si>
    <t>2025-12-01T21:03:47.083+01:00</t>
  </si>
  <si>
    <t>2025-12-01T21:11:50.695+01:00</t>
  </si>
  <si>
    <t>2025-12-01T21:02:02.842+01:00</t>
  </si>
  <si>
    <t>2025-12-01T21:21:14.269+01:00</t>
  </si>
  <si>
    <t>2025-12-01T21:30:12.243+01:00</t>
  </si>
  <si>
    <t>2025-12-01T21:02:02.999+01:00</t>
  </si>
  <si>
    <t>2025-12-01T20:53:24.760+01:00</t>
  </si>
  <si>
    <t>2025-12-01T21:04:03.788+01:00</t>
  </si>
  <si>
    <t>2025-12-01T20:50:48.826+01:00</t>
  </si>
  <si>
    <t>2025-12-01T21:01:34.083+01:00</t>
  </si>
  <si>
    <t>2025-12-01T20:45:15.363+01:00</t>
  </si>
  <si>
    <t>2025-12-01T21:01:45.861+01:00</t>
  </si>
  <si>
    <t>2025-12-01T20:42:04.190+01:00</t>
  </si>
  <si>
    <t>2025-12-01T20:57:12.985+01:00</t>
  </si>
  <si>
    <t>2025-12-01T21:12:05.200+01:00</t>
  </si>
  <si>
    <t>2025-12-01T20:42:04.339+01:00</t>
  </si>
  <si>
    <t>2025-12-01T20:28:17.995+01:00</t>
  </si>
  <si>
    <t>2025-12-01T20:36:37.903+01:00</t>
  </si>
  <si>
    <t>2025-12-01T20:28:04.106+01:00</t>
  </si>
  <si>
    <t>2025-12-01T20:32:19.770+01:00</t>
  </si>
  <si>
    <t>2025-12-01T20:41:06.855+01:00</t>
  </si>
  <si>
    <t>2025-12-01T20:28:04.244+01:00</t>
  </si>
  <si>
    <t>2025-12-01T20:15:03.560+01:00</t>
  </si>
  <si>
    <t>2025-12-01T20:27:58.753+01:00</t>
  </si>
  <si>
    <t>2025-12-01T20:03:02.365+01:00</t>
  </si>
  <si>
    <t>2025-12-01T20:18:45.279+01:00</t>
  </si>
  <si>
    <t>2025-12-01T20:00:21.422+01:00</t>
  </si>
  <si>
    <t>2025-12-01T20:13:22.325+01:00</t>
  </si>
  <si>
    <t>2025-12-01T19:54:07.095+01:00</t>
  </si>
  <si>
    <t>2025-12-01T19:54:52.581+01:00</t>
  </si>
  <si>
    <t>2025-12-01T19:52:34.068+01:00</t>
  </si>
  <si>
    <t>2025-12-01T20:05:15.640+01:00</t>
  </si>
  <si>
    <t>2025-12-01T19:52:33.949+01:00</t>
  </si>
  <si>
    <t>2025-12-01T20:02:32.717+01:00</t>
  </si>
  <si>
    <t>2025-12-01T19:35:20.705+01:00</t>
  </si>
  <si>
    <t>2025-12-01T19:40:20.666+01:00</t>
  </si>
  <si>
    <t>2025-12-01T19:34:05.724+01:00</t>
  </si>
  <si>
    <t>2025-12-01T19:43:32.898+01:00</t>
  </si>
  <si>
    <t>2025-12-01T20:02:27.159+01:00</t>
  </si>
  <si>
    <t>2025-12-01T19:34:05.903+01:00</t>
  </si>
  <si>
    <t>2025-12-01T19:26:04.741+01:00</t>
  </si>
  <si>
    <t>2025-12-01T19:47:26.372+01:00</t>
  </si>
  <si>
    <t>2025-12-01T19:23:33.079+01:00</t>
  </si>
  <si>
    <t>2025-12-01T19:32:00.083+01:00</t>
  </si>
  <si>
    <t>2025-12-01T19:16:07.530+01:00</t>
  </si>
  <si>
    <t>2025-12-01T19:22:37.616+01:00</t>
  </si>
  <si>
    <t>2025-12-01T19:11:54.287+01:00</t>
  </si>
  <si>
    <t>2025-12-01T19:20:40.623+01:00</t>
  </si>
  <si>
    <t>2025-12-01T19:09:20.948+01:00</t>
  </si>
  <si>
    <t>2025-12-01T19:09:26.830+01:00</t>
  </si>
  <si>
    <t>2025-12-01T19:03:49.139+01:00</t>
  </si>
  <si>
    <t>2025-12-01T19:11:14.865+01:00</t>
  </si>
  <si>
    <t>2025-12-01T18:57:18.926+01:00</t>
  </si>
  <si>
    <t>2025-12-01T19:06:14.275+01:00</t>
  </si>
  <si>
    <t>2025-12-01T18:57:06.863+01:00</t>
  </si>
  <si>
    <t>2025-12-01T19:06:10.551+01:00</t>
  </si>
  <si>
    <t>2025-12-01T18:55:04.073+01:00</t>
  </si>
  <si>
    <t>2025-12-01T19:08:39.902+01:00</t>
  </si>
  <si>
    <t>2025-12-01T19:17:09.181+01:00</t>
  </si>
  <si>
    <t>2025-12-01T18:55:04.300+01:00</t>
  </si>
  <si>
    <t>2025-12-01T18:41:57.029+01:00</t>
  </si>
  <si>
    <t>2025-12-01T18:51:58.391+01:00</t>
  </si>
  <si>
    <t>2025-12-01T18:32:29.137+01:00</t>
  </si>
  <si>
    <t>2025-12-01T18:45:11.021+01:00</t>
  </si>
  <si>
    <t>2025-12-01T18:09:13.606+01:00</t>
  </si>
  <si>
    <t>2025-12-01T18:20:31.835+01:00</t>
  </si>
  <si>
    <t>2025-12-01T17:58:03.922+01:00</t>
  </si>
  <si>
    <t>2025-12-01T18:06:12.264+01:00</t>
  </si>
  <si>
    <t>2025-12-01T17:55:37.371+01:00</t>
  </si>
  <si>
    <t>2025-12-01T18:07:58.651+01:00</t>
  </si>
  <si>
    <t>2025-12-01T17:35:43.384+01:00</t>
  </si>
  <si>
    <t>2025-12-01T17:45:19.054+01:00</t>
  </si>
  <si>
    <t>2025-12-01T17:32:22.403+01:00</t>
  </si>
  <si>
    <t>2025-12-01T17:39:14.212+01:00</t>
  </si>
  <si>
    <t>2025-12-01T17:23:42.917+01:00</t>
  </si>
  <si>
    <t>2025-12-01T17:32:16.578+01:00</t>
  </si>
  <si>
    <t>2025-12-01T17:23:14.212+01:00</t>
  </si>
  <si>
    <t>2025-12-01T17:36:50.843+01:00</t>
  </si>
  <si>
    <t>2025-12-01T17:17:57.480+01:00</t>
  </si>
  <si>
    <t>2025-12-01T17:17:59.346+01:00</t>
  </si>
  <si>
    <t>2025-12-01T17:02:31.138+01:00</t>
  </si>
  <si>
    <t>2025-12-01T17:16:36.881+01:00</t>
  </si>
  <si>
    <t>2025-12-01T16:59:06.050+01:00</t>
  </si>
  <si>
    <t>2025-12-01T17:12:09.290+01:00</t>
  </si>
  <si>
    <t>2025-12-01T16:53:40.877+01:00</t>
  </si>
  <si>
    <t>2025-12-01T16:54:15.807+01:00</t>
  </si>
  <si>
    <t>2025-12-01T16:17:53.559+01:00</t>
  </si>
  <si>
    <t>2025-12-01T16:26:47.232+01:00</t>
  </si>
  <si>
    <t>2025-12-01T16:14:25.268+01:00</t>
  </si>
  <si>
    <t>2025-12-01T16:23:09.753+01:00</t>
  </si>
  <si>
    <t>2025-12-01T15:50:55.280+01:00</t>
  </si>
  <si>
    <t>2025-12-01T15:59:26.738+01:00</t>
  </si>
  <si>
    <t>2025-12-01T15:46:35.346+01:00</t>
  </si>
  <si>
    <t>2025-12-01T15:57:39.428+01:00</t>
  </si>
  <si>
    <t>2025-12-01T15:15:43.136+01:00</t>
  </si>
  <si>
    <t>2025-12-01T15:29:25.375+01:00</t>
  </si>
  <si>
    <t>2025-12-01T14:06:42.098+01:00</t>
  </si>
  <si>
    <t>2025-12-01T14:14:28.180+01:00</t>
  </si>
  <si>
    <t>2025-12-01T13:40:04.023+01:00</t>
  </si>
  <si>
    <t>2025-12-01T13:55:55.302+01:00</t>
  </si>
  <si>
    <t>2025-12-01T14:18:34.422+01:00</t>
  </si>
  <si>
    <t>2025-12-01T13:40:04.118+01:00</t>
  </si>
  <si>
    <t>2025-12-01T13:39:26.007+01:00</t>
  </si>
  <si>
    <t>2025-12-01T13:39:37.707+01:00</t>
  </si>
  <si>
    <t>2025-12-01T13:22:53.954+01:00</t>
  </si>
  <si>
    <t>2025-12-01T13:31:29.657+01:00</t>
  </si>
  <si>
    <t>2025-12-01T13:05:22.189+01:00</t>
  </si>
  <si>
    <t>2025-12-01T13:11:55.507+01:00</t>
  </si>
  <si>
    <t>2025-12-01T12:29:18.839+01:00</t>
  </si>
  <si>
    <t>2025-12-01T12:36:42.640+01:00</t>
  </si>
  <si>
    <t>2025-12-01T12:42:54.066+01:00</t>
  </si>
  <si>
    <t>2025-12-01T12:29:19.154+01:00</t>
  </si>
  <si>
    <t>2025-12-01T12:23:03.618+01:00</t>
  </si>
  <si>
    <t>2025-12-01T12:36:41.221+01:00</t>
  </si>
  <si>
    <t>2025-12-01T12:20:09.937+01:00</t>
  </si>
  <si>
    <t>2025-12-01T12:30:59.191+01:00</t>
  </si>
  <si>
    <t>2025-12-01T11:51:05.341+01:00</t>
  </si>
  <si>
    <t>2025-12-01T12:03:15.490+01:00</t>
  </si>
  <si>
    <t>2025-12-01T11:44:04.745+01:00</t>
  </si>
  <si>
    <t>2025-12-01T11:49:45.324+01:00</t>
  </si>
  <si>
    <t>2025-12-01T12:05:20.698+01:00</t>
  </si>
  <si>
    <t>2025-12-01T11:44:04.880+01:00</t>
  </si>
  <si>
    <t>2025-12-01T11:36:23.954+01:00</t>
  </si>
  <si>
    <t>2025-12-01T11:46:27.664+01:00</t>
  </si>
  <si>
    <t>2025-12-01T11:59:12.791+01:00</t>
  </si>
  <si>
    <t>2025-12-01T11:36:24.095+01:00</t>
  </si>
  <si>
    <t>2025-12-01T11:13:03.982+01:00</t>
  </si>
  <si>
    <t>2025-12-01T11:22:18.758+01:00</t>
  </si>
  <si>
    <t>2025-12-01T11:30:22.435+01:00</t>
  </si>
  <si>
    <t>2025-12-01T11:13:08.908+01:00</t>
  </si>
  <si>
    <t>2025-12-01T10:18:34.631+01:00</t>
  </si>
  <si>
    <t>2025-12-01T10:20:12.734+01:00</t>
  </si>
  <si>
    <t>2025-12-01T10:15:37.424+01:00</t>
  </si>
  <si>
    <t>2025-12-01T10:16:12.822+01:00</t>
  </si>
  <si>
    <t>2025-12-01T10:10:53.096+01:00</t>
  </si>
  <si>
    <t>2025-12-01T10:11:11.023+01:00</t>
  </si>
  <si>
    <t>2025-12-01T10:08:47.172+01:00</t>
  </si>
  <si>
    <t>2025-12-01T10:09:18.255+01:00</t>
  </si>
  <si>
    <t>2025-12-07T23:31:05.389+01:00</t>
  </si>
  <si>
    <t>2025-12-07T23:38:18.322+01:00</t>
  </si>
  <si>
    <t>Pizza Comeback Malešice</t>
  </si>
  <si>
    <t>BATUHAN</t>
  </si>
  <si>
    <t>2025-12-07T23:23:08.741+01:00</t>
  </si>
  <si>
    <t>2025-12-07T23:36:20.355+01:00</t>
  </si>
  <si>
    <t>2025-12-07T23:19:54.751+01:00</t>
  </si>
  <si>
    <t>2025-12-07T23:28:50.237+01:00</t>
  </si>
  <si>
    <t>2025-12-07T23:18:15.511+01:00</t>
  </si>
  <si>
    <t>2025-12-07T23:31:30.253+01:00</t>
  </si>
  <si>
    <t>2025-12-07T23:06:37.067+01:00</t>
  </si>
  <si>
    <t>2025-12-07T23:21:13.305+01:00</t>
  </si>
  <si>
    <t>2025-12-07T22:48:22.331+01:00</t>
  </si>
  <si>
    <t>2025-12-07T22:56:45.203+01:00</t>
  </si>
  <si>
    <t>2025-12-07T22:38:31.169+01:00</t>
  </si>
  <si>
    <t>2025-12-07T22:46:16.234+01:00</t>
  </si>
  <si>
    <t>2025-12-07T22:21:50.052+01:00</t>
  </si>
  <si>
    <t>2025-12-07T22:25:54.974+01:00</t>
  </si>
  <si>
    <t>2025-12-07T22:10:30.542+01:00</t>
  </si>
  <si>
    <t>2025-12-07T22:18:57.153+01:00</t>
  </si>
  <si>
    <t>Lucie</t>
  </si>
  <si>
    <t>2025-12-07T22:03:20.843+01:00</t>
  </si>
  <si>
    <t>2025-12-07T22:10:45.084+01:00</t>
  </si>
  <si>
    <t>2025-12-07T21:56:23.109+01:00</t>
  </si>
  <si>
    <t>2025-12-07T22:06:00.117+01:00</t>
  </si>
  <si>
    <t>2025-12-07T21:35:56.773+01:00</t>
  </si>
  <si>
    <t>2025-12-07T21:42:16.107+01:00</t>
  </si>
  <si>
    <t>Rostislav</t>
  </si>
  <si>
    <t>2025-12-07T21:28:02.269+01:00</t>
  </si>
  <si>
    <t>2025-12-07T21:47:14.885+01:00</t>
  </si>
  <si>
    <t>2025-12-07T21:56:39.269+01:00</t>
  </si>
  <si>
    <t>2025-12-07T21:28:02.558+01:00</t>
  </si>
  <si>
    <t>Jan Reischl</t>
  </si>
  <si>
    <t>2025-12-07T21:20:02.586+01:00</t>
  </si>
  <si>
    <t>2025-12-07T21:25:59.842+01:00</t>
  </si>
  <si>
    <t>2025-12-07T21:51:57.829+01:00</t>
  </si>
  <si>
    <t>2025-12-07T21:20:03.194+01:00</t>
  </si>
  <si>
    <t>2025-12-07T21:09:35.034+01:00</t>
  </si>
  <si>
    <t>2025-12-07T21:16:38.553+01:00</t>
  </si>
  <si>
    <t>2025-12-07T21:08:03.604+01:00</t>
  </si>
  <si>
    <t>2025-12-07T21:20:05.820+01:00</t>
  </si>
  <si>
    <t>2025-12-07T21:37:45.232+01:00</t>
  </si>
  <si>
    <t>2025-12-07T21:08:03.930+01:00</t>
  </si>
  <si>
    <t>Pavlo</t>
  </si>
  <si>
    <t>2025-12-07T21:07:57.252+01:00</t>
  </si>
  <si>
    <t>2025-12-07T21:12:51.991+01:00</t>
  </si>
  <si>
    <t>2025-12-07T21:00:23.863+01:00</t>
  </si>
  <si>
    <t>2025-12-07T21:11:38.187+01:00</t>
  </si>
  <si>
    <t>2025-12-07T20:50:03.630+01:00</t>
  </si>
  <si>
    <t>2025-12-07T21:06:31.956+01:00</t>
  </si>
  <si>
    <t>2025-12-07T20:49:04.115+01:00</t>
  </si>
  <si>
    <t>2025-12-07T20:57:48.696+01:00</t>
  </si>
  <si>
    <t>2025-12-07T21:05:13.766+01:00</t>
  </si>
  <si>
    <t>2025-12-07T20:49:04.800+01:00</t>
  </si>
  <si>
    <t>2025-12-07T20:43:06.136+01:00</t>
  </si>
  <si>
    <t>2025-12-07T20:57:36.672+01:00</t>
  </si>
  <si>
    <t>2025-12-07T21:06:49.191+01:00</t>
  </si>
  <si>
    <t>2025-12-07T20:43:06.390+01:00</t>
  </si>
  <si>
    <t>2025-12-07T20:38:49.619+01:00</t>
  </si>
  <si>
    <t>2025-12-07T20:51:20.937+01:00</t>
  </si>
  <si>
    <t>2025-12-07T20:30:10.061+01:00</t>
  </si>
  <si>
    <t>2025-12-07T20:44:17.899+01:00</t>
  </si>
  <si>
    <t>2025-12-07T20:27:03.058+01:00</t>
  </si>
  <si>
    <t>2025-12-07T20:44:03.678+01:00</t>
  </si>
  <si>
    <t>2025-12-07T20:22:08.526+01:00</t>
  </si>
  <si>
    <t>2025-12-07T20:35:29.840+01:00</t>
  </si>
  <si>
    <t>2025-12-07T20:14:55.111+01:00</t>
  </si>
  <si>
    <t>2025-12-07T20:24:23.406+01:00</t>
  </si>
  <si>
    <t>2025-12-07T20:13:43.287+01:00</t>
  </si>
  <si>
    <t>2025-12-07T20:17:57.550+01:00</t>
  </si>
  <si>
    <t>2025-12-07T20:12:02.770+01:00</t>
  </si>
  <si>
    <t>2025-12-07T20:18:03.320+01:00</t>
  </si>
  <si>
    <t>2025-12-07T20:06:05.392+01:00</t>
  </si>
  <si>
    <t>2025-12-07T20:15:17.487+01:00</t>
  </si>
  <si>
    <t>2025-12-07T20:23:56.443+01:00</t>
  </si>
  <si>
    <t>2025-12-07T20:06:13.693+01:00</t>
  </si>
  <si>
    <t>2025-12-07T20:01:51.445+01:00</t>
  </si>
  <si>
    <t>2025-12-07T20:19:51.829+01:00</t>
  </si>
  <si>
    <t>2025-12-07T19:47:02.628+01:00</t>
  </si>
  <si>
    <t>2025-12-07T20:05:35.528+01:00</t>
  </si>
  <si>
    <t>2025-12-07T20:15:42.995+01:00</t>
  </si>
  <si>
    <t>2025-12-07T19:47:02.938+01:00</t>
  </si>
  <si>
    <t>2025-12-07T19:47:02.608+01:00</t>
  </si>
  <si>
    <t>2025-12-07T20:09:49.663+01:00</t>
  </si>
  <si>
    <t>2025-12-07T19:44:08.962+01:00</t>
  </si>
  <si>
    <t>2025-12-07T20:03:54.755+01:00</t>
  </si>
  <si>
    <t>2025-12-07T19:41:07.502+01:00</t>
  </si>
  <si>
    <t>2025-12-07T19:58:36.651+01:00</t>
  </si>
  <si>
    <t>2025-12-07T19:41:02.606+01:00</t>
  </si>
  <si>
    <t>2025-12-07T19:51:37.568+01:00</t>
  </si>
  <si>
    <t>2025-12-07T19:37:37.822+01:00</t>
  </si>
  <si>
    <t>2025-12-07T19:45:08.310+01:00</t>
  </si>
  <si>
    <t>2025-12-07T19:25:02.180+01:00</t>
  </si>
  <si>
    <t>2025-12-07T19:30:34.324+01:00</t>
  </si>
  <si>
    <t>2025-12-07T19:23:02.110+01:00</t>
  </si>
  <si>
    <t>2025-12-07T19:37:58.328+01:00</t>
  </si>
  <si>
    <t>2025-12-07T19:54:56.248+01:00</t>
  </si>
  <si>
    <t>2025-12-07T19:23:02.513+01:00</t>
  </si>
  <si>
    <t>2025-12-07T19:18:42.755+01:00</t>
  </si>
  <si>
    <t>2025-12-07T19:19:57.327+01:00</t>
  </si>
  <si>
    <t>2025-12-07T19:16:19.255+01:00</t>
  </si>
  <si>
    <t>2025-12-07T19:26:53.529+01:00</t>
  </si>
  <si>
    <t>2025-12-07T18:55:02.392+01:00</t>
  </si>
  <si>
    <t>2025-12-07T19:11:52.640+01:00</t>
  </si>
  <si>
    <t>2025-12-07T19:44:17.514+01:00</t>
  </si>
  <si>
    <t>2025-12-07T18:55:02.871+01:00</t>
  </si>
  <si>
    <t>2025-12-07T18:49:59.194+01:00</t>
  </si>
  <si>
    <t>2025-12-07T19:00:47.818+01:00</t>
  </si>
  <si>
    <t>2025-12-07T18:48:03.208+01:00</t>
  </si>
  <si>
    <t>2025-12-07T19:00:57.592+01:00</t>
  </si>
  <si>
    <t>2025-12-07T18:44:02.979+01:00</t>
  </si>
  <si>
    <t>2025-12-07T19:06:50.596+01:00</t>
  </si>
  <si>
    <t>2025-12-07T19:28:59.557+01:00</t>
  </si>
  <si>
    <t>2025-12-07T18:44:03.306+01:00</t>
  </si>
  <si>
    <t>2025-12-07T18:35:02.674+01:00</t>
  </si>
  <si>
    <t>2025-12-07T18:46:32.585+01:00</t>
  </si>
  <si>
    <t>2025-12-07T18:30:03.351+01:00</t>
  </si>
  <si>
    <t>2025-12-07T18:51:44.627+01:00</t>
  </si>
  <si>
    <t>2025-12-07T18:29:06.076+01:00</t>
  </si>
  <si>
    <t>2025-12-07T18:41:34.823+01:00</t>
  </si>
  <si>
    <t>2025-12-07T18:28:01.918+01:00</t>
  </si>
  <si>
    <t>2025-12-07T18:41:08.602+01:00</t>
  </si>
  <si>
    <t>2025-12-07T19:02:10.552+01:00</t>
  </si>
  <si>
    <t>2025-12-07T18:28:02.400+01:00</t>
  </si>
  <si>
    <t>2025-12-07T18:21:03.176+01:00</t>
  </si>
  <si>
    <t>2025-12-07T18:31:00.575+01:00</t>
  </si>
  <si>
    <t>2025-12-07T18:43:11.154+01:00</t>
  </si>
  <si>
    <t>2025-12-07T18:21:03.795+01:00</t>
  </si>
  <si>
    <t>2025-12-07T18:17:57.939+01:00</t>
  </si>
  <si>
    <t>2025-12-07T18:33:08.771+01:00</t>
  </si>
  <si>
    <t>2025-12-07T18:16:02.274+01:00</t>
  </si>
  <si>
    <t>2025-12-07T18:27:48.658+01:00</t>
  </si>
  <si>
    <t>2025-12-07T18:36:47.645+01:00</t>
  </si>
  <si>
    <t>2025-12-07T18:16:02.873+01:00</t>
  </si>
  <si>
    <t>2025-12-07T17:40:24.480+01:00</t>
  </si>
  <si>
    <t>2025-12-07T17:51:04.863+01:00</t>
  </si>
  <si>
    <t>2025-12-07T17:40:05.471+01:00</t>
  </si>
  <si>
    <t>2025-12-07T17:47:47.774+01:00</t>
  </si>
  <si>
    <t>Dovudkhon</t>
  </si>
  <si>
    <t>2025-12-07T17:27:24.047+01:00</t>
  </si>
  <si>
    <t>2025-12-07T17:41:16.654+01:00</t>
  </si>
  <si>
    <t>2025-12-07T17:09:05.672+01:00</t>
  </si>
  <si>
    <t>2025-12-07T17:15:06.322+01:00</t>
  </si>
  <si>
    <t>2025-12-07T17:29:53.449+01:00</t>
  </si>
  <si>
    <t>2025-12-07T17:09:06.548+01:00</t>
  </si>
  <si>
    <t>2025-12-07T17:01:19.944+01:00</t>
  </si>
  <si>
    <t>2025-12-07T17:03:42.434+01:00</t>
  </si>
  <si>
    <t>2025-12-07T17:00:03.727+01:00</t>
  </si>
  <si>
    <t>2025-12-07T17:04:20.220+01:00</t>
  </si>
  <si>
    <t>2025-12-07T16:30:14.366+01:00</t>
  </si>
  <si>
    <t>2025-12-07T16:38:24.410+01:00</t>
  </si>
  <si>
    <t>2025-12-07T16:27:43.311+01:00</t>
  </si>
  <si>
    <t>2025-12-07T16:35:36.367+01:00</t>
  </si>
  <si>
    <t>2025-12-07T16:03:25.658+01:00</t>
  </si>
  <si>
    <t>2025-12-07T16:11:35.340+01:00</t>
  </si>
  <si>
    <t>2025-12-07T15:47:11.679+01:00</t>
  </si>
  <si>
    <t>2025-12-07T15:57:08.443+01:00</t>
  </si>
  <si>
    <t>2025-12-07T15:46:18.551+01:00</t>
  </si>
  <si>
    <t>2025-12-07T15:53:40.388+01:00</t>
  </si>
  <si>
    <t>2025-12-07T15:28:03.128+01:00</t>
  </si>
  <si>
    <t>2025-12-07T15:38:03.084+01:00</t>
  </si>
  <si>
    <t>2025-12-07T15:53:54.633+01:00</t>
  </si>
  <si>
    <t>2025-12-07T15:28:03.415+01:00</t>
  </si>
  <si>
    <t>Jabir</t>
  </si>
  <si>
    <t>2025-12-07T15:12:37.713+01:00</t>
  </si>
  <si>
    <t>2025-12-07T15:19:32.214+01:00</t>
  </si>
  <si>
    <t>2025-12-07T15:11:19.671+01:00</t>
  </si>
  <si>
    <t>2025-12-07T15:16:30.232+01:00</t>
  </si>
  <si>
    <t>2025-12-07T15:04:06.728+01:00</t>
  </si>
  <si>
    <t>2025-12-07T15:11:22.223+01:00</t>
  </si>
  <si>
    <t>Radek</t>
  </si>
  <si>
    <t>2025-12-07T14:55:28.851+01:00</t>
  </si>
  <si>
    <t>2025-12-07T15:06:26.092+01:00</t>
  </si>
  <si>
    <t>2025-12-07T14:52:31.726+01:00</t>
  </si>
  <si>
    <t>2025-12-07T15:04:40.129+01:00</t>
  </si>
  <si>
    <t>2025-12-07T14:34:52.012+01:00</t>
  </si>
  <si>
    <t>2025-12-07T14:49:56.115+01:00</t>
  </si>
  <si>
    <t>2025-12-07T14:28:03.725+01:00</t>
  </si>
  <si>
    <t>2025-12-07T14:39:33.130+01:00</t>
  </si>
  <si>
    <t>2025-12-07T14:27:27.571+01:00</t>
  </si>
  <si>
    <t>2025-12-07T14:45:24.283+01:00</t>
  </si>
  <si>
    <t>2025-12-07T14:22:42.167+01:00</t>
  </si>
  <si>
    <t>2025-12-07T14:34:31.197+01:00</t>
  </si>
  <si>
    <t>2025-12-07T14:18:03.596+01:00</t>
  </si>
  <si>
    <t>2025-12-07T17:23:12.286+01:00</t>
  </si>
  <si>
    <t>2025-12-07T14:09:23.677+01:00</t>
  </si>
  <si>
    <t>2025-12-07T14:15:12.141+01:00</t>
  </si>
  <si>
    <t>2025-12-07T13:53:32.496+01:00</t>
  </si>
  <si>
    <t>2025-12-07T14:03:09.089+01:00</t>
  </si>
  <si>
    <t>2025-12-07T13:51:49.466+01:00</t>
  </si>
  <si>
    <t>2025-12-07T14:00:44.049+01:00</t>
  </si>
  <si>
    <t>2025-12-07T13:49:22.988+01:00</t>
  </si>
  <si>
    <t>2025-12-07T13:50:29.826+01:00</t>
  </si>
  <si>
    <t>2025-12-07T13:49:05.856+01:00</t>
  </si>
  <si>
    <t>2025-12-07T14:08:21.857+01:00</t>
  </si>
  <si>
    <t>2025-12-07T14:21:57.331+01:00</t>
  </si>
  <si>
    <t>2025-12-07T13:49:06.191+01:00</t>
  </si>
  <si>
    <t>2025-12-07T13:31:02.292+01:00</t>
  </si>
  <si>
    <t>2025-12-07T13:50:31.787+01:00</t>
  </si>
  <si>
    <t>Aleh</t>
  </si>
  <si>
    <t>2025-12-07T13:22:55.334+01:00</t>
  </si>
  <si>
    <t>2025-12-07T13:48:36.996+01:00</t>
  </si>
  <si>
    <t>2025-12-07T13:19:47.930+01:00</t>
  </si>
  <si>
    <t>2025-12-07T13:47:09.065+01:00</t>
  </si>
  <si>
    <t>2025-12-07T13:18:42.023+01:00</t>
  </si>
  <si>
    <t>2025-12-07T13:45:23.154+01:00</t>
  </si>
  <si>
    <t>2025-12-07T13:17:09.389+01:00</t>
  </si>
  <si>
    <t>2025-12-07T13:33:52.034+01:00</t>
  </si>
  <si>
    <t>2025-12-07T13:15:02.709+01:00</t>
  </si>
  <si>
    <t>2025-12-07T13:36:14.879+01:00</t>
  </si>
  <si>
    <t>2025-12-07T13:13:36.176+01:00</t>
  </si>
  <si>
    <t>2025-12-07T13:40:03.056+01:00</t>
  </si>
  <si>
    <t>2025-12-07T13:11:03.335+01:00</t>
  </si>
  <si>
    <t>2025-12-07T13:23:30.245+01:00</t>
  </si>
  <si>
    <t>2025-12-07T13:55:11.239+01:00</t>
  </si>
  <si>
    <t>2025-12-07T13:11:03.964+01:00</t>
  </si>
  <si>
    <t>2025-12-07T13:08:02.468+01:00</t>
  </si>
  <si>
    <t>2025-12-07T13:21:36.428+01:00</t>
  </si>
  <si>
    <t>2025-12-07T13:39:36.144+01:00</t>
  </si>
  <si>
    <t>2025-12-07T13:08:02.695+01:00</t>
  </si>
  <si>
    <t>2025-12-07T13:05:00.712+01:00</t>
  </si>
  <si>
    <t>2025-12-07T13:28:17.116+01:00</t>
  </si>
  <si>
    <t>2025-12-07T13:04:27.493+01:00</t>
  </si>
  <si>
    <t>2025-12-07T13:32:28.109+01:00</t>
  </si>
  <si>
    <t>2025-12-07T13:04:02.695+01:00</t>
  </si>
  <si>
    <t>2025-12-07T13:16:09.749+01:00</t>
  </si>
  <si>
    <t>2025-12-07T13:47:39.303+01:00</t>
  </si>
  <si>
    <t>2025-12-07T13:04:03.139+01:00</t>
  </si>
  <si>
    <t>2025-12-07T13:04:02.674+01:00</t>
  </si>
  <si>
    <t>2025-12-07T13:13:38.278+01:00</t>
  </si>
  <si>
    <t>2025-12-07T13:32:15.395+01:00</t>
  </si>
  <si>
    <t>2025-12-07T13:04:03.059+01:00</t>
  </si>
  <si>
    <t>2025-12-07T13:01:39.084+01:00</t>
  </si>
  <si>
    <t>2025-12-07T13:21:33.138+01:00</t>
  </si>
  <si>
    <t>2025-12-07T12:59:05.405+01:00</t>
  </si>
  <si>
    <t>2025-12-07T13:09:14.079+01:00</t>
  </si>
  <si>
    <t>2025-12-07T12:57:35.548+01:00</t>
  </si>
  <si>
    <t>2025-12-07T13:07:03.870+01:00</t>
  </si>
  <si>
    <t>2025-12-07T12:50:03.004+01:00</t>
  </si>
  <si>
    <t>2025-12-07T12:56:00.717+01:00</t>
  </si>
  <si>
    <t>2025-12-07T12:49:04.803+01:00</t>
  </si>
  <si>
    <t>2025-12-07T12:53:16.685+01:00</t>
  </si>
  <si>
    <t>2025-12-07T12:48:50.310+01:00</t>
  </si>
  <si>
    <t>2025-12-07T12:57:49.925+01:00</t>
  </si>
  <si>
    <t>2025-12-07T12:40:38.504+01:00</t>
  </si>
  <si>
    <t>2025-12-07T12:42:16.622+01:00</t>
  </si>
  <si>
    <t>2025-12-07T12:10:28.780+01:00</t>
  </si>
  <si>
    <t>2025-12-07T12:27:54.740+01:00</t>
  </si>
  <si>
    <t>2025-12-07T12:07:02.168+01:00</t>
  </si>
  <si>
    <t>2025-12-07T12:11:09.469+01:00</t>
  </si>
  <si>
    <t>2025-12-07T12:00:02.968+01:00</t>
  </si>
  <si>
    <t>2025-12-07T12:08:14.460+01:00</t>
  </si>
  <si>
    <t>2025-12-07T12:19:24.372+01:00</t>
  </si>
  <si>
    <t>2025-12-07T12:00:03.258+01:00</t>
  </si>
  <si>
    <t>2025-12-07T11:46:55.441+01:00</t>
  </si>
  <si>
    <t>2025-12-07T11:55:30.602+01:00</t>
  </si>
  <si>
    <t>2025-12-07T11:46:02.992+01:00</t>
  </si>
  <si>
    <t>2025-12-07T11:50:15.398+01:00</t>
  </si>
  <si>
    <t>2025-12-07T11:27:03.821+01:00</t>
  </si>
  <si>
    <t>2025-12-07T11:45:01.411+01:00</t>
  </si>
  <si>
    <t>2025-12-07T11:59:08.943+01:00</t>
  </si>
  <si>
    <t>2025-12-07T11:30:31.991+01:00</t>
  </si>
  <si>
    <t>2025-12-07T11:26:03.298+01:00</t>
  </si>
  <si>
    <t>2025-12-07T11:34:32.358+01:00</t>
  </si>
  <si>
    <t>2025-12-07T12:09:45.495+01:00</t>
  </si>
  <si>
    <t>2025-12-07T11:26:03.575+01:00</t>
  </si>
  <si>
    <t>2025-12-07T11:12:02.565+01:00</t>
  </si>
  <si>
    <t>2025-12-07T11:29:01.500+01:00</t>
  </si>
  <si>
    <t>2025-12-07T11:46:58.289+01:00</t>
  </si>
  <si>
    <t>2025-12-07T11:12:02.880+01:00</t>
  </si>
  <si>
    <t>2025-12-07T11:10:12.392+01:00</t>
  </si>
  <si>
    <t>2025-12-07T11:23:49.644+01:00</t>
  </si>
  <si>
    <t>2025-12-07T02:53:51.270+01:00</t>
  </si>
  <si>
    <t>2025-12-07T03:10:29.536+01:00</t>
  </si>
  <si>
    <t>2025-12-07T02:38:18.332+01:00</t>
  </si>
  <si>
    <t>2025-12-07T02:20:11.462+01:00</t>
  </si>
  <si>
    <t>2025-12-07T02:27:12.654+01:00</t>
  </si>
  <si>
    <t>2025-12-07T02:09:43.381+01:00</t>
  </si>
  <si>
    <t>2025-12-07T02:18:53.387+01:00</t>
  </si>
  <si>
    <t>2025-12-07T02:25:19.247+01:00</t>
  </si>
  <si>
    <t>2025-12-07T02:09:43.680+01:00</t>
  </si>
  <si>
    <t>2025-12-07T01:52:54.451+01:00</t>
  </si>
  <si>
    <t>2025-12-07T02:01:29.433+01:00</t>
  </si>
  <si>
    <t>2025-12-07T01:50:23.390+01:00</t>
  </si>
  <si>
    <t>2025-12-07T01:59:30.483+01:00</t>
  </si>
  <si>
    <t>2025-12-07T01:49:56.847+01:00</t>
  </si>
  <si>
    <t>2025-12-07T01:58:22.639+01:00</t>
  </si>
  <si>
    <t>2025-12-07T01:47:19.168+01:00</t>
  </si>
  <si>
    <t>2025-12-07T01:57:20.525+01:00</t>
  </si>
  <si>
    <t>2025-12-07T01:42:03.101+01:00</t>
  </si>
  <si>
    <t>2025-12-07T01:50:37.217+01:00</t>
  </si>
  <si>
    <t>2025-12-07T01:37:21.762+01:00</t>
  </si>
  <si>
    <t>2025-12-07T01:42:42.357+01:00</t>
  </si>
  <si>
    <t>2025-12-07T01:34:56.704+01:00</t>
  </si>
  <si>
    <t>2025-12-07T01:46:11.521+01:00</t>
  </si>
  <si>
    <t>2025-12-07T01:20:55.801+01:00</t>
  </si>
  <si>
    <t>2025-12-07T01:28:22.521+01:00</t>
  </si>
  <si>
    <t>2025-12-07T01:20:02.372+01:00</t>
  </si>
  <si>
    <t>2025-12-07T01:29:01.171+01:00</t>
  </si>
  <si>
    <t>2025-12-07T01:17:30.397+01:00</t>
  </si>
  <si>
    <t>2025-12-07T01:25:20.298+01:00</t>
  </si>
  <si>
    <t>2025-12-07T01:15:46.469+01:00</t>
  </si>
  <si>
    <t>2025-12-07T01:16:38.135+01:00</t>
  </si>
  <si>
    <t>2025-12-07T01:05:02.085+01:00</t>
  </si>
  <si>
    <t>2025-12-07T01:12:14.030+01:00</t>
  </si>
  <si>
    <t>2025-12-07T01:21:16.966+01:00</t>
  </si>
  <si>
    <t>2025-12-07T01:05:02.400+01:00</t>
  </si>
  <si>
    <t>2025-12-07T00:59:21.015+01:00</t>
  </si>
  <si>
    <t>2025-12-07T01:06:56.236+01:00</t>
  </si>
  <si>
    <t>2025-12-07T00:59:02.581+01:00</t>
  </si>
  <si>
    <t>2025-12-07T01:05:54.031+01:00</t>
  </si>
  <si>
    <t>2025-12-07T01:38:56.902+01:00</t>
  </si>
  <si>
    <t>2025-12-07T01:05:31.636+01:00</t>
  </si>
  <si>
    <t>2025-12-07T00:58:06.029+01:00</t>
  </si>
  <si>
    <t>2025-12-07T01:05:34.035+01:00</t>
  </si>
  <si>
    <t>2025-12-07T01:37:28.580+01:00</t>
  </si>
  <si>
    <t>2025-12-07T00:58:06.389+01:00</t>
  </si>
  <si>
    <t>2025-12-07T00:42:51.599+01:00</t>
  </si>
  <si>
    <t>2025-12-07T00:56:20.312+01:00</t>
  </si>
  <si>
    <t>2025-12-07T00:35:52.887+01:00</t>
  </si>
  <si>
    <t>2025-12-07T00:43:20.283+01:00</t>
  </si>
  <si>
    <t>2025-12-07T00:34:15.321+01:00</t>
  </si>
  <si>
    <t>2025-12-07T00:53:06.318+01:00</t>
  </si>
  <si>
    <t>2025-12-07T00:29:11.457+01:00</t>
  </si>
  <si>
    <t>2025-12-07T00:37:10.217+01:00</t>
  </si>
  <si>
    <t>2025-12-07T00:27:51.182+01:00</t>
  </si>
  <si>
    <t>2025-12-07T00:34:12.280+01:00</t>
  </si>
  <si>
    <t>2025-12-07T00:12:38.376+01:00</t>
  </si>
  <si>
    <t>2025-12-07T00:27:20.150+01:00</t>
  </si>
  <si>
    <t>2025-12-07T00:06:21.537+01:00</t>
  </si>
  <si>
    <t>2025-12-07T00:09:37.235+01:00</t>
  </si>
  <si>
    <t>2025-12-07T00:00:00.915+01:00</t>
  </si>
  <si>
    <t>2025-12-07T00:09:00.380+01:00</t>
  </si>
  <si>
    <t>2025-12-06T23:56:16.347+01:00</t>
  </si>
  <si>
    <t>2025-12-06T23:58:05.901+01:00</t>
  </si>
  <si>
    <t>2025-12-06T23:46:49.414+01:00</t>
  </si>
  <si>
    <t>2025-12-06T23:56:35.240+01:00</t>
  </si>
  <si>
    <t>Shokhrukh</t>
  </si>
  <si>
    <t>2025-12-06T23:44:40.826+01:00</t>
  </si>
  <si>
    <t>2025-12-06T23:54:27.110+01:00</t>
  </si>
  <si>
    <t>2025-12-06T23:35:47.693+01:00</t>
  </si>
  <si>
    <t>2025-12-06T23:41:32.178+01:00</t>
  </si>
  <si>
    <t>2025-12-06T23:22:43.044+01:00</t>
  </si>
  <si>
    <t>2025-12-06T23:35:32.083+01:00</t>
  </si>
  <si>
    <t>2025-12-06T23:22:19.014+01:00</t>
  </si>
  <si>
    <t>2025-12-06T23:37:22.263+01:00</t>
  </si>
  <si>
    <t>2025-12-06T23:18:03.780+01:00</t>
  </si>
  <si>
    <t>2025-12-06T23:26:29.896+01:00</t>
  </si>
  <si>
    <t>2025-12-06T23:34:36.862+01:00</t>
  </si>
  <si>
    <t>2025-12-06T23:18:04.303+01:00</t>
  </si>
  <si>
    <t>Olexander</t>
  </si>
  <si>
    <t>2025-12-06T23:17:38.756+01:00</t>
  </si>
  <si>
    <t>2025-12-06T23:25:13.037+01:00</t>
  </si>
  <si>
    <t>2025-12-06T23:03:03.273+01:00</t>
  </si>
  <si>
    <t>2025-12-06T23:11:08.988+01:00</t>
  </si>
  <si>
    <t>2025-12-06T22:49:25.507+01:00</t>
  </si>
  <si>
    <t>2025-12-06T22:56:43.018+01:00</t>
  </si>
  <si>
    <t>2025-12-06T22:21:43.138+01:00</t>
  </si>
  <si>
    <t>2025-12-06T22:30:13.071+01:00</t>
  </si>
  <si>
    <t>2025-12-06T22:08:33.211+01:00</t>
  </si>
  <si>
    <t>2025-12-06T22:22:07.908+01:00</t>
  </si>
  <si>
    <t>2025-12-06T22:07:56.958+01:00</t>
  </si>
  <si>
    <t>2025-12-06T22:18:04.005+01:00</t>
  </si>
  <si>
    <t>2025-12-06T22:06:33.256+01:00</t>
  </si>
  <si>
    <t>2025-12-06T22:14:39.886+01:00</t>
  </si>
  <si>
    <t>2025-12-06T21:56:30.689+01:00</t>
  </si>
  <si>
    <t>2025-12-06T22:06:12.372+01:00</t>
  </si>
  <si>
    <t>2025-12-06T21:56:02.764+01:00</t>
  </si>
  <si>
    <t>2025-12-06T22:03:14.712+01:00</t>
  </si>
  <si>
    <t>2025-12-06T22:12:45.893+01:00</t>
  </si>
  <si>
    <t>2025-12-06T21:56:03.052+01:00</t>
  </si>
  <si>
    <t>Pitam</t>
  </si>
  <si>
    <t>2025-12-06T21:53:53.002+01:00</t>
  </si>
  <si>
    <t>2025-12-06T21:59:46.900+01:00</t>
  </si>
  <si>
    <t>2025-12-06T21:45:01.856+01:00</t>
  </si>
  <si>
    <t>2025-12-06T21:45:53.611+01:00</t>
  </si>
  <si>
    <t>2025-12-06T21:42:02.005+01:00</t>
  </si>
  <si>
    <t>2025-12-06T21:50:26.677+01:00</t>
  </si>
  <si>
    <t>2025-12-06T21:41:57.084+01:00</t>
  </si>
  <si>
    <t>2025-12-06T21:49:50.811+01:00</t>
  </si>
  <si>
    <t>2025-12-06T21:25:18.867+01:00</t>
  </si>
  <si>
    <t>2025-12-06T21:30:54.719+01:00</t>
  </si>
  <si>
    <t>2025-12-06T21:22:21.400+01:00</t>
  </si>
  <si>
    <t>2025-12-06T21:28:33.738+01:00</t>
  </si>
  <si>
    <t>2025-12-06T21:15:29.547+01:00</t>
  </si>
  <si>
    <t>2025-12-06T21:15:52.512+01:00</t>
  </si>
  <si>
    <t>2025-12-06T21:08:06.928+01:00</t>
  </si>
  <si>
    <t>2025-12-06T21:17:00.482+01:00</t>
  </si>
  <si>
    <t>2025-12-06T20:58:35.413+01:00</t>
  </si>
  <si>
    <t>2025-12-06T21:06:34.683+01:00</t>
  </si>
  <si>
    <t>Yevhenii</t>
  </si>
  <si>
    <t>2025-12-06T20:48:20.782+01:00</t>
  </si>
  <si>
    <t>2025-12-06T20:57:38.526+01:00</t>
  </si>
  <si>
    <t>2025-12-06T20:46:51.492+01:00</t>
  </si>
  <si>
    <t>2025-12-06T20:54:25.498+01:00</t>
  </si>
  <si>
    <t>2025-12-06T20:44:25.254+01:00</t>
  </si>
  <si>
    <t>2025-12-06T20:54:17.571+01:00</t>
  </si>
  <si>
    <t>2025-12-06T20:22:03.112+01:00</t>
  </si>
  <si>
    <t>2025-12-06T20:30:57.231+01:00</t>
  </si>
  <si>
    <t>2025-12-06T21:01:57.497+01:00</t>
  </si>
  <si>
    <t>2025-12-06T20:22:08.273+01:00</t>
  </si>
  <si>
    <t>2025-12-06T20:21:36.262+01:00</t>
  </si>
  <si>
    <t>2025-12-06T20:32:49.497+01:00</t>
  </si>
  <si>
    <t>2025-12-06T20:21:02.369+01:00</t>
  </si>
  <si>
    <t>2025-12-06T20:36:28.323+01:00</t>
  </si>
  <si>
    <t>2025-12-06T20:09:39.045+01:00</t>
  </si>
  <si>
    <t>2025-12-06T20:28:06.465+01:00</t>
  </si>
  <si>
    <t>Filip Kalina</t>
  </si>
  <si>
    <t>2025-12-06T20:04:03.226+01:00</t>
  </si>
  <si>
    <t>2025-12-06T20:18:42.238+01:00</t>
  </si>
  <si>
    <t>2025-12-06T20:35:28.028+01:00</t>
  </si>
  <si>
    <t>2025-12-06T20:04:03.903+01:00</t>
  </si>
  <si>
    <t>2025-12-06T20:03:03.027+01:00</t>
  </si>
  <si>
    <t>2025-12-06T20:20:35.240+01:00</t>
  </si>
  <si>
    <t>2025-12-06T20:02:34.172+01:00</t>
  </si>
  <si>
    <t>2025-12-06T20:21:25.445+01:00</t>
  </si>
  <si>
    <t>2025-12-06T20:02:24.310+01:00</t>
  </si>
  <si>
    <t>2025-12-06T20:19:59.534+01:00</t>
  </si>
  <si>
    <t>2025-12-06T19:57:44.896+01:00</t>
  </si>
  <si>
    <t>2025-12-06T20:09:00.428+01:00</t>
  </si>
  <si>
    <t>2025-12-06T19:57:20.387+01:00</t>
  </si>
  <si>
    <t>2025-12-06T20:11:41.438+01:00</t>
  </si>
  <si>
    <t>2025-12-06T19:57:03.133+01:00</t>
  </si>
  <si>
    <t>2025-12-06T20:14:06.384+01:00</t>
  </si>
  <si>
    <t>2025-12-06T20:30:09.029+01:00</t>
  </si>
  <si>
    <t>2025-12-06T19:57:03.493+01:00</t>
  </si>
  <si>
    <t>2025-12-06T19:51:02.521+01:00</t>
  </si>
  <si>
    <t>2025-12-06T20:21:35.237+01:00</t>
  </si>
  <si>
    <t>2025-12-06T20:48:24.304+01:00</t>
  </si>
  <si>
    <t>2025-12-06T19:51:02.968+01:00</t>
  </si>
  <si>
    <t>2025-12-06T19:48:02.812+01:00</t>
  </si>
  <si>
    <t>2025-12-06T19:56:46.122+01:00</t>
  </si>
  <si>
    <t>2025-12-06T20:16:57.999+01:00</t>
  </si>
  <si>
    <t>2025-12-06T19:48:03.253+01:00</t>
  </si>
  <si>
    <t>2025-12-06T19:44:53.542+01:00</t>
  </si>
  <si>
    <t>2025-12-06T20:05:57.417+01:00</t>
  </si>
  <si>
    <t>2025-12-06T19:44:26.947+01:00</t>
  </si>
  <si>
    <t>2025-12-06T20:05:23.520+01:00</t>
  </si>
  <si>
    <t>2025-12-06T19:43:36.833+01:00</t>
  </si>
  <si>
    <t>2025-12-06T19:50:21.450+01:00</t>
  </si>
  <si>
    <t>2025-12-06T20:10:53.608+01:00</t>
  </si>
  <si>
    <t>2025-12-06T19:43:37.278+01:00</t>
  </si>
  <si>
    <t>2025-12-06T19:42:57.090+01:00</t>
  </si>
  <si>
    <t>2025-12-06T20:00:05.387+01:00</t>
  </si>
  <si>
    <t>2025-12-06T19:42:18.453+01:00</t>
  </si>
  <si>
    <t>2025-12-06T20:08:37.919+01:00</t>
  </si>
  <si>
    <t>2025-12-06T19:39:12.361+01:00</t>
  </si>
  <si>
    <t>2025-12-06T19:44:35.122+01:00</t>
  </si>
  <si>
    <t>2025-12-06T19:37:32.970+01:00</t>
  </si>
  <si>
    <t>2025-12-06T20:00:25.405+01:00</t>
  </si>
  <si>
    <t>2025-12-06T19:34:19.902+01:00</t>
  </si>
  <si>
    <t>2025-12-06T19:53:51.520+01:00</t>
  </si>
  <si>
    <t>2025-12-06T19:34:03.495+01:00</t>
  </si>
  <si>
    <t>2025-12-06T19:52:16.100+01:00</t>
  </si>
  <si>
    <t>2025-12-06T19:33:12.352+01:00</t>
  </si>
  <si>
    <t>2025-12-06T19:44:12.557+01:00</t>
  </si>
  <si>
    <t>2025-12-06T19:31:02.806+01:00</t>
  </si>
  <si>
    <t>2025-12-06T19:38:29.136+01:00</t>
  </si>
  <si>
    <t>2025-12-06T19:31:02.793+01:00</t>
  </si>
  <si>
    <t>2025-12-06T19:47:47.164+01:00</t>
  </si>
  <si>
    <t>2025-12-06T19:59:02.370+01:00</t>
  </si>
  <si>
    <t>2025-12-06T19:31:03.279+01:00</t>
  </si>
  <si>
    <t>2025-12-06T19:30:43.599+01:00</t>
  </si>
  <si>
    <t>2025-12-06T19:36:47.302+01:00</t>
  </si>
  <si>
    <t>2025-12-06T19:22:43.908+01:00</t>
  </si>
  <si>
    <t>2025-12-06T19:35:15.506+01:00</t>
  </si>
  <si>
    <t>2025-12-06T19:20:19.954+01:00</t>
  </si>
  <si>
    <t>2025-12-06T19:29:27.092+01:00</t>
  </si>
  <si>
    <t>2025-12-06T19:14:38.947+01:00</t>
  </si>
  <si>
    <t>2025-12-06T19:33:23.465+01:00</t>
  </si>
  <si>
    <t>2025-12-06T19:06:03.039+01:00</t>
  </si>
  <si>
    <t>2025-12-06T19:16:59.878+01:00</t>
  </si>
  <si>
    <t>2025-12-06T19:27:32.792+01:00</t>
  </si>
  <si>
    <t>2025-12-06T19:09:00.116+01:00</t>
  </si>
  <si>
    <t>2025-12-06T19:02:45.289+01:00</t>
  </si>
  <si>
    <t>2025-12-06T19:14:17.033+01:00</t>
  </si>
  <si>
    <t>2025-12-06T19:02:02.389+01:00</t>
  </si>
  <si>
    <t>2025-12-06T19:15:36.413+01:00</t>
  </si>
  <si>
    <t>2025-12-06T19:25:57.466+01:00</t>
  </si>
  <si>
    <t>2025-12-06T19:02:02.787+01:00</t>
  </si>
  <si>
    <t>2025-12-06T19:01:36.312+01:00</t>
  </si>
  <si>
    <t>2025-12-06T19:09:17.615+01:00</t>
  </si>
  <si>
    <t>2025-12-06T18:59:53.122+01:00</t>
  </si>
  <si>
    <t>2025-12-06T19:02:47.601+01:00</t>
  </si>
  <si>
    <t>2025-12-06T18:59:03.270+01:00</t>
  </si>
  <si>
    <t>2025-12-06T19:11:11.797+01:00</t>
  </si>
  <si>
    <t>2025-12-06T18:54:03.008+01:00</t>
  </si>
  <si>
    <t>2025-12-06T19:02:08.575+01:00</t>
  </si>
  <si>
    <t>2025-12-06T19:18:13.348+01:00</t>
  </si>
  <si>
    <t>2025-12-06T18:54:03.363+01:00</t>
  </si>
  <si>
    <t>2025-12-06T18:47:14.510+01:00</t>
  </si>
  <si>
    <t>2025-12-06T18:58:23.801+01:00</t>
  </si>
  <si>
    <t>2025-12-06T18:43:02.910+01:00</t>
  </si>
  <si>
    <t>2025-12-06T18:53:50.556+01:00</t>
  </si>
  <si>
    <t>2025-12-06T19:00:53.327+01:00</t>
  </si>
  <si>
    <t>2025-12-06T18:43:03.164+01:00</t>
  </si>
  <si>
    <t>2025-12-06T18:37:54.260+01:00</t>
  </si>
  <si>
    <t>2025-12-06T18:40:05.490+01:00</t>
  </si>
  <si>
    <t>2025-12-06T18:29:04.868+01:00</t>
  </si>
  <si>
    <t>2025-12-06T18:38:00.722+01:00</t>
  </si>
  <si>
    <t>2025-12-06T18:28:56.875+01:00</t>
  </si>
  <si>
    <t>2025-12-06T18:36:27.688+01:00</t>
  </si>
  <si>
    <t>2025-12-06T18:19:30.700+01:00</t>
  </si>
  <si>
    <t>2025-12-06T18:27:54.470+01:00</t>
  </si>
  <si>
    <t>2025-12-06T18:39:33.971+01:00</t>
  </si>
  <si>
    <t>2025-12-06T18:19:37.920+01:00</t>
  </si>
  <si>
    <t>2025-12-06T18:12:02.534+01:00</t>
  </si>
  <si>
    <t>2025-12-06T18:18:48.395+01:00</t>
  </si>
  <si>
    <t>2025-12-06T18:25:40.945+01:00</t>
  </si>
  <si>
    <t>2025-12-06T18:12:03.171+01:00</t>
  </si>
  <si>
    <t>2025-12-06T18:00:32.827+01:00</t>
  </si>
  <si>
    <t>2025-12-06T18:05:45.544+01:00</t>
  </si>
  <si>
    <t>2025-12-06T17:52:02.273+01:00</t>
  </si>
  <si>
    <t>2025-12-06T18:03:40.350+01:00</t>
  </si>
  <si>
    <t>2025-12-06T18:09:58.857+01:00</t>
  </si>
  <si>
    <t>2025-12-06T17:52:02.640+01:00</t>
  </si>
  <si>
    <t>2025-12-06T17:51:42.773+01:00</t>
  </si>
  <si>
    <t>2025-12-06T18:00:09.089+01:00</t>
  </si>
  <si>
    <t>2025-12-06T17:47:40.924+01:00</t>
  </si>
  <si>
    <t>2025-12-06T17:55:47.500+01:00</t>
  </si>
  <si>
    <t>2025-12-06T17:41:37.373+01:00</t>
  </si>
  <si>
    <t>2025-12-06T17:51:36.638+01:00</t>
  </si>
  <si>
    <t>2025-12-06T17:28:00.612+01:00</t>
  </si>
  <si>
    <t>2025-12-06T17:35:46.452+01:00</t>
  </si>
  <si>
    <t>2025-12-06T17:23:02.179+01:00</t>
  </si>
  <si>
    <t>2025-12-06T17:34:26.252+01:00</t>
  </si>
  <si>
    <t>2025-12-06T17:22:19.726+01:00</t>
  </si>
  <si>
    <t>2025-12-06T17:32:45.494+01:00</t>
  </si>
  <si>
    <t>2025-12-06T17:15:52.672+01:00</t>
  </si>
  <si>
    <t>2025-12-06T17:23:49.465+01:00</t>
  </si>
  <si>
    <t>2025-12-06T17:03:03.522+01:00</t>
  </si>
  <si>
    <t>2025-12-06T17:14:23.211+01:00</t>
  </si>
  <si>
    <t>2025-12-06T17:02:46.388+01:00</t>
  </si>
  <si>
    <t>2025-12-06T17:13:59.446+01:00</t>
  </si>
  <si>
    <t>Malkeet</t>
  </si>
  <si>
    <t>2025-12-06T17:00:18.097+01:00</t>
  </si>
  <si>
    <t>2025-12-06T17:07:08.353+01:00</t>
  </si>
  <si>
    <t>2025-12-06T16:58:22.370+01:00</t>
  </si>
  <si>
    <t>2025-12-06T17:02:58.172+01:00</t>
  </si>
  <si>
    <t>2025-12-06T16:44:43.180+01:00</t>
  </si>
  <si>
    <t>2025-12-06T17:03:01.479+01:00</t>
  </si>
  <si>
    <t>2025-12-06T16:42:13.518+01:00</t>
  </si>
  <si>
    <t>2025-12-06T16:55:25.498+01:00</t>
  </si>
  <si>
    <t>2025-12-06T16:27:42.645+01:00</t>
  </si>
  <si>
    <t>2025-12-06T16:38:20.401+01:00</t>
  </si>
  <si>
    <t>Parveen</t>
  </si>
  <si>
    <t>2025-12-06T16:18:32.003+01:00</t>
  </si>
  <si>
    <t>2025-12-06T16:25:05.339+01:00</t>
  </si>
  <si>
    <t>2025-12-06T16:11:18.773+01:00</t>
  </si>
  <si>
    <t>2025-12-06T16:22:39.452+01:00</t>
  </si>
  <si>
    <t>2025-12-06T16:08:07.352+01:00</t>
  </si>
  <si>
    <t>2025-12-06T16:19:53.346+01:00</t>
  </si>
  <si>
    <t>2025-12-06T15:55:45.594+01:00</t>
  </si>
  <si>
    <t>2025-12-06T16:05:12.357+01:00</t>
  </si>
  <si>
    <t>2025-12-06T15:40:03.293+01:00</t>
  </si>
  <si>
    <t>2025-12-06T15:50:38.175+01:00</t>
  </si>
  <si>
    <t>2025-12-06T15:16:00.228+01:00</t>
  </si>
  <si>
    <t>2025-12-06T15:27:45.124+01:00</t>
  </si>
  <si>
    <t>2025-12-06T15:08:04.288+01:00</t>
  </si>
  <si>
    <t>2025-12-06T15:17:02.879+01:00</t>
  </si>
  <si>
    <t>2025-12-06T15:26:39.736+01:00</t>
  </si>
  <si>
    <t>2025-12-06T15:08:04.681+01:00</t>
  </si>
  <si>
    <t>Esayas</t>
  </si>
  <si>
    <t>2025-12-06T15:06:56.244+01:00</t>
  </si>
  <si>
    <t>2025-12-06T15:14:55.019+01:00</t>
  </si>
  <si>
    <t>2025-12-06T15:02:32.546+01:00</t>
  </si>
  <si>
    <t>2025-12-06T15:11:41.065+01:00</t>
  </si>
  <si>
    <t>2025-12-06T14:30:32.773+01:00</t>
  </si>
  <si>
    <t>2025-12-06T14:37:07.929+01:00</t>
  </si>
  <si>
    <t>Maryna</t>
  </si>
  <si>
    <t>2025-12-06T14:19:09.888+01:00</t>
  </si>
  <si>
    <t>2025-12-06T14:34:08.868+01:00</t>
  </si>
  <si>
    <t>2025-12-06T13:57:01.966+01:00</t>
  </si>
  <si>
    <t>2025-12-06T14:05:40.363+01:00</t>
  </si>
  <si>
    <t>2025-12-06T13:30:02.619+01:00</t>
  </si>
  <si>
    <t>2025-12-06T13:41:05.321+01:00</t>
  </si>
  <si>
    <t>2025-12-06T14:09:34.853+01:00</t>
  </si>
  <si>
    <t>2025-12-06T13:30:03.152+01:00</t>
  </si>
  <si>
    <t>2025-12-06T13:29:02.288+01:00</t>
  </si>
  <si>
    <t>2025-12-06T13:39:04.309+01:00</t>
  </si>
  <si>
    <t>2025-12-06T13:54:03.565+01:00</t>
  </si>
  <si>
    <t>2025-12-06T13:29:02.570+01:00</t>
  </si>
  <si>
    <t>2025-12-06T13:11:43.355+01:00</t>
  </si>
  <si>
    <t>2025-12-06T13:19:15.508+01:00</t>
  </si>
  <si>
    <t>2025-12-06T13:08:15.165+01:00</t>
  </si>
  <si>
    <t>2025-12-06T13:08:32.282+01:00</t>
  </si>
  <si>
    <t>2025-12-06T12:56:02.503+01:00</t>
  </si>
  <si>
    <t>2025-12-06T13:10:31.281+01:00</t>
  </si>
  <si>
    <t>2025-12-06T13:25:50.451+01:00</t>
  </si>
  <si>
    <t>2025-12-06T12:56:02.827+01:00</t>
  </si>
  <si>
    <t>2025-12-06T12:36:59.855+01:00</t>
  </si>
  <si>
    <t>2025-12-06T12:40:28.168+01:00</t>
  </si>
  <si>
    <t>2025-12-06T12:18:35.251+01:00</t>
  </si>
  <si>
    <t>2025-12-06T12:20:56.109+01:00</t>
  </si>
  <si>
    <t>2025-12-06T12:13:03.831+01:00</t>
  </si>
  <si>
    <t>2025-12-06T12:19:02.092+01:00</t>
  </si>
  <si>
    <t>2025-12-06T12:39:22.946+01:00</t>
  </si>
  <si>
    <t>2025-12-06T12:13:04.711+01:00</t>
  </si>
  <si>
    <t>2025-12-06T12:09:02.110+01:00</t>
  </si>
  <si>
    <t>2025-12-06T14:46:27.825+01:00</t>
  </si>
  <si>
    <t>2025-12-06T14:57:57.654+01:00</t>
  </si>
  <si>
    <t>2025-12-06T13:15:00.256+01:00</t>
  </si>
  <si>
    <t>2025-12-06T12:09:02.084+01:00</t>
  </si>
  <si>
    <t>2025-12-06T12:17:05.072+01:00</t>
  </si>
  <si>
    <t>2025-12-06T12:28:39.049+01:00</t>
  </si>
  <si>
    <t>2025-12-06T12:09:02.433+01:00</t>
  </si>
  <si>
    <t>2025-12-06T12:08:15.008+01:00</t>
  </si>
  <si>
    <t>2025-12-06T12:15:25.509+01:00</t>
  </si>
  <si>
    <t>2025-12-06T11:49:20.142+01:00</t>
  </si>
  <si>
    <t>2025-12-06T11:56:52.420+01:00</t>
  </si>
  <si>
    <t>2025-12-06T11:33:04.389+01:00</t>
  </si>
  <si>
    <t>2025-12-06T11:34:46.954+01:00</t>
  </si>
  <si>
    <t>2025-12-06T11:29:02.137+01:00</t>
  </si>
  <si>
    <t>2025-12-06T11:37:43.003+01:00</t>
  </si>
  <si>
    <t>2025-12-06T11:56:48.637+01:00</t>
  </si>
  <si>
    <t>2025-12-06T11:29:02.404+01:00</t>
  </si>
  <si>
    <t>2025-12-06T11:14:29.909+01:00</t>
  </si>
  <si>
    <t>2025-12-06T11:25:59.134+01:00</t>
  </si>
  <si>
    <t>2025-12-06T11:00:04.177+01:00</t>
  </si>
  <si>
    <t>2025-12-06T11:10:19.786+01:00</t>
  </si>
  <si>
    <t>2025-12-06T11:37:09.429+01:00</t>
  </si>
  <si>
    <t>2025-12-06T11:00:04.523+01:00</t>
  </si>
  <si>
    <t>2025-12-06T10:47:03.528+01:00</t>
  </si>
  <si>
    <t>2025-12-06T11:07:11.799+01:00</t>
  </si>
  <si>
    <t>2025-12-06T02:42:02.672+01:00</t>
  </si>
  <si>
    <t>2025-12-06T02:54:44.799+01:00</t>
  </si>
  <si>
    <t>2025-12-06T03:05:34.499+01:00</t>
  </si>
  <si>
    <t>2025-12-06T02:42:57.703+01:00</t>
  </si>
  <si>
    <t>2025-12-06T02:37:17.275+01:00</t>
  </si>
  <si>
    <t>2025-12-06T02:44:04.988+01:00</t>
  </si>
  <si>
    <t>2025-12-06T02:29:14.560+01:00</t>
  </si>
  <si>
    <t>2025-12-06T02:44:06.156+01:00</t>
  </si>
  <si>
    <t>2025-12-06T02:08:02.932+01:00</t>
  </si>
  <si>
    <t>2025-12-06T02:16:42.802+01:00</t>
  </si>
  <si>
    <t>2025-12-06T02:24:48.408+01:00</t>
  </si>
  <si>
    <t>2025-12-06T02:08:03.221+01:00</t>
  </si>
  <si>
    <t>2025-12-06T01:52:55.229+01:00</t>
  </si>
  <si>
    <t>2025-12-06T02:02:53.940+01:00</t>
  </si>
  <si>
    <t>2025-12-06T01:38:06.630+01:00</t>
  </si>
  <si>
    <t>2025-12-06T01:42:29.745+01:00</t>
  </si>
  <si>
    <t>2025-12-06T01:19:02.464+01:00</t>
  </si>
  <si>
    <t>2025-12-06T01:29:11.663+01:00</t>
  </si>
  <si>
    <t>2025-12-06T01:41:25.338+01:00</t>
  </si>
  <si>
    <t>2025-12-06T01:19:02.792+01:00</t>
  </si>
  <si>
    <t>2025-12-06T01:14:40.156+01:00</t>
  </si>
  <si>
    <t>2025-12-06T01:21:40.925+01:00</t>
  </si>
  <si>
    <t>2025-12-06T01:07:34.183+01:00</t>
  </si>
  <si>
    <t>2025-12-06T01:18:21.798+01:00</t>
  </si>
  <si>
    <t>2025-12-06T01:05:40.099+01:00</t>
  </si>
  <si>
    <t>2025-12-06T01:14:59.918+01:00</t>
  </si>
  <si>
    <t>2025-12-06T00:52:02.416+01:00</t>
  </si>
  <si>
    <t>2025-12-06T01:00:21.540+01:00</t>
  </si>
  <si>
    <t>2025-12-06T01:15:04.213+01:00</t>
  </si>
  <si>
    <t>2025-12-06T00:52:02.756+01:00</t>
  </si>
  <si>
    <t>2025-12-06T00:49:25.550+01:00</t>
  </si>
  <si>
    <t>2025-12-06T01:00:17.790+01:00</t>
  </si>
  <si>
    <t>2025-12-06T00:44:59.240+01:00</t>
  </si>
  <si>
    <t>2025-12-06T00:57:52.897+01:00</t>
  </si>
  <si>
    <t>2025-12-06T00:43:03.128+01:00</t>
  </si>
  <si>
    <t>2025-12-06T00:48:24.526+01:00</t>
  </si>
  <si>
    <t>2025-12-06T00:28:41.146+01:00</t>
  </si>
  <si>
    <t>2025-12-06T00:47:25.682+01:00</t>
  </si>
  <si>
    <t>2025-12-06T00:26:02.422+01:00</t>
  </si>
  <si>
    <t>2025-12-06T00:33:46.501+01:00</t>
  </si>
  <si>
    <t>2025-12-06T00:43:53.599+01:00</t>
  </si>
  <si>
    <t>2025-12-06T00:26:02.969+01:00</t>
  </si>
  <si>
    <t>2025-12-06T00:22:38.654+01:00</t>
  </si>
  <si>
    <t>2025-12-06T00:35:29.722+01:00</t>
  </si>
  <si>
    <t>2025-12-06T00:22:07.256+01:00</t>
  </si>
  <si>
    <t>2025-12-06T00:45:40.843+01:00</t>
  </si>
  <si>
    <t>2025-12-06T00:01:03.567+01:00</t>
  </si>
  <si>
    <t>2025-12-06T00:04:42.446+01:00</t>
  </si>
  <si>
    <t>2025-12-05T23:59:28.314+01:00</t>
  </si>
  <si>
    <t>2025-12-06T00:06:55.682+01:00</t>
  </si>
  <si>
    <t>2025-12-05T23:51:05.286+01:00</t>
  </si>
  <si>
    <t>2025-12-05T23:59:57.683+01:00</t>
  </si>
  <si>
    <t>2025-12-05T23:41:21.605+01:00</t>
  </si>
  <si>
    <t>2025-12-05T23:50:50.635+01:00</t>
  </si>
  <si>
    <t>2025-12-05T23:33:48.226+01:00</t>
  </si>
  <si>
    <t>2025-12-05T23:44:42.555+01:00</t>
  </si>
  <si>
    <t>2025-12-05T23:27:22.441+01:00</t>
  </si>
  <si>
    <t>2025-12-05T23:33:42.315+01:00</t>
  </si>
  <si>
    <t>2025-12-05T23:26:13.385+01:00</t>
  </si>
  <si>
    <t>2025-12-05T23:40:59.534+01:00</t>
  </si>
  <si>
    <t>2025-12-05T23:25:12.039+01:00</t>
  </si>
  <si>
    <t>2025-12-05T23:35:05.518+01:00</t>
  </si>
  <si>
    <t>2025-12-05T23:22:40.535+01:00</t>
  </si>
  <si>
    <t>2025-12-05T23:32:40.611+01:00</t>
  </si>
  <si>
    <t>Mavlon</t>
  </si>
  <si>
    <t>2025-12-05T23:20:26.914+01:00</t>
  </si>
  <si>
    <t>2025-12-05T23:37:51.456+01:00</t>
  </si>
  <si>
    <t>Muhammadamin</t>
  </si>
  <si>
    <t>2025-12-05T23:20:18.913+01:00</t>
  </si>
  <si>
    <t>2025-12-05T23:35:21.507+01:00</t>
  </si>
  <si>
    <t>2025-12-05T23:20:10.275+01:00</t>
  </si>
  <si>
    <t>2025-12-05T23:28:29.508+01:00</t>
  </si>
  <si>
    <t>2025-12-05T23:17:33.380+01:00</t>
  </si>
  <si>
    <t>2025-12-05T23:26:22.751+01:00</t>
  </si>
  <si>
    <t>2025-12-05T23:09:04.740+01:00</t>
  </si>
  <si>
    <t>2025-12-05T23:19:39.558+01:00</t>
  </si>
  <si>
    <t>2025-12-05T23:09:02.479+01:00</t>
  </si>
  <si>
    <t>2025-12-05T23:21:28.304+01:00</t>
  </si>
  <si>
    <t>2025-12-05T23:08:02.761+01:00</t>
  </si>
  <si>
    <t>2025-12-05T23:18:46.588+01:00</t>
  </si>
  <si>
    <t>2025-12-05T23:03:28.753+01:00</t>
  </si>
  <si>
    <t>2025-12-05T23:10:33.436+01:00</t>
  </si>
  <si>
    <t>2025-12-05T23:03:04.160+01:00</t>
  </si>
  <si>
    <t>2025-12-05T23:10:56.247+01:00</t>
  </si>
  <si>
    <t>2025-12-05T22:57:31.180+01:00</t>
  </si>
  <si>
    <t>2025-12-05T23:04:48.443+01:00</t>
  </si>
  <si>
    <t>Tuncer</t>
  </si>
  <si>
    <t>2025-12-05T22:48:15.089+01:00</t>
  </si>
  <si>
    <t>2025-12-05T23:00:34.362+01:00</t>
  </si>
  <si>
    <t>2025-12-05T22:47:03.974+01:00</t>
  </si>
  <si>
    <t>2025-12-05T22:54:15.190+01:00</t>
  </si>
  <si>
    <t>2025-12-05T22:44:04.713+01:00</t>
  </si>
  <si>
    <t>2025-12-05T22:53:20.214+01:00</t>
  </si>
  <si>
    <t>Miroslav</t>
  </si>
  <si>
    <t>2025-12-05T22:42:42.752+01:00</t>
  </si>
  <si>
    <t>2025-12-05T22:49:24.401+01:00</t>
  </si>
  <si>
    <t>2025-12-05T22:42:35.682+01:00</t>
  </si>
  <si>
    <t>2025-12-05T22:47:06.173+01:00</t>
  </si>
  <si>
    <t>2025-12-05T22:41:29.859+01:00</t>
  </si>
  <si>
    <t>2025-12-05T22:50:48.528+01:00</t>
  </si>
  <si>
    <t>2025-12-05T22:33:00.112+01:00</t>
  </si>
  <si>
    <t>2025-12-05T22:40:59.477+01:00</t>
  </si>
  <si>
    <t>2025-12-05T22:27:59.721+01:00</t>
  </si>
  <si>
    <t>2025-12-05T22:34:48.598+01:00</t>
  </si>
  <si>
    <t>2025-12-05T22:14:29.304+01:00</t>
  </si>
  <si>
    <t>2025-12-05T22:28:59.521+01:00</t>
  </si>
  <si>
    <t>2025-12-05T22:14:11.201+01:00</t>
  </si>
  <si>
    <t>2025-12-05T22:26:15.441+01:00</t>
  </si>
  <si>
    <t>2025-12-05T22:14:08.366+01:00</t>
  </si>
  <si>
    <t>2025-12-05T22:16:36.141+01:00</t>
  </si>
  <si>
    <t>2025-12-05T22:04:03.674+01:00</t>
  </si>
  <si>
    <t>2025-12-05T22:12:51.107+01:00</t>
  </si>
  <si>
    <t>2025-12-05T22:44:49.762+01:00</t>
  </si>
  <si>
    <t>2025-12-05T22:04:03.936+01:00</t>
  </si>
  <si>
    <t>2025-12-05T22:03:03.240+01:00</t>
  </si>
  <si>
    <t>2025-12-05T22:11:16.101+01:00</t>
  </si>
  <si>
    <t>2025-12-05T22:40:31.483+01:00</t>
  </si>
  <si>
    <t>2025-12-05T22:03:03.527+01:00</t>
  </si>
  <si>
    <t>2025-12-05T21:58:57.353+01:00</t>
  </si>
  <si>
    <t>2025-12-05T22:11:14.116+01:00</t>
  </si>
  <si>
    <t>2025-12-05T22:26:33.952+01:00</t>
  </si>
  <si>
    <t>2025-12-05T21:58:57.619+01:00</t>
  </si>
  <si>
    <t>2025-12-05T21:57:57.741+01:00</t>
  </si>
  <si>
    <t>2025-12-05T22:02:46.493+01:00</t>
  </si>
  <si>
    <t>2025-12-05T21:55:02.678+01:00</t>
  </si>
  <si>
    <t>2025-12-05T22:08:36.126+01:00</t>
  </si>
  <si>
    <t>2025-12-05T22:33:07.050+01:00</t>
  </si>
  <si>
    <t>2025-12-05T21:55:02.962+01:00</t>
  </si>
  <si>
    <t>2025-12-05T21:41:57.312+01:00</t>
  </si>
  <si>
    <t>2025-12-05T21:50:37.300+01:00</t>
  </si>
  <si>
    <t>2025-12-05T21:32:11.576+01:00</t>
  </si>
  <si>
    <t>2025-12-05T21:39:37.308+01:00</t>
  </si>
  <si>
    <t>2025-12-05T21:27:31.107+01:00</t>
  </si>
  <si>
    <t>2025-12-05T21:37:06.400+01:00</t>
  </si>
  <si>
    <t>2025-12-05T21:26:05.022+01:00</t>
  </si>
  <si>
    <t>2025-12-05T21:35:35.056+01:00</t>
  </si>
  <si>
    <t>2025-12-05T21:42:43.358+01:00</t>
  </si>
  <si>
    <t>2025-12-05T21:26:05.437+01:00</t>
  </si>
  <si>
    <t>2025-12-05T21:24:09.540+01:00</t>
  </si>
  <si>
    <t>2025-12-05T21:33:27.321+01:00</t>
  </si>
  <si>
    <t>2025-12-05T21:16:04.331+01:00</t>
  </si>
  <si>
    <t>2025-12-05T21:27:40.109+01:00</t>
  </si>
  <si>
    <t>Maksudkhon</t>
  </si>
  <si>
    <t>2025-12-05T21:04:28.289+01:00</t>
  </si>
  <si>
    <t>2025-12-05T21:11:16.037+01:00</t>
  </si>
  <si>
    <t>2025-12-05T20:57:03.680+01:00</t>
  </si>
  <si>
    <t>2025-12-05T21:05:19.907+01:00</t>
  </si>
  <si>
    <t>2025-12-05T21:18:08.352+01:00</t>
  </si>
  <si>
    <t>2025-12-05T20:57:04.052+01:00</t>
  </si>
  <si>
    <t>2025-12-05T20:56:02.328+01:00</t>
  </si>
  <si>
    <t>2025-12-05T21:03:31.900+01:00</t>
  </si>
  <si>
    <t>2025-12-05T21:12:46.924+01:00</t>
  </si>
  <si>
    <t>2025-12-05T20:57:53.013+01:00</t>
  </si>
  <si>
    <t>2025-12-05T20:49:30.319+01:00</t>
  </si>
  <si>
    <t>2025-12-05T20:58:49.922+01:00</t>
  </si>
  <si>
    <t>2025-12-05T20:37:02.401+01:00</t>
  </si>
  <si>
    <t>2025-12-05T20:56:21.796+01:00</t>
  </si>
  <si>
    <t>2025-12-05T21:12:17.982+01:00</t>
  </si>
  <si>
    <t>2025-12-05T20:37:02.726+01:00</t>
  </si>
  <si>
    <t>2025-12-05T20:37:02.379+01:00</t>
  </si>
  <si>
    <t>2025-12-05T20:53:08.807+01:00</t>
  </si>
  <si>
    <t>2025-12-05T21:06:21.121+01:00</t>
  </si>
  <si>
    <t>2025-12-05T20:37:02.724+01:00</t>
  </si>
  <si>
    <t>2025-12-05T20:35:24.596+01:00</t>
  </si>
  <si>
    <t>2025-12-05T20:49:19.015+01:00</t>
  </si>
  <si>
    <t>2025-12-05T20:23:54.028+01:00</t>
  </si>
  <si>
    <t>2025-12-05T20:37:41.917+01:00</t>
  </si>
  <si>
    <t>2025-12-05T20:14:24.205+01:00</t>
  </si>
  <si>
    <t>2025-12-05T20:29:14.086+01:00</t>
  </si>
  <si>
    <t>2025-12-05T20:11:02.951+01:00</t>
  </si>
  <si>
    <t>2025-12-05T20:20:46.768+01:00</t>
  </si>
  <si>
    <t>2025-12-05T20:10:29.116+01:00</t>
  </si>
  <si>
    <t>2025-12-05T20:20:11.967+01:00</t>
  </si>
  <si>
    <t>2025-12-05T19:59:55.970+01:00</t>
  </si>
  <si>
    <t>2025-12-05T20:14:05.031+01:00</t>
  </si>
  <si>
    <t>2025-12-05T19:58:37.492+01:00</t>
  </si>
  <si>
    <t>2025-12-05T20:10:11.940+01:00</t>
  </si>
  <si>
    <t>2025-12-05T19:56:16.122+01:00</t>
  </si>
  <si>
    <t>2025-12-05T20:07:53.977+01:00</t>
  </si>
  <si>
    <t>2025-12-05T19:41:02.970+01:00</t>
  </si>
  <si>
    <t>2025-12-05T19:53:00.783+01:00</t>
  </si>
  <si>
    <t>2025-12-05T20:05:50.516+01:00</t>
  </si>
  <si>
    <t>2025-12-05T19:41:03.946+01:00</t>
  </si>
  <si>
    <t>2025-12-05T19:38:48.736+01:00</t>
  </si>
  <si>
    <t>2025-12-05T19:53:37.943+01:00</t>
  </si>
  <si>
    <t>2025-12-05T19:38:02.781+01:00</t>
  </si>
  <si>
    <t>2025-12-05T19:44:37.754+01:00</t>
  </si>
  <si>
    <t>2025-12-05T19:54:39.155+01:00</t>
  </si>
  <si>
    <t>2025-12-05T19:38:03.128+01:00</t>
  </si>
  <si>
    <t>2025-12-05T19:36:15.492+01:00</t>
  </si>
  <si>
    <t>2025-12-05T19:43:16.927+01:00</t>
  </si>
  <si>
    <t>2025-12-05T19:34:03.373+01:00</t>
  </si>
  <si>
    <t>2025-12-05T19:40:03.173+01:00</t>
  </si>
  <si>
    <t>2025-12-05T19:31:03.930+01:00</t>
  </si>
  <si>
    <t>2025-12-05T19:31:59.726+01:00</t>
  </si>
  <si>
    <t>2025-12-05T19:23:15.303+01:00</t>
  </si>
  <si>
    <t>2025-12-05T19:30:01.877+01:00</t>
  </si>
  <si>
    <t>2025-12-05T19:19:10.801+01:00</t>
  </si>
  <si>
    <t>2025-12-05T19:27:27.909+01:00</t>
  </si>
  <si>
    <t>2025-12-05T19:05:02.645+01:00</t>
  </si>
  <si>
    <t>2025-12-05T19:22:52.637+01:00</t>
  </si>
  <si>
    <t>2025-12-05T19:04:26.346+01:00</t>
  </si>
  <si>
    <t>2025-12-05T19:07:54.538+01:00</t>
  </si>
  <si>
    <t>2025-12-05T19:01:02.208+01:00</t>
  </si>
  <si>
    <t>2025-12-05T19:11:18.462+01:00</t>
  </si>
  <si>
    <t>2025-12-05T19:01:02.544+01:00</t>
  </si>
  <si>
    <t>2025-12-05T18:58:20.074+01:00</t>
  </si>
  <si>
    <t>2025-12-05T19:15:30.089+01:00</t>
  </si>
  <si>
    <t>2025-12-05T18:57:18.830+01:00</t>
  </si>
  <si>
    <t>2025-12-05T19:06:12.722+01:00</t>
  </si>
  <si>
    <t>2025-12-05T18:47:30.349+01:00</t>
  </si>
  <si>
    <t>2025-12-05T19:03:41.651+01:00</t>
  </si>
  <si>
    <t>2025-12-05T18:44:02.761+01:00</t>
  </si>
  <si>
    <t>2025-12-05T18:59:02.302+01:00</t>
  </si>
  <si>
    <t>2025-12-05T19:06:29.420+01:00</t>
  </si>
  <si>
    <t>2025-12-05T18:44:03.285+01:00</t>
  </si>
  <si>
    <t>2025-12-05T18:44:00.969+01:00</t>
  </si>
  <si>
    <t>2025-12-05T18:53:17.527+01:00</t>
  </si>
  <si>
    <t>2025-12-05T18:40:00.231+01:00</t>
  </si>
  <si>
    <t>2025-12-05T18:58:22.565+01:00</t>
  </si>
  <si>
    <t>2025-12-05T18:38:04.204+01:00</t>
  </si>
  <si>
    <t>2025-12-05T18:48:49.525+01:00</t>
  </si>
  <si>
    <t>2025-12-05T18:36:03.155+01:00</t>
  </si>
  <si>
    <t>2025-12-05T18:46:54.244+01:00</t>
  </si>
  <si>
    <t>2025-12-05T18:53:29.688+01:00</t>
  </si>
  <si>
    <t>2025-12-05T18:36:03.492+01:00</t>
  </si>
  <si>
    <t>2025-12-05T18:25:36.761+01:00</t>
  </si>
  <si>
    <t>2025-12-05T18:36:13.412+01:00</t>
  </si>
  <si>
    <t>2025-12-05T18:17:04.467+01:00</t>
  </si>
  <si>
    <t>2025-12-05T18:25:37.442+01:00</t>
  </si>
  <si>
    <t>2025-12-05T18:09:55.413+01:00</t>
  </si>
  <si>
    <t>2025-12-05T18:22:43.591+01:00</t>
  </si>
  <si>
    <t>2025-12-05T18:07:02.682+01:00</t>
  </si>
  <si>
    <t>2025-12-05T18:21:21.168+01:00</t>
  </si>
  <si>
    <t>2025-12-05T18:27:38.837+01:00</t>
  </si>
  <si>
    <t>2025-12-05T18:07:03.082+01:00</t>
  </si>
  <si>
    <t>2025-12-05T18:05:48.655+01:00</t>
  </si>
  <si>
    <t>2025-12-05T18:14:45.441+01:00</t>
  </si>
  <si>
    <t>2025-12-05T17:55:30.827+01:00</t>
  </si>
  <si>
    <t>2025-12-05T18:01:57.152+01:00</t>
  </si>
  <si>
    <t>2025-12-05T17:51:02.509+01:00</t>
  </si>
  <si>
    <t>2025-12-05T18:02:04.210+01:00</t>
  </si>
  <si>
    <t>2025-12-05T18:08:39.502+01:00</t>
  </si>
  <si>
    <t>2025-12-05T17:51:02.939+01:00</t>
  </si>
  <si>
    <t>2025-12-05T17:48:03.948+01:00</t>
  </si>
  <si>
    <t>2025-12-05T17:58:28.122+01:00</t>
  </si>
  <si>
    <t>2025-12-05T18:23:23.278+01:00</t>
  </si>
  <si>
    <t>2025-12-05T17:48:04.227+01:00</t>
  </si>
  <si>
    <t>2025-12-05T17:46:02.684+01:00</t>
  </si>
  <si>
    <t>2025-12-05T18:03:15.125+01:00</t>
  </si>
  <si>
    <t>2025-12-05T17:39:11.905+01:00</t>
  </si>
  <si>
    <t>2025-12-05T17:48:58.312+01:00</t>
  </si>
  <si>
    <t>2025-12-05T17:36:02.948+01:00</t>
  </si>
  <si>
    <t>2025-12-05T17:48:28.121+01:00</t>
  </si>
  <si>
    <t>2025-12-05T17:30:05.220+01:00</t>
  </si>
  <si>
    <t>2025-12-05T17:42:47.160+01:00</t>
  </si>
  <si>
    <t>2025-12-05T17:57:47.863+01:00</t>
  </si>
  <si>
    <t>2025-12-05T17:30:05.597+01:00</t>
  </si>
  <si>
    <t>2025-12-05T17:29:08.830+01:00</t>
  </si>
  <si>
    <t>2025-12-05T17:36:56.692+01:00</t>
  </si>
  <si>
    <t>2025-12-05T17:22:43.511+01:00</t>
  </si>
  <si>
    <t>2025-12-05T17:23:48.088+01:00</t>
  </si>
  <si>
    <t>2025-12-05T17:22:09.603+01:00</t>
  </si>
  <si>
    <t>2025-12-05T17:31:29.332+01:00</t>
  </si>
  <si>
    <t>2025-12-05T17:15:23.086+01:00</t>
  </si>
  <si>
    <t>2025-12-05T17:28:11.296+01:00</t>
  </si>
  <si>
    <t>2025-12-05T17:14:51.735+01:00</t>
  </si>
  <si>
    <t>2025-12-05T17:25:29.114+01:00</t>
  </si>
  <si>
    <t>2025-12-05T17:11:03.696+01:00</t>
  </si>
  <si>
    <t>2025-12-05T17:21:41.090+01:00</t>
  </si>
  <si>
    <t>2025-12-05T17:09:02.396+01:00</t>
  </si>
  <si>
    <t>2025-12-05T17:22:19.092+01:00</t>
  </si>
  <si>
    <t>2025-12-05T17:01:34.483+01:00</t>
  </si>
  <si>
    <t>2025-12-05T17:10:54.282+01:00</t>
  </si>
  <si>
    <t>2025-12-05T16:38:49.879+01:00</t>
  </si>
  <si>
    <t>2025-12-05T16:49:39.199+01:00</t>
  </si>
  <si>
    <t>2025-12-05T16:21:16.598+01:00</t>
  </si>
  <si>
    <t>2025-12-05T16:35:21.559+01:00</t>
  </si>
  <si>
    <t>Filip Hanibal</t>
  </si>
  <si>
    <t>2025-12-05T16:16:03.507+01:00</t>
  </si>
  <si>
    <t>2025-12-05T16:26:52.012+01:00</t>
  </si>
  <si>
    <t>2025-12-05T16:38:26.998+01:00</t>
  </si>
  <si>
    <t>2025-12-05T16:16:03.837+01:00</t>
  </si>
  <si>
    <t>2025-12-05T16:14:42.093+01:00</t>
  </si>
  <si>
    <t>2025-12-05T16:20:48.224+01:00</t>
  </si>
  <si>
    <t>Navdeep</t>
  </si>
  <si>
    <t>2025-12-05T15:44:44.727+01:00</t>
  </si>
  <si>
    <t>2025-12-05T15:58:28.577+01:00</t>
  </si>
  <si>
    <t>2025-12-05T15:34:33.759+01:00</t>
  </si>
  <si>
    <t>2025-12-05T15:43:55.040+01:00</t>
  </si>
  <si>
    <t>2025-12-05T15:30:02.605+01:00</t>
  </si>
  <si>
    <t>2025-12-05T15:38:27.830+01:00</t>
  </si>
  <si>
    <t>2025-12-05T16:02:23.541+01:00</t>
  </si>
  <si>
    <t>2025-12-05T15:30:02.927+01:00</t>
  </si>
  <si>
    <t>2025-12-05T15:01:39.097+01:00</t>
  </si>
  <si>
    <t>2025-12-05T15:13:22.921+01:00</t>
  </si>
  <si>
    <t>2025-12-05T14:55:02.701+01:00</t>
  </si>
  <si>
    <t>2025-12-05T15:16:19.003+01:00</t>
  </si>
  <si>
    <t>2025-12-05T15:38:18.069+01:00</t>
  </si>
  <si>
    <t>2025-12-05T14:55:30.199+01:00</t>
  </si>
  <si>
    <t>2025-12-05T14:54:02.898+01:00</t>
  </si>
  <si>
    <t>2025-12-05T15:10:33.346+01:00</t>
  </si>
  <si>
    <t>2025-12-05T15:29:11.273+01:00</t>
  </si>
  <si>
    <t>2025-12-05T14:54:03.464+01:00</t>
  </si>
  <si>
    <t>Hanu</t>
  </si>
  <si>
    <t>2025-12-05T14:50:33.284+01:00</t>
  </si>
  <si>
    <t>2025-12-05T14:59:01.855+01:00</t>
  </si>
  <si>
    <t>2025-12-05T14:41:56.859+01:00</t>
  </si>
  <si>
    <t>2025-12-05T14:56:58.838+01:00</t>
  </si>
  <si>
    <t>2025-12-05T14:13:05.316+01:00</t>
  </si>
  <si>
    <t>2025-12-05T14:27:49.595+01:00</t>
  </si>
  <si>
    <t>2025-12-05T14:51:20.100+01:00</t>
  </si>
  <si>
    <t>2025-12-05T14:14:43.193+01:00</t>
  </si>
  <si>
    <t>2025-12-05T14:07:37.864+01:00</t>
  </si>
  <si>
    <t>2025-12-05T14:20:03.758+01:00</t>
  </si>
  <si>
    <t>2025-12-05T13:18:14.650+01:00</t>
  </si>
  <si>
    <t>2025-12-05T13:32:50.378+01:00</t>
  </si>
  <si>
    <t>2025-12-05T13:11:05.371+01:00</t>
  </si>
  <si>
    <t>2025-12-05T13:11:47.475+01:00</t>
  </si>
  <si>
    <t>2025-12-05T12:51:03.011+01:00</t>
  </si>
  <si>
    <t>2025-12-05T13:06:39.339+01:00</t>
  </si>
  <si>
    <t>2025-12-05T13:33:25.861+01:00</t>
  </si>
  <si>
    <t>2025-12-05T12:51:03.801+01:00</t>
  </si>
  <si>
    <t>2025-12-05T12:51:00.370+01:00</t>
  </si>
  <si>
    <t>2025-12-05T12:59:11.652+01:00</t>
  </si>
  <si>
    <t>2025-12-05T12:34:03.131+01:00</t>
  </si>
  <si>
    <t>2025-12-05T12:40:29.384+01:00</t>
  </si>
  <si>
    <t>2025-12-05T12:22:10.331+01:00</t>
  </si>
  <si>
    <t>2025-12-05T12:31:12.958+01:00</t>
  </si>
  <si>
    <t>2025-12-05T12:44:49.363+01:00</t>
  </si>
  <si>
    <t>2025-12-05T12:22:20.208+01:00</t>
  </si>
  <si>
    <t>2025-12-05T12:04:56.984+01:00</t>
  </si>
  <si>
    <t>2025-12-05T12:16:20.974+01:00</t>
  </si>
  <si>
    <t>2025-12-05T11:59:02.537+01:00</t>
  </si>
  <si>
    <t>2025-12-05T12:27:10.386+01:00</t>
  </si>
  <si>
    <t>2025-12-05T11:50:06.650+01:00</t>
  </si>
  <si>
    <t>2025-12-05T12:04:13.521+01:00</t>
  </si>
  <si>
    <t>2025-12-05T11:43:11.810+01:00</t>
  </si>
  <si>
    <t>2025-12-05T12:00:26.484+01:00</t>
  </si>
  <si>
    <t>2025-12-05T11:18:36.241+01:00</t>
  </si>
  <si>
    <t>2025-12-05T11:27:34.310+01:00</t>
  </si>
  <si>
    <t>2025-12-05T11:13:02.200+01:00</t>
  </si>
  <si>
    <t>2025-12-05T11:33:38.152+01:00</t>
  </si>
  <si>
    <t>2025-12-05T11:45:32.191+01:00</t>
  </si>
  <si>
    <t>2025-12-05T11:13:02.458+01:00</t>
  </si>
  <si>
    <t>2025-12-05T11:09:46.531+01:00</t>
  </si>
  <si>
    <t>2025-12-05T11:25:57.362+01:00</t>
  </si>
  <si>
    <t>2025-12-05T11:08:23.074+01:00</t>
  </si>
  <si>
    <t>2025-12-05T11:17:01.364+01:00</t>
  </si>
  <si>
    <t>2025-12-05T10:37:01.754+01:00</t>
  </si>
  <si>
    <t>2025-12-05T11:16:46.385+01:00</t>
  </si>
  <si>
    <t>2025-12-05T10:27:02.656+01:00</t>
  </si>
  <si>
    <t>2025-12-05T11:57:24.242+01:00</t>
  </si>
  <si>
    <t>2025-12-05T12:14:29.432+01:00</t>
  </si>
  <si>
    <t>2025-12-05T10:27:02.949+01:00</t>
  </si>
  <si>
    <t>2025-12-05T09:55:02.864+01:00</t>
  </si>
  <si>
    <t>2025-12-05T11:11:55.735+01:00</t>
  </si>
  <si>
    <t>2025-12-05T11:30:10.473+01:00</t>
  </si>
  <si>
    <t>2025-12-05T09:55:03.446+01:00</t>
  </si>
  <si>
    <t>2025-12-05T00:26:17.126+01:00</t>
  </si>
  <si>
    <t>2025-12-05T00:36:55.500+01:00</t>
  </si>
  <si>
    <t>2025-12-05T00:25:18.901+01:00</t>
  </si>
  <si>
    <t>2025-12-05T00:33:42.509+01:00</t>
  </si>
  <si>
    <t>2025-12-05T00:16:44.543+01:00</t>
  </si>
  <si>
    <t>2025-12-05T00:27:35.474+01:00</t>
  </si>
  <si>
    <t>2025-12-05T00:15:02.851+01:00</t>
  </si>
  <si>
    <t>2025-12-05T00:30:48.730+01:00</t>
  </si>
  <si>
    <t>Viktor</t>
  </si>
  <si>
    <t>2025-12-05T00:14:59.583+01:00</t>
  </si>
  <si>
    <t>2025-12-05T00:25:16.449+01:00</t>
  </si>
  <si>
    <t>2025-12-05T00:14:12.739+01:00</t>
  </si>
  <si>
    <t>2025-12-05T00:22:14.411+01:00</t>
  </si>
  <si>
    <t>2025-12-05T00:05:36.243+01:00</t>
  </si>
  <si>
    <t>2025-12-05T00:16:12.553+01:00</t>
  </si>
  <si>
    <t>2025-12-04T23:35:22.041+01:00</t>
  </si>
  <si>
    <t>2025-12-04T23:43:22.269+01:00</t>
  </si>
  <si>
    <t>2025-12-04T23:32:53.173+01:00</t>
  </si>
  <si>
    <t>2025-12-04T23:42:43.456+01:00</t>
  </si>
  <si>
    <t>2025-12-04T23:25:01.972+01:00</t>
  </si>
  <si>
    <t>2025-12-04T23:33:48.114+01:00</t>
  </si>
  <si>
    <t>2025-12-04T23:15:30.277+01:00</t>
  </si>
  <si>
    <t>2025-12-04T23:21:56.065+01:00</t>
  </si>
  <si>
    <t>2025-12-04T23:15:11.422+01:00</t>
  </si>
  <si>
    <t>2025-12-04T23:28:44.353+01:00</t>
  </si>
  <si>
    <t>2025-12-04T23:13:21.576+01:00</t>
  </si>
  <si>
    <t>2025-12-04T23:23:53.502+01:00</t>
  </si>
  <si>
    <t>Biloliddin</t>
  </si>
  <si>
    <t>2025-12-04T23:12:33.362+01:00</t>
  </si>
  <si>
    <t>2025-12-04T23:21:53.270+01:00</t>
  </si>
  <si>
    <t>2025-12-04T23:05:36.783+01:00</t>
  </si>
  <si>
    <t>2025-12-04T23:19:58.280+01:00</t>
  </si>
  <si>
    <t>2025-12-04T22:57:02.425+01:00</t>
  </si>
  <si>
    <t>2025-12-04T23:07:29.351+01:00</t>
  </si>
  <si>
    <t>2025-12-04T22:53:59.063+01:00</t>
  </si>
  <si>
    <t>2025-12-04T23:16:31.271+01:00</t>
  </si>
  <si>
    <t>2025-12-04T22:53:02.603+01:00</t>
  </si>
  <si>
    <t>2025-12-04T23:04:37.096+01:00</t>
  </si>
  <si>
    <t>2025-12-04T23:16:02.767+01:00</t>
  </si>
  <si>
    <t>2025-12-04T22:53:03.144+01:00</t>
  </si>
  <si>
    <t>2025-12-04T22:52:18.427+01:00</t>
  </si>
  <si>
    <t>2025-12-04T23:00:20.235+01:00</t>
  </si>
  <si>
    <t>Matej</t>
  </si>
  <si>
    <t>2025-12-04T22:42:38.587+01:00</t>
  </si>
  <si>
    <t>2025-12-04T22:57:48.162+01:00</t>
  </si>
  <si>
    <t>2025-12-04T22:24:15.933+01:00</t>
  </si>
  <si>
    <t>2025-12-04T22:34:47.195+01:00</t>
  </si>
  <si>
    <t>2025-12-04T22:16:03.933+01:00</t>
  </si>
  <si>
    <t>2025-12-04T22:34:38.867+01:00</t>
  </si>
  <si>
    <t>2025-12-04T22:47:28.057+01:00</t>
  </si>
  <si>
    <t>2025-12-04T22:16:04.350+01:00</t>
  </si>
  <si>
    <t>2025-12-04T22:02:31.755+01:00</t>
  </si>
  <si>
    <t>2025-12-04T22:10:33.012+01:00</t>
  </si>
  <si>
    <t>2025-12-04T22:00:44.120+01:00</t>
  </si>
  <si>
    <t>2025-12-04T22:08:02.064+01:00</t>
  </si>
  <si>
    <t>2025-12-04T21:43:21.795+01:00</t>
  </si>
  <si>
    <t>2025-12-04T21:52:50.830+01:00</t>
  </si>
  <si>
    <t>2025-12-04T21:38:23.620+01:00</t>
  </si>
  <si>
    <t>2025-12-04T21:50:46.097+01:00</t>
  </si>
  <si>
    <t>2025-12-04T21:36:42.216+01:00</t>
  </si>
  <si>
    <t>2025-12-04T21:45:44.936+01:00</t>
  </si>
  <si>
    <t>2025-12-04T21:32:04.638+01:00</t>
  </si>
  <si>
    <t>2025-12-04T21:43:07.643+01:00</t>
  </si>
  <si>
    <t>2025-12-04T22:18:57.814+01:00</t>
  </si>
  <si>
    <t>2025-12-04T21:32:04.938+01:00</t>
  </si>
  <si>
    <t>2025-12-04T21:30:42.316+01:00</t>
  </si>
  <si>
    <t>2025-12-04T21:41:13.039+01:00</t>
  </si>
  <si>
    <t>2025-12-04T21:26:42.132+01:00</t>
  </si>
  <si>
    <t>2025-12-04T21:35:56.869+01:00</t>
  </si>
  <si>
    <t>2025-12-04T21:19:02.857+01:00</t>
  </si>
  <si>
    <t>2025-12-04T21:32:28.506+01:00</t>
  </si>
  <si>
    <t>2025-12-04T21:43:57.576+01:00</t>
  </si>
  <si>
    <t>2025-12-04T21:19:03.135+01:00</t>
  </si>
  <si>
    <t>2025-12-04T21:17:35.720+01:00</t>
  </si>
  <si>
    <t>2025-12-04T21:32:17.516+01:00</t>
  </si>
  <si>
    <t>2025-12-04T21:55:01.057+01:00</t>
  </si>
  <si>
    <t>2025-12-04T21:17:35.993+01:00</t>
  </si>
  <si>
    <t>2025-12-04T21:12:05.803+01:00</t>
  </si>
  <si>
    <t>2025-12-04T21:30:09.721+01:00</t>
  </si>
  <si>
    <t>2025-12-04T21:02:45.683+01:00</t>
  </si>
  <si>
    <t>2025-12-04T21:24:19.471+01:00</t>
  </si>
  <si>
    <t>2025-12-04T21:43:52.168+01:00</t>
  </si>
  <si>
    <t>2025-12-04T21:02:45.948+01:00</t>
  </si>
  <si>
    <t>2025-12-04T20:58:30.408+01:00</t>
  </si>
  <si>
    <t>2025-12-04T21:11:22.675+01:00</t>
  </si>
  <si>
    <t>2025-12-04T20:41:03.070+01:00</t>
  </si>
  <si>
    <t>2025-12-04T21:13:21.488+01:00</t>
  </si>
  <si>
    <t>2025-12-04T20:39:31.248+01:00</t>
  </si>
  <si>
    <t>2025-12-04T20:41:46.534+01:00</t>
  </si>
  <si>
    <t>2025-12-04T20:35:47.156+01:00</t>
  </si>
  <si>
    <t>2025-12-04T20:42:30.616+01:00</t>
  </si>
  <si>
    <t>2025-12-04T20:33:05.947+01:00</t>
  </si>
  <si>
    <t>2025-12-04T20:34:42.350+01:00</t>
  </si>
  <si>
    <t>2025-12-04T20:15:36.229+01:00</t>
  </si>
  <si>
    <t>2025-12-04T20:25:45.278+01:00</t>
  </si>
  <si>
    <t>2025-12-04T20:15:28.038+01:00</t>
  </si>
  <si>
    <t>2025-12-04T20:38:25.522+01:00</t>
  </si>
  <si>
    <t>2025-12-04T20:12:03.274+01:00</t>
  </si>
  <si>
    <t>2025-12-04T20:34:38.347+01:00</t>
  </si>
  <si>
    <t>2025-12-04T20:10:05.855+01:00</t>
  </si>
  <si>
    <t>2025-12-04T20:17:47.601+01:00</t>
  </si>
  <si>
    <t>2025-12-04T20:28:08.293+01:00</t>
  </si>
  <si>
    <t>2025-12-04T20:10:06.096+01:00</t>
  </si>
  <si>
    <t>2025-12-04T20:06:02.674+01:00</t>
  </si>
  <si>
    <t>2025-12-04T20:25:54.241+01:00</t>
  </si>
  <si>
    <t>2025-12-04T20:05:41.834+01:00</t>
  </si>
  <si>
    <t>2025-12-04T20:33:53.584+01:00</t>
  </si>
  <si>
    <t>2025-12-04T20:05:10.806+01:00</t>
  </si>
  <si>
    <t>2025-12-04T20:10:53.209+01:00</t>
  </si>
  <si>
    <t>2025-12-04T20:37:15.843+01:00</t>
  </si>
  <si>
    <t>2025-12-04T20:05:11.082+01:00</t>
  </si>
  <si>
    <t>2025-12-04T19:56:56.479+01:00</t>
  </si>
  <si>
    <t>2025-12-04T20:16:03.390+01:00</t>
  </si>
  <si>
    <t>2025-12-04T19:56:08.797+01:00</t>
  </si>
  <si>
    <t>2025-12-04T20:25:33.763+01:00</t>
  </si>
  <si>
    <t>2025-12-04T19:55:03.196+01:00</t>
  </si>
  <si>
    <t>2025-12-04T20:06:38.201+01:00</t>
  </si>
  <si>
    <t>2025-12-04T20:24:49.124+01:00</t>
  </si>
  <si>
    <t>2025-12-04T19:55:04.193+01:00</t>
  </si>
  <si>
    <t>2025-12-04T19:50:12.206+01:00</t>
  </si>
  <si>
    <t>2025-12-04T20:02:39.315+01:00</t>
  </si>
  <si>
    <t>2025-12-04T19:39:02.484+01:00</t>
  </si>
  <si>
    <t>2025-12-04T19:51:40.964+01:00</t>
  </si>
  <si>
    <t>2025-12-04T20:03:27.858+01:00</t>
  </si>
  <si>
    <t>2025-12-04T19:39:03.101+01:00</t>
  </si>
  <si>
    <t>2025-12-04T19:33:20.679+01:00</t>
  </si>
  <si>
    <t>2025-12-04T19:46:16.937+01:00</t>
  </si>
  <si>
    <t>2025-12-04T19:33:02.861+01:00</t>
  </si>
  <si>
    <t>2025-12-04T19:52:54.071+01:00</t>
  </si>
  <si>
    <t>2025-12-04T19:31:21.509+01:00</t>
  </si>
  <si>
    <t>2025-12-04T19:40:14.092+01:00</t>
  </si>
  <si>
    <t>2025-12-04T19:29:20.137+01:00</t>
  </si>
  <si>
    <t>2025-12-04T19:38:20.120+01:00</t>
  </si>
  <si>
    <t>2025-12-04T19:26:05.095+01:00</t>
  </si>
  <si>
    <t>2025-12-04T19:30:44.866+01:00</t>
  </si>
  <si>
    <t>2025-12-04T19:24:36.046+01:00</t>
  </si>
  <si>
    <t>2025-12-04T19:34:01.280+01:00</t>
  </si>
  <si>
    <t>2025-12-04T19:20:13.276+01:00</t>
  </si>
  <si>
    <t>2025-12-04T19:29:04.104+01:00</t>
  </si>
  <si>
    <t>2025-12-04T19:17:03.033+01:00</t>
  </si>
  <si>
    <t>2025-12-04T19:27:10.894+01:00</t>
  </si>
  <si>
    <t>2025-12-04T19:33:38.723+01:00</t>
  </si>
  <si>
    <t>2025-12-04T19:17:06.731+01:00</t>
  </si>
  <si>
    <t>2025-12-04T19:13:39.187+01:00</t>
  </si>
  <si>
    <t>2025-12-04T19:24:24.330+01:00</t>
  </si>
  <si>
    <t>2025-12-04T19:13:09.367+01:00</t>
  </si>
  <si>
    <t>2025-12-04T19:21:23.167+01:00</t>
  </si>
  <si>
    <t>2025-12-04T19:11:03.453+01:00</t>
  </si>
  <si>
    <t>2025-12-04T19:17:07.243+01:00</t>
  </si>
  <si>
    <t>2025-12-04T19:07:07.436+01:00</t>
  </si>
  <si>
    <t>2025-12-04T19:16:49.940+01:00</t>
  </si>
  <si>
    <t>2025-12-04T18:59:07.353+01:00</t>
  </si>
  <si>
    <t>2025-12-04T19:06:41.890+01:00</t>
  </si>
  <si>
    <t>2025-12-04T18:52:03.234+01:00</t>
  </si>
  <si>
    <t>2025-12-04T19:03:10.703+01:00</t>
  </si>
  <si>
    <t>2025-12-04T19:10:43.989+01:00</t>
  </si>
  <si>
    <t>2025-12-04T18:52:03.607+01:00</t>
  </si>
  <si>
    <t>2025-12-04T18:49:04.304+01:00</t>
  </si>
  <si>
    <t>2025-12-04T19:01:00.807+01:00</t>
  </si>
  <si>
    <t>2025-12-04T18:41:02.703+01:00</t>
  </si>
  <si>
    <t>2025-12-04T18:55:10.606+01:00</t>
  </si>
  <si>
    <t>2025-12-04T18:40:02.950+01:00</t>
  </si>
  <si>
    <t>2025-12-04T18:51:41.573+01:00</t>
  </si>
  <si>
    <t>2025-12-04T19:05:09.876+01:00</t>
  </si>
  <si>
    <t>2025-12-04T18:40:03.286+01:00</t>
  </si>
  <si>
    <t>2025-12-04T18:38:00.812+01:00</t>
  </si>
  <si>
    <t>2025-12-04T18:45:28.581+01:00</t>
  </si>
  <si>
    <t>2025-12-04T18:34:15.955+01:00</t>
  </si>
  <si>
    <t>2025-12-04T18:50:17.844+01:00</t>
  </si>
  <si>
    <t>2025-12-04T18:30:03.037+01:00</t>
  </si>
  <si>
    <t>2025-12-04T18:47:14.591+01:00</t>
  </si>
  <si>
    <t>2025-12-04T18:29:51.096+01:00</t>
  </si>
  <si>
    <t>2025-12-04T18:45:22.789+01:00</t>
  </si>
  <si>
    <t>2025-12-04T18:29:19.110+01:00</t>
  </si>
  <si>
    <t>2025-12-04T18:38:32.760+01:00</t>
  </si>
  <si>
    <t>2025-12-04T18:23:03.073+01:00</t>
  </si>
  <si>
    <t>2025-12-04T18:39:28.547+01:00</t>
  </si>
  <si>
    <t>2025-12-04T18:53:25.648+01:00</t>
  </si>
  <si>
    <t>2025-12-04T18:23:03.752+01:00</t>
  </si>
  <si>
    <t>2025-12-04T18:21:03.470+01:00</t>
  </si>
  <si>
    <t>2025-12-04T18:27:56.050+01:00</t>
  </si>
  <si>
    <t>2025-12-04T18:20:02.928+01:00</t>
  </si>
  <si>
    <t>2025-12-04T18:27:43.733+01:00</t>
  </si>
  <si>
    <t>2025-12-04T18:15:30.942+01:00</t>
  </si>
  <si>
    <t>2025-12-04T18:23:01.737+01:00</t>
  </si>
  <si>
    <t>2025-12-04T18:13:43.323+01:00</t>
  </si>
  <si>
    <t>2025-12-04T18:58:14.844+01:00</t>
  </si>
  <si>
    <t>2025-12-04T18:08:03.014+01:00</t>
  </si>
  <si>
    <t>2025-12-04T18:14:43.485+01:00</t>
  </si>
  <si>
    <t>2025-12-04T18:26:04.802+01:00</t>
  </si>
  <si>
    <t>2025-12-04T18:08:03.315+01:00</t>
  </si>
  <si>
    <t>2025-12-04T17:57:10.212+01:00</t>
  </si>
  <si>
    <t>2025-12-04T18:03:30.948+01:00</t>
  </si>
  <si>
    <t>Javlonbek</t>
  </si>
  <si>
    <t>2025-12-04T17:55:44.989+01:00</t>
  </si>
  <si>
    <t>2025-12-04T18:01:27.614+01:00</t>
  </si>
  <si>
    <t>2025-12-04T17:52:46.193+01:00</t>
  </si>
  <si>
    <t>2025-12-04T18:06:47.741+01:00</t>
  </si>
  <si>
    <t>2025-12-04T17:52:02.491+01:00</t>
  </si>
  <si>
    <t>2025-12-04T18:00:06.436+01:00</t>
  </si>
  <si>
    <t>2025-12-04T18:10:01.749+01:00</t>
  </si>
  <si>
    <t>2025-12-04T17:52:03.013+01:00</t>
  </si>
  <si>
    <t>2025-12-04T17:38:35.731+01:00</t>
  </si>
  <si>
    <t>2025-12-04T17:51:03.545+01:00</t>
  </si>
  <si>
    <t>2025-12-04T17:37:02.438+01:00</t>
  </si>
  <si>
    <t>2025-12-04T17:50:53.460+01:00</t>
  </si>
  <si>
    <t>2025-12-04T17:27:30.331+01:00</t>
  </si>
  <si>
    <t>2025-12-04T17:37:38.558+01:00</t>
  </si>
  <si>
    <t>2025-12-04T17:23:33.413+01:00</t>
  </si>
  <si>
    <t>2025-12-04T17:56:04.677+01:00</t>
  </si>
  <si>
    <t>2025-12-04T17:16:03.132+01:00</t>
  </si>
  <si>
    <t>2025-12-04T17:27:00.337+01:00</t>
  </si>
  <si>
    <t>2025-12-04T17:46:19.456+01:00</t>
  </si>
  <si>
    <t>2025-12-04T17:16:03.397+01:00</t>
  </si>
  <si>
    <t>2025-12-04T17:11:34.669+01:00</t>
  </si>
  <si>
    <t>2025-12-04T17:26:57.497+01:00</t>
  </si>
  <si>
    <t>2025-12-04T17:07:50.612+01:00</t>
  </si>
  <si>
    <t>2025-12-04T17:23:57.533+01:00</t>
  </si>
  <si>
    <t>2025-12-04T17:06:02.520+01:00</t>
  </si>
  <si>
    <t>2025-12-04T17:15:14.197+01:00</t>
  </si>
  <si>
    <t>2025-12-04T16:52:02.795+01:00</t>
  </si>
  <si>
    <t>2025-12-04T17:03:09.210+01:00</t>
  </si>
  <si>
    <t>2025-12-04T17:16:10.962+01:00</t>
  </si>
  <si>
    <t>2025-12-04T16:52:03.196+01:00</t>
  </si>
  <si>
    <t>Jain</t>
  </si>
  <si>
    <t>2025-12-04T16:31:22.676+01:00</t>
  </si>
  <si>
    <t>2025-12-04T16:41:50.232+01:00</t>
  </si>
  <si>
    <t>2025-12-04T16:25:26.023+01:00</t>
  </si>
  <si>
    <t>2025-12-04T16:37:19.266+01:00</t>
  </si>
  <si>
    <t>2025-12-04T16:21:52.071+01:00</t>
  </si>
  <si>
    <t>2025-12-04T16:24:36.925+01:00</t>
  </si>
  <si>
    <t>2025-12-04T16:01:10.980+01:00</t>
  </si>
  <si>
    <t>2025-12-04T16:17:14.205+01:00</t>
  </si>
  <si>
    <t>2025-12-04T15:58:23.674+01:00</t>
  </si>
  <si>
    <t>2025-12-04T15:58:52.930+01:00</t>
  </si>
  <si>
    <t>2025-12-04T15:55:41.440+01:00</t>
  </si>
  <si>
    <t>2025-12-04T16:09:36.241+01:00</t>
  </si>
  <si>
    <t>2025-12-04T15:20:04.301+01:00</t>
  </si>
  <si>
    <t>2025-12-04T15:31:35.084+01:00</t>
  </si>
  <si>
    <t>2025-12-04T14:56:03.177+01:00</t>
  </si>
  <si>
    <t>2025-12-04T15:01:03.564+01:00</t>
  </si>
  <si>
    <t>2025-12-04T14:42:17.836+01:00</t>
  </si>
  <si>
    <t>2025-12-04T14:48:21.978+01:00</t>
  </si>
  <si>
    <t>2025-12-04T14:31:44.615+01:00</t>
  </si>
  <si>
    <t>2025-12-04T14:44:36.987+01:00</t>
  </si>
  <si>
    <t>2025-12-04T14:15:10.651+01:00</t>
  </si>
  <si>
    <t>2025-12-04T14:40:19.959+01:00</t>
  </si>
  <si>
    <t>2025-12-04T14:12:27.619+01:00</t>
  </si>
  <si>
    <t>2025-12-04T14:34:34.969+01:00</t>
  </si>
  <si>
    <t>2025-12-04T14:10:02.539+01:00</t>
  </si>
  <si>
    <t>2025-12-04T14:27:06.692+01:00</t>
  </si>
  <si>
    <t>2025-12-04T14:37:42.058+01:00</t>
  </si>
  <si>
    <t>2025-12-04T14:10:03.094+01:00</t>
  </si>
  <si>
    <t>2025-12-04T14:07:54.156+01:00</t>
  </si>
  <si>
    <t>2025-12-04T14:27:04.879+01:00</t>
  </si>
  <si>
    <t>2025-12-04T14:05:03.436+01:00</t>
  </si>
  <si>
    <t>2025-12-04T14:27:03.685+01:00</t>
  </si>
  <si>
    <t>2025-12-04T14:03:45.979+01:00</t>
  </si>
  <si>
    <t>2025-12-04T14:26:59.884+01:00</t>
  </si>
  <si>
    <t>2025-12-04T14:01:24.035+01:00</t>
  </si>
  <si>
    <t>2025-12-04T14:19:50.031+01:00</t>
  </si>
  <si>
    <t>2025-12-04T13:44:54.032+01:00</t>
  </si>
  <si>
    <t>2025-12-04T13:55:53.867+01:00</t>
  </si>
  <si>
    <t>2025-12-04T13:28:26.948+01:00</t>
  </si>
  <si>
    <t>2025-12-04T13:43:04.704+01:00</t>
  </si>
  <si>
    <t>2025-12-04T13:19:02.358+01:00</t>
  </si>
  <si>
    <t>2025-12-04T13:34:41.543+01:00</t>
  </si>
  <si>
    <t>2025-12-04T13:10:57.158+01:00</t>
  </si>
  <si>
    <t>2025-12-04T13:20:42.443+01:00</t>
  </si>
  <si>
    <t>2025-12-04T13:07:03.210+01:00</t>
  </si>
  <si>
    <t>2025-12-04T13:25:22.502+01:00</t>
  </si>
  <si>
    <t>2025-12-04T13:36:42.420+01:00</t>
  </si>
  <si>
    <t>2025-12-04T13:07:03.769+01:00</t>
  </si>
  <si>
    <t>2025-12-04T12:19:29.772+01:00</t>
  </si>
  <si>
    <t>2025-12-04T12:37:32.592+01:00</t>
  </si>
  <si>
    <t>2025-12-04T12:16:53.536+01:00</t>
  </si>
  <si>
    <t>2025-12-04T12:20:49.257+01:00</t>
  </si>
  <si>
    <t>2025-12-04T12:04:09.678+01:00</t>
  </si>
  <si>
    <t>2025-12-04T12:18:30.328+01:00</t>
  </si>
  <si>
    <t>2025-12-04T12:47:08.050+01:00</t>
  </si>
  <si>
    <t>2025-12-04T12:04:10.629+01:00</t>
  </si>
  <si>
    <t>2025-12-04T11:58:02.725+01:00</t>
  </si>
  <si>
    <t>2025-12-04T12:17:13.257+01:00</t>
  </si>
  <si>
    <t>2025-12-04T12:40:54.477+01:00</t>
  </si>
  <si>
    <t>2025-12-04T11:58:03.074+01:00</t>
  </si>
  <si>
    <t>2025-12-04T11:45:02.238+01:00</t>
  </si>
  <si>
    <t>2025-12-04T11:56:26.791+01:00</t>
  </si>
  <si>
    <t>2025-12-04T11:31:01.935+01:00</t>
  </si>
  <si>
    <t>2025-12-04T11:41:28.370+01:00</t>
  </si>
  <si>
    <t>2025-12-04T12:09:47.253+01:00</t>
  </si>
  <si>
    <t>2025-12-04T11:31:02.273+01:00</t>
  </si>
  <si>
    <t>2025-12-04T11:27:02.613+01:00</t>
  </si>
  <si>
    <t>2025-12-04T11:41:26.323+01:00</t>
  </si>
  <si>
    <t>2025-12-04T12:17:59.192+01:00</t>
  </si>
  <si>
    <t>2025-12-04T11:27:02.895+01:00</t>
  </si>
  <si>
    <t>2025-12-04T10:47:02.407+01:00</t>
  </si>
  <si>
    <t>2025-12-04T11:20:42.229+01:00</t>
  </si>
  <si>
    <t>2025-12-04T11:58:24.411+01:00</t>
  </si>
  <si>
    <t>2025-12-04T10:47:02.668+01:00</t>
  </si>
  <si>
    <t>2025-12-04T10:13:02.400+01:00</t>
  </si>
  <si>
    <t>2025-12-04T11:15:55.008+01:00</t>
  </si>
  <si>
    <t>2025-12-04T11:58:19.970+01:00</t>
  </si>
  <si>
    <t>2025-12-04T10:13:02.722+01:00</t>
  </si>
  <si>
    <t>2025-12-04T00:15:44.680+01:00</t>
  </si>
  <si>
    <t>2025-12-04T00:22:16.008+01:00</t>
  </si>
  <si>
    <t>2025-12-04T00:11:51.899+01:00</t>
  </si>
  <si>
    <t>2025-12-04T00:12:17.740+01:00</t>
  </si>
  <si>
    <t>2025-12-04T00:03:05.820+01:00</t>
  </si>
  <si>
    <t>2025-12-04T00:10:06.008+01:00</t>
  </si>
  <si>
    <t>2025-12-04T00:03:05.701+01:00</t>
  </si>
  <si>
    <t>2025-12-04T00:11:52.988+01:00</t>
  </si>
  <si>
    <t>2025-12-04T00:11:52.987+01:00</t>
  </si>
  <si>
    <t>2025-12-03T23:56:53.565+01:00</t>
  </si>
  <si>
    <t>2025-12-04T00:06:14.912+01:00</t>
  </si>
  <si>
    <t>2025-12-03T23:56:03.960+01:00</t>
  </si>
  <si>
    <t>2025-12-04T00:06:54.771+01:00</t>
  </si>
  <si>
    <t>Ravshan</t>
  </si>
  <si>
    <t>2025-12-03T23:55:33.500+01:00</t>
  </si>
  <si>
    <t>2025-12-04T00:03:50.160+01:00</t>
  </si>
  <si>
    <t>2025-12-03T23:50:02.110+01:00</t>
  </si>
  <si>
    <t>2025-12-04T00:02:56.989+01:00</t>
  </si>
  <si>
    <t>2025-12-03T23:39:00.352+01:00</t>
  </si>
  <si>
    <t>2025-12-03T23:46:02.972+01:00</t>
  </si>
  <si>
    <t>2025-12-03T23:35:57.932+01:00</t>
  </si>
  <si>
    <t>2025-12-03T23:44:04.899+01:00</t>
  </si>
  <si>
    <t>2025-12-03T23:29:39.549+01:00</t>
  </si>
  <si>
    <t>2025-12-03T23:35:32.964+01:00</t>
  </si>
  <si>
    <t>2025-12-03T23:26:55.014+01:00</t>
  </si>
  <si>
    <t>2025-12-03T23:33:36.907+01:00</t>
  </si>
  <si>
    <t>2025-12-03T23:24:24.998+01:00</t>
  </si>
  <si>
    <t>2025-12-03T23:30:01.840+01:00</t>
  </si>
  <si>
    <t>2025-12-03T23:19:39.106+01:00</t>
  </si>
  <si>
    <t>2025-12-03T23:28:01.863+01:00</t>
  </si>
  <si>
    <t>2025-12-03T23:08:43.575+01:00</t>
  </si>
  <si>
    <t>2025-12-03T23:14:45.757+01:00</t>
  </si>
  <si>
    <t>2025-12-03T22:59:08.484+01:00</t>
  </si>
  <si>
    <t>2025-12-03T23:06:23.712+01:00</t>
  </si>
  <si>
    <t>2025-12-03T22:57:02.971+01:00</t>
  </si>
  <si>
    <t>2025-12-03T23:05:25.980+01:00</t>
  </si>
  <si>
    <t>2025-12-03T23:20:49.131+01:00</t>
  </si>
  <si>
    <t>2025-12-03T22:57:03.283+01:00</t>
  </si>
  <si>
    <t>2025-12-03T22:54:06.754+01:00</t>
  </si>
  <si>
    <t>2025-12-03T23:04:31.129+01:00</t>
  </si>
  <si>
    <t>2025-12-03T22:50:19.276+01:00</t>
  </si>
  <si>
    <t>2025-12-03T22:56:54.723+01:00</t>
  </si>
  <si>
    <t>2025-12-03T22:49:02.768+01:00</t>
  </si>
  <si>
    <t>2025-12-03T22:56:01.540+01:00</t>
  </si>
  <si>
    <t>2025-12-03T23:03:29.672+01:00</t>
  </si>
  <si>
    <t>2025-12-03T22:49:03.047+01:00</t>
  </si>
  <si>
    <t>2025-12-03T22:44:43.108+01:00</t>
  </si>
  <si>
    <t>2025-12-03T22:46:35.521+01:00</t>
  </si>
  <si>
    <t>2025-12-03T22:42:05.614+01:00</t>
  </si>
  <si>
    <t>2025-12-03T22:47:37.902+01:00</t>
  </si>
  <si>
    <t>2025-12-03T22:41:54.284+01:00</t>
  </si>
  <si>
    <t>2025-12-03T22:43:01.603+01:00</t>
  </si>
  <si>
    <t>2025-12-03T22:24:53.419+01:00</t>
  </si>
  <si>
    <t>2025-12-03T22:29:43.666+01:00</t>
  </si>
  <si>
    <t>Andriiana</t>
  </si>
  <si>
    <t>2025-12-03T22:17:03.109+01:00</t>
  </si>
  <si>
    <t>2025-12-03T22:25:52.646+01:00</t>
  </si>
  <si>
    <t>2025-12-03T22:13:47.855+01:00</t>
  </si>
  <si>
    <t>2025-12-03T22:22:35.734+01:00</t>
  </si>
  <si>
    <t>2025-12-03T22:11:33.342+01:00</t>
  </si>
  <si>
    <t>2025-12-03T22:19:47.724+01:00</t>
  </si>
  <si>
    <t>2025-12-03T22:09:02.967+01:00</t>
  </si>
  <si>
    <t>2025-12-03T22:28:37.503+01:00</t>
  </si>
  <si>
    <t>2025-12-03T22:34:29.279+01:00</t>
  </si>
  <si>
    <t>2025-12-03T22:09:03.252+01:00</t>
  </si>
  <si>
    <t>2025-12-03T21:56:28.107+01:00</t>
  </si>
  <si>
    <t>2025-12-03T22:04:47.677+01:00</t>
  </si>
  <si>
    <t>2025-12-03T21:56:05.419+01:00</t>
  </si>
  <si>
    <t>2025-12-03T22:02:30.477+01:00</t>
  </si>
  <si>
    <t>2025-12-03T22:11:44.176+01:00</t>
  </si>
  <si>
    <t>2025-12-03T21:56:05.925+01:00</t>
  </si>
  <si>
    <t>2025-12-03T21:52:02.528+01:00</t>
  </si>
  <si>
    <t>2025-12-03T21:59:29.587+01:00</t>
  </si>
  <si>
    <t>2025-12-03T22:16:53.643+01:00</t>
  </si>
  <si>
    <t>2025-12-03T21:52:02.955+01:00</t>
  </si>
  <si>
    <t>2025-12-03T21:44:34.146+01:00</t>
  </si>
  <si>
    <t>2025-12-03T21:51:02.663+01:00</t>
  </si>
  <si>
    <t>2025-12-03T21:19:02.640+01:00</t>
  </si>
  <si>
    <t>2025-12-03T21:25:34.492+01:00</t>
  </si>
  <si>
    <t>2025-12-03T21:41:00.945+01:00</t>
  </si>
  <si>
    <t>2025-12-03T21:19:02.911+01:00</t>
  </si>
  <si>
    <t>2025-12-03T21:18:09.301+01:00</t>
  </si>
  <si>
    <t>2025-12-03T21:22:41.474+01:00</t>
  </si>
  <si>
    <t>2025-12-03T21:15:21.074+01:00</t>
  </si>
  <si>
    <t>2025-12-03T21:22:26.659+01:00</t>
  </si>
  <si>
    <t>2025-12-03T21:07:16.931+01:00</t>
  </si>
  <si>
    <t>2025-12-03T21:14:01.646+01:00</t>
  </si>
  <si>
    <t>2025-12-03T21:06:25.683+01:00</t>
  </si>
  <si>
    <t>2025-12-03T21:13:48.609+01:00</t>
  </si>
  <si>
    <t>2025-12-03T21:01:26.322+01:00</t>
  </si>
  <si>
    <t>2025-12-03T21:10:03.119+01:00</t>
  </si>
  <si>
    <t>2025-12-03T20:58:35.112+01:00</t>
  </si>
  <si>
    <t>2025-12-03T21:11:58.639+01:00</t>
  </si>
  <si>
    <t>2025-12-03T20:58:02.858+01:00</t>
  </si>
  <si>
    <t>2025-12-03T21:09:15.434+01:00</t>
  </si>
  <si>
    <t>2025-12-03T21:20:38.915+01:00</t>
  </si>
  <si>
    <t>2025-12-03T20:58:03.151+01:00</t>
  </si>
  <si>
    <t>2025-12-03T20:35:50.887+01:00</t>
  </si>
  <si>
    <t>2025-12-03T20:42:16.383+01:00</t>
  </si>
  <si>
    <t>2025-12-03T20:57:56.232+01:00</t>
  </si>
  <si>
    <t>2025-12-03T20:35:51.160+01:00</t>
  </si>
  <si>
    <t>2025-12-03T20:32:31.417+01:00</t>
  </si>
  <si>
    <t>2025-12-03T20:37:02.355+01:00</t>
  </si>
  <si>
    <t>2025-12-03T20:32:04.189+01:00</t>
  </si>
  <si>
    <t>2025-12-03T20:42:05.415+01:00</t>
  </si>
  <si>
    <t>2025-12-03T20:52:55.001+01:00</t>
  </si>
  <si>
    <t>2025-12-03T20:32:04.506+01:00</t>
  </si>
  <si>
    <t>2025-12-03T20:29:21.588+01:00</t>
  </si>
  <si>
    <t>2025-12-03T20:35:44.865+01:00</t>
  </si>
  <si>
    <t>2025-12-03T20:22:22.824+01:00</t>
  </si>
  <si>
    <t>2025-12-03T20:29:44.570+01:00</t>
  </si>
  <si>
    <t>2025-12-03T20:20:18.116+01:00</t>
  </si>
  <si>
    <t>2025-12-03T20:27:06.590+01:00</t>
  </si>
  <si>
    <t>2025-12-03T20:18:48.585+01:00</t>
  </si>
  <si>
    <t>2025-12-03T20:34:20.569+01:00</t>
  </si>
  <si>
    <t>2025-12-03T20:10:02.469+01:00</t>
  </si>
  <si>
    <t>2025-12-03T20:16:08.358+01:00</t>
  </si>
  <si>
    <t>2025-12-03T20:27:22.291+01:00</t>
  </si>
  <si>
    <t>2025-12-03T20:10:03.005+01:00</t>
  </si>
  <si>
    <t>2025-12-03T20:05:36.441+01:00</t>
  </si>
  <si>
    <t>2025-12-03T20:18:15.530+01:00</t>
  </si>
  <si>
    <t>2025-12-03T19:54:28.800+01:00</t>
  </si>
  <si>
    <t>2025-12-03T20:03:46.481+01:00</t>
  </si>
  <si>
    <t>2025-12-03T19:40:49.974+01:00</t>
  </si>
  <si>
    <t>2025-12-03T19:47:10.517+01:00</t>
  </si>
  <si>
    <t>2025-12-03T19:32:25.296+01:00</t>
  </si>
  <si>
    <t>2025-12-03T19:38:31.655+01:00</t>
  </si>
  <si>
    <t>2025-12-03T19:25:18.990+01:00</t>
  </si>
  <si>
    <t>2025-12-03T19:31:37.570+01:00</t>
  </si>
  <si>
    <t>2025-12-03T18:57:02.155+01:00</t>
  </si>
  <si>
    <t>2025-12-03T19:04:02.653+01:00</t>
  </si>
  <si>
    <t>2025-12-03T19:22:45.154+01:00</t>
  </si>
  <si>
    <t>2025-12-03T18:57:02.479+01:00</t>
  </si>
  <si>
    <t>2025-12-03T18:52:08.530+01:00</t>
  </si>
  <si>
    <t>2025-12-03T19:00:48.838+01:00</t>
  </si>
  <si>
    <t>2025-12-03T18:51:45.483+01:00</t>
  </si>
  <si>
    <t>2025-12-03T18:58:32.893+01:00</t>
  </si>
  <si>
    <t>2025-12-03T18:50:46.129+01:00</t>
  </si>
  <si>
    <t>2025-12-03T19:04:22.854+01:00</t>
  </si>
  <si>
    <t>2025-12-03T18:14:03.225+01:00</t>
  </si>
  <si>
    <t>2025-12-03T18:34:37.589+01:00</t>
  </si>
  <si>
    <t>Yurii</t>
  </si>
  <si>
    <t>2025-12-03T18:10:14.503+01:00</t>
  </si>
  <si>
    <t>2025-12-03T18:23:52.750+01:00</t>
  </si>
  <si>
    <t>2025-12-03T18:07:02.598+01:00</t>
  </si>
  <si>
    <t>2025-12-03T18:19:30.049+01:00</t>
  </si>
  <si>
    <t>2025-12-03T18:32:48.579+01:00</t>
  </si>
  <si>
    <t>2025-12-03T18:07:02.845+01:00</t>
  </si>
  <si>
    <t>2025-12-03T18:05:56.967+01:00</t>
  </si>
  <si>
    <t>2025-12-03T18:15:33.770+01:00</t>
  </si>
  <si>
    <t>2025-12-03T18:01:03.238+01:00</t>
  </si>
  <si>
    <t>2025-12-03T18:12:22.632+01:00</t>
  </si>
  <si>
    <t>2025-12-03T17:59:23.556+01:00</t>
  </si>
  <si>
    <t>2025-12-03T18:05:43.917+01:00</t>
  </si>
  <si>
    <t>2025-12-03T17:57:35.966+01:00</t>
  </si>
  <si>
    <t>2025-12-03T18:09:03.789+01:00</t>
  </si>
  <si>
    <t>2025-12-03T17:53:02.249+01:00</t>
  </si>
  <si>
    <t>2025-12-03T18:04:50.550+01:00</t>
  </si>
  <si>
    <t>2025-12-03T17:51:33.227+01:00</t>
  </si>
  <si>
    <t>2025-12-03T18:01:43.761+01:00</t>
  </si>
  <si>
    <t>Rostislav Hendrych</t>
  </si>
  <si>
    <t>2025-12-03T17:51:13.965+01:00</t>
  </si>
  <si>
    <t>2025-12-04T10:33:56.125+01:00</t>
  </si>
  <si>
    <t>2025-12-04T11:02:32.162+01:00</t>
  </si>
  <si>
    <t>2025-12-04T09:15:00.605+01:00</t>
  </si>
  <si>
    <t>2025-12-03T17:50:03.794+01:00</t>
  </si>
  <si>
    <t>2025-12-03T18:01:29.789+01:00</t>
  </si>
  <si>
    <t>2025-12-03T17:41:30.681+01:00</t>
  </si>
  <si>
    <t>2025-12-03T18:06:55.849+01:00</t>
  </si>
  <si>
    <t>2025-12-03T17:38:03.034+01:00</t>
  </si>
  <si>
    <t>2025-12-03T17:45:02.493+01:00</t>
  </si>
  <si>
    <t>2025-12-03T17:59:59.445+01:00</t>
  </si>
  <si>
    <t>2025-12-03T17:38:03.311+01:00</t>
  </si>
  <si>
    <t>2025-12-03T17:34:25.382+01:00</t>
  </si>
  <si>
    <t>2025-12-03T17:49:49.462+01:00</t>
  </si>
  <si>
    <t>2025-12-03T17:48:37.088+01:00</t>
  </si>
  <si>
    <t>2025-12-03T17:25:55.118+01:00</t>
  </si>
  <si>
    <t>2025-12-03T17:31:56.641+01:00</t>
  </si>
  <si>
    <t>2025-12-03T17:17:48.779+01:00</t>
  </si>
  <si>
    <t>2025-12-03T17:25:51.603+01:00</t>
  </si>
  <si>
    <t>2025-12-03T17:13:18.289+01:00</t>
  </si>
  <si>
    <t>2025-12-03T17:25:06.544+01:00</t>
  </si>
  <si>
    <t>2025-12-03T16:44:33.517+01:00</t>
  </si>
  <si>
    <t>2025-12-03T16:54:53.537+01:00</t>
  </si>
  <si>
    <t>2025-12-03T16:41:35.023+01:00</t>
  </si>
  <si>
    <t>2025-12-03T16:41:35.337+01:00</t>
  </si>
  <si>
    <t>2025-12-03T16:35:11.737+01:00</t>
  </si>
  <si>
    <t>2025-12-03T16:52:15.538+01:00</t>
  </si>
  <si>
    <t>2025-12-03T16:27:02.533+01:00</t>
  </si>
  <si>
    <t>2025-12-03T16:32:57.301+01:00</t>
  </si>
  <si>
    <t>2025-12-03T16:21:28.557+01:00</t>
  </si>
  <si>
    <t>2025-12-03T16:31:40.660+01:00</t>
  </si>
  <si>
    <t>2025-12-03T16:15:58.023+01:00</t>
  </si>
  <si>
    <t>2025-12-03T16:27:41.338+01:00</t>
  </si>
  <si>
    <t>2025-12-03T15:53:05.680+01:00</t>
  </si>
  <si>
    <t>2025-12-03T15:56:32.146+01:00</t>
  </si>
  <si>
    <t>Otabek</t>
  </si>
  <si>
    <t>2025-12-03T15:50:45.756+01:00</t>
  </si>
  <si>
    <t>2025-12-03T15:56:29.469+01:00</t>
  </si>
  <si>
    <t>2025-12-03T15:40:03.485+01:00</t>
  </si>
  <si>
    <t>2025-12-03T15:53:27.269+01:00</t>
  </si>
  <si>
    <t>2025-12-03T16:10:51.402+01:00</t>
  </si>
  <si>
    <t>2025-12-03T15:40:03.841+01:00</t>
  </si>
  <si>
    <t>2025-12-03T15:39:20.511+01:00</t>
  </si>
  <si>
    <t>2025-12-03T15:46:41.449+01:00</t>
  </si>
  <si>
    <t>2025-12-03T15:29:02.203+01:00</t>
  </si>
  <si>
    <t>2025-12-03T15:38:06.322+01:00</t>
  </si>
  <si>
    <t>2025-12-03T15:56:48.287+01:00</t>
  </si>
  <si>
    <t>2025-12-03T15:29:02.490+01:00</t>
  </si>
  <si>
    <t>2025-12-03T15:14:03.441+01:00</t>
  </si>
  <si>
    <t>2025-12-03T15:25:25.225+01:00</t>
  </si>
  <si>
    <t>2025-12-03T15:49:13.262+01:00</t>
  </si>
  <si>
    <t>2025-12-03T15:14:03.709+01:00</t>
  </si>
  <si>
    <t>2025-12-03T15:13:07.163+01:00</t>
  </si>
  <si>
    <t>2025-12-03T15:19:20.527+01:00</t>
  </si>
  <si>
    <t>2025-12-03T14:26:11.444+01:00</t>
  </si>
  <si>
    <t>2025-12-03T14:31:42.929+01:00</t>
  </si>
  <si>
    <t>Jasbir</t>
  </si>
  <si>
    <t>2025-12-03T14:23:18.455+01:00</t>
  </si>
  <si>
    <t>2025-12-03T14:40:09.105+01:00</t>
  </si>
  <si>
    <t>2025-12-03T14:22:38.023+01:00</t>
  </si>
  <si>
    <t>2025-12-03T14:27:30.931+01:00</t>
  </si>
  <si>
    <t>2025-12-03T14:19:07.693+01:00</t>
  </si>
  <si>
    <t>2025-12-03T14:22:02.914+01:00</t>
  </si>
  <si>
    <t>2025-12-03T14:17:59.037+01:00</t>
  </si>
  <si>
    <t>2025-12-03T14:22:57.122+01:00</t>
  </si>
  <si>
    <t>2025-12-03T14:04:50.504+01:00</t>
  </si>
  <si>
    <t>2025-12-03T14:09:56.970+01:00</t>
  </si>
  <si>
    <t>2025-12-03T13:46:48.402+01:00</t>
  </si>
  <si>
    <t>2025-12-03T13:53:37.038+01:00</t>
  </si>
  <si>
    <t>2025-12-03T13:40:02.827+01:00</t>
  </si>
  <si>
    <t>2025-12-03T13:47:15.877+01:00</t>
  </si>
  <si>
    <t>2025-12-03T13:59:30.275+01:00</t>
  </si>
  <si>
    <t>2025-12-03T13:40:03.701+01:00</t>
  </si>
  <si>
    <t>2025-12-03T13:06:23.862+01:00</t>
  </si>
  <si>
    <t>2025-12-03T13:11:36.000+01:00</t>
  </si>
  <si>
    <t>2025-12-03T12:50:17.386+01:00</t>
  </si>
  <si>
    <t>2025-12-03T12:56:50.074+01:00</t>
  </si>
  <si>
    <t>2025-12-03T12:18:18.664+01:00</t>
  </si>
  <si>
    <t>2025-12-03T12:27:09.851+01:00</t>
  </si>
  <si>
    <t>2025-12-03T12:02:41.460+01:00</t>
  </si>
  <si>
    <t>2025-12-03T12:05:30.727+01:00</t>
  </si>
  <si>
    <t>2025-12-03T11:49:36.680+01:00</t>
  </si>
  <si>
    <t>2025-12-03T11:55:26.008+01:00</t>
  </si>
  <si>
    <t>2025-12-03T11:48:02.596+01:00</t>
  </si>
  <si>
    <t>2025-12-03T11:56:48.416+01:00</t>
  </si>
  <si>
    <t>2025-12-03T12:19:47.942+01:00</t>
  </si>
  <si>
    <t>2025-12-03T11:48:03.078+01:00</t>
  </si>
  <si>
    <t>2025-12-03T11:41:16.728+01:00</t>
  </si>
  <si>
    <t>2025-12-03T11:47:12.583+01:00</t>
  </si>
  <si>
    <t>2025-12-03T00:02:03.731+01:00</t>
  </si>
  <si>
    <t>2025-12-03T00:10:17.296+01:00</t>
  </si>
  <si>
    <t>2025-12-02T23:59:59.465+01:00</t>
  </si>
  <si>
    <t>2025-12-03T00:09:06.383+01:00</t>
  </si>
  <si>
    <t>2025-12-02T23:59:15.768+01:00</t>
  </si>
  <si>
    <t>2025-12-02T23:59:36.262+01:00</t>
  </si>
  <si>
    <t>2025-12-02T23:46:05.148+01:00</t>
  </si>
  <si>
    <t>2025-12-02T23:54:16.172+01:00</t>
  </si>
  <si>
    <t>2025-12-03T00:03:58.588+01:00</t>
  </si>
  <si>
    <t>2025-12-02T23:46:05.406+01:00</t>
  </si>
  <si>
    <t>2025-12-02T23:45:36.002+01:00</t>
  </si>
  <si>
    <t>2025-12-02T23:53:11.177+01:00</t>
  </si>
  <si>
    <t>2025-12-02T23:43:45.416+01:00</t>
  </si>
  <si>
    <t>2025-12-02T23:57:32.348+01:00</t>
  </si>
  <si>
    <t>2025-12-02T23:41:05.386+01:00</t>
  </si>
  <si>
    <t>2025-12-02T23:49:55.352+01:00</t>
  </si>
  <si>
    <t>2025-12-02T23:40:04.215+01:00</t>
  </si>
  <si>
    <t>2025-12-02T23:50:37.164+01:00</t>
  </si>
  <si>
    <t>2025-12-02T23:23:15.302+01:00</t>
  </si>
  <si>
    <t>2025-12-02T23:30:41.404+01:00</t>
  </si>
  <si>
    <t>2025-12-02T23:12:53.106+01:00</t>
  </si>
  <si>
    <t>2025-12-02T23:19:37.451+01:00</t>
  </si>
  <si>
    <t>2025-12-02T23:07:41.319+01:00</t>
  </si>
  <si>
    <t>2025-12-02T23:14:05.355+01:00</t>
  </si>
  <si>
    <t>2025-12-02T23:01:20.690+01:00</t>
  </si>
  <si>
    <t>2025-12-02T23:06:32.274+01:00</t>
  </si>
  <si>
    <t>2025-12-02T22:48:32.573+01:00</t>
  </si>
  <si>
    <t>2025-12-02T22:56:31.330+01:00</t>
  </si>
  <si>
    <t>2025-12-02T22:40:39.517+01:00</t>
  </si>
  <si>
    <t>2025-12-02T22:46:34.228+01:00</t>
  </si>
  <si>
    <t>2025-12-02T22:37:38.209+01:00</t>
  </si>
  <si>
    <t>2025-12-02T22:40:56.014+01:00</t>
  </si>
  <si>
    <t>2025-12-02T22:24:30.317+01:00</t>
  </si>
  <si>
    <t>2025-12-02T22:33:09.177+01:00</t>
  </si>
  <si>
    <t>2025-12-02T22:24:04.576+01:00</t>
  </si>
  <si>
    <t>2025-12-02T22:32:41.006+01:00</t>
  </si>
  <si>
    <t>Vitalii</t>
  </si>
  <si>
    <t>2025-12-02T22:05:13.109+01:00</t>
  </si>
  <si>
    <t>2025-12-02T22:12:09.077+01:00</t>
  </si>
  <si>
    <t>2025-12-02T21:58:59.766+01:00</t>
  </si>
  <si>
    <t>2025-12-02T22:05:17.854+01:00</t>
  </si>
  <si>
    <t>2025-12-02T21:54:25.530+01:00</t>
  </si>
  <si>
    <t>2025-12-02T22:03:38.004+01:00</t>
  </si>
  <si>
    <t>2025-12-02T21:52:25.843+01:00</t>
  </si>
  <si>
    <t>2025-12-02T22:03:37.096+01:00</t>
  </si>
  <si>
    <t>2025-12-02T21:45:21.021+01:00</t>
  </si>
  <si>
    <t>2025-12-02T21:54:40.010+01:00</t>
  </si>
  <si>
    <t>2025-12-02T21:39:26.595+01:00</t>
  </si>
  <si>
    <t>2025-12-02T21:46:41.124+01:00</t>
  </si>
  <si>
    <t>2025-12-02T21:36:12.730+01:00</t>
  </si>
  <si>
    <t>2025-12-02T21:44:24.066+01:00</t>
  </si>
  <si>
    <t>2025-12-02T21:34:54.870+01:00</t>
  </si>
  <si>
    <t>2025-12-02T21:44:28.032+01:00</t>
  </si>
  <si>
    <t>2025-12-02T21:08:58.147+01:00</t>
  </si>
  <si>
    <t>2025-12-02T21:16:47.948+01:00</t>
  </si>
  <si>
    <t>2025-12-02T21:07:02.979+01:00</t>
  </si>
  <si>
    <t>2025-12-02T21:10:26.742+01:00</t>
  </si>
  <si>
    <t>2025-12-02T21:31:36.377+01:00</t>
  </si>
  <si>
    <t>2025-12-02T21:07:03.319+01:00</t>
  </si>
  <si>
    <t>2025-12-02T21:00:52.876+01:00</t>
  </si>
  <si>
    <t>2025-12-02T21:07:32.897+01:00</t>
  </si>
  <si>
    <t>2025-12-02T20:56:28.974+01:00</t>
  </si>
  <si>
    <t>2025-12-02T21:03:35.727+01:00</t>
  </si>
  <si>
    <t>2025-12-02T20:55:46.107+01:00</t>
  </si>
  <si>
    <t>2025-12-02T21:03:56.919+01:00</t>
  </si>
  <si>
    <t>2025-12-02T20:52:03.072+01:00</t>
  </si>
  <si>
    <t>2025-12-02T21:05:08.695+01:00</t>
  </si>
  <si>
    <t>2025-12-02T21:17:30.182+01:00</t>
  </si>
  <si>
    <t>2025-12-02T20:52:03.322+01:00</t>
  </si>
  <si>
    <t>2025-12-02T20:43:22.247+01:00</t>
  </si>
  <si>
    <t>2025-12-02T20:51:52.836+01:00</t>
  </si>
  <si>
    <t>2025-12-02T20:28:33.202+01:00</t>
  </si>
  <si>
    <t>2025-12-02T20:36:57.093+01:00</t>
  </si>
  <si>
    <t>2025-12-02T20:28:02.570+01:00</t>
  </si>
  <si>
    <t>2025-12-02T20:38:23.580+01:00</t>
  </si>
  <si>
    <t>2025-12-02T20:51:06.034+01:00</t>
  </si>
  <si>
    <t>2025-12-02T20:28:03.681+01:00</t>
  </si>
  <si>
    <t>Hardeep</t>
  </si>
  <si>
    <t>2025-12-02T20:26:24.759+01:00</t>
  </si>
  <si>
    <t>2025-12-02T20:33:51.746+01:00</t>
  </si>
  <si>
    <t>2025-12-02T20:09:58.189+01:00</t>
  </si>
  <si>
    <t>2025-12-02T20:18:39.848+01:00</t>
  </si>
  <si>
    <t>2025-12-02T20:00:32.822+01:00</t>
  </si>
  <si>
    <t>2025-12-02T20:00:51.564+01:00</t>
  </si>
  <si>
    <t>2025-12-02T19:56:46.763+01:00</t>
  </si>
  <si>
    <t>2025-12-02T20:03:56.774+01:00</t>
  </si>
  <si>
    <t>2025-12-02T19:51:42.470+01:00</t>
  </si>
  <si>
    <t>2025-12-02T19:59:42.766+01:00</t>
  </si>
  <si>
    <t>2025-12-02T19:48:04.637+01:00</t>
  </si>
  <si>
    <t>2025-12-02T19:56:06.581+01:00</t>
  </si>
  <si>
    <t>2025-12-02T19:45:51.601+01:00</t>
  </si>
  <si>
    <t>2025-12-02T19:55:38.830+01:00</t>
  </si>
  <si>
    <t>2025-12-02T19:45:02.999+01:00</t>
  </si>
  <si>
    <t>2025-12-02T19:53:43.563+01:00</t>
  </si>
  <si>
    <t>2025-12-02T19:39:01.875+01:00</t>
  </si>
  <si>
    <t>2025-12-02T19:47:00.598+01:00</t>
  </si>
  <si>
    <t>2025-12-02T20:07:26.291+01:00</t>
  </si>
  <si>
    <t>2025-12-02T19:39:02.494+01:00</t>
  </si>
  <si>
    <t>2025-12-02T19:30:29.849+01:00</t>
  </si>
  <si>
    <t>2025-12-02T19:38:07.017+01:00</t>
  </si>
  <si>
    <t>2025-12-02T19:29:17.845+01:00</t>
  </si>
  <si>
    <t>2025-12-02T19:34:39.866+01:00</t>
  </si>
  <si>
    <t>2025-12-02T19:22:47.521+01:00</t>
  </si>
  <si>
    <t>2025-12-02T19:33:25.752+01:00</t>
  </si>
  <si>
    <t>2025-12-02T19:18:02.728+01:00</t>
  </si>
  <si>
    <t>2025-12-02T19:27:29.560+01:00</t>
  </si>
  <si>
    <t>2025-12-02T19:38:02.957+01:00</t>
  </si>
  <si>
    <t>2025-12-02T19:18:03.202+01:00</t>
  </si>
  <si>
    <t>2025-12-02T19:15:54.538+01:00</t>
  </si>
  <si>
    <t>2025-12-02T19:24:36.235+01:00</t>
  </si>
  <si>
    <t>2025-12-02T19:06:02.797+01:00</t>
  </si>
  <si>
    <t>2025-12-02T19:15:51.844+01:00</t>
  </si>
  <si>
    <t>2025-12-02T19:05:03.168+01:00</t>
  </si>
  <si>
    <t>2025-12-02T19:15:35.692+01:00</t>
  </si>
  <si>
    <t>2025-12-02T19:03:42.420+01:00</t>
  </si>
  <si>
    <t>2025-12-02T19:14:44.287+01:00</t>
  </si>
  <si>
    <t>2025-12-02T19:02:44.716+01:00</t>
  </si>
  <si>
    <t>2025-12-02T19:09:50.355+01:00</t>
  </si>
  <si>
    <t>2025-12-02T19:02:03.723+01:00</t>
  </si>
  <si>
    <t>2025-12-02T19:11:13.066+01:00</t>
  </si>
  <si>
    <t>2025-12-02T19:01:34.742+01:00</t>
  </si>
  <si>
    <t>2025-12-02T19:06:29.040+01:00</t>
  </si>
  <si>
    <t>2025-12-02T18:46:39.098+01:00</t>
  </si>
  <si>
    <t>2025-12-02T18:59:01.412+01:00</t>
  </si>
  <si>
    <t>2025-12-02T18:37:18.056+01:00</t>
  </si>
  <si>
    <t>2025-12-02T18:42:48.195+01:00</t>
  </si>
  <si>
    <t>2025-12-02T18:35:38.353+01:00</t>
  </si>
  <si>
    <t>2025-12-02T18:40:31.861+01:00</t>
  </si>
  <si>
    <t>2025-12-02T18:27:13.105+01:00</t>
  </si>
  <si>
    <t>2025-12-02T18:38:27.078+01:00</t>
  </si>
  <si>
    <t>2025-12-02T18:22:30.496+01:00</t>
  </si>
  <si>
    <t>2025-12-02T18:30:13.926+01:00</t>
  </si>
  <si>
    <t>2025-12-02T18:21:33.915+01:00</t>
  </si>
  <si>
    <t>2025-12-02T18:28:21.940+01:00</t>
  </si>
  <si>
    <t>2025-12-02T18:20:10.210+01:00</t>
  </si>
  <si>
    <t>2025-12-02T18:35:45.134+01:00</t>
  </si>
  <si>
    <t>2025-12-02T18:19:36.037+01:00</t>
  </si>
  <si>
    <t>2025-12-02T18:26:38.642+01:00</t>
  </si>
  <si>
    <t>2025-12-02T18:14:38.274+01:00</t>
  </si>
  <si>
    <t>2025-12-02T18:26:08.134+01:00</t>
  </si>
  <si>
    <t>2025-12-02T18:10:02.882+01:00</t>
  </si>
  <si>
    <t>2025-12-02T18:34:20.070+01:00</t>
  </si>
  <si>
    <t>2025-12-02T18:42:47.922+01:00</t>
  </si>
  <si>
    <t>2025-12-02T18:10:03.237+01:00</t>
  </si>
  <si>
    <t>2025-12-02T17:50:01.938+01:00</t>
  </si>
  <si>
    <t>2025-12-02T18:03:35.112+01:00</t>
  </si>
  <si>
    <t>2025-12-02T17:45:02.366+01:00</t>
  </si>
  <si>
    <t>2025-12-02T17:59:43.731+01:00</t>
  </si>
  <si>
    <t>2025-12-02T18:17:08.449+01:00</t>
  </si>
  <si>
    <t>2025-12-02T17:45:02.636+01:00</t>
  </si>
  <si>
    <t>2025-12-02T17:35:46.676+01:00</t>
  </si>
  <si>
    <t>2025-12-02T17:59:12.730+01:00</t>
  </si>
  <si>
    <t>2025-12-02T17:08:02.776+01:00</t>
  </si>
  <si>
    <t>2025-12-02T17:14:59.850+01:00</t>
  </si>
  <si>
    <t>2025-12-02T16:56:53.431+01:00</t>
  </si>
  <si>
    <t>2025-12-02T17:10:29.915+01:00</t>
  </si>
  <si>
    <t>2025-12-02T16:46:19.704+01:00</t>
  </si>
  <si>
    <t>2025-12-02T16:53:26.905+01:00</t>
  </si>
  <si>
    <t>2025-12-02T16:24:26.132+01:00</t>
  </si>
  <si>
    <t>2025-12-02T16:32:14.856+01:00</t>
  </si>
  <si>
    <t>2025-12-02T16:21:17.143+01:00</t>
  </si>
  <si>
    <t>2025-12-02T16:28:08.540+01:00</t>
  </si>
  <si>
    <t>2025-12-02T16:09:03.994+01:00</t>
  </si>
  <si>
    <t>2025-12-02T16:22:13.053+01:00</t>
  </si>
  <si>
    <t>2025-12-02T16:30:47.744+01:00</t>
  </si>
  <si>
    <t>2025-12-02T16:09:04.344+01:00</t>
  </si>
  <si>
    <t>2025-12-02T15:32:45.940+01:00</t>
  </si>
  <si>
    <t>2025-12-02T15:53:40.654+01:00</t>
  </si>
  <si>
    <t>2025-12-02T15:10:35.545+01:00</t>
  </si>
  <si>
    <t>2025-12-02T15:16:16.254+01:00</t>
  </si>
  <si>
    <t>2025-12-02T15:04:02.237+01:00</t>
  </si>
  <si>
    <t>2025-12-02T15:12:20.239+01:00</t>
  </si>
  <si>
    <t>2025-12-02T14:36:01.935+01:00</t>
  </si>
  <si>
    <t>2025-12-02T14:50:20.203+01:00</t>
  </si>
  <si>
    <t>2025-12-02T14:24:54.850+01:00</t>
  </si>
  <si>
    <t>2025-12-02T14:38:15.352+01:00</t>
  </si>
  <si>
    <t>2025-12-02T15:06:52.825+01:00</t>
  </si>
  <si>
    <t>2025-12-02T14:24:55.149+01:00</t>
  </si>
  <si>
    <t>Bakhodirjon</t>
  </si>
  <si>
    <t>2025-12-02T14:23:48.956+01:00</t>
  </si>
  <si>
    <t>2025-12-02T14:38:01.313+01:00</t>
  </si>
  <si>
    <t>2025-12-02T13:30:39.178+01:00</t>
  </si>
  <si>
    <t>2025-12-02T13:39:08.158+01:00</t>
  </si>
  <si>
    <t>2025-12-02T13:30:07.610+01:00</t>
  </si>
  <si>
    <t>2025-12-02T13:37:41.845+01:00</t>
  </si>
  <si>
    <t>2025-12-02T13:13:33.545+01:00</t>
  </si>
  <si>
    <t>2025-12-02T13:26:05.876+01:00</t>
  </si>
  <si>
    <t>2025-12-02T13:08:04.149+01:00</t>
  </si>
  <si>
    <t>2025-12-02T13:25:26.645+01:00</t>
  </si>
  <si>
    <t>2025-12-02T13:41:14.882+01:00</t>
  </si>
  <si>
    <t>2025-12-02T13:08:04.988+01:00</t>
  </si>
  <si>
    <t>2025-12-02T12:59:03.691+01:00</t>
  </si>
  <si>
    <t>2025-12-02T13:19:33.672+01:00</t>
  </si>
  <si>
    <t>2025-12-02T12:29:16.339+01:00</t>
  </si>
  <si>
    <t>2025-12-02T12:40:07.753+01:00</t>
  </si>
  <si>
    <t>2025-12-02T12:25:17.035+01:00</t>
  </si>
  <si>
    <t>2025-12-02T12:34:08.525+01:00</t>
  </si>
  <si>
    <t>2025-12-02T12:22:24.055+01:00</t>
  </si>
  <si>
    <t>2025-12-02T12:32:00.932+01:00</t>
  </si>
  <si>
    <t>2025-12-02T11:16:02.173+01:00</t>
  </si>
  <si>
    <t>2025-12-02T11:35:49.306+01:00</t>
  </si>
  <si>
    <t>2025-12-02T11:09:21.358+01:00</t>
  </si>
  <si>
    <t>2025-12-02T11:13:22.890+01:00</t>
  </si>
  <si>
    <t>2025-12-02T11:07:57.163+01:00</t>
  </si>
  <si>
    <t>2025-12-02T11:26:50.278+01:00</t>
  </si>
  <si>
    <t>2025-12-02T11:07:52.337+01:00</t>
  </si>
  <si>
    <t>2025-12-02T11:13:21.948+01:00</t>
  </si>
  <si>
    <t>2025-12-02T11:03:02.092+01:00</t>
  </si>
  <si>
    <t>2025-12-02T11:25:01.982+01:00</t>
  </si>
  <si>
    <t>2025-12-02T00:48:05.705+01:00</t>
  </si>
  <si>
    <t>Khusen</t>
  </si>
  <si>
    <t>2025-12-02T00:37:12.369+01:00</t>
  </si>
  <si>
    <t>2025-12-02T00:43:22.016+01:00</t>
  </si>
  <si>
    <t>2025-12-02T00:33:12.349+01:00</t>
  </si>
  <si>
    <t>2025-12-02T00:39:00.078+01:00</t>
  </si>
  <si>
    <t>2025-12-02T00:33:03.352+01:00</t>
  </si>
  <si>
    <t>2025-12-02T00:40:31.883+01:00</t>
  </si>
  <si>
    <t>2025-12-02T00:28:20.314+01:00</t>
  </si>
  <si>
    <t>2025-12-02T00:38:22.085+01:00</t>
  </si>
  <si>
    <t>2025-12-02T00:18:40.314+01:00</t>
  </si>
  <si>
    <t>2025-12-02T00:27:18.039+01:00</t>
  </si>
  <si>
    <t>2025-12-02T00:15:10.194+01:00</t>
  </si>
  <si>
    <t>2025-12-02T00:21:20.151+01:00</t>
  </si>
  <si>
    <t>2025-12-02T00:14:04.584+01:00</t>
  </si>
  <si>
    <t>2025-12-02T00:26:03.857+01:00</t>
  </si>
  <si>
    <t>Nahid</t>
  </si>
  <si>
    <t>2025-12-02T00:12:22.269+01:00</t>
  </si>
  <si>
    <t>2025-12-02T00:21:52.025+01:00</t>
  </si>
  <si>
    <t>2025-12-02T00:06:32.974+01:00</t>
  </si>
  <si>
    <t>2025-12-02T00:16:26.081+01:00</t>
  </si>
  <si>
    <t>2025-12-01T23:57:31.077+01:00</t>
  </si>
  <si>
    <t>2025-12-02T00:05:28.107+01:00</t>
  </si>
  <si>
    <t>2025-12-01T23:56:31.994+01:00</t>
  </si>
  <si>
    <t>2025-12-02T00:04:21.117+01:00</t>
  </si>
  <si>
    <t>Yuriy</t>
  </si>
  <si>
    <t>2025-12-01T23:50:02.216+01:00</t>
  </si>
  <si>
    <t>2025-12-01T23:57:24.997+01:00</t>
  </si>
  <si>
    <t>2025-12-01T23:49:54.016+01:00</t>
  </si>
  <si>
    <t>2025-12-01T23:56:19.983+01:00</t>
  </si>
  <si>
    <t>2025-12-01T23:41:06.509+01:00</t>
  </si>
  <si>
    <t>2025-12-01T23:48:28.911+01:00</t>
  </si>
  <si>
    <t>2025-12-01T23:39:51.185+01:00</t>
  </si>
  <si>
    <t>2025-12-01T23:51:39.954+01:00</t>
  </si>
  <si>
    <t>2025-12-01T23:39:07.692+01:00</t>
  </si>
  <si>
    <t>2025-12-01T23:44:44.817+01:00</t>
  </si>
  <si>
    <t>2025-12-01T23:29:43.097+01:00</t>
  </si>
  <si>
    <t>2025-12-01T23:37:03.020+01:00</t>
  </si>
  <si>
    <t>2025-12-01T23:28:31.088+01:00</t>
  </si>
  <si>
    <t>2025-12-01T23:35:41.016+01:00</t>
  </si>
  <si>
    <t>2025-12-01T23:18:30.110+01:00</t>
  </si>
  <si>
    <t>2025-12-01T23:28:57.876+01:00</t>
  </si>
  <si>
    <t>2025-12-01T23:16:29.611+01:00</t>
  </si>
  <si>
    <t>2025-12-01T23:25:34.046+01:00</t>
  </si>
  <si>
    <t>2025-12-01T23:04:57.373+01:00</t>
  </si>
  <si>
    <t>2025-12-01T23:11:38.953+01:00</t>
  </si>
  <si>
    <t>2025-12-01T22:57:25.794+01:00</t>
  </si>
  <si>
    <t>2025-12-01T23:01:34.904+01:00</t>
  </si>
  <si>
    <t>2025-12-01T22:54:27.535+01:00</t>
  </si>
  <si>
    <t>2025-12-01T23:03:40.903+01:00</t>
  </si>
  <si>
    <t>2025-12-01T22:54:03.366+01:00</t>
  </si>
  <si>
    <t>2025-12-01T23:01:41.610+01:00</t>
  </si>
  <si>
    <t>2025-12-01T23:11:28.408+01:00</t>
  </si>
  <si>
    <t>2025-12-01T22:54:03.760+01:00</t>
  </si>
  <si>
    <t>2025-12-01T22:45:18.245+01:00</t>
  </si>
  <si>
    <t>2025-12-01T22:57:58.812+01:00</t>
  </si>
  <si>
    <t>2025-12-01T22:36:06.079+01:00</t>
  </si>
  <si>
    <t>2025-12-01T22:41:25.740+01:00</t>
  </si>
  <si>
    <t>2025-12-01T22:15:36.233+01:00</t>
  </si>
  <si>
    <t>2025-12-01T22:22:52.683+01:00</t>
  </si>
  <si>
    <t>2025-12-01T22:07:02.331+01:00</t>
  </si>
  <si>
    <t>2025-12-01T22:22:13.710+01:00</t>
  </si>
  <si>
    <t>2025-12-01T21:49:03.718+01:00</t>
  </si>
  <si>
    <t>2025-12-01T21:55:48.388+01:00</t>
  </si>
  <si>
    <t>2025-12-01T22:06:29.905+01:00</t>
  </si>
  <si>
    <t>2025-12-01T21:49:03.998+01:00</t>
  </si>
  <si>
    <t>2025-12-01T21:40:48.215+01:00</t>
  </si>
  <si>
    <t>2025-12-01T21:53:55.561+01:00</t>
  </si>
  <si>
    <t>2025-12-01T21:27:13.093+01:00</t>
  </si>
  <si>
    <t>2025-12-01T21:33:34.475+01:00</t>
  </si>
  <si>
    <t>2025-12-01T21:14:18.482+01:00</t>
  </si>
  <si>
    <t>2025-12-01T21:21:58.699+01:00</t>
  </si>
  <si>
    <t>2025-12-01T21:13:02.064+01:00</t>
  </si>
  <si>
    <t>2025-12-01T21:21:00.269+01:00</t>
  </si>
  <si>
    <t>2025-12-01T21:25:58.142+01:00</t>
  </si>
  <si>
    <t>2025-12-01T21:13:02.392+01:00</t>
  </si>
  <si>
    <t>2025-12-01T21:12:03.912+01:00</t>
  </si>
  <si>
    <t>2025-12-01T21:18:59.246+01:00</t>
  </si>
  <si>
    <t>2025-12-01T21:34:00.944+01:00</t>
  </si>
  <si>
    <t>2025-12-01T21:12:04.214+01:00</t>
  </si>
  <si>
    <t>2025-12-01T21:07:02.535+01:00</t>
  </si>
  <si>
    <t>2025-12-01T21:19:42.584+01:00</t>
  </si>
  <si>
    <t>2025-12-01T21:05:47.831+01:00</t>
  </si>
  <si>
    <t>2025-12-01T21:13:37.614+01:00</t>
  </si>
  <si>
    <t>2025-12-01T21:04:49.507+01:00</t>
  </si>
  <si>
    <t>2025-12-01T21:13:39.590+01:00</t>
  </si>
  <si>
    <t>2025-12-01T20:46:46.643+01:00</t>
  </si>
  <si>
    <t>2025-12-01T20:58:20.233+01:00</t>
  </si>
  <si>
    <t>2025-12-01T21:10:12.983+01:00</t>
  </si>
  <si>
    <t>2025-12-01T20:46:46.919+01:00</t>
  </si>
  <si>
    <t>Furkat</t>
  </si>
  <si>
    <t>2025-12-01T20:44:32.097+01:00</t>
  </si>
  <si>
    <t>2025-12-01T20:58:37.376+01:00</t>
  </si>
  <si>
    <t>2025-12-01T20:42:21.864+01:00</t>
  </si>
  <si>
    <t>2025-12-01T20:40:52.725+01:00</t>
  </si>
  <si>
    <t>2025-12-01T20:47:19.431+01:00</t>
  </si>
  <si>
    <t>2025-12-01T20:40:22.287+01:00</t>
  </si>
  <si>
    <t>2025-12-01T20:53:32.512+01:00</t>
  </si>
  <si>
    <t>Kamal</t>
  </si>
  <si>
    <t>2025-12-01T20:31:31.627+01:00</t>
  </si>
  <si>
    <t>2025-12-01T20:45:02.377+01:00</t>
  </si>
  <si>
    <t>2025-12-01T20:19:02.740+01:00</t>
  </si>
  <si>
    <t>2025-12-01T20:40:27.269+01:00</t>
  </si>
  <si>
    <t>2025-12-01T20:54:53.018+01:00</t>
  </si>
  <si>
    <t>2025-12-01T20:19:03.073+01:00</t>
  </si>
  <si>
    <t>2025-12-01T20:10:02.920+01:00</t>
  </si>
  <si>
    <t>2025-12-01T20:22:06.127+01:00</t>
  </si>
  <si>
    <t>2025-12-01T20:34:13.090+01:00</t>
  </si>
  <si>
    <t>2025-12-01T20:10:03.231+01:00</t>
  </si>
  <si>
    <t>2025-12-01T20:04:02.873+01:00</t>
  </si>
  <si>
    <t>2025-12-01T20:18:11.119+01:00</t>
  </si>
  <si>
    <t>2025-12-01T20:02:57.950+01:00</t>
  </si>
  <si>
    <t>2025-12-01T20:03:48.061+01:00</t>
  </si>
  <si>
    <t>2025-12-01T19:53:06.886+01:00</t>
  </si>
  <si>
    <t>2025-12-01T20:04:37.059+01:00</t>
  </si>
  <si>
    <t>2025-12-01T20:14:47.351+01:00</t>
  </si>
  <si>
    <t>2025-12-01T19:53:07.215+01:00</t>
  </si>
  <si>
    <t>2025-12-01T19:50:45.420+01:00</t>
  </si>
  <si>
    <t>2025-12-01T19:54:47.221+01:00</t>
  </si>
  <si>
    <t>2025-12-01T19:50:18.433+01:00</t>
  </si>
  <si>
    <t>2025-12-01T20:02:48.370+01:00</t>
  </si>
  <si>
    <t>2025-12-01T19:43:01.382+01:00</t>
  </si>
  <si>
    <t>2025-12-01T19:50:57.845+01:00</t>
  </si>
  <si>
    <t>2025-12-01T19:41:02.316+01:00</t>
  </si>
  <si>
    <t>2025-12-01T19:57:48.060+01:00</t>
  </si>
  <si>
    <t>2025-12-01T20:21:55.334+01:00</t>
  </si>
  <si>
    <t>2025-12-01T19:43:38.651+01:00</t>
  </si>
  <si>
    <t>2025-12-01T19:36:03.683+01:00</t>
  </si>
  <si>
    <t>2025-12-01T19:45:39.251+01:00</t>
  </si>
  <si>
    <t>2025-12-01T19:27:03.244+01:00</t>
  </si>
  <si>
    <t>2025-12-01T19:35:34.287+01:00</t>
  </si>
  <si>
    <t>2025-12-01T19:47:12.738+01:00</t>
  </si>
  <si>
    <t>2025-12-01T19:27:03.618+01:00</t>
  </si>
  <si>
    <t>2025-12-01T19:25:02.254+01:00</t>
  </si>
  <si>
    <t>2025-12-01T19:32:44.147+01:00</t>
  </si>
  <si>
    <t>2025-12-01T19:10:03.090+01:00</t>
  </si>
  <si>
    <t>2025-12-01T19:20:18.895+01:00</t>
  </si>
  <si>
    <t>2025-12-01T18:52:35.444+01:00</t>
  </si>
  <si>
    <t>2025-12-01T18:59:14.685+01:00</t>
  </si>
  <si>
    <t>2025-12-01T18:42:58.571+01:00</t>
  </si>
  <si>
    <t>2025-12-01T18:55:41.744+01:00</t>
  </si>
  <si>
    <t>Shokirov</t>
  </si>
  <si>
    <t>2025-12-01T18:37:51.140+01:00</t>
  </si>
  <si>
    <t>2025-12-01T18:54:05.305+01:00</t>
  </si>
  <si>
    <t>2025-12-01T18:37:04.148+01:00</t>
  </si>
  <si>
    <t>2025-12-01T18:47:36.429+01:00</t>
  </si>
  <si>
    <t>2025-12-01T18:58:53.420+01:00</t>
  </si>
  <si>
    <t>2025-12-01T18:37:04.507+01:00</t>
  </si>
  <si>
    <t>2025-12-01T18:34:04.602+01:00</t>
  </si>
  <si>
    <t>2025-12-01T18:42:00.486+01:00</t>
  </si>
  <si>
    <t>2025-12-01T18:23:53.366+01:00</t>
  </si>
  <si>
    <t>2025-12-01T18:38:17.621+01:00</t>
  </si>
  <si>
    <t>2025-12-01T18:23:24.177+01:00</t>
  </si>
  <si>
    <t>2025-12-01T18:37:02.558+01:00</t>
  </si>
  <si>
    <t>2025-12-01T18:15:03.057+01:00</t>
  </si>
  <si>
    <t>2025-12-01T18:23:14.295+01:00</t>
  </si>
  <si>
    <t>2025-12-01T18:36:30.256+01:00</t>
  </si>
  <si>
    <t>2025-12-01T18:15:04.558+01:00</t>
  </si>
  <si>
    <t>2025-12-01T18:11:03.033+01:00</t>
  </si>
  <si>
    <t>2025-12-01T18:16:10.309+01:00</t>
  </si>
  <si>
    <t>2025-12-01T18:45:30.860+01:00</t>
  </si>
  <si>
    <t>2025-12-01T18:11:03.665+01:00</t>
  </si>
  <si>
    <t>2025-12-01T18:09:44.108+01:00</t>
  </si>
  <si>
    <t>2025-12-01T18:19:41.483+01:00</t>
  </si>
  <si>
    <t>2025-12-01T18:04:02.762+01:00</t>
  </si>
  <si>
    <t>2025-12-01T18:15:00.346+01:00</t>
  </si>
  <si>
    <t>2025-12-01T18:31:47.965+01:00</t>
  </si>
  <si>
    <t>2025-12-01T18:04:03.194+01:00</t>
  </si>
  <si>
    <t>2025-12-01T17:58:03.347+01:00</t>
  </si>
  <si>
    <t>2025-12-01T18:07:39.355+01:00</t>
  </si>
  <si>
    <t>2025-12-01T17:48:02.513+01:00</t>
  </si>
  <si>
    <t>2025-12-01T17:55:49.265+01:00</t>
  </si>
  <si>
    <t>2025-12-01T18:24:09.397+01:00</t>
  </si>
  <si>
    <t>2025-12-01T17:48:40.872+01:00</t>
  </si>
  <si>
    <t>2025-12-01T17:33:12.081+01:00</t>
  </si>
  <si>
    <t>2025-12-01T17:46:00.498+01:00</t>
  </si>
  <si>
    <t>2025-12-01T17:18:08.719+01:00</t>
  </si>
  <si>
    <t>2025-12-01T17:28:54.167+01:00</t>
  </si>
  <si>
    <t>2025-12-01T17:17:40.249+01:00</t>
  </si>
  <si>
    <t>2025-12-01T17:50:02.473+01:00</t>
  </si>
  <si>
    <t>2025-12-01T17:10:07.162+01:00</t>
  </si>
  <si>
    <t>2025-12-01T17:19:16.340+01:00</t>
  </si>
  <si>
    <t>2025-12-01T17:06:37.482+01:00</t>
  </si>
  <si>
    <t>2025-12-01T17:25:33.356+01:00</t>
  </si>
  <si>
    <t>2025-12-01T17:01:02.640+01:00</t>
  </si>
  <si>
    <t>2025-12-01T17:14:23.122+01:00</t>
  </si>
  <si>
    <t>2025-12-01T17:29:29.462+01:00</t>
  </si>
  <si>
    <t>2025-12-01T17:01:02.895+01:00</t>
  </si>
  <si>
    <t>Mark</t>
  </si>
  <si>
    <t>2025-12-01T16:48:18.762+01:00</t>
  </si>
  <si>
    <t>2025-12-01T16:57:31.215+01:00</t>
  </si>
  <si>
    <t>2025-12-01T16:47:14.204+01:00</t>
  </si>
  <si>
    <t>2025-12-01T16:55:20.317+01:00</t>
  </si>
  <si>
    <t>2025-12-01T16:42:57.740+01:00</t>
  </si>
  <si>
    <t>2025-12-01T16:51:06.194+01:00</t>
  </si>
  <si>
    <t>2025-12-01T16:36:31.660+01:00</t>
  </si>
  <si>
    <t>2025-12-01T16:45:11.561+01:00</t>
  </si>
  <si>
    <t>2025-12-01T16:19:29.198+01:00</t>
  </si>
  <si>
    <t>2025-12-01T16:29:10.066+01:00</t>
  </si>
  <si>
    <t>2025-12-01T15:50:03.982+01:00</t>
  </si>
  <si>
    <t>2025-12-01T16:06:14.055+01:00</t>
  </si>
  <si>
    <t>2025-12-01T16:21:09.978+01:00</t>
  </si>
  <si>
    <t>2025-12-01T15:50:04.285+01:00</t>
  </si>
  <si>
    <t>2025-12-01T15:46:53.567+01:00</t>
  </si>
  <si>
    <t>2025-12-01T15:58:32.023+01:00</t>
  </si>
  <si>
    <t>2025-12-01T15:21:18.208+01:00</t>
  </si>
  <si>
    <t>2025-12-01T15:41:56.789+01:00</t>
  </si>
  <si>
    <t>2025-12-01T15:14:02.876+01:00</t>
  </si>
  <si>
    <t>2025-12-01T15:52:52.556+01:00</t>
  </si>
  <si>
    <t>2025-12-01T16:00:39.705+01:00</t>
  </si>
  <si>
    <t>2025-12-01T15:14:03.187+01:00</t>
  </si>
  <si>
    <t>2025-12-01T14:54:06.817+01:00</t>
  </si>
  <si>
    <t>2025-12-01T15:05:39.674+01:00</t>
  </si>
  <si>
    <t>2025-12-01T14:21:03.077+01:00</t>
  </si>
  <si>
    <t>2025-12-01T14:30:33.169+01:00</t>
  </si>
  <si>
    <t>2025-12-01T14:50:59.457+01:00</t>
  </si>
  <si>
    <t>2025-12-01T14:21:03.362+01:00</t>
  </si>
  <si>
    <t>Mohit</t>
  </si>
  <si>
    <t>2025-12-01T14:06:29.797+01:00</t>
  </si>
  <si>
    <t>2025-12-01T14:18:02.257+01:00</t>
  </si>
  <si>
    <t>2025-12-01T13:59:14.269+01:00</t>
  </si>
  <si>
    <t>2025-12-01T14:16:17.344+01:00</t>
  </si>
  <si>
    <t>2025-12-01T13:20:53.961+01:00</t>
  </si>
  <si>
    <t>2025-12-01T13:30:38.248+01:00</t>
  </si>
  <si>
    <t>2025-12-01T12:35:02.392+01:00</t>
  </si>
  <si>
    <t>2025-12-01T12:40:48.580+01:00</t>
  </si>
  <si>
    <t>2025-12-01T13:21:14.515+01:00</t>
  </si>
  <si>
    <t>2025-12-01T12:35:02.818+01:00</t>
  </si>
  <si>
    <t>2025-12-01T12:26:50.225+01:00</t>
  </si>
  <si>
    <t>2025-12-01T12:34:47.732+01:00</t>
  </si>
  <si>
    <t>2025-12-01T12:24:12.048+01:00</t>
  </si>
  <si>
    <t>2025-12-01T12:30:25.799+01:00</t>
  </si>
  <si>
    <t>2025-12-01T12:16:02.138+01:00</t>
  </si>
  <si>
    <t>2025-12-01T12:28:15.545+01:00</t>
  </si>
  <si>
    <t>2025-12-01T12:40:48.938+01:00</t>
  </si>
  <si>
    <t>2025-12-01T12:16:02.752+01:00</t>
  </si>
  <si>
    <t>2025-12-01T12:08:50.505+01:00</t>
  </si>
  <si>
    <t>2025-12-01T12:20:38.761+01:00</t>
  </si>
  <si>
    <t>2025-12-01T12:01:02.595+01:00</t>
  </si>
  <si>
    <t>2025-12-01T12:17:48.057+01:00</t>
  </si>
  <si>
    <t>2025-12-01T11:22:27.910+01:00</t>
  </si>
  <si>
    <t>2025-12-01T11:30:33.499+01:00</t>
  </si>
  <si>
    <t>2025-12-01T11:21:02.396+01:00</t>
  </si>
  <si>
    <t>2025-12-01T11:45:41.244+01:00</t>
  </si>
  <si>
    <t>2025-12-01T11:58:35.279+01:00</t>
  </si>
  <si>
    <t>2025-12-01T11:21:02.707+01:00</t>
  </si>
  <si>
    <t>2025-12-01T10:07:49.783+01:00</t>
  </si>
  <si>
    <t>2025-12-01T11:14:35.847+01:00</t>
  </si>
  <si>
    <t>Rakhmonjon</t>
  </si>
  <si>
    <t>2025-12-07T23:40:13.348+01:00</t>
  </si>
  <si>
    <t>2025-12-07T23:46:44.199+01:00</t>
  </si>
  <si>
    <t>Pizza Comeback Prosek</t>
  </si>
  <si>
    <t>Abdurakhmon</t>
  </si>
  <si>
    <t>2025-12-07T23:32:37.335+01:00</t>
  </si>
  <si>
    <t>2025-12-07T23:43:20.269+01:00</t>
  </si>
  <si>
    <t>2025-12-07T23:27:51.255+01:00</t>
  </si>
  <si>
    <t>2025-12-07T23:34:27.318+01:00</t>
  </si>
  <si>
    <t>2025-12-07T22:35:46.086+01:00</t>
  </si>
  <si>
    <t>2025-12-07T22:41:17.339+01:00</t>
  </si>
  <si>
    <t>2025-12-07T22:28:41.438+01:00</t>
  </si>
  <si>
    <t>2025-12-07T22:34:56.204+01:00</t>
  </si>
  <si>
    <t>2025-12-07T22:13:29.652+01:00</t>
  </si>
  <si>
    <t>2025-12-07T22:24:15.322+01:00</t>
  </si>
  <si>
    <t>2025-12-07T22:12:04.794+01:00</t>
  </si>
  <si>
    <t>2025-12-07T22:25:59.938+01:00</t>
  </si>
  <si>
    <t>2025-12-07T22:42:50.655+01:00</t>
  </si>
  <si>
    <t>2025-12-07T22:12:05.172+01:00</t>
  </si>
  <si>
    <t>2025-12-07T21:54:22.267+01:00</t>
  </si>
  <si>
    <t>2025-12-07T22:04:56.164+01:00</t>
  </si>
  <si>
    <t>2025-12-07T21:50:52.103+01:00</t>
  </si>
  <si>
    <t>2025-12-07T22:02:02.124+01:00</t>
  </si>
  <si>
    <t>2025-12-07T21:43:52.714+01:00</t>
  </si>
  <si>
    <t>2025-12-07T21:53:47.052+01:00</t>
  </si>
  <si>
    <t>2025-12-07T21:37:12.466+01:00</t>
  </si>
  <si>
    <t>2025-12-07T21:43:32.944+01:00</t>
  </si>
  <si>
    <t>2025-12-07T21:34:06.362+01:00</t>
  </si>
  <si>
    <t>2025-12-07T21:40:34.971+01:00</t>
  </si>
  <si>
    <t>2025-12-07T21:26:14.199+01:00</t>
  </si>
  <si>
    <t>2025-12-07T21:33:34.101+01:00</t>
  </si>
  <si>
    <t>2025-12-07T21:14:06.100+01:00</t>
  </si>
  <si>
    <t>2025-12-07T21:18:00.507+01:00</t>
  </si>
  <si>
    <t>2025-12-07T21:12:55.872+01:00</t>
  </si>
  <si>
    <t>2025-12-07T21:18:00.127+01:00</t>
  </si>
  <si>
    <t>2025-12-07T21:00:23.982+01:00</t>
  </si>
  <si>
    <t>2025-12-07T21:11:23.044+01:00</t>
  </si>
  <si>
    <t>2025-12-07T20:53:07.965+01:00</t>
  </si>
  <si>
    <t>2025-12-07T20:57:10.677+01:00</t>
  </si>
  <si>
    <t>2025-12-07T21:14:03.211+01:00</t>
  </si>
  <si>
    <t>2025-12-07T20:53:08.327+01:00</t>
  </si>
  <si>
    <t>2025-12-07T20:42:03.791+01:00</t>
  </si>
  <si>
    <t>2025-12-07T20:57:02.696+01:00</t>
  </si>
  <si>
    <t>2025-12-07T20:40:22.841+01:00</t>
  </si>
  <si>
    <t>2025-12-07T20:57:12.653+01:00</t>
  </si>
  <si>
    <t>2025-12-07T21:28:46.968+01:00</t>
  </si>
  <si>
    <t>2025-12-07T20:40:23.648+01:00</t>
  </si>
  <si>
    <t>Rezwan</t>
  </si>
  <si>
    <t>2025-12-07T20:06:56.838+01:00</t>
  </si>
  <si>
    <t>2025-12-07T20:14:17.630+01:00</t>
  </si>
  <si>
    <t>2025-12-07T19:58:19.564+01:00</t>
  </si>
  <si>
    <t>2025-12-07T20:03:46.409+01:00</t>
  </si>
  <si>
    <t>2025-12-07T19:57:31.073+01:00</t>
  </si>
  <si>
    <t>2025-12-07T20:02:45.442+01:00</t>
  </si>
  <si>
    <t>2025-12-07T19:51:04.242+01:00</t>
  </si>
  <si>
    <t>2025-12-07T19:55:21.423+01:00</t>
  </si>
  <si>
    <t>2025-12-07T20:10:35.682+01:00</t>
  </si>
  <si>
    <t>2025-12-07T19:51:04.588+01:00</t>
  </si>
  <si>
    <t>2025-12-07T19:48:45.353+01:00</t>
  </si>
  <si>
    <t>2025-12-07T19:56:28.596+01:00</t>
  </si>
  <si>
    <t>2025-12-07T19:42:41.067+01:00</t>
  </si>
  <si>
    <t>2025-12-07T19:50:24.656+01:00</t>
  </si>
  <si>
    <t>2025-12-07T19:32:13.113+01:00</t>
  </si>
  <si>
    <t>2025-12-07T19:41:29.643+01:00</t>
  </si>
  <si>
    <t>2025-12-07T19:26:57.946+01:00</t>
  </si>
  <si>
    <t>2025-12-07T19:33:40.571+01:00</t>
  </si>
  <si>
    <t>2025-12-07T19:17:19.893+01:00</t>
  </si>
  <si>
    <t>2025-12-07T19:25:07.280+01:00</t>
  </si>
  <si>
    <t>2025-12-07T19:11:45.609+01:00</t>
  </si>
  <si>
    <t>2025-12-07T19:23:09.516+01:00</t>
  </si>
  <si>
    <t>2025-12-07T18:56:03.906+01:00</t>
  </si>
  <si>
    <t>2025-12-07T19:06:57.272+01:00</t>
  </si>
  <si>
    <t>2025-12-07T19:22:11.055+01:00</t>
  </si>
  <si>
    <t>2025-12-07T18:56:04.149+01:00</t>
  </si>
  <si>
    <t>2025-12-07T18:43:25.065+01:00</t>
  </si>
  <si>
    <t>2025-12-07T18:48:38.752+01:00</t>
  </si>
  <si>
    <t>2025-12-07T18:40:17.775+01:00</t>
  </si>
  <si>
    <t>2025-12-07T18:47:30.973+01:00</t>
  </si>
  <si>
    <t>2025-12-07T18:38:03.830+01:00</t>
  </si>
  <si>
    <t>2025-12-07T18:50:22.585+01:00</t>
  </si>
  <si>
    <t>2025-12-07T19:08:53.604+01:00</t>
  </si>
  <si>
    <t>2025-12-07T18:38:04.076+01:00</t>
  </si>
  <si>
    <t>2025-12-07T18:33:58.196+01:00</t>
  </si>
  <si>
    <t>2025-12-07T18:41:37.852+01:00</t>
  </si>
  <si>
    <t>2025-12-07T18:30:02.310+01:00</t>
  </si>
  <si>
    <t>2025-12-07T18:46:02.249+01:00</t>
  </si>
  <si>
    <t>2025-12-07T18:26:32.737+01:00</t>
  </si>
  <si>
    <t>2025-12-07T18:38:37.130+01:00</t>
  </si>
  <si>
    <t>2025-12-07T18:24:02.404+01:00</t>
  </si>
  <si>
    <t>2025-12-07T18:35:54.881+01:00</t>
  </si>
  <si>
    <t>2025-12-07T18:22:03.151+01:00</t>
  </si>
  <si>
    <t>2025-12-07T18:28:22.575+01:00</t>
  </si>
  <si>
    <t>2025-12-07T18:01:42.162+01:00</t>
  </si>
  <si>
    <t>2025-12-07T18:08:44.229+01:00</t>
  </si>
  <si>
    <t>2025-12-07T17:59:02.978+01:00</t>
  </si>
  <si>
    <t>2025-12-07T18:04:00.520+01:00</t>
  </si>
  <si>
    <t>2025-12-07T18:14:48.510+01:00</t>
  </si>
  <si>
    <t>2025-12-07T17:59:03.249+01:00</t>
  </si>
  <si>
    <t>2025-12-07T17:50:04.213+01:00</t>
  </si>
  <si>
    <t>2025-12-07T17:58:43.473+01:00</t>
  </si>
  <si>
    <t>2025-12-07T17:48:33.340+01:00</t>
  </si>
  <si>
    <t>2025-12-07T17:59:33.737+01:00</t>
  </si>
  <si>
    <t>2025-12-07T17:41:03.295+01:00</t>
  </si>
  <si>
    <t>2025-12-07T17:48:06.176+01:00</t>
  </si>
  <si>
    <t>2025-12-07T17:33:23.425+01:00</t>
  </si>
  <si>
    <t>2025-12-07T17:39:40.814+01:00</t>
  </si>
  <si>
    <t>2025-12-07T17:29:51.056+01:00</t>
  </si>
  <si>
    <t>2025-12-07T17:38:32.880+01:00</t>
  </si>
  <si>
    <t>2025-12-07T17:29:20.891+01:00</t>
  </si>
  <si>
    <t>2025-12-07T17:35:21.575+01:00</t>
  </si>
  <si>
    <t>2025-12-07T17:13:45.869+01:00</t>
  </si>
  <si>
    <t>2025-12-07T17:15:37.623+01:00</t>
  </si>
  <si>
    <t>2025-12-07T17:11:09.747+01:00</t>
  </si>
  <si>
    <t>2025-12-07T17:18:26.526+01:00</t>
  </si>
  <si>
    <t>2025-12-07T17:09:41.339+01:00</t>
  </si>
  <si>
    <t>2025-12-07T17:18:03.622+01:00</t>
  </si>
  <si>
    <t>2025-12-07T17:09:06.879+01:00</t>
  </si>
  <si>
    <t>2025-12-07T17:15:43.526+01:00</t>
  </si>
  <si>
    <t>2025-12-07T16:44:24.289+01:00</t>
  </si>
  <si>
    <t>2025-12-07T16:55:05.800+01:00</t>
  </si>
  <si>
    <t>2025-12-07T16:39:11.462+01:00</t>
  </si>
  <si>
    <t>2025-12-07T16:46:48.604+01:00</t>
  </si>
  <si>
    <t>2025-12-07T16:27:43.056+01:00</t>
  </si>
  <si>
    <t>2025-12-07T16:35:03.373+01:00</t>
  </si>
  <si>
    <t>2025-12-07T16:24:41.039+01:00</t>
  </si>
  <si>
    <t>2025-12-07T16:34:02.432+01:00</t>
  </si>
  <si>
    <t>2025-12-07T16:20:42.315+01:00</t>
  </si>
  <si>
    <t>2025-12-07T16:30:31.595+01:00</t>
  </si>
  <si>
    <t>2025-12-07T16:20:16.388+01:00</t>
  </si>
  <si>
    <t>2025-12-07T16:29:30.424+01:00</t>
  </si>
  <si>
    <t>2025-12-07T15:25:03.162+01:00</t>
  </si>
  <si>
    <t>2025-12-07T15:29:02.303+01:00</t>
  </si>
  <si>
    <t>2025-12-07T15:21:54.701+01:00</t>
  </si>
  <si>
    <t>2025-12-07T15:25:43.189+01:00</t>
  </si>
  <si>
    <t>2025-12-07T14:06:06.621+01:00</t>
  </si>
  <si>
    <t>2025-12-07T14:11:16.888+01:00</t>
  </si>
  <si>
    <t>2025-12-07T14:28:26.990+01:00</t>
  </si>
  <si>
    <t>2025-12-07T14:06:07.205+01:00</t>
  </si>
  <si>
    <t>2025-12-07T13:43:21.812+01:00</t>
  </si>
  <si>
    <t>2025-12-07T13:51:05.824+01:00</t>
  </si>
  <si>
    <t>2025-12-07T13:28:05.537+01:00</t>
  </si>
  <si>
    <t>2025-12-07T13:33:25.822+01:00</t>
  </si>
  <si>
    <t>2025-12-07T13:50:38.473+01:00</t>
  </si>
  <si>
    <t>2025-12-07T13:28:05.820+01:00</t>
  </si>
  <si>
    <t>2025-12-07T13:20:21.448+01:00</t>
  </si>
  <si>
    <t>2025-12-07T13:29:37.124+01:00</t>
  </si>
  <si>
    <t>2025-12-07T13:10:31.870+01:00</t>
  </si>
  <si>
    <t>2025-12-07T13:17:04.971+01:00</t>
  </si>
  <si>
    <t>2025-12-07T13:04:44.813+01:00</t>
  </si>
  <si>
    <t>2025-12-07T13:17:10.952+01:00</t>
  </si>
  <si>
    <t>2025-12-07T12:47:04.277+01:00</t>
  </si>
  <si>
    <t>2025-12-07T12:55:13.708+01:00</t>
  </si>
  <si>
    <t>2025-12-07T13:08:30.287+01:00</t>
  </si>
  <si>
    <t>2025-12-07T12:47:04.571+01:00</t>
  </si>
  <si>
    <t>2025-12-07T12:42:03.464+01:00</t>
  </si>
  <si>
    <t>2025-12-07T12:55:12.730+01:00</t>
  </si>
  <si>
    <t>2025-12-07T13:15:14.594+01:00</t>
  </si>
  <si>
    <t>2025-12-07T12:42:03.687+01:00</t>
  </si>
  <si>
    <t>2025-12-07T12:26:00.769+01:00</t>
  </si>
  <si>
    <t>2025-12-07T12:32:28.740+01:00</t>
  </si>
  <si>
    <t>2025-12-07T12:25:06.117+01:00</t>
  </si>
  <si>
    <t>2025-12-07T12:29:20.513+01:00</t>
  </si>
  <si>
    <t>2025-12-07T12:41:14.951+01:00</t>
  </si>
  <si>
    <t>2025-12-07T12:25:06.424+01:00</t>
  </si>
  <si>
    <t>2025-12-07T12:16:57.482+01:00</t>
  </si>
  <si>
    <t>2025-12-07T12:24:33.707+01:00</t>
  </si>
  <si>
    <t>2025-12-07T11:55:03.970+01:00</t>
  </si>
  <si>
    <t>2025-12-07T11:59:25.459+01:00</t>
  </si>
  <si>
    <t>2025-12-07T11:35:23.847+01:00</t>
  </si>
  <si>
    <t>2025-12-07T11:41:37.598+01:00</t>
  </si>
  <si>
    <t>2025-12-07T11:16:15.766+01:00</t>
  </si>
  <si>
    <t>2025-12-07T11:25:29.909+01:00</t>
  </si>
  <si>
    <t>2025-12-07T02:43:36.934+01:00</t>
  </si>
  <si>
    <t>2025-12-07T02:45:24.456+01:00</t>
  </si>
  <si>
    <t>Khazak</t>
  </si>
  <si>
    <t>2025-12-07T02:39:21.319+01:00</t>
  </si>
  <si>
    <t>2025-12-07T02:41:13.601+01:00</t>
  </si>
  <si>
    <t>2025-12-07T02:31:19.450+01:00</t>
  </si>
  <si>
    <t>2025-12-07T02:38:34.211+01:00</t>
  </si>
  <si>
    <t>2025-12-07T02:24:21.263+01:00</t>
  </si>
  <si>
    <t>2025-12-07T02:33:02.695+01:00</t>
  </si>
  <si>
    <t>2025-12-07T02:09:03.378+01:00</t>
  </si>
  <si>
    <t>2025-12-07T02:14:05.527+01:00</t>
  </si>
  <si>
    <t>2025-12-07T01:49:20.115+01:00</t>
  </si>
  <si>
    <t>2025-12-07T02:01:25.519+01:00</t>
  </si>
  <si>
    <t>2025-12-07T01:47:18.502+01:00</t>
  </si>
  <si>
    <t>2025-12-07T01:54:51.001+01:00</t>
  </si>
  <si>
    <t>2025-12-07T01:25:39.153+01:00</t>
  </si>
  <si>
    <t>2025-12-07T01:42:28.563+01:00</t>
  </si>
  <si>
    <t>2025-12-07T01:24:39.802+01:00</t>
  </si>
  <si>
    <t>2025-12-07T01:34:49.349+01:00</t>
  </si>
  <si>
    <t>2025-12-07T01:15:06.365+01:00</t>
  </si>
  <si>
    <t>2025-12-07T01:25:00.580+01:00</t>
  </si>
  <si>
    <t>2025-12-07T00:48:54.530+01:00</t>
  </si>
  <si>
    <t>2025-12-07T00:57:48.285+01:00</t>
  </si>
  <si>
    <t>2025-12-07T00:47:53.695+01:00</t>
  </si>
  <si>
    <t>2025-12-07T00:55:43.277+01:00</t>
  </si>
  <si>
    <t>2025-12-07T00:43:18.924+01:00</t>
  </si>
  <si>
    <t>2025-12-07T00:55:27.253+01:00</t>
  </si>
  <si>
    <t>2025-12-07T00:19:08.500+01:00</t>
  </si>
  <si>
    <t>2025-12-07T00:24:47.224+01:00</t>
  </si>
  <si>
    <t>2025-12-06T23:57:00.152+01:00</t>
  </si>
  <si>
    <t>2025-12-07T00:04:49.098+01:00</t>
  </si>
  <si>
    <t>2025-12-06T23:41:18.769+01:00</t>
  </si>
  <si>
    <t>2025-12-06T23:48:13.118+01:00</t>
  </si>
  <si>
    <t>2025-12-06T23:40:48.784+01:00</t>
  </si>
  <si>
    <t>2025-12-06T23:48:01.072+01:00</t>
  </si>
  <si>
    <t>2025-12-06T23:32:47.705+01:00</t>
  </si>
  <si>
    <t>2025-12-06T23:43:09.235+01:00</t>
  </si>
  <si>
    <t>2025-12-06T23:28:25.483+01:00</t>
  </si>
  <si>
    <t>2025-12-06T23:42:17.270+01:00</t>
  </si>
  <si>
    <t>2025-12-06T23:17:38.509+01:00</t>
  </si>
  <si>
    <t>2025-12-06T23:25:39.051+01:00</t>
  </si>
  <si>
    <t>Adhamjon</t>
  </si>
  <si>
    <t>2025-12-06T23:16:41.097+01:00</t>
  </si>
  <si>
    <t>2025-12-06T23:25:36.098+01:00</t>
  </si>
  <si>
    <t>2025-12-06T23:13:34.864+01:00</t>
  </si>
  <si>
    <t>2025-12-06T23:25:40.070+01:00</t>
  </si>
  <si>
    <t>2025-12-06T23:06:21.082+01:00</t>
  </si>
  <si>
    <t>2025-12-06T23:11:14.943+01:00</t>
  </si>
  <si>
    <t>2025-12-06T22:59:32.940+01:00</t>
  </si>
  <si>
    <t>2025-12-06T23:06:49.973+01:00</t>
  </si>
  <si>
    <t>2025-12-06T22:52:20.083+01:00</t>
  </si>
  <si>
    <t>2025-12-06T22:55:30.785+01:00</t>
  </si>
  <si>
    <t>2025-12-06T22:46:24.985+01:00</t>
  </si>
  <si>
    <t>2025-12-06T22:51:37.046+01:00</t>
  </si>
  <si>
    <t>2025-12-06T22:40:54.977+01:00</t>
  </si>
  <si>
    <t>2025-12-06T22:49:23.252+01:00</t>
  </si>
  <si>
    <t>2025-12-06T22:34:43.818+01:00</t>
  </si>
  <si>
    <t>2025-12-06T22:46:23.204+01:00</t>
  </si>
  <si>
    <t>2025-12-06T22:31:46.168+01:00</t>
  </si>
  <si>
    <t>2025-12-06T22:45:20.968+01:00</t>
  </si>
  <si>
    <t>2025-12-06T22:31:13.892+01:00</t>
  </si>
  <si>
    <t>2025-12-06T22:42:57.019+01:00</t>
  </si>
  <si>
    <t>2025-12-06T22:05:34.295+01:00</t>
  </si>
  <si>
    <t>2025-12-06T22:12:53.898+01:00</t>
  </si>
  <si>
    <t>2025-12-06T22:02:12.464+01:00</t>
  </si>
  <si>
    <t>2025-12-06T22:11:10.871+01:00</t>
  </si>
  <si>
    <t>2025-12-06T22:00:32.472+01:00</t>
  </si>
  <si>
    <t>2025-12-06T22:11:07.887+01:00</t>
  </si>
  <si>
    <t>2025-12-06T21:45:54.389+01:00</t>
  </si>
  <si>
    <t>2025-12-06T21:53:46.868+01:00</t>
  </si>
  <si>
    <t>2025-12-06T21:40:25.089+01:00</t>
  </si>
  <si>
    <t>2025-12-06T21:51:35.824+01:00</t>
  </si>
  <si>
    <t>2025-12-06T21:36:25.517+01:00</t>
  </si>
  <si>
    <t>2025-12-06T21:49:05.807+01:00</t>
  </si>
  <si>
    <t>2025-12-06T21:28:41.562+01:00</t>
  </si>
  <si>
    <t>2025-12-06T21:36:21.798+01:00</t>
  </si>
  <si>
    <t>2025-12-06T21:16:50.616+01:00</t>
  </si>
  <si>
    <t>2025-12-06T21:26:14.765+01:00</t>
  </si>
  <si>
    <t>2025-12-06T21:16:18.036+01:00</t>
  </si>
  <si>
    <t>2025-12-06T21:27:07.760+01:00</t>
  </si>
  <si>
    <t>2025-12-06T21:15:55.861+01:00</t>
  </si>
  <si>
    <t>2025-12-06T21:26:21.631+01:00</t>
  </si>
  <si>
    <t>2025-12-06T21:15:17.265+01:00</t>
  </si>
  <si>
    <t>2025-12-06T21:23:26.764+01:00</t>
  </si>
  <si>
    <t>Myroslav</t>
  </si>
  <si>
    <t>2025-12-06T21:06:24.810+01:00</t>
  </si>
  <si>
    <t>2025-12-06T21:15:28.666+01:00</t>
  </si>
  <si>
    <t>2025-12-06T21:03:04.270+01:00</t>
  </si>
  <si>
    <t>2025-12-06T21:12:09.452+01:00</t>
  </si>
  <si>
    <t>2025-12-06T21:01:26.969+01:00</t>
  </si>
  <si>
    <t>2025-12-06T21:12:08.755+01:00</t>
  </si>
  <si>
    <t>2025-12-06T20:49:01.421+01:00</t>
  </si>
  <si>
    <t>2025-12-06T20:54:48.455+01:00</t>
  </si>
  <si>
    <t>2025-12-06T20:36:59.849+01:00</t>
  </si>
  <si>
    <t>2025-12-06T20:44:52.607+01:00</t>
  </si>
  <si>
    <t>2025-12-06T20:28:46.959+01:00</t>
  </si>
  <si>
    <t>2025-12-06T20:36:00.136+01:00</t>
  </si>
  <si>
    <t>2025-12-06T20:20:35.457+01:00</t>
  </si>
  <si>
    <t>2025-12-06T20:27:05.961+01:00</t>
  </si>
  <si>
    <t>2025-12-06T20:17:54.284+01:00</t>
  </si>
  <si>
    <t>2025-12-06T20:27:03.328+01:00</t>
  </si>
  <si>
    <t>2025-12-06T20:15:44.154+01:00</t>
  </si>
  <si>
    <t>2025-12-06T20:24:36.454+01:00</t>
  </si>
  <si>
    <t>2025-12-06T19:59:02.090+01:00</t>
  </si>
  <si>
    <t>2025-12-06T20:06:33.418+01:00</t>
  </si>
  <si>
    <t>2025-12-06T19:49:17.051+01:00</t>
  </si>
  <si>
    <t>2025-12-06T19:55:27.428+01:00</t>
  </si>
  <si>
    <t>2025-12-06T19:36:06.675+01:00</t>
  </si>
  <si>
    <t>2025-12-06T19:44:23.134+01:00</t>
  </si>
  <si>
    <t>2025-12-06T19:59:31.143+01:00</t>
  </si>
  <si>
    <t>2025-12-06T19:36:06.991+01:00</t>
  </si>
  <si>
    <t>2025-12-06T19:32:25.030+01:00</t>
  </si>
  <si>
    <t>2025-12-06T19:38:37.165+01:00</t>
  </si>
  <si>
    <t>2025-12-06T19:02:17.141+01:00</t>
  </si>
  <si>
    <t>2025-12-06T19:07:17.780+01:00</t>
  </si>
  <si>
    <t>2025-12-06T18:51:04.376+01:00</t>
  </si>
  <si>
    <t>2025-12-06T18:57:48.801+01:00</t>
  </si>
  <si>
    <t>2025-12-06T18:42:38.700+01:00</t>
  </si>
  <si>
    <t>2025-12-06T18:45:43.522+01:00</t>
  </si>
  <si>
    <t>2025-12-06T18:41:19.119+01:00</t>
  </si>
  <si>
    <t>2025-12-06T18:52:47.751+01:00</t>
  </si>
  <si>
    <t>2025-12-06T18:32:28.460+01:00</t>
  </si>
  <si>
    <t>2025-12-06T18:52:46.694+01:00</t>
  </si>
  <si>
    <t>2025-12-06T18:32:03.874+01:00</t>
  </si>
  <si>
    <t>2025-12-06T18:45:47.463+01:00</t>
  </si>
  <si>
    <t>2025-12-06T19:05:13.815+01:00</t>
  </si>
  <si>
    <t>2025-12-06T18:32:04.217+01:00</t>
  </si>
  <si>
    <t>2025-12-06T18:30:34.394+01:00</t>
  </si>
  <si>
    <t>2025-12-06T18:44:23.243+01:00</t>
  </si>
  <si>
    <t>2025-12-06T18:30:06.554+01:00</t>
  </si>
  <si>
    <t>2025-12-06T18:40:07.790+01:00</t>
  </si>
  <si>
    <t>2025-12-06T18:15:02.970+01:00</t>
  </si>
  <si>
    <t>2025-12-06T18:22:00.615+01:00</t>
  </si>
  <si>
    <t>2025-12-06T18:44:03.705+01:00</t>
  </si>
  <si>
    <t>2025-12-06T18:15:03.245+01:00</t>
  </si>
  <si>
    <t>2025-12-06T17:59:31.958+01:00</t>
  </si>
  <si>
    <t>2025-12-06T18:05:19.646+01:00</t>
  </si>
  <si>
    <t>2025-12-06T17:58:03.540+01:00</t>
  </si>
  <si>
    <t>2025-12-06T18:03:12.322+01:00</t>
  </si>
  <si>
    <t>2025-12-06T18:18:01.896+01:00</t>
  </si>
  <si>
    <t>2025-12-06T17:58:04.055+01:00</t>
  </si>
  <si>
    <t>2025-12-06T17:41:02.656+01:00</t>
  </si>
  <si>
    <t>2025-12-06T17:46:48.257+01:00</t>
  </si>
  <si>
    <t>2025-12-06T18:07:27.223+01:00</t>
  </si>
  <si>
    <t>2025-12-06T17:41:51.513+01:00</t>
  </si>
  <si>
    <t>2025-12-06T17:36:33.513+01:00</t>
  </si>
  <si>
    <t>2025-12-06T17:45:40.730+01:00</t>
  </si>
  <si>
    <t>2025-12-06T17:36:22.735+01:00</t>
  </si>
  <si>
    <t>2025-12-06T17:44:20.130+01:00</t>
  </si>
  <si>
    <t>2025-12-06T17:36:03.845+01:00</t>
  </si>
  <si>
    <t>2025-12-06T17:45:48.280+01:00</t>
  </si>
  <si>
    <t>2025-12-06T17:55:34.821+01:00</t>
  </si>
  <si>
    <t>2025-12-06T17:36:40.292+01:00</t>
  </si>
  <si>
    <t>2025-12-06T17:32:53.990+01:00</t>
  </si>
  <si>
    <t>2025-12-06T17:42:14.449+01:00</t>
  </si>
  <si>
    <t>Přemysl</t>
  </si>
  <si>
    <t>2025-12-06T17:28:24.231+01:00</t>
  </si>
  <si>
    <t>2025-12-06T17:32:23.537+01:00</t>
  </si>
  <si>
    <t>2025-12-06T17:09:15.439+01:00</t>
  </si>
  <si>
    <t>2025-12-06T17:12:36.491+01:00</t>
  </si>
  <si>
    <t>2025-12-06T17:05:05.709+01:00</t>
  </si>
  <si>
    <t>2025-12-06T17:07:39.866+01:00</t>
  </si>
  <si>
    <t>2025-12-06T17:22:09.444+01:00</t>
  </si>
  <si>
    <t>2025-12-06T17:05:06.012+01:00</t>
  </si>
  <si>
    <t>2025-12-06T16:59:13.251+01:00</t>
  </si>
  <si>
    <t>2025-12-06T16:59:13.518+01:00</t>
  </si>
  <si>
    <t>2025-12-06T16:46:35.715+01:00</t>
  </si>
  <si>
    <t>2025-12-06T17:05:13.387+01:00</t>
  </si>
  <si>
    <t>2025-12-06T16:36:52.008+01:00</t>
  </si>
  <si>
    <t>2025-12-06T16:46:29.318+01:00</t>
  </si>
  <si>
    <t>2025-12-06T16:23:54.222+01:00</t>
  </si>
  <si>
    <t>2025-12-06T16:31:46.889+01:00</t>
  </si>
  <si>
    <t>2025-12-06T16:16:04.125+01:00</t>
  </si>
  <si>
    <t>2025-12-06T16:27:58.127+01:00</t>
  </si>
  <si>
    <t>2025-12-06T16:42:33.778+01:00</t>
  </si>
  <si>
    <t>2025-12-06T16:16:04.409+01:00</t>
  </si>
  <si>
    <t>2025-12-06T16:03:34.852+01:00</t>
  </si>
  <si>
    <t>2025-12-06T16:12:49.360+01:00</t>
  </si>
  <si>
    <t>2025-12-06T16:00:21.297+01:00</t>
  </si>
  <si>
    <t>2025-12-06T16:00:45.009+01:00</t>
  </si>
  <si>
    <t>2025-12-06T15:45:34.849+01:00</t>
  </si>
  <si>
    <t>2025-12-06T16:01:26.420+01:00</t>
  </si>
  <si>
    <t>2025-12-06T15:01:20.479+01:00</t>
  </si>
  <si>
    <t>2025-12-06T15:12:22.285+01:00</t>
  </si>
  <si>
    <t>2025-12-06T15:00:22.019+01:00</t>
  </si>
  <si>
    <t>2025-12-06T15:15:39.096+01:00</t>
  </si>
  <si>
    <t>2025-12-06T14:56:22.210+01:00</t>
  </si>
  <si>
    <t>2025-12-06T15:09:55.056+01:00</t>
  </si>
  <si>
    <t>2025-12-06T14:55:03.041+01:00</t>
  </si>
  <si>
    <t>2025-12-06T15:08:43.195+01:00</t>
  </si>
  <si>
    <t>2025-12-06T14:49:43.935+01:00</t>
  </si>
  <si>
    <t>2025-12-06T15:04:54.336+01:00</t>
  </si>
  <si>
    <t>2025-12-06T14:49:03.632+01:00</t>
  </si>
  <si>
    <t>2025-12-06T15:02:30.123+01:00</t>
  </si>
  <si>
    <t>2025-12-06T15:15:09.985+01:00</t>
  </si>
  <si>
    <t>2025-12-06T14:49:03.853+01:00</t>
  </si>
  <si>
    <t>2025-12-06T14:38:05.875+01:00</t>
  </si>
  <si>
    <t>2025-12-06T14:45:23.970+01:00</t>
  </si>
  <si>
    <t>2025-12-06T14:23:23.039+01:00</t>
  </si>
  <si>
    <t>2025-12-06T14:30:04.623+01:00</t>
  </si>
  <si>
    <t>2025-12-06T13:58:45.689+01:00</t>
  </si>
  <si>
    <t>2025-12-06T14:09:20.661+01:00</t>
  </si>
  <si>
    <t>2025-12-06T13:30:03.228+01:00</t>
  </si>
  <si>
    <t>2025-12-06T13:35:25.566+01:00</t>
  </si>
  <si>
    <t>2025-12-06T13:21:20.562+01:00</t>
  </si>
  <si>
    <t>2025-12-06T13:31:13.520+01:00</t>
  </si>
  <si>
    <t>2025-12-06T13:21:20.433+01:00</t>
  </si>
  <si>
    <t>2025-12-06T13:31:05.223+01:00</t>
  </si>
  <si>
    <t>2025-12-06T13:12:12.743+01:00</t>
  </si>
  <si>
    <t>2025-12-06T13:26:37.476+01:00</t>
  </si>
  <si>
    <t>2025-12-06T13:10:10.977+01:00</t>
  </si>
  <si>
    <t>2025-12-06T13:15:26.277+01:00</t>
  </si>
  <si>
    <t>2025-12-06T13:04:42.735+01:00</t>
  </si>
  <si>
    <t>2025-12-06T13:11:03.486+01:00</t>
  </si>
  <si>
    <t>2025-12-06T12:32:02.749+01:00</t>
  </si>
  <si>
    <t>2025-12-06T12:43:44.227+01:00</t>
  </si>
  <si>
    <t>2025-12-06T12:13:03.766+01:00</t>
  </si>
  <si>
    <t>2025-12-06T12:23:26.294+01:00</t>
  </si>
  <si>
    <t>2025-12-06T12:01:34.532+01:00</t>
  </si>
  <si>
    <t>2025-12-06T12:17:46.282+01:00</t>
  </si>
  <si>
    <t>2025-12-06T11:14:27.658+01:00</t>
  </si>
  <si>
    <t>2025-12-06T11:23:04.534+01:00</t>
  </si>
  <si>
    <t>2025-12-06T11:06:20.476+01:00</t>
  </si>
  <si>
    <t>2025-12-06T11:17:36.039+01:00</t>
  </si>
  <si>
    <t>2025-12-06T02:30:44.890+01:00</t>
  </si>
  <si>
    <t>2025-12-06T02:41:05.076+01:00</t>
  </si>
  <si>
    <t>2025-12-06T02:30:41.676+01:00</t>
  </si>
  <si>
    <t>2025-12-06T02:36:52.975+01:00</t>
  </si>
  <si>
    <t>Vlad</t>
  </si>
  <si>
    <t>2025-12-06T02:11:03.436+01:00</t>
  </si>
  <si>
    <t>2025-12-06T02:17:10.948+01:00</t>
  </si>
  <si>
    <t>2025-12-06T01:22:42.617+01:00</t>
  </si>
  <si>
    <t>2025-12-06T01:26:22.829+01:00</t>
  </si>
  <si>
    <t>2025-12-06T01:14:10.008+01:00</t>
  </si>
  <si>
    <t>2025-12-06T01:22:51.012+01:00</t>
  </si>
  <si>
    <t>2025-12-06T01:14:06.975+01:00</t>
  </si>
  <si>
    <t>2025-12-06T01:15:39.828+01:00</t>
  </si>
  <si>
    <t>2025-12-06T01:09:35.988+01:00</t>
  </si>
  <si>
    <t>2025-12-06T01:15:37.691+01:00</t>
  </si>
  <si>
    <t>2025-12-06T01:00:32.662+01:00</t>
  </si>
  <si>
    <t>2025-12-06T01:15:37.133+01:00</t>
  </si>
  <si>
    <t>2025-12-06T00:51:08.296+01:00</t>
  </si>
  <si>
    <t>2025-12-06T00:57:35.016+01:00</t>
  </si>
  <si>
    <t>2025-12-06T00:45:50.620+01:00</t>
  </si>
  <si>
    <t>2025-12-06T00:54:39.722+01:00</t>
  </si>
  <si>
    <t>2025-12-06T00:14:03.802+01:00</t>
  </si>
  <si>
    <t>2025-12-06T00:23:32.471+01:00</t>
  </si>
  <si>
    <t>2025-12-06T00:12:39.409+01:00</t>
  </si>
  <si>
    <t>2025-12-06T00:22:47.786+01:00</t>
  </si>
  <si>
    <t>2025-12-06T00:11:02.850+01:00</t>
  </si>
  <si>
    <t>2025-12-06T00:20:35.629+01:00</t>
  </si>
  <si>
    <t>2025-12-06T00:05:02.016+01:00</t>
  </si>
  <si>
    <t>2025-12-06T00:11:50.628+01:00</t>
  </si>
  <si>
    <t>2025-12-06T00:02:36.665+01:00</t>
  </si>
  <si>
    <t>2025-12-06T00:13:31.805+01:00</t>
  </si>
  <si>
    <t>2025-12-05T23:56:05.974+01:00</t>
  </si>
  <si>
    <t>2025-12-06T00:10:11.655+01:00</t>
  </si>
  <si>
    <t>2025-12-05T23:46:53.402+01:00</t>
  </si>
  <si>
    <t>2025-12-06T00:01:38.635+01:00</t>
  </si>
  <si>
    <t>Volodymyr Vychivskyi</t>
  </si>
  <si>
    <t>2025-12-05T23:19:03.418+01:00</t>
  </si>
  <si>
    <t>2025-12-05T23:23:43.787+01:00</t>
  </si>
  <si>
    <t>2025-12-05T23:40:12.252+01:00</t>
  </si>
  <si>
    <t>2025-12-05T23:19:03.952+01:00</t>
  </si>
  <si>
    <t>2025-12-05T23:00:03.896+01:00</t>
  </si>
  <si>
    <t>2025-12-05T23:08:42.235+01:00</t>
  </si>
  <si>
    <t>2025-12-05T23:17:33.172+01:00</t>
  </si>
  <si>
    <t>2025-12-05T23:00:04.180+01:00</t>
  </si>
  <si>
    <t>2025-12-05T22:42:30.437+01:00</t>
  </si>
  <si>
    <t>2025-12-05T22:45:34.409+01:00</t>
  </si>
  <si>
    <t>2025-12-05T22:34:21.367+01:00</t>
  </si>
  <si>
    <t>2025-12-05T22:42:29.427+01:00</t>
  </si>
  <si>
    <t>2025-12-05T22:19:28.582+01:00</t>
  </si>
  <si>
    <t>2025-12-05T22:27:32.562+01:00</t>
  </si>
  <si>
    <t>2025-12-05T22:18:57.652+01:00</t>
  </si>
  <si>
    <t>2025-12-05T22:26:26.385+01:00</t>
  </si>
  <si>
    <t>2025-12-05T22:08:24.653+01:00</t>
  </si>
  <si>
    <t>2025-12-05T22:14:12.098+01:00</t>
  </si>
  <si>
    <t>2025-12-05T22:07:40.128+01:00</t>
  </si>
  <si>
    <t>2025-12-05T22:13:57.392+01:00</t>
  </si>
  <si>
    <t>2025-12-05T22:07:03.341+01:00</t>
  </si>
  <si>
    <t>2025-12-05T22:14:10.165+01:00</t>
  </si>
  <si>
    <t>2025-12-05T22:27:45.590+01:00</t>
  </si>
  <si>
    <t>2025-12-05T22:07:03.573+01:00</t>
  </si>
  <si>
    <t>2025-12-05T21:51:51.277+01:00</t>
  </si>
  <si>
    <t>2025-12-05T21:58:59.212+01:00</t>
  </si>
  <si>
    <t>2025-12-05T21:47:57.893+01:00</t>
  </si>
  <si>
    <t>2025-12-05T21:56:40.367+01:00</t>
  </si>
  <si>
    <t>2025-12-05T21:41:59.439+01:00</t>
  </si>
  <si>
    <t>2025-12-05T21:48:23.025+01:00</t>
  </si>
  <si>
    <t>2025-12-05T21:25:10.209+01:00</t>
  </si>
  <si>
    <t>2025-12-05T21:32:45.144+01:00</t>
  </si>
  <si>
    <t>2025-12-05T21:24:28.446+01:00</t>
  </si>
  <si>
    <t>2025-12-05T21:29:42.277+01:00</t>
  </si>
  <si>
    <t>2025-12-05T21:23:57.724+01:00</t>
  </si>
  <si>
    <t>2025-12-05T21:28:55.168+01:00</t>
  </si>
  <si>
    <t>2025-12-05T21:14:32.896+01:00</t>
  </si>
  <si>
    <t>2025-12-05T21:19:49.099+01:00</t>
  </si>
  <si>
    <t>2025-12-05T21:09:03.087+01:00</t>
  </si>
  <si>
    <t>2025-12-05T21:19:43.922+01:00</t>
  </si>
  <si>
    <t>2025-12-05T21:35:47.465+01:00</t>
  </si>
  <si>
    <t>2025-12-05T21:09:03.699+01:00</t>
  </si>
  <si>
    <t>2025-12-05T20:49:46.131+01:00</t>
  </si>
  <si>
    <t>2025-12-05T20:55:09.799+01:00</t>
  </si>
  <si>
    <t>2025-12-05T20:43:29.495+01:00</t>
  </si>
  <si>
    <t>2025-12-05T20:49:56.123+01:00</t>
  </si>
  <si>
    <t>2025-12-05T20:43:03.608+01:00</t>
  </si>
  <si>
    <t>2025-12-05T20:43:30.593+01:00</t>
  </si>
  <si>
    <t>2025-12-05T21:14:48.582+01:00</t>
  </si>
  <si>
    <t>2025-12-05T20:43:03.896+01:00</t>
  </si>
  <si>
    <t>2025-12-05T20:39:22.081+01:00</t>
  </si>
  <si>
    <t>2025-12-05T20:47:40.614+01:00</t>
  </si>
  <si>
    <t>2025-12-05T20:36:01.765+01:00</t>
  </si>
  <si>
    <t>2025-12-05T20:39:40.800+01:00</t>
  </si>
  <si>
    <t>2025-12-05T20:35:56.665+01:00</t>
  </si>
  <si>
    <t>2025-12-05T20:46:58.029+01:00</t>
  </si>
  <si>
    <t>2025-12-05T20:26:23.942+01:00</t>
  </si>
  <si>
    <t>2025-12-05T20:31:44.071+01:00</t>
  </si>
  <si>
    <t>2025-12-05T20:24:22.231+01:00</t>
  </si>
  <si>
    <t>2025-12-05T20:31:18.676+01:00</t>
  </si>
  <si>
    <t>2025-12-05T20:20:45.971+01:00</t>
  </si>
  <si>
    <t>2025-12-05T20:23:44.719+01:00</t>
  </si>
  <si>
    <t>2025-12-05T20:20:33.626+01:00</t>
  </si>
  <si>
    <t>2025-12-05T20:23:41.769+01:00</t>
  </si>
  <si>
    <t>2025-12-05T20:15:12.627+01:00</t>
  </si>
  <si>
    <t>2025-12-05T20:23:08.929+01:00</t>
  </si>
  <si>
    <t>2025-12-05T20:12:41.484+01:00</t>
  </si>
  <si>
    <t>2025-12-05T20:19:03.963+01:00</t>
  </si>
  <si>
    <t>2025-12-05T20:02:39.652+01:00</t>
  </si>
  <si>
    <t>2025-12-05T20:06:39.020+01:00</t>
  </si>
  <si>
    <t>2025-12-05T20:00:05.266+01:00</t>
  </si>
  <si>
    <t>2025-12-05T20:06:13.337+01:00</t>
  </si>
  <si>
    <t>2025-12-05T19:44:04.842+01:00</t>
  </si>
  <si>
    <t>2025-12-05T19:49:14.733+01:00</t>
  </si>
  <si>
    <t>2025-12-05T20:10:20.475+01:00</t>
  </si>
  <si>
    <t>2025-12-05T19:44:05.223+01:00</t>
  </si>
  <si>
    <t>2025-12-05T19:39:55.925+01:00</t>
  </si>
  <si>
    <t>2025-12-05T19:45:11.930+01:00</t>
  </si>
  <si>
    <t>2025-12-05T19:39:26.228+01:00</t>
  </si>
  <si>
    <t>2025-12-05T19:42:46.947+01:00</t>
  </si>
  <si>
    <t>2025-12-05T19:32:43.049+01:00</t>
  </si>
  <si>
    <t>2025-12-05T19:41:10.997+01:00</t>
  </si>
  <si>
    <t>2025-12-05T19:29:08.163+01:00</t>
  </si>
  <si>
    <t>2025-12-05T19:33:43.715+01:00</t>
  </si>
  <si>
    <t>2025-12-05T19:24:26.641+01:00</t>
  </si>
  <si>
    <t>2025-12-05T19:31:48.703+01:00</t>
  </si>
  <si>
    <t>2025-12-05T19:23:03.608+01:00</t>
  </si>
  <si>
    <t>2025-12-05T19:25:52.674+01:00</t>
  </si>
  <si>
    <t>2025-12-05T19:45:59.880+01:00</t>
  </si>
  <si>
    <t>2025-12-05T19:23:03.936+01:00</t>
  </si>
  <si>
    <t>2025-12-05T19:14:04.557+01:00</t>
  </si>
  <si>
    <t>2025-12-05T19:23:03.631+01:00</t>
  </si>
  <si>
    <t>2025-12-05T19:37:26.397+01:00</t>
  </si>
  <si>
    <t>2025-12-05T19:14:23.348+01:00</t>
  </si>
  <si>
    <t>2025-12-05T19:13:38.284+01:00</t>
  </si>
  <si>
    <t>2025-12-05T19:23:01.854+01:00</t>
  </si>
  <si>
    <t>2025-12-05T19:13:06.072+01:00</t>
  </si>
  <si>
    <t>2025-12-05T19:23:00.915+01:00</t>
  </si>
  <si>
    <t>2025-12-05T18:57:03.444+01:00</t>
  </si>
  <si>
    <t>2025-12-05T19:03:16.408+01:00</t>
  </si>
  <si>
    <t>2025-12-05T19:45:17.668+01:00</t>
  </si>
  <si>
    <t>2025-12-05T18:57:03.763+01:00</t>
  </si>
  <si>
    <t>Viorel Marian</t>
  </si>
  <si>
    <t>2025-12-05T18:54:38.128+01:00</t>
  </si>
  <si>
    <t>2025-12-05T19:03:14.561+01:00</t>
  </si>
  <si>
    <t>2025-12-05T18:50:04.486+01:00</t>
  </si>
  <si>
    <t>2025-12-05T19:03:10.538+01:00</t>
  </si>
  <si>
    <t>2025-12-05T19:32:54.635+01:00</t>
  </si>
  <si>
    <t>2025-12-05T18:50:04.709+01:00</t>
  </si>
  <si>
    <t>2025-12-05T18:45:58.969+01:00</t>
  </si>
  <si>
    <t>2025-12-05T18:53:55.580+01:00</t>
  </si>
  <si>
    <t>2025-12-05T18:44:01.354+01:00</t>
  </si>
  <si>
    <t>2025-12-05T18:52:21.471+01:00</t>
  </si>
  <si>
    <t>2025-12-05T18:43:05.114+01:00</t>
  </si>
  <si>
    <t>2025-12-05T18:53:44.345+01:00</t>
  </si>
  <si>
    <t>2025-12-05T18:28:17.307+01:00</t>
  </si>
  <si>
    <t>2025-12-05T18:35:41.499+01:00</t>
  </si>
  <si>
    <t>2025-12-05T18:26:07.947+01:00</t>
  </si>
  <si>
    <t>2025-12-05T18:33:45.408+01:00</t>
  </si>
  <si>
    <t>2025-12-05T18:20:03.739+01:00</t>
  </si>
  <si>
    <t>2025-12-05T18:24:40.521+01:00</t>
  </si>
  <si>
    <t>2025-12-05T18:13:03.580+01:00</t>
  </si>
  <si>
    <t>2025-12-05T18:20:14.181+01:00</t>
  </si>
  <si>
    <t>2025-12-05T18:45:08.477+01:00</t>
  </si>
  <si>
    <t>2025-12-05T18:13:03.826+01:00</t>
  </si>
  <si>
    <t>2025-12-05T18:00:03.086+01:00</t>
  </si>
  <si>
    <t>2025-12-05T18:07:12.194+01:00</t>
  </si>
  <si>
    <t>2025-12-05T18:21:40.206+01:00</t>
  </si>
  <si>
    <t>2025-12-05T18:00:03.621+01:00</t>
  </si>
  <si>
    <t>2025-12-05T17:51:52.286+01:00</t>
  </si>
  <si>
    <t>2025-12-05T18:00:04.352+01:00</t>
  </si>
  <si>
    <t>2025-12-05T17:47:03.607+01:00</t>
  </si>
  <si>
    <t>2025-12-05T17:50:37.757+01:00</t>
  </si>
  <si>
    <t>2025-12-05T18:05:23.280+01:00</t>
  </si>
  <si>
    <t>2025-12-05T17:47:43.416+01:00</t>
  </si>
  <si>
    <t>2025-12-05T17:41:20.047+01:00</t>
  </si>
  <si>
    <t>2025-12-05T17:50:36.689+01:00</t>
  </si>
  <si>
    <t>2025-12-05T17:39:02.870+01:00</t>
  </si>
  <si>
    <t>2025-12-05T17:48:29.089+01:00</t>
  </si>
  <si>
    <t>2025-12-05T17:36:10.682+01:00</t>
  </si>
  <si>
    <t>2025-12-05T17:46:49.603+01:00</t>
  </si>
  <si>
    <t>2025-12-05T17:26:04.185+01:00</t>
  </si>
  <si>
    <t>2025-12-05T17:32:04.094+01:00</t>
  </si>
  <si>
    <t>2025-12-05T17:44:28.937+01:00</t>
  </si>
  <si>
    <t>2025-12-05T17:26:31.065+01:00</t>
  </si>
  <si>
    <t>2025-12-05T17:21:58.111+01:00</t>
  </si>
  <si>
    <t>2025-12-05T17:29:19.318+01:00</t>
  </si>
  <si>
    <t>2025-12-05T17:15:03.382+01:00</t>
  </si>
  <si>
    <t>2025-12-05T17:19:46.092+01:00</t>
  </si>
  <si>
    <t>2025-12-05T17:47:43.295+01:00</t>
  </si>
  <si>
    <t>2025-12-05T17:15:03.653+01:00</t>
  </si>
  <si>
    <t>2025-12-05T16:52:28.950+01:00</t>
  </si>
  <si>
    <t>2025-12-05T17:02:00.250+01:00</t>
  </si>
  <si>
    <t>2025-12-05T16:43:23.483+01:00</t>
  </si>
  <si>
    <t>2025-12-05T16:51:23.209+01:00</t>
  </si>
  <si>
    <t>2025-12-05T16:36:03.669+01:00</t>
  </si>
  <si>
    <t>2025-12-05T16:43:09.029+01:00</t>
  </si>
  <si>
    <t>2025-12-05T16:18:32.420+01:00</t>
  </si>
  <si>
    <t>2025-12-05T16:28:26.983+01:00</t>
  </si>
  <si>
    <t>2025-12-05T16:10:38.835+01:00</t>
  </si>
  <si>
    <t>2025-12-05T16:19:30.269+01:00</t>
  </si>
  <si>
    <t>2025-12-05T16:09:16.990+01:00</t>
  </si>
  <si>
    <t>2025-12-05T16:16:30.992+01:00</t>
  </si>
  <si>
    <t>2025-12-05T16:09:03.838+01:00</t>
  </si>
  <si>
    <t>2025-12-05T16:24:44.000+01:00</t>
  </si>
  <si>
    <t>2025-12-05T16:34:09.344+01:00</t>
  </si>
  <si>
    <t>2025-12-05T16:09:04.098+01:00</t>
  </si>
  <si>
    <t>2025-12-05T16:02:03.588+01:00</t>
  </si>
  <si>
    <t>2025-12-05T16:16:24.968+01:00</t>
  </si>
  <si>
    <t>2025-12-05T15:59:51.993+01:00</t>
  </si>
  <si>
    <t>2025-12-05T16:10:11.185+01:00</t>
  </si>
  <si>
    <t>2025-12-05T15:39:40.676+01:00</t>
  </si>
  <si>
    <t>2025-12-05T15:49:14.097+01:00</t>
  </si>
  <si>
    <t>2025-12-05T15:18:07.383+01:00</t>
  </si>
  <si>
    <t>2025-12-05T15:28:06.926+01:00</t>
  </si>
  <si>
    <t>2025-12-05T15:02:48.057+01:00</t>
  </si>
  <si>
    <t>2025-12-05T15:15:22.136+01:00</t>
  </si>
  <si>
    <t>2025-12-05T14:50:01.032+01:00</t>
  </si>
  <si>
    <t>2025-12-05T15:04:02.876+01:00</t>
  </si>
  <si>
    <t>2025-12-05T14:49:11.154+01:00</t>
  </si>
  <si>
    <t>2025-12-05T14:56:38.072+01:00</t>
  </si>
  <si>
    <t>2025-12-05T14:41:00.343+01:00</t>
  </si>
  <si>
    <t>2025-12-05T14:45:45.655+01:00</t>
  </si>
  <si>
    <t>2025-12-05T14:38:14.819+01:00</t>
  </si>
  <si>
    <t>2025-12-05T14:44:03.744+01:00</t>
  </si>
  <si>
    <t>Josef</t>
  </si>
  <si>
    <t>2025-12-05T14:37:37.243+01:00</t>
  </si>
  <si>
    <t>2025-12-05T14:48:58.851+01:00</t>
  </si>
  <si>
    <t>2025-12-05T13:49:53.221+01:00</t>
  </si>
  <si>
    <t>2025-12-05T14:04:16.780+01:00</t>
  </si>
  <si>
    <t>2025-12-05T13:49:40.710+01:00</t>
  </si>
  <si>
    <t>2025-12-05T14:02:11.751+01:00</t>
  </si>
  <si>
    <t>2025-12-05T13:49:24.026+01:00</t>
  </si>
  <si>
    <t>2025-12-05T14:02:10.785+01:00</t>
  </si>
  <si>
    <t>2025-12-05T13:36:10.999+01:00</t>
  </si>
  <si>
    <t>2025-12-05T13:43:31.497+01:00</t>
  </si>
  <si>
    <t>2025-12-05T13:30:48.523+01:00</t>
  </si>
  <si>
    <t>2025-12-05T13:44:45.730+01:00</t>
  </si>
  <si>
    <t>2025-12-05T13:19:14.036+01:00</t>
  </si>
  <si>
    <t>2025-12-05T13:27:26.567+01:00</t>
  </si>
  <si>
    <t>2025-12-05T13:15:11.142+01:00</t>
  </si>
  <si>
    <t>2025-12-05T13:23:38.681+01:00</t>
  </si>
  <si>
    <t>2025-12-05T13:13:43.698+01:00</t>
  </si>
  <si>
    <t>2025-12-05T13:23:34.739+01:00</t>
  </si>
  <si>
    <t>2025-12-05T12:43:20.685+01:00</t>
  </si>
  <si>
    <t>2025-12-05T12:53:45.634+01:00</t>
  </si>
  <si>
    <t>2025-12-05T11:54:00.725+01:00</t>
  </si>
  <si>
    <t>2025-12-05T12:09:50.529+01:00</t>
  </si>
  <si>
    <t>2025-12-05T11:54:00.699+01:00</t>
  </si>
  <si>
    <t>2025-12-05T12:09:48.464+01:00</t>
  </si>
  <si>
    <t>2025-12-05T11:37:56.400+01:00</t>
  </si>
  <si>
    <t>2025-12-05T11:45:30.545+01:00</t>
  </si>
  <si>
    <t>2025-12-05T11:34:03.077+01:00</t>
  </si>
  <si>
    <t>2025-12-05T11:45:29.156+01:00</t>
  </si>
  <si>
    <t>2025-12-05T11:05:12.082+01:00</t>
  </si>
  <si>
    <t>2025-12-05T11:21:04.351+01:00</t>
  </si>
  <si>
    <t>2025-12-05T11:03:05.346+01:00</t>
  </si>
  <si>
    <t>2025-12-05T11:32:06.204+01:00</t>
  </si>
  <si>
    <t>2025-12-05T11:44:48.179+01:00</t>
  </si>
  <si>
    <t>2025-12-05T11:03:06.020+01:00</t>
  </si>
  <si>
    <t>2025-12-05T00:35:21.911+01:00</t>
  </si>
  <si>
    <t>2025-12-05T00:38:58.544+01:00</t>
  </si>
  <si>
    <t>2025-12-04T23:57:24.998+01:00</t>
  </si>
  <si>
    <t>2025-12-05T00:00:59.155+01:00</t>
  </si>
  <si>
    <t>2025-12-04T23:55:32.248+01:00</t>
  </si>
  <si>
    <t>2025-12-05T00:00:58.129+01:00</t>
  </si>
  <si>
    <t>2025-12-04T23:47:57.269+01:00</t>
  </si>
  <si>
    <t>2025-12-04T23:51:23.353+01:00</t>
  </si>
  <si>
    <t>2025-12-04T23:13:21.584+01:00</t>
  </si>
  <si>
    <t>2025-12-04T23:19:59.393+01:00</t>
  </si>
  <si>
    <t>2025-12-04T23:12:20.765+01:00</t>
  </si>
  <si>
    <t>2025-12-04T23:17:58.282+01:00</t>
  </si>
  <si>
    <t>2025-12-04T23:06:20.342+01:00</t>
  </si>
  <si>
    <t>2025-12-04T23:10:03.358+01:00</t>
  </si>
  <si>
    <t>2025-12-04T22:44:03.918+01:00</t>
  </si>
  <si>
    <t>2025-12-04T22:52:49.976+01:00</t>
  </si>
  <si>
    <t>2025-12-04T23:10:05.244+01:00</t>
  </si>
  <si>
    <t>2025-12-04T22:44:04.150+01:00</t>
  </si>
  <si>
    <t>2025-12-04T22:25:48.908+01:00</t>
  </si>
  <si>
    <t>2025-12-04T22:30:33.078+01:00</t>
  </si>
  <si>
    <t>2025-12-04T22:16:04.787+01:00</t>
  </si>
  <si>
    <t>2025-12-04T22:22:08.822+01:00</t>
  </si>
  <si>
    <t>2025-12-04T22:11:05.349+01:00</t>
  </si>
  <si>
    <t>2025-12-04T22:17:28.032+01:00</t>
  </si>
  <si>
    <t>2025-12-04T22:08:03.814+01:00</t>
  </si>
  <si>
    <t>2025-12-04T22:09:49.793+01:00</t>
  </si>
  <si>
    <t>2025-12-04T22:06:15.062+01:00</t>
  </si>
  <si>
    <t>2025-12-04T22:15:08.123+01:00</t>
  </si>
  <si>
    <t>2025-12-04T21:56:03.961+01:00</t>
  </si>
  <si>
    <t>2025-12-04T22:08:49.755+01:00</t>
  </si>
  <si>
    <t>2025-12-04T22:22:09.345+01:00</t>
  </si>
  <si>
    <t>2025-12-04T21:56:04.200+01:00</t>
  </si>
  <si>
    <t>2025-12-04T21:54:25.980+01:00</t>
  </si>
  <si>
    <t>2025-12-04T21:57:43.915+01:00</t>
  </si>
  <si>
    <t>2025-12-04T21:48:21.756+01:00</t>
  </si>
  <si>
    <t>2025-12-04T21:52:12.950+01:00</t>
  </si>
  <si>
    <t>2025-12-04T21:34:35.634+01:00</t>
  </si>
  <si>
    <t>2025-12-04T21:38:15.747+01:00</t>
  </si>
  <si>
    <t>2025-12-04T21:30:47.800+01:00</t>
  </si>
  <si>
    <t>2025-12-04T21:38:09.795+01:00</t>
  </si>
  <si>
    <t>2025-12-04T21:24:16.410+01:00</t>
  </si>
  <si>
    <t>2025-12-04T21:30:09.925+01:00</t>
  </si>
  <si>
    <t>2025-12-04T20:53:28.254+01:00</t>
  </si>
  <si>
    <t>2025-12-04T20:58:22.133+01:00</t>
  </si>
  <si>
    <t>2025-12-04T20:45:03.813+01:00</t>
  </si>
  <si>
    <t>2025-12-04T20:52:39.362+01:00</t>
  </si>
  <si>
    <t>2025-12-04T21:18:17.300+01:00</t>
  </si>
  <si>
    <t>2025-12-04T20:45:04.124+01:00</t>
  </si>
  <si>
    <t>2025-12-04T20:40:17.545+01:00</t>
  </si>
  <si>
    <t>2025-12-04T20:48:11.591+01:00</t>
  </si>
  <si>
    <t>2025-12-04T20:11:57.445+01:00</t>
  </si>
  <si>
    <t>2025-12-04T20:19:43.746+01:00</t>
  </si>
  <si>
    <t>2025-12-04T20:11:03.975+01:00</t>
  </si>
  <si>
    <t>2025-12-04T20:19:44.184+01:00</t>
  </si>
  <si>
    <t>2025-12-04T19:41:03.910+01:00</t>
  </si>
  <si>
    <t>2025-12-04T19:43:47.955+01:00</t>
  </si>
  <si>
    <t>2025-12-04T19:37:07.024+01:00</t>
  </si>
  <si>
    <t>2025-12-04T19:40:13.146+01:00</t>
  </si>
  <si>
    <t>2025-12-04T19:28:49.018+01:00</t>
  </si>
  <si>
    <t>2025-12-04T19:33:24.159+01:00</t>
  </si>
  <si>
    <t>2025-12-04T19:20:06.764+01:00</t>
  </si>
  <si>
    <t>2025-12-04T19:27:00.193+01:00</t>
  </si>
  <si>
    <t>Aziz</t>
  </si>
  <si>
    <t>2025-12-04T19:10:53.149+01:00</t>
  </si>
  <si>
    <t>2025-12-04T19:16:43.668+01:00</t>
  </si>
  <si>
    <t>2025-12-04T19:00:17.055+01:00</t>
  </si>
  <si>
    <t>2025-12-04T19:06:06.712+01:00</t>
  </si>
  <si>
    <t>2025-12-04T19:35:34.201+01:00</t>
  </si>
  <si>
    <t>2025-12-04T19:00:17.379+01:00</t>
  </si>
  <si>
    <t>2025-12-04T18:54:56.834+01:00</t>
  </si>
  <si>
    <t>2025-12-04T19:00:03.731+01:00</t>
  </si>
  <si>
    <t>2025-12-04T18:51:55.223+01:00</t>
  </si>
  <si>
    <t>2025-12-04T18:59:41.878+01:00</t>
  </si>
  <si>
    <t>2025-12-04T18:50:03.992+01:00</t>
  </si>
  <si>
    <t>2025-12-04T18:56:46.658+01:00</t>
  </si>
  <si>
    <t>2025-12-04T19:08:51.330+01:00</t>
  </si>
  <si>
    <t>2025-12-04T18:50:04.297+01:00</t>
  </si>
  <si>
    <t>2025-12-04T18:44:52.974+01:00</t>
  </si>
  <si>
    <t>2025-12-04T18:47:44.933+01:00</t>
  </si>
  <si>
    <t>2025-12-04T18:28:12.423+01:00</t>
  </si>
  <si>
    <t>2025-12-04T18:35:44.728+01:00</t>
  </si>
  <si>
    <t>2025-12-04T18:26:06.890+01:00</t>
  </si>
  <si>
    <t>2025-12-04T18:33:23.753+01:00</t>
  </si>
  <si>
    <t>2025-12-04T18:23:05.410+01:00</t>
  </si>
  <si>
    <t>2025-12-04T18:29:12.540+01:00</t>
  </si>
  <si>
    <t>2025-12-04T18:43:47.092+01:00</t>
  </si>
  <si>
    <t>2025-12-04T18:23:06.003+01:00</t>
  </si>
  <si>
    <t>2025-12-04T17:43:45.168+01:00</t>
  </si>
  <si>
    <t>2025-12-04T17:50:12.617+01:00</t>
  </si>
  <si>
    <t>2025-12-04T17:43:04.495+01:00</t>
  </si>
  <si>
    <t>2025-12-04T17:49:14.732+01:00</t>
  </si>
  <si>
    <t>2025-12-04T17:39:16.348+01:00</t>
  </si>
  <si>
    <t>2025-12-04T17:46:53.625+01:00</t>
  </si>
  <si>
    <t>2025-12-04T17:35:04.951+01:00</t>
  </si>
  <si>
    <t>2025-12-04T17:42:40.557+01:00</t>
  </si>
  <si>
    <t>Iliyan</t>
  </si>
  <si>
    <t>2025-12-04T17:30:43.341+01:00</t>
  </si>
  <si>
    <t>2025-12-04T17:38:01.339+01:00</t>
  </si>
  <si>
    <t>2025-12-04T17:20:04.500+01:00</t>
  </si>
  <si>
    <t>2025-12-04T17:29:23.230+01:00</t>
  </si>
  <si>
    <t>2025-12-04T18:01:30.201+01:00</t>
  </si>
  <si>
    <t>2025-12-04T17:20:04.948+01:00</t>
  </si>
  <si>
    <t>2025-12-04T17:19:00.351+01:00</t>
  </si>
  <si>
    <t>2025-12-04T17:30:31.460+01:00</t>
  </si>
  <si>
    <t>2025-12-04T17:14:04.821+01:00</t>
  </si>
  <si>
    <t>2025-12-04T17:20:26.193+01:00</t>
  </si>
  <si>
    <t>2025-12-04T16:57:49.170+01:00</t>
  </si>
  <si>
    <t>2025-12-04T17:00:45.119+01:00</t>
  </si>
  <si>
    <t>2025-12-04T16:49:02.764+01:00</t>
  </si>
  <si>
    <t>2025-12-04T16:54:15.192+01:00</t>
  </si>
  <si>
    <t>2025-12-04T16:09:12.256+01:00</t>
  </si>
  <si>
    <t>2025-12-04T16:16:16.142+01:00</t>
  </si>
  <si>
    <t>2025-12-04T16:04:42.968+01:00</t>
  </si>
  <si>
    <t>2025-12-04T16:16:04.139+01:00</t>
  </si>
  <si>
    <t>2025-12-04T15:46:37.192+01:00</t>
  </si>
  <si>
    <t>2025-12-04T15:52:35.149+01:00</t>
  </si>
  <si>
    <t>2025-12-04T15:36:21.821+01:00</t>
  </si>
  <si>
    <t>2025-12-04T15:44:10.889+01:00</t>
  </si>
  <si>
    <t>2025-12-04T15:27:33.088+01:00</t>
  </si>
  <si>
    <t>2025-12-04T15:39:26.131+01:00</t>
  </si>
  <si>
    <t>2025-12-04T14:30:59.412+01:00</t>
  </si>
  <si>
    <t>2025-12-04T14:44:39.990+01:00</t>
  </si>
  <si>
    <t>2025-12-04T14:30:08.297+01:00</t>
  </si>
  <si>
    <t>2025-12-04T14:41:39.786+01:00</t>
  </si>
  <si>
    <t>2025-12-04T13:12:04.083+01:00</t>
  </si>
  <si>
    <t>2025-12-04T13:18:46.431+01:00</t>
  </si>
  <si>
    <t>2025-12-04T13:10:12.945+01:00</t>
  </si>
  <si>
    <t>2025-12-04T13:13:52.433+01:00</t>
  </si>
  <si>
    <t>2025-12-04T12:55:04.840+01:00</t>
  </si>
  <si>
    <t>2025-12-04T13:12:02.442+01:00</t>
  </si>
  <si>
    <t>2025-12-04T13:30:43.274+01:00</t>
  </si>
  <si>
    <t>2025-12-04T12:55:05.114+01:00</t>
  </si>
  <si>
    <t>2025-12-04T12:49:17.100+01:00</t>
  </si>
  <si>
    <t>2025-12-04T12:57:40.579+01:00</t>
  </si>
  <si>
    <t>2025-12-04T12:44:41.027+01:00</t>
  </si>
  <si>
    <t>2025-12-04T12:50:51.548+01:00</t>
  </si>
  <si>
    <t>2025-12-04T12:18:29.789+01:00</t>
  </si>
  <si>
    <t>2025-12-04T12:25:19.484+01:00</t>
  </si>
  <si>
    <t>2025-12-04T12:14:13.045+01:00</t>
  </si>
  <si>
    <t>2025-12-04T12:20:15.294+01:00</t>
  </si>
  <si>
    <t>2025-12-04T12:02:09.447+01:00</t>
  </si>
  <si>
    <t>2025-12-04T12:08:43.452+01:00</t>
  </si>
  <si>
    <t>2025-12-04T12:01:10.939+01:00</t>
  </si>
  <si>
    <t>2025-12-04T12:08:35.513+01:00</t>
  </si>
  <si>
    <t>2025-12-04T11:51:35.452+01:00</t>
  </si>
  <si>
    <t>2025-12-04T11:56:33.447+01:00</t>
  </si>
  <si>
    <t>2025-12-04T11:27:59.765+01:00</t>
  </si>
  <si>
    <t>2025-12-04T11:39:27.451+01:00</t>
  </si>
  <si>
    <t>2025-12-04T11:12:24.590+01:00</t>
  </si>
  <si>
    <t>2025-12-04T11:23:55.492+01:00</t>
  </si>
  <si>
    <t>2025-12-04T00:37:30.827+01:00</t>
  </si>
  <si>
    <t>2025-12-04T00:46:21.017+01:00</t>
  </si>
  <si>
    <t>2025-12-04T00:24:45.529+01:00</t>
  </si>
  <si>
    <t>2025-12-04T00:26:46.984+01:00</t>
  </si>
  <si>
    <t>2025-12-04T00:24:15.335+01:00</t>
  </si>
  <si>
    <t>2025-12-04T00:30:39.977+01:00</t>
  </si>
  <si>
    <t>2025-12-04T00:21:53.760+01:00</t>
  </si>
  <si>
    <t>2025-12-04T00:26:36.257+01:00</t>
  </si>
  <si>
    <t>2025-12-04T00:11:17.514+01:00</t>
  </si>
  <si>
    <t>2025-12-04T00:19:00.959+01:00</t>
  </si>
  <si>
    <t>2025-12-04T00:04:55.892+01:00</t>
  </si>
  <si>
    <t>2025-12-04T00:10:53.123+01:00</t>
  </si>
  <si>
    <t>2025-12-03T23:55:08.262+01:00</t>
  </si>
  <si>
    <t>2025-12-04T00:04:50.843+01:00</t>
  </si>
  <si>
    <t>2025-12-03T23:31:27.212+01:00</t>
  </si>
  <si>
    <t>2025-12-03T23:38:02.903+01:00</t>
  </si>
  <si>
    <t>2025-12-03T23:20:49.408+01:00</t>
  </si>
  <si>
    <t>2025-12-03T23:26:09.827+01:00</t>
  </si>
  <si>
    <t>2025-12-03T23:17:30.898+01:00</t>
  </si>
  <si>
    <t>2025-12-03T23:21:03.619+01:00</t>
  </si>
  <si>
    <t>2025-12-03T23:06:17.338+01:00</t>
  </si>
  <si>
    <t>2025-12-03T23:10:03.730+01:00</t>
  </si>
  <si>
    <t>2025-12-03T22:48:07.256+01:00</t>
  </si>
  <si>
    <t>2025-12-03T22:53:56.702+01:00</t>
  </si>
  <si>
    <t>2025-12-03T22:46:31.844+01:00</t>
  </si>
  <si>
    <t>2025-12-03T22:51:43.722+01:00</t>
  </si>
  <si>
    <t>2025-12-03T22:43:22.347+01:00</t>
  </si>
  <si>
    <t>2025-12-03T22:49:47.745+01:00</t>
  </si>
  <si>
    <t>2025-12-03T22:41:00.956+01:00</t>
  </si>
  <si>
    <t>2025-12-03T22:46:17.707+01:00</t>
  </si>
  <si>
    <t>2025-12-03T22:35:34.854+01:00</t>
  </si>
  <si>
    <t>2025-12-03T22:40:32.801+01:00</t>
  </si>
  <si>
    <t>2025-12-03T22:19:02.043+01:00</t>
  </si>
  <si>
    <t>2025-12-03T22:25:26.772+01:00</t>
  </si>
  <si>
    <t>2025-12-03T22:14:03.921+01:00</t>
  </si>
  <si>
    <t>2025-12-03T22:18:36.508+01:00</t>
  </si>
  <si>
    <t>2025-12-03T22:07:15.118+01:00</t>
  </si>
  <si>
    <t>2025-12-03T22:14:52.716+01:00</t>
  </si>
  <si>
    <t>2025-12-03T21:54:01.575+01:00</t>
  </si>
  <si>
    <t>2025-12-03T22:03:18.899+01:00</t>
  </si>
  <si>
    <t>2025-12-03T21:43:03.191+01:00</t>
  </si>
  <si>
    <t>2025-12-03T21:50:49.690+01:00</t>
  </si>
  <si>
    <t>2025-12-03T21:39:30.100+01:00</t>
  </si>
  <si>
    <t>2025-12-03T21:59:32.667+01:00</t>
  </si>
  <si>
    <t>2025-12-03T21:00:43.926+01:00</t>
  </si>
  <si>
    <t>2025-12-03T21:08:02.634+01:00</t>
  </si>
  <si>
    <t>2025-12-03T20:57:25.621+01:00</t>
  </si>
  <si>
    <t>2025-12-03T21:03:44.740+01:00</t>
  </si>
  <si>
    <t>2025-12-03T20:49:33.964+01:00</t>
  </si>
  <si>
    <t>2025-12-03T20:53:29.633+01:00</t>
  </si>
  <si>
    <t>Věra</t>
  </si>
  <si>
    <t>2025-12-03T20:48:30.655+01:00</t>
  </si>
  <si>
    <t>2025-12-03T20:53:26.585+01:00</t>
  </si>
  <si>
    <t>2025-12-03T20:43:03.582+01:00</t>
  </si>
  <si>
    <t>2025-12-03T20:50:50.404+01:00</t>
  </si>
  <si>
    <t>2025-12-03T21:00:59.877+01:00</t>
  </si>
  <si>
    <t>2025-12-03T20:43:04.127+01:00</t>
  </si>
  <si>
    <t>2025-12-03T20:42:55.757+01:00</t>
  </si>
  <si>
    <t>2025-12-03T20:52:16.678+01:00</t>
  </si>
  <si>
    <t>2025-12-03T20:27:23.364+01:00</t>
  </si>
  <si>
    <t>2025-12-03T20:29:56.342+01:00</t>
  </si>
  <si>
    <t>2025-12-03T19:56:20.711+01:00</t>
  </si>
  <si>
    <t>2025-12-03T20:05:04.539+01:00</t>
  </si>
  <si>
    <t>2025-12-03T19:48:03.438+01:00</t>
  </si>
  <si>
    <t>2025-12-03T19:53:13.306+01:00</t>
  </si>
  <si>
    <t>2025-12-03T19:48:03.421+01:00</t>
  </si>
  <si>
    <t>2025-12-03T19:55:35.288+01:00</t>
  </si>
  <si>
    <t>2025-12-03T20:21:57.662+01:00</t>
  </si>
  <si>
    <t>2025-12-03T19:48:03.735+01:00</t>
  </si>
  <si>
    <t>2025-12-03T19:46:51.382+01:00</t>
  </si>
  <si>
    <t>2025-12-03T19:53:05.544+01:00</t>
  </si>
  <si>
    <t>2025-12-03T19:42:06.242+01:00</t>
  </si>
  <si>
    <t>2025-12-03T19:50:37.289+01:00</t>
  </si>
  <si>
    <t>2025-12-03T20:01:56.373+01:00</t>
  </si>
  <si>
    <t>2025-12-03T19:42:06.746+01:00</t>
  </si>
  <si>
    <t>2025-12-03T19:39:46.516+01:00</t>
  </si>
  <si>
    <t>2025-12-03T19:41:08.247+01:00</t>
  </si>
  <si>
    <t>2025-12-03T19:14:29.130+01:00</t>
  </si>
  <si>
    <t>2025-12-03T19:17:54.846+01:00</t>
  </si>
  <si>
    <t>2025-12-03T19:01:30.968+01:00</t>
  </si>
  <si>
    <t>2025-12-03T19:04:50.640+01:00</t>
  </si>
  <si>
    <t>Danyil</t>
  </si>
  <si>
    <t>2025-12-03T19:01:24.372+01:00</t>
  </si>
  <si>
    <t>2025-12-03T19:06:13.810+01:00</t>
  </si>
  <si>
    <t>2025-12-03T18:57:03.151+01:00</t>
  </si>
  <si>
    <t>2025-12-03T19:01:49.655+01:00</t>
  </si>
  <si>
    <t>2025-12-03T19:23:13.269+01:00</t>
  </si>
  <si>
    <t>2025-12-03T18:57:03.641+01:00</t>
  </si>
  <si>
    <t>2025-12-03T18:48:30.846+01:00</t>
  </si>
  <si>
    <t>2025-12-03T18:53:25.858+01:00</t>
  </si>
  <si>
    <t>2025-12-03T18:40:37.805+01:00</t>
  </si>
  <si>
    <t>2025-12-03T18:45:51.677+01:00</t>
  </si>
  <si>
    <t>2025-12-03T18:38:05.736+01:00</t>
  </si>
  <si>
    <t>2025-12-03T18:45:58.797+01:00</t>
  </si>
  <si>
    <t>2025-12-03T18:36:01.913+01:00</t>
  </si>
  <si>
    <t>2025-12-03T18:44:53.785+01:00</t>
  </si>
  <si>
    <t>2025-12-03T18:21:04.453+01:00</t>
  </si>
  <si>
    <t>2025-12-03T18:30:02.612+01:00</t>
  </si>
  <si>
    <t>2025-12-03T18:54:55.036+01:00</t>
  </si>
  <si>
    <t>2025-12-03T18:21:04.759+01:00</t>
  </si>
  <si>
    <t>2025-12-03T18:18:26.044+01:00</t>
  </si>
  <si>
    <t>2025-12-03T18:29:28.766+01:00</t>
  </si>
  <si>
    <t>2025-12-03T18:17:54.173+01:00</t>
  </si>
  <si>
    <t>2025-12-03T18:27:05.793+01:00</t>
  </si>
  <si>
    <t>2025-12-03T18:15:03.519+01:00</t>
  </si>
  <si>
    <t>2025-12-03T18:25:02.971+01:00</t>
  </si>
  <si>
    <t>2025-12-03T18:41:03.157+01:00</t>
  </si>
  <si>
    <t>2025-12-03T18:15:03.861+01:00</t>
  </si>
  <si>
    <t>2025-12-03T18:07:11.052+01:00</t>
  </si>
  <si>
    <t>2025-12-03T18:12:25.462+01:00</t>
  </si>
  <si>
    <t>2025-12-03T18:07:03.674+01:00</t>
  </si>
  <si>
    <t>2025-12-03T18:12:26.639+01:00</t>
  </si>
  <si>
    <t>2025-12-03T17:48:03.587+01:00</t>
  </si>
  <si>
    <t>2025-12-03T17:50:22.452+01:00</t>
  </si>
  <si>
    <t>2025-12-03T17:33:58.414+01:00</t>
  </si>
  <si>
    <t>2025-12-03T17:34:18.438+01:00</t>
  </si>
  <si>
    <t>2025-12-03T17:23:54.654+01:00</t>
  </si>
  <si>
    <t>2025-12-03T17:28:39.654+01:00</t>
  </si>
  <si>
    <t>2025-12-03T17:21:05.758+01:00</t>
  </si>
  <si>
    <t>2025-12-03T17:24:28.377+01:00</t>
  </si>
  <si>
    <t>2025-12-03T17:15:49.851+01:00</t>
  </si>
  <si>
    <t>2025-12-03T17:23:32.575+01:00</t>
  </si>
  <si>
    <t>2025-12-03T17:00:40.412+01:00</t>
  </si>
  <si>
    <t>2025-12-03T17:07:37.627+01:00</t>
  </si>
  <si>
    <t>2025-12-03T16:51:33.100+01:00</t>
  </si>
  <si>
    <t>2025-12-03T17:01:02.650+01:00</t>
  </si>
  <si>
    <t>2025-12-03T16:47:23.539+01:00</t>
  </si>
  <si>
    <t>2025-12-03T17:00:20.389+01:00</t>
  </si>
  <si>
    <t>2025-12-03T15:11:19.935+01:00</t>
  </si>
  <si>
    <t>2025-12-03T15:18:39.583+01:00</t>
  </si>
  <si>
    <t>2025-12-03T14:48:49.735+01:00</t>
  </si>
  <si>
    <t>2025-12-03T14:58:24.176+01:00</t>
  </si>
  <si>
    <t>2025-12-03T14:13:51.281+01:00</t>
  </si>
  <si>
    <t>2025-12-03T14:19:55.455+01:00</t>
  </si>
  <si>
    <t>2025-12-03T14:01:14.172+01:00</t>
  </si>
  <si>
    <t>2025-12-03T14:15:16.171+01:00</t>
  </si>
  <si>
    <t>2025-12-03T13:37:03.339+01:00</t>
  </si>
  <si>
    <t>2025-12-03T13:46:57.051+01:00</t>
  </si>
  <si>
    <t>2025-12-03T13:09:37.133+01:00</t>
  </si>
  <si>
    <t>2025-12-03T13:14:54.824+01:00</t>
  </si>
  <si>
    <t>2025-12-03T12:56:26.121+01:00</t>
  </si>
  <si>
    <t>2025-12-03T13:05:07.967+01:00</t>
  </si>
  <si>
    <t>2025-12-03T12:24:20.792+01:00</t>
  </si>
  <si>
    <t>2025-12-03T12:39:53.817+01:00</t>
  </si>
  <si>
    <t>2025-12-03T11:27:49.880+01:00</t>
  </si>
  <si>
    <t>2025-12-03T11:35:36.561+01:00</t>
  </si>
  <si>
    <t>2025-12-03T11:13:58.472+01:00</t>
  </si>
  <si>
    <t>2025-12-03T11:14:10.214+01:00</t>
  </si>
  <si>
    <t>2025-12-03T11:01:11.206+01:00</t>
  </si>
  <si>
    <t>2025-12-03T11:02:05.231+01:00</t>
  </si>
  <si>
    <t>2025-12-03T00:33:44.925+01:00</t>
  </si>
  <si>
    <t>2025-12-03T00:39:06.801+01:00</t>
  </si>
  <si>
    <t>2025-12-03T00:29:11.966+01:00</t>
  </si>
  <si>
    <t>2025-12-03T00:39:04.621+01:00</t>
  </si>
  <si>
    <t>Taras</t>
  </si>
  <si>
    <t>2025-12-03T00:24:09.522+01:00</t>
  </si>
  <si>
    <t>2025-12-03T00:32:08.481+01:00</t>
  </si>
  <si>
    <t>2025-12-03T00:18:41.929+01:00</t>
  </si>
  <si>
    <t>2025-12-03T00:30:55.594+01:00</t>
  </si>
  <si>
    <t>2025-12-03T00:04:57.578+01:00</t>
  </si>
  <si>
    <t>2025-12-03T00:18:01.465+01:00</t>
  </si>
  <si>
    <t>2025-12-03T00:00:24.404+01:00</t>
  </si>
  <si>
    <t>2025-12-03T00:07:06.430+01:00</t>
  </si>
  <si>
    <t>2025-12-02T23:53:40.442+01:00</t>
  </si>
  <si>
    <t>2025-12-03T00:01:46.660+01:00</t>
  </si>
  <si>
    <t>2025-12-02T23:06:03.999+01:00</t>
  </si>
  <si>
    <t>2025-12-02T23:16:29.484+01:00</t>
  </si>
  <si>
    <t>2025-12-02T23:04:29.456+01:00</t>
  </si>
  <si>
    <t>2025-12-02T23:16:22.267+01:00</t>
  </si>
  <si>
    <t>2025-12-02T23:03:04.099+01:00</t>
  </si>
  <si>
    <t>2025-12-02T23:11:20.326+01:00</t>
  </si>
  <si>
    <t>2025-12-02T22:56:17.241+01:00</t>
  </si>
  <si>
    <t>2025-12-02T23:02:32.253+01:00</t>
  </si>
  <si>
    <t>2025-12-02T22:51:13.454+01:00</t>
  </si>
  <si>
    <t>2025-12-02T23:01:56.233+01:00</t>
  </si>
  <si>
    <t>2025-12-02T22:07:03.810+01:00</t>
  </si>
  <si>
    <t>2025-12-02T22:15:11.217+01:00</t>
  </si>
  <si>
    <t>Svetozar</t>
  </si>
  <si>
    <t>2025-12-02T21:53:53.074+01:00</t>
  </si>
  <si>
    <t>2025-12-02T22:01:53.033+01:00</t>
  </si>
  <si>
    <t>Izzy</t>
  </si>
  <si>
    <t>2025-12-02T21:48:05.717+01:00</t>
  </si>
  <si>
    <t>2025-12-02T21:55:31.002+01:00</t>
  </si>
  <si>
    <t>2025-12-02T21:41:43.423+01:00</t>
  </si>
  <si>
    <t>2025-12-02T21:48:32.812+01:00</t>
  </si>
  <si>
    <t>2025-12-02T21:38:42.599+01:00</t>
  </si>
  <si>
    <t>2025-12-02T21:50:46.091+01:00</t>
  </si>
  <si>
    <t>2025-12-02T21:35:42.217+01:00</t>
  </si>
  <si>
    <t>2025-12-02T21:52:17.014+01:00</t>
  </si>
  <si>
    <t>Artemii</t>
  </si>
  <si>
    <t>2025-12-02T21:35:11.346+01:00</t>
  </si>
  <si>
    <t>2025-12-02T21:49:37.009+01:00</t>
  </si>
  <si>
    <t>2025-12-02T21:35:03.688+01:00</t>
  </si>
  <si>
    <t>2025-12-02T21:47:49.852+01:00</t>
  </si>
  <si>
    <t>2025-12-02T22:01:56.356+01:00</t>
  </si>
  <si>
    <t>2025-12-02T21:35:04.108+01:00</t>
  </si>
  <si>
    <t>Adam</t>
  </si>
  <si>
    <t>2025-12-02T21:25:42.966+01:00</t>
  </si>
  <si>
    <t>2025-12-02T21:36:37.368+01:00</t>
  </si>
  <si>
    <t>2025-12-02T21:24:53.658+01:00</t>
  </si>
  <si>
    <t>2025-12-02T21:36:08.029+01:00</t>
  </si>
  <si>
    <t>2025-12-02T20:24:30.138+01:00</t>
  </si>
  <si>
    <t>2025-12-02T20:30:06.834+01:00</t>
  </si>
  <si>
    <t>2025-12-02T20:00:49.041+01:00</t>
  </si>
  <si>
    <t>2025-12-02T20:05:11.767+01:00</t>
  </si>
  <si>
    <t>2025-12-02T19:42:12.729+01:00</t>
  </si>
  <si>
    <t>2025-12-02T19:48:58.731+01:00</t>
  </si>
  <si>
    <t>2025-12-02T19:42:03.616+01:00</t>
  </si>
  <si>
    <t>2025-12-02T19:50:04.571+01:00</t>
  </si>
  <si>
    <t>2025-12-02T20:23:55.236+01:00</t>
  </si>
  <si>
    <t>2025-12-02T19:42:03.840+01:00</t>
  </si>
  <si>
    <t>2025-12-02T19:37:43.808+01:00</t>
  </si>
  <si>
    <t>2025-12-02T19:44:54.577+01:00</t>
  </si>
  <si>
    <t>Sherzod</t>
  </si>
  <si>
    <t>2025-12-02T19:34:56.662+01:00</t>
  </si>
  <si>
    <t>2025-12-02T19:39:23.762+01:00</t>
  </si>
  <si>
    <t>2025-12-02T19:29:06.643+01:00</t>
  </si>
  <si>
    <t>2025-12-02T19:38:43.698+01:00</t>
  </si>
  <si>
    <t>2025-12-02T19:18:19.251+01:00</t>
  </si>
  <si>
    <t>2025-12-02T19:27:02.599+01:00</t>
  </si>
  <si>
    <t>2025-12-02T19:05:47.437+01:00</t>
  </si>
  <si>
    <t>2025-12-02T19:12:34.233+01:00</t>
  </si>
  <si>
    <t>2025-12-02T18:51:55.094+01:00</t>
  </si>
  <si>
    <t>2025-12-02T18:59:43.151+01:00</t>
  </si>
  <si>
    <t>2025-12-02T18:46:04.296+01:00</t>
  </si>
  <si>
    <t>2025-12-02T19:08:45.058+01:00</t>
  </si>
  <si>
    <t>2025-12-02T19:26:53.724+01:00</t>
  </si>
  <si>
    <t>2025-12-02T18:46:04.632+01:00</t>
  </si>
  <si>
    <t>2025-12-02T18:30:17.799+01:00</t>
  </si>
  <si>
    <t>2025-12-02T18:56:21.170+01:00</t>
  </si>
  <si>
    <t>2025-12-02T18:28:03.312+01:00</t>
  </si>
  <si>
    <t>2025-12-02T18:38:28.175+01:00</t>
  </si>
  <si>
    <t>2025-12-02T19:00:36.533+01:00</t>
  </si>
  <si>
    <t>2025-12-02T18:28:03.662+01:00</t>
  </si>
  <si>
    <t>2025-12-02T18:19:36.370+01:00</t>
  </si>
  <si>
    <t>2025-12-02T18:29:20.223+01:00</t>
  </si>
  <si>
    <t>2025-12-02T17:59:04.074+01:00</t>
  </si>
  <si>
    <t>2025-12-02T18:03:45.250+01:00</t>
  </si>
  <si>
    <t>2025-12-02T18:24:57.975+01:00</t>
  </si>
  <si>
    <t>2025-12-02T17:59:04.563+01:00</t>
  </si>
  <si>
    <t>2025-12-02T17:52:13.981+01:00</t>
  </si>
  <si>
    <t>2025-12-02T18:02:27.019+01:00</t>
  </si>
  <si>
    <t>2025-12-02T17:46:03.449+01:00</t>
  </si>
  <si>
    <t>2025-12-02T17:54:37.856+01:00</t>
  </si>
  <si>
    <t>2025-12-02T18:17:58.347+01:00</t>
  </si>
  <si>
    <t>2025-12-02T17:46:03.756+01:00</t>
  </si>
  <si>
    <t>2025-12-02T17:33:16.873+01:00</t>
  </si>
  <si>
    <t>2025-12-02T17:44:50.051+01:00</t>
  </si>
  <si>
    <t>2025-12-02T17:15:16.100+01:00</t>
  </si>
  <si>
    <t>2025-12-02T17:22:28.696+01:00</t>
  </si>
  <si>
    <t>2025-12-02T16:48:06.487+01:00</t>
  </si>
  <si>
    <t>2025-12-02T16:54:31.850+01:00</t>
  </si>
  <si>
    <t>2025-12-02T16:22:09.804+01:00</t>
  </si>
  <si>
    <t>2025-12-02T16:31:27.852+01:00</t>
  </si>
  <si>
    <t>2025-12-02T16:14:05.342+01:00</t>
  </si>
  <si>
    <t>2025-12-02T16:26:11.616+01:00</t>
  </si>
  <si>
    <t>2025-12-02T16:41:44.185+01:00</t>
  </si>
  <si>
    <t>2025-12-02T16:14:11.106+01:00</t>
  </si>
  <si>
    <t>2025-12-02T15:59:03.414+01:00</t>
  </si>
  <si>
    <t>2025-12-02T16:08:28.598+01:00</t>
  </si>
  <si>
    <t>2025-12-02T16:21:54.625+01:00</t>
  </si>
  <si>
    <t>2025-12-02T15:59:03.682+01:00</t>
  </si>
  <si>
    <t>2025-12-02T15:27:04.259+01:00</t>
  </si>
  <si>
    <t>2025-12-02T15:40:01.333+01:00</t>
  </si>
  <si>
    <t>2025-12-02T15:51:56.937+01:00</t>
  </si>
  <si>
    <t>2025-12-02T15:27:04.805+01:00</t>
  </si>
  <si>
    <t>2025-12-02T14:27:03.747+01:00</t>
  </si>
  <si>
    <t>2025-12-02T14:30:49.767+01:00</t>
  </si>
  <si>
    <t>2025-12-02T13:47:20.538+01:00</t>
  </si>
  <si>
    <t>2025-12-02T13:54:15.967+01:00</t>
  </si>
  <si>
    <t>2025-12-02T13:41:17.235+01:00</t>
  </si>
  <si>
    <t>2025-12-02T13:45:43.948+01:00</t>
  </si>
  <si>
    <t>2025-12-02T13:25:07.224+01:00</t>
  </si>
  <si>
    <t>2025-12-02T13:34:32.840+01:00</t>
  </si>
  <si>
    <t>2025-12-02T12:54:54.456+01:00</t>
  </si>
  <si>
    <t>2025-12-02T13:00:34.578+01:00</t>
  </si>
  <si>
    <t>2025-12-02T12:10:02.414+01:00</t>
  </si>
  <si>
    <t>2025-12-02T12:17:05.337+01:00</t>
  </si>
  <si>
    <t>2025-12-02T12:38:42.412+01:00</t>
  </si>
  <si>
    <t>2025-12-02T12:10:02.748+01:00</t>
  </si>
  <si>
    <t>2025-12-02T11:43:02.734+01:00</t>
  </si>
  <si>
    <t>2025-12-02T11:55:37.187+01:00</t>
  </si>
  <si>
    <t>2025-12-02T12:08:32.327+01:00</t>
  </si>
  <si>
    <t>2025-12-02T11:43:03.009+01:00</t>
  </si>
  <si>
    <t>2025-12-02T11:42:37.883+01:00</t>
  </si>
  <si>
    <t>2025-12-02T11:55:31.334+01:00</t>
  </si>
  <si>
    <t>2025-12-02T11:24:52.339+01:00</t>
  </si>
  <si>
    <t>2025-12-02T11:34:25.230+01:00</t>
  </si>
  <si>
    <t>2025-12-02T10:00:04.306+01:00</t>
  </si>
  <si>
    <t>2025-12-02T17:25:26.739+01:00</t>
  </si>
  <si>
    <t>2025-12-02T00:35:42.409+01:00</t>
  </si>
  <si>
    <t>2025-12-02T00:47:37.439+01:00</t>
  </si>
  <si>
    <t>2025-12-02T00:12:35.742+01:00</t>
  </si>
  <si>
    <t>2025-12-02T00:18:35.042+01:00</t>
  </si>
  <si>
    <t>tomáš</t>
  </si>
  <si>
    <t>2025-12-02T00:07:44.296+01:00</t>
  </si>
  <si>
    <t>2025-12-02T00:15:29.088+01:00</t>
  </si>
  <si>
    <t>2025-12-01T23:42:51.480+01:00</t>
  </si>
  <si>
    <t>2025-12-01T23:56:15.193+01:00</t>
  </si>
  <si>
    <t>2025-12-01T23:32:45.292+01:00</t>
  </si>
  <si>
    <t>2025-12-01T23:47:30.940+01:00</t>
  </si>
  <si>
    <t>2025-12-01T23:24:11.287+01:00</t>
  </si>
  <si>
    <t>2025-12-01T23:37:55.589+01:00</t>
  </si>
  <si>
    <t>2025-12-01T23:14:28.145+01:00</t>
  </si>
  <si>
    <t>2025-12-01T23:21:29.860+01:00</t>
  </si>
  <si>
    <t>2025-12-01T23:07:00.451+01:00</t>
  </si>
  <si>
    <t>2025-12-01T23:15:33.817+01:00</t>
  </si>
  <si>
    <t>2025-12-01T22:56:36.111+01:00</t>
  </si>
  <si>
    <t>2025-12-01T23:01:23.755+01:00</t>
  </si>
  <si>
    <t>2025-12-01T22:52:27.062+01:00</t>
  </si>
  <si>
    <t>2025-12-01T23:00:55.833+01:00</t>
  </si>
  <si>
    <t>2025-12-01T22:08:02.083+01:00</t>
  </si>
  <si>
    <t>2025-12-01T22:10:33.734+01:00</t>
  </si>
  <si>
    <t>2025-12-01T22:04:32.163+01:00</t>
  </si>
  <si>
    <t>2025-12-01T22:11:00.737+01:00</t>
  </si>
  <si>
    <t>2025-12-01T22:01:22.601+01:00</t>
  </si>
  <si>
    <t>2025-12-01T22:07:19.724+01:00</t>
  </si>
  <si>
    <t>2025-12-01T21:31:21.145+01:00</t>
  </si>
  <si>
    <t>2025-12-01T21:42:06.600+01:00</t>
  </si>
  <si>
    <t>2025-12-01T21:29:15.155+01:00</t>
  </si>
  <si>
    <t>2025-12-01T21:52:28.606+01:00</t>
  </si>
  <si>
    <t>2025-12-01T21:28:45.637+01:00</t>
  </si>
  <si>
    <t>2025-12-01T21:39:10.388+01:00</t>
  </si>
  <si>
    <t>2025-12-01T21:23:49.754+01:00</t>
  </si>
  <si>
    <t>2025-12-01T21:40:37.585+01:00</t>
  </si>
  <si>
    <t>2025-12-01T21:20:14.729+01:00</t>
  </si>
  <si>
    <t>2025-12-01T21:28:21.484+01:00</t>
  </si>
  <si>
    <t>2025-12-01T21:16:36.560+01:00</t>
  </si>
  <si>
    <t>2025-12-01T21:23:22.530+01:00</t>
  </si>
  <si>
    <t>2025-12-01T21:13:36.983+01:00</t>
  </si>
  <si>
    <t>2025-12-01T21:22:05.443+01:00</t>
  </si>
  <si>
    <t>2025-12-01T20:42:53.852+01:00</t>
  </si>
  <si>
    <t>2025-12-01T20:59:04.946+01:00</t>
  </si>
  <si>
    <t>2025-12-01T20:25:46.732+01:00</t>
  </si>
  <si>
    <t>2025-12-01T20:29:28.406+01:00</t>
  </si>
  <si>
    <t>2025-12-01T20:19:03.745+01:00</t>
  </si>
  <si>
    <t>2025-12-01T20:26:14.131+01:00</t>
  </si>
  <si>
    <t>2025-12-01T20:15:34.655+01:00</t>
  </si>
  <si>
    <t>2025-12-01T20:23:22.460+01:00</t>
  </si>
  <si>
    <t>2025-12-01T20:13:59.540+01:00</t>
  </si>
  <si>
    <t>2025-12-01T20:17:40.387+01:00</t>
  </si>
  <si>
    <t>2025-12-01T20:05:04.078+01:00</t>
  </si>
  <si>
    <t>2025-12-01T20:14:29.289+01:00</t>
  </si>
  <si>
    <t>2025-12-01T20:31:10.503+01:00</t>
  </si>
  <si>
    <t>2025-12-01T20:05:04.375+01:00</t>
  </si>
  <si>
    <t>2025-12-01T19:53:18.908+01:00</t>
  </si>
  <si>
    <t>2025-12-01T19:59:02.281+01:00</t>
  </si>
  <si>
    <t>2025-12-01T19:49:03.434+01:00</t>
  </si>
  <si>
    <t>2025-12-01T19:54:32.070+01:00</t>
  </si>
  <si>
    <t>2025-12-01T19:48:04.306+01:00</t>
  </si>
  <si>
    <t>2025-12-01T19:54:33.039+01:00</t>
  </si>
  <si>
    <t>2025-12-01T20:05:22.610+01:00</t>
  </si>
  <si>
    <t>2025-12-01T19:48:04.885+01:00</t>
  </si>
  <si>
    <t>2025-12-01T19:33:29.405+01:00</t>
  </si>
  <si>
    <t>2025-12-01T19:40:34.089+01:00</t>
  </si>
  <si>
    <t>2025-12-01T19:18:59.469+01:00</t>
  </si>
  <si>
    <t>2025-12-01T19:34:29.281+01:00</t>
  </si>
  <si>
    <t>2025-12-01T19:13:35.193+01:00</t>
  </si>
  <si>
    <t>2025-12-01T19:28:41.256+01:00</t>
  </si>
  <si>
    <t>2025-12-01T18:57:02.989+01:00</t>
  </si>
  <si>
    <t>2025-12-01T19:06:22.570+01:00</t>
  </si>
  <si>
    <t>2025-12-01T19:21:53.329+01:00</t>
  </si>
  <si>
    <t>2025-12-01T18:57:03.290+01:00</t>
  </si>
  <si>
    <t>2025-12-01T18:44:02.895+01:00</t>
  </si>
  <si>
    <t>2025-12-01T18:51:46.659+01:00</t>
  </si>
  <si>
    <t>2025-12-01T18:40:53.022+01:00</t>
  </si>
  <si>
    <t>2025-12-01T18:42:54.427+01:00</t>
  </si>
  <si>
    <t>2025-12-01T18:26:25.149+01:00</t>
  </si>
  <si>
    <t>2025-12-01T18:33:40.663+01:00</t>
  </si>
  <si>
    <t>2025-12-01T18:19:58.084+01:00</t>
  </si>
  <si>
    <t>2025-12-01T18:23:44.512+01:00</t>
  </si>
  <si>
    <t>2025-12-01T17:54:35.866+01:00</t>
  </si>
  <si>
    <t>2025-12-01T18:02:37.485+01:00</t>
  </si>
  <si>
    <t>2025-12-01T17:37:27.105+01:00</t>
  </si>
  <si>
    <t>2025-12-01T17:49:28.394+01:00</t>
  </si>
  <si>
    <t>2025-12-01T17:37:03.191+01:00</t>
  </si>
  <si>
    <t>2025-12-01T17:46:20.194+01:00</t>
  </si>
  <si>
    <t>2025-12-01T18:07:17.191+01:00</t>
  </si>
  <si>
    <t>2025-12-01T17:37:04.461+01:00</t>
  </si>
  <si>
    <t>2025-12-01T16:50:03.538+01:00</t>
  </si>
  <si>
    <t>2025-12-01T17:03:02.994+01:00</t>
  </si>
  <si>
    <t>2025-12-01T17:10:59.450+01:00</t>
  </si>
  <si>
    <t>2025-12-01T16:50:03.906+01:00</t>
  </si>
  <si>
    <t>2025-12-01T16:44:20.326+01:00</t>
  </si>
  <si>
    <t>2025-12-01T16:47:43.867+01:00</t>
  </si>
  <si>
    <t>2025-12-01T16:42:32.826+01:00</t>
  </si>
  <si>
    <t>2025-12-01T16:23:24.563+01:00</t>
  </si>
  <si>
    <t>2025-12-01T16:36:29.049+01:00</t>
  </si>
  <si>
    <t>2025-12-01T16:22:58.363+01:00</t>
  </si>
  <si>
    <t>2025-12-01T16:33:41.039+01:00</t>
  </si>
  <si>
    <t>2025-12-01T16:15:03.591+01:00</t>
  </si>
  <si>
    <t>2025-12-01T16:22:54.366+01:00</t>
  </si>
  <si>
    <t>2025-12-01T16:35:21.194+01:00</t>
  </si>
  <si>
    <t>2025-12-01T16:15:03.831+01:00</t>
  </si>
  <si>
    <t>2025-12-01T13:47:30.189+01:00</t>
  </si>
  <si>
    <t>2025-12-01T13:56:10.376+01:00</t>
  </si>
  <si>
    <t>2025-12-01T12:33:58.935+01:00</t>
  </si>
  <si>
    <t>2025-12-01T12:40:25.668+01:00</t>
  </si>
  <si>
    <t>2025-12-01T12:28:11.432+01:00</t>
  </si>
  <si>
    <t>2025-12-01T12:38:40.722+01:00</t>
  </si>
  <si>
    <t>2025-12-01T11:28:54.236+01:00</t>
  </si>
  <si>
    <t>2025-12-01T11:35:49.483+01:00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</si>
</sst>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&quot;/&quot;d&quot;/&quot;m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b/>
      <sz val="13.0"/>
      <color theme="1"/>
      <name val="Google Sans Mono"/>
    </font>
    <font>
      <b/>
      <sz val="14.0"/>
      <color theme="1"/>
      <name val="Arial"/>
    </font>
    <font>
      <b/>
      <sz val="21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164" xfId="0" applyAlignment="1" applyBorder="1" applyFill="1" applyFont="1" applyNumberFormat="1">
      <alignment horizontal="center" readingOrder="0" shrinkToFit="0" vertical="center" wrapText="0"/>
    </xf>
    <xf borderId="7" fillId="4" fontId="5" numFmtId="0" xfId="0" applyAlignment="1" applyBorder="1" applyFill="1" applyFont="1">
      <alignment horizontal="center" shrinkToFit="0" vertical="top" wrapText="1"/>
    </xf>
    <xf borderId="2" fillId="3" fontId="4" numFmtId="164" xfId="0" applyAlignment="1" applyBorder="1" applyFont="1" applyNumberFormat="1">
      <alignment horizontal="center" readingOrder="0" shrinkToFit="0" vertical="center" wrapText="0"/>
    </xf>
    <xf borderId="8" fillId="0" fontId="3" numFmtId="0" xfId="0" applyBorder="1" applyFont="1"/>
    <xf borderId="1" fillId="5" fontId="6" numFmtId="165" xfId="0" applyAlignment="1" applyBorder="1" applyFill="1" applyFont="1" applyNumberFormat="1">
      <alignment horizontal="center" vertical="center"/>
    </xf>
    <xf borderId="2" fillId="5" fontId="6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3" fillId="6" fontId="8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4" fillId="3" fontId="1" numFmtId="0" xfId="0" applyAlignment="1" applyBorder="1" applyFont="1">
      <alignment horizontal="center" readingOrder="0" vertical="center"/>
    </xf>
    <xf borderId="15" fillId="7" fontId="1" numFmtId="0" xfId="0" applyAlignment="1" applyBorder="1" applyFill="1" applyFont="1">
      <alignment horizontal="center" readingOrder="0" vertical="center"/>
    </xf>
    <xf borderId="16" fillId="3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vertical="center"/>
    </xf>
    <xf borderId="13" fillId="6" fontId="9" numFmtId="0" xfId="0" applyAlignment="1" applyBorder="1" applyFont="1">
      <alignment horizontal="center" vertical="center"/>
    </xf>
    <xf borderId="13" fillId="6" fontId="9" numFmtId="0" xfId="0" applyAlignment="1" applyBorder="1" applyFont="1">
      <alignment horizontal="center" readingOrder="0" vertical="center"/>
    </xf>
    <xf borderId="13" fillId="6" fontId="10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5" fillId="7" fontId="1" numFmtId="1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6" fillId="3" fontId="1" numFmtId="0" xfId="0" applyAlignment="1" applyBorder="1" applyFont="1">
      <alignment horizontal="center" vertical="center"/>
    </xf>
    <xf borderId="19" fillId="7" fontId="1" numFmtId="1" xfId="0" applyAlignment="1" applyBorder="1" applyFont="1" applyNumberFormat="1">
      <alignment horizontal="center" readingOrder="0" vertical="center"/>
    </xf>
    <xf borderId="15" fillId="7" fontId="1" numFmtId="0" xfId="0" applyBorder="1" applyFont="1"/>
    <xf borderId="20" fillId="7" fontId="1" numFmtId="1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20" xfId="0" applyFont="1" applyNumberFormat="1"/>
    <xf borderId="16" fillId="3" fontId="1" numFmtId="0" xfId="0" applyAlignment="1" applyBorder="1" applyFont="1">
      <alignment horizontal="center" readingOrder="0" vertical="center"/>
    </xf>
    <xf borderId="15" fillId="7" fontId="11" numFmtId="0" xfId="0" applyBorder="1" applyFont="1"/>
    <xf borderId="7" fillId="4" fontId="5" numFmtId="0" xfId="0" applyAlignment="1" applyBorder="1" applyFont="1">
      <alignment horizontal="center" readingOrder="0" shrinkToFit="0" vertical="top" wrapText="1"/>
    </xf>
    <xf borderId="1" fillId="5" fontId="6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13" fillId="6" fontId="8" numFmtId="0" xfId="0" applyAlignment="1" applyBorder="1" applyFont="1">
      <alignment horizontal="center" readingOrder="0" vertical="center"/>
    </xf>
    <xf borderId="13" fillId="6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4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shrinkToFit="0" vertical="center" wrapText="1"/>
    </xf>
    <xf borderId="15" fillId="7" fontId="1" numFmtId="0" xfId="0" applyAlignment="1" applyBorder="1" applyFont="1">
      <alignment readingOrder="0"/>
    </xf>
    <xf borderId="20" fillId="7" fontId="1" numFmtId="0" xfId="0" applyAlignment="1" applyBorder="1" applyFont="1">
      <alignment horizontal="center" readingOrder="0" vertical="center"/>
    </xf>
    <xf borderId="0" fillId="7" fontId="1" numFmtId="1" xfId="0" applyAlignment="1" applyFont="1" applyNumberFormat="1">
      <alignment horizontal="center" readingOrder="0" vertical="center"/>
    </xf>
    <xf borderId="0" fillId="7" fontId="1" numFmtId="0" xfId="0" applyFont="1"/>
    <xf borderId="0" fillId="7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15" fillId="7" fontId="11" numFmtId="0" xfId="0" applyAlignment="1" applyBorder="1" applyFont="1">
      <alignment readingOrder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20</xdr:row>
      <xdr:rowOff>66675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0</xdr:row>
      <xdr:rowOff>-9525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0</xdr:row>
      <xdr:rowOff>-9525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19050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76200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idden="1">
      <c r="A2" s="1" t="s">
        <v>15</v>
      </c>
      <c r="B2" s="1" t="s">
        <v>16</v>
      </c>
      <c r="C2" s="1">
        <v>509.0</v>
      </c>
      <c r="D2" s="1">
        <v>0.0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>
        <v>-13.0</v>
      </c>
      <c r="M2" s="1">
        <v>0.00455</v>
      </c>
      <c r="N2" s="1">
        <v>12.173683333333333</v>
      </c>
      <c r="O2" s="1" t="s">
        <v>24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idden="1">
      <c r="A3" s="1" t="s">
        <v>25</v>
      </c>
      <c r="B3" s="1" t="s">
        <v>26</v>
      </c>
      <c r="C3" s="1">
        <v>413.0</v>
      </c>
      <c r="D3" s="1">
        <v>0.0</v>
      </c>
      <c r="E3" s="2"/>
      <c r="F3" s="1" t="s">
        <v>27</v>
      </c>
      <c r="G3" s="1" t="s">
        <v>19</v>
      </c>
      <c r="H3" s="1" t="s">
        <v>28</v>
      </c>
      <c r="I3" s="1" t="s">
        <v>29</v>
      </c>
      <c r="J3" s="1" t="s">
        <v>29</v>
      </c>
      <c r="K3" s="2"/>
      <c r="L3" s="1">
        <v>-3.0</v>
      </c>
      <c r="M3" s="1"/>
      <c r="N3" s="1">
        <v>11.658116666666666</v>
      </c>
      <c r="O3" s="1" t="s">
        <v>30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 t="s">
        <v>25</v>
      </c>
      <c r="B4" s="1" t="s">
        <v>26</v>
      </c>
      <c r="C4" s="1">
        <v>329.0</v>
      </c>
      <c r="D4" s="1">
        <v>0.0</v>
      </c>
      <c r="E4" s="2"/>
      <c r="F4" s="1" t="s">
        <v>27</v>
      </c>
      <c r="G4" s="1" t="s">
        <v>19</v>
      </c>
      <c r="H4" s="1" t="s">
        <v>31</v>
      </c>
      <c r="I4" s="1" t="s">
        <v>32</v>
      </c>
      <c r="J4" s="1" t="s">
        <v>32</v>
      </c>
      <c r="K4" s="2"/>
      <c r="L4" s="1">
        <v>-4.0</v>
      </c>
      <c r="M4" s="1"/>
      <c r="N4" s="1">
        <v>10.170166666666667</v>
      </c>
      <c r="O4" s="1" t="s">
        <v>30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idden="1">
      <c r="A5" s="1" t="s">
        <v>25</v>
      </c>
      <c r="B5" s="1" t="s">
        <v>26</v>
      </c>
      <c r="C5" s="1">
        <v>448.0</v>
      </c>
      <c r="D5" s="1">
        <v>0.0</v>
      </c>
      <c r="E5" s="2"/>
      <c r="F5" s="1" t="s">
        <v>27</v>
      </c>
      <c r="G5" s="1" t="s">
        <v>19</v>
      </c>
      <c r="H5" s="1" t="s">
        <v>33</v>
      </c>
      <c r="I5" s="1" t="s">
        <v>34</v>
      </c>
      <c r="J5" s="1" t="s">
        <v>34</v>
      </c>
      <c r="K5" s="2"/>
      <c r="L5" s="1">
        <v>-6.0</v>
      </c>
      <c r="M5" s="1"/>
      <c r="N5" s="1">
        <v>8.1963</v>
      </c>
      <c r="O5" s="1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idden="1">
      <c r="A6" s="1" t="s">
        <v>25</v>
      </c>
      <c r="B6" s="1" t="s">
        <v>26</v>
      </c>
      <c r="C6" s="3">
        <v>565.0</v>
      </c>
      <c r="D6" s="1">
        <v>0.0</v>
      </c>
      <c r="E6" s="2"/>
      <c r="F6" s="1" t="s">
        <v>27</v>
      </c>
      <c r="G6" s="1" t="s">
        <v>35</v>
      </c>
      <c r="H6" s="1" t="s">
        <v>36</v>
      </c>
      <c r="I6" s="1" t="s">
        <v>37</v>
      </c>
      <c r="J6" s="1" t="s">
        <v>37</v>
      </c>
      <c r="K6" s="2"/>
      <c r="L6" s="1">
        <v>0.0</v>
      </c>
      <c r="M6" s="1"/>
      <c r="N6" s="1">
        <v>15.625483333333333</v>
      </c>
      <c r="O6" s="1" t="s">
        <v>30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idden="1">
      <c r="A7" s="1" t="s">
        <v>38</v>
      </c>
      <c r="B7" s="1" t="s">
        <v>16</v>
      </c>
      <c r="C7" s="1">
        <v>60.0</v>
      </c>
      <c r="D7" s="1">
        <v>90.0</v>
      </c>
      <c r="E7" s="2"/>
      <c r="F7" s="1" t="s">
        <v>39</v>
      </c>
      <c r="G7" s="1" t="s">
        <v>35</v>
      </c>
      <c r="H7" s="1" t="s">
        <v>40</v>
      </c>
      <c r="I7" s="1" t="s">
        <v>41</v>
      </c>
      <c r="J7" s="1" t="s">
        <v>42</v>
      </c>
      <c r="K7" s="2"/>
      <c r="L7" s="1">
        <v>416.0</v>
      </c>
      <c r="M7" s="1"/>
      <c r="N7" s="1">
        <v>1.0506666666666666</v>
      </c>
      <c r="O7" s="1" t="s">
        <v>43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idden="1">
      <c r="A8" s="1" t="s">
        <v>44</v>
      </c>
      <c r="B8" s="1" t="s">
        <v>16</v>
      </c>
      <c r="C8" s="1">
        <v>299.0</v>
      </c>
      <c r="D8" s="1">
        <v>0.0</v>
      </c>
      <c r="E8" s="1" t="s">
        <v>45</v>
      </c>
      <c r="F8" s="1" t="s">
        <v>27</v>
      </c>
      <c r="G8" s="1" t="s">
        <v>19</v>
      </c>
      <c r="H8" s="1" t="s">
        <v>46</v>
      </c>
      <c r="I8" s="1" t="s">
        <v>47</v>
      </c>
      <c r="J8" s="1" t="s">
        <v>47</v>
      </c>
      <c r="K8" s="2"/>
      <c r="L8" s="1">
        <v>-4.0</v>
      </c>
      <c r="M8" s="1"/>
      <c r="N8" s="1">
        <v>10.1252</v>
      </c>
      <c r="O8" s="1" t="s">
        <v>30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idden="1">
      <c r="A9" s="1" t="s">
        <v>44</v>
      </c>
      <c r="B9" s="1" t="s">
        <v>16</v>
      </c>
      <c r="C9" s="1">
        <v>449.0</v>
      </c>
      <c r="D9" s="1">
        <v>0.0</v>
      </c>
      <c r="E9" s="1" t="s">
        <v>45</v>
      </c>
      <c r="F9" s="1" t="s">
        <v>27</v>
      </c>
      <c r="G9" s="1" t="s">
        <v>19</v>
      </c>
      <c r="H9" s="1" t="s">
        <v>48</v>
      </c>
      <c r="I9" s="1" t="s">
        <v>49</v>
      </c>
      <c r="J9" s="1" t="s">
        <v>49</v>
      </c>
      <c r="K9" s="2"/>
      <c r="L9" s="1">
        <v>-8.0</v>
      </c>
      <c r="M9" s="1"/>
      <c r="N9" s="1">
        <v>6.773316666666667</v>
      </c>
      <c r="O9" s="1" t="s">
        <v>30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idden="1">
      <c r="A10" s="1" t="s">
        <v>25</v>
      </c>
      <c r="B10" s="1" t="s">
        <v>26</v>
      </c>
      <c r="C10" s="1">
        <v>460.0</v>
      </c>
      <c r="D10" s="1">
        <v>0.0</v>
      </c>
      <c r="E10" s="2"/>
      <c r="F10" s="1" t="s">
        <v>27</v>
      </c>
      <c r="G10" s="1" t="s">
        <v>35</v>
      </c>
      <c r="H10" s="1" t="s">
        <v>50</v>
      </c>
      <c r="I10" s="1" t="s">
        <v>51</v>
      </c>
      <c r="J10" s="1" t="s">
        <v>51</v>
      </c>
      <c r="K10" s="2"/>
      <c r="L10" s="1">
        <v>-3.0</v>
      </c>
      <c r="M10" s="1"/>
      <c r="N10" s="1">
        <v>11.60725</v>
      </c>
      <c r="O10" s="1" t="s">
        <v>30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idden="1">
      <c r="A11" s="1" t="s">
        <v>15</v>
      </c>
      <c r="B11" s="1" t="s">
        <v>16</v>
      </c>
      <c r="C11" s="1">
        <v>199.0</v>
      </c>
      <c r="D11" s="1">
        <v>50.0</v>
      </c>
      <c r="E11" s="2"/>
      <c r="F11" s="1" t="s">
        <v>39</v>
      </c>
      <c r="G11" s="1" t="s">
        <v>52</v>
      </c>
      <c r="H11" s="1" t="s">
        <v>53</v>
      </c>
      <c r="I11" s="1" t="s">
        <v>54</v>
      </c>
      <c r="J11" s="1" t="s">
        <v>42</v>
      </c>
      <c r="K11" s="2"/>
      <c r="L11" s="1">
        <v>428.0</v>
      </c>
      <c r="M11" s="1"/>
      <c r="N11" s="1">
        <v>10.772083333333333</v>
      </c>
      <c r="O11" s="1" t="s">
        <v>24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idden="1">
      <c r="A12" s="1" t="s">
        <v>55</v>
      </c>
      <c r="B12" s="3" t="s">
        <v>26</v>
      </c>
      <c r="C12" s="1">
        <v>264.0</v>
      </c>
      <c r="D12" s="1">
        <v>0.0</v>
      </c>
      <c r="E12" s="1" t="s">
        <v>56</v>
      </c>
      <c r="F12" s="1" t="s">
        <v>27</v>
      </c>
      <c r="G12" s="1" t="s">
        <v>19</v>
      </c>
      <c r="H12" s="1" t="s">
        <v>57</v>
      </c>
      <c r="I12" s="1" t="s">
        <v>58</v>
      </c>
      <c r="J12" s="1" t="s">
        <v>58</v>
      </c>
      <c r="K12" s="2"/>
      <c r="L12" s="1">
        <v>-3.0</v>
      </c>
      <c r="M12" s="1"/>
      <c r="N12" s="1">
        <v>11.574633333333333</v>
      </c>
      <c r="O12" s="1" t="s">
        <v>30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idden="1">
      <c r="A13" s="1" t="s">
        <v>44</v>
      </c>
      <c r="B13" s="1" t="s">
        <v>16</v>
      </c>
      <c r="C13" s="1">
        <v>344.0</v>
      </c>
      <c r="D13" s="1">
        <v>0.0</v>
      </c>
      <c r="E13" s="1" t="s">
        <v>45</v>
      </c>
      <c r="F13" s="1" t="s">
        <v>27</v>
      </c>
      <c r="G13" s="1" t="s">
        <v>19</v>
      </c>
      <c r="H13" s="1" t="s">
        <v>59</v>
      </c>
      <c r="I13" s="1" t="s">
        <v>60</v>
      </c>
      <c r="J13" s="1" t="s">
        <v>60</v>
      </c>
      <c r="K13" s="2"/>
      <c r="L13" s="1">
        <v>-6.0</v>
      </c>
      <c r="M13" s="1"/>
      <c r="N13" s="1">
        <v>8.7989</v>
      </c>
      <c r="O13" s="1" t="s">
        <v>30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idden="1">
      <c r="A14" s="1" t="s">
        <v>55</v>
      </c>
      <c r="B14" s="1" t="s">
        <v>26</v>
      </c>
      <c r="C14" s="1">
        <v>655.0</v>
      </c>
      <c r="D14" s="1">
        <v>0.0</v>
      </c>
      <c r="E14" s="1" t="s">
        <v>61</v>
      </c>
      <c r="F14" s="1" t="s">
        <v>27</v>
      </c>
      <c r="G14" s="1" t="s">
        <v>19</v>
      </c>
      <c r="H14" s="1" t="s">
        <v>62</v>
      </c>
      <c r="I14" s="1" t="s">
        <v>63</v>
      </c>
      <c r="J14" s="1" t="s">
        <v>63</v>
      </c>
      <c r="K14" s="2"/>
      <c r="L14" s="1">
        <v>-5.0</v>
      </c>
      <c r="M14" s="1"/>
      <c r="N14" s="1">
        <v>9.978266666666666</v>
      </c>
      <c r="O14" s="1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idden="1">
      <c r="A15" s="1" t="s">
        <v>25</v>
      </c>
      <c r="B15" s="1" t="s">
        <v>26</v>
      </c>
      <c r="C15" s="1">
        <v>384.0</v>
      </c>
      <c r="D15" s="1">
        <v>0.0</v>
      </c>
      <c r="E15" s="2"/>
      <c r="F15" s="1" t="s">
        <v>27</v>
      </c>
      <c r="G15" s="1" t="s">
        <v>19</v>
      </c>
      <c r="H15" s="1" t="s">
        <v>64</v>
      </c>
      <c r="I15" s="1" t="s">
        <v>65</v>
      </c>
      <c r="J15" s="1" t="s">
        <v>65</v>
      </c>
      <c r="K15" s="2"/>
      <c r="L15" s="1">
        <v>-1.0</v>
      </c>
      <c r="M15" s="1"/>
      <c r="N15" s="1">
        <v>13.230116666666667</v>
      </c>
      <c r="O15" s="1" t="s">
        <v>30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idden="1">
      <c r="A16" s="1" t="s">
        <v>25</v>
      </c>
      <c r="B16" s="1" t="s">
        <v>26</v>
      </c>
      <c r="C16" s="3">
        <v>404.0</v>
      </c>
      <c r="D16" s="1">
        <v>0.0</v>
      </c>
      <c r="E16" s="2"/>
      <c r="F16" s="1" t="s">
        <v>27</v>
      </c>
      <c r="G16" s="1" t="s">
        <v>19</v>
      </c>
      <c r="H16" s="1" t="s">
        <v>66</v>
      </c>
      <c r="I16" s="1" t="s">
        <v>67</v>
      </c>
      <c r="J16" s="1" t="s">
        <v>67</v>
      </c>
      <c r="K16" s="2"/>
      <c r="L16" s="1">
        <v>-4.0</v>
      </c>
      <c r="M16" s="1"/>
      <c r="N16" s="1">
        <v>10.026716666666667</v>
      </c>
      <c r="O16" s="1" t="s">
        <v>30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idden="1">
      <c r="A17" s="1" t="s">
        <v>25</v>
      </c>
      <c r="B17" s="1" t="s">
        <v>26</v>
      </c>
      <c r="C17" s="1">
        <v>329.0</v>
      </c>
      <c r="D17" s="1">
        <v>0.0</v>
      </c>
      <c r="E17" s="2"/>
      <c r="F17" s="1" t="s">
        <v>27</v>
      </c>
      <c r="G17" s="1" t="s">
        <v>19</v>
      </c>
      <c r="H17" s="1" t="s">
        <v>68</v>
      </c>
      <c r="I17" s="1" t="s">
        <v>69</v>
      </c>
      <c r="J17" s="1" t="s">
        <v>69</v>
      </c>
      <c r="K17" s="2"/>
      <c r="L17" s="1">
        <v>0.0</v>
      </c>
      <c r="M17" s="1"/>
      <c r="N17" s="1">
        <v>15.320016666666668</v>
      </c>
      <c r="O17" s="1" t="s">
        <v>30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idden="1">
      <c r="A18" s="1" t="s">
        <v>25</v>
      </c>
      <c r="B18" s="1" t="s">
        <v>26</v>
      </c>
      <c r="C18" s="1">
        <v>947.0</v>
      </c>
      <c r="D18" s="1">
        <v>0.0</v>
      </c>
      <c r="E18" s="2"/>
      <c r="F18" s="1" t="s">
        <v>27</v>
      </c>
      <c r="G18" s="1" t="s">
        <v>19</v>
      </c>
      <c r="H18" s="1" t="s">
        <v>70</v>
      </c>
      <c r="I18" s="1" t="s">
        <v>71</v>
      </c>
      <c r="J18" s="1" t="s">
        <v>71</v>
      </c>
      <c r="K18" s="2"/>
      <c r="L18" s="1">
        <v>-2.0</v>
      </c>
      <c r="M18" s="1"/>
      <c r="N18" s="1">
        <v>12.817183333333332</v>
      </c>
      <c r="O18" s="1" t="s">
        <v>30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idden="1">
      <c r="A19" s="1" t="s">
        <v>15</v>
      </c>
      <c r="B19" s="1" t="s">
        <v>16</v>
      </c>
      <c r="C19" s="1">
        <v>427.0</v>
      </c>
      <c r="D19" s="1">
        <v>97.0</v>
      </c>
      <c r="E19" s="2"/>
      <c r="F19" s="1" t="s">
        <v>39</v>
      </c>
      <c r="G19" s="1" t="s">
        <v>19</v>
      </c>
      <c r="H19" s="1" t="s">
        <v>72</v>
      </c>
      <c r="I19" s="1" t="s">
        <v>73</v>
      </c>
      <c r="J19" s="1" t="s">
        <v>42</v>
      </c>
      <c r="K19" s="2"/>
      <c r="L19" s="1">
        <v>469.0</v>
      </c>
      <c r="M19" s="1"/>
      <c r="N19" s="1">
        <v>13.470683333333334</v>
      </c>
      <c r="O19" s="1" t="s">
        <v>24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idden="1">
      <c r="A20" s="1" t="s">
        <v>55</v>
      </c>
      <c r="B20" s="1" t="s">
        <v>26</v>
      </c>
      <c r="C20" s="1">
        <v>468.0</v>
      </c>
      <c r="D20" s="1">
        <v>0.0</v>
      </c>
      <c r="E20" s="1" t="s">
        <v>74</v>
      </c>
      <c r="F20" s="1" t="s">
        <v>27</v>
      </c>
      <c r="G20" s="1" t="s">
        <v>19</v>
      </c>
      <c r="H20" s="1" t="s">
        <v>75</v>
      </c>
      <c r="I20" s="1" t="s">
        <v>76</v>
      </c>
      <c r="J20" s="1" t="s">
        <v>76</v>
      </c>
      <c r="K20" s="2"/>
      <c r="L20" s="1">
        <v>-4.0</v>
      </c>
      <c r="M20" s="1"/>
      <c r="N20" s="1">
        <v>10.9776</v>
      </c>
      <c r="O20" s="1" t="s">
        <v>30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idden="1">
      <c r="A21" s="1" t="s">
        <v>44</v>
      </c>
      <c r="B21" s="1" t="s">
        <v>16</v>
      </c>
      <c r="C21" s="3">
        <v>329.0</v>
      </c>
      <c r="D21" s="1">
        <v>0.0</v>
      </c>
      <c r="E21" s="1" t="s">
        <v>45</v>
      </c>
      <c r="F21" s="1" t="s">
        <v>27</v>
      </c>
      <c r="G21" s="1" t="s">
        <v>19</v>
      </c>
      <c r="H21" s="1" t="s">
        <v>77</v>
      </c>
      <c r="I21" s="1" t="s">
        <v>78</v>
      </c>
      <c r="J21" s="1" t="s">
        <v>78</v>
      </c>
      <c r="K21" s="2"/>
      <c r="L21" s="1">
        <v>-5.0</v>
      </c>
      <c r="M21" s="1"/>
      <c r="N21" s="1">
        <v>9.05855</v>
      </c>
      <c r="O21" s="1" t="s">
        <v>30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idden="1">
      <c r="A22" s="1" t="s">
        <v>15</v>
      </c>
      <c r="B22" s="1" t="s">
        <v>16</v>
      </c>
      <c r="C22" s="3">
        <v>299.0</v>
      </c>
      <c r="D22" s="1">
        <v>0.0</v>
      </c>
      <c r="E22" s="1" t="s">
        <v>17</v>
      </c>
      <c r="F22" s="1" t="s">
        <v>18</v>
      </c>
      <c r="G22" s="1" t="s">
        <v>19</v>
      </c>
      <c r="H22" s="1" t="s">
        <v>79</v>
      </c>
      <c r="I22" s="1" t="s">
        <v>80</v>
      </c>
      <c r="J22" s="1" t="s">
        <v>81</v>
      </c>
      <c r="K22" s="1" t="s">
        <v>82</v>
      </c>
      <c r="L22" s="1">
        <v>-7.0</v>
      </c>
      <c r="M22" s="1">
        <v>0.005916666666666666</v>
      </c>
      <c r="N22" s="1">
        <v>14.917216666666667</v>
      </c>
      <c r="O22" s="1" t="s">
        <v>24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idden="1">
      <c r="A23" s="1" t="s">
        <v>15</v>
      </c>
      <c r="B23" s="1" t="s">
        <v>16</v>
      </c>
      <c r="C23" s="1">
        <v>199.0</v>
      </c>
      <c r="D23" s="1">
        <v>50.0</v>
      </c>
      <c r="E23" s="2"/>
      <c r="F23" s="1" t="s">
        <v>39</v>
      </c>
      <c r="G23" s="1" t="s">
        <v>35</v>
      </c>
      <c r="H23" s="1" t="s">
        <v>83</v>
      </c>
      <c r="I23" s="1" t="s">
        <v>84</v>
      </c>
      <c r="J23" s="1" t="s">
        <v>42</v>
      </c>
      <c r="K23" s="2"/>
      <c r="L23" s="1">
        <v>476.0</v>
      </c>
      <c r="M23" s="1"/>
      <c r="N23" s="1">
        <v>7.96815</v>
      </c>
      <c r="O23" s="1" t="s">
        <v>24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idden="1">
      <c r="A24" s="1" t="s">
        <v>55</v>
      </c>
      <c r="B24" s="1" t="s">
        <v>26</v>
      </c>
      <c r="C24" s="1">
        <v>433.0</v>
      </c>
      <c r="D24" s="1">
        <v>0.0</v>
      </c>
      <c r="E24" s="1" t="s">
        <v>74</v>
      </c>
      <c r="F24" s="1" t="s">
        <v>27</v>
      </c>
      <c r="G24" s="1" t="s">
        <v>19</v>
      </c>
      <c r="H24" s="1" t="s">
        <v>85</v>
      </c>
      <c r="I24" s="1" t="s">
        <v>86</v>
      </c>
      <c r="J24" s="1" t="s">
        <v>86</v>
      </c>
      <c r="K24" s="2"/>
      <c r="L24" s="1">
        <v>0.0</v>
      </c>
      <c r="M24" s="1"/>
      <c r="N24" s="1">
        <v>14.771616666666667</v>
      </c>
      <c r="O24" s="1" t="s">
        <v>30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idden="1">
      <c r="A25" s="1" t="s">
        <v>15</v>
      </c>
      <c r="B25" s="1" t="s">
        <v>16</v>
      </c>
      <c r="C25" s="1">
        <v>396.0</v>
      </c>
      <c r="D25" s="1">
        <v>62.0</v>
      </c>
      <c r="E25" s="2"/>
      <c r="F25" s="1" t="s">
        <v>39</v>
      </c>
      <c r="G25" s="1" t="s">
        <v>19</v>
      </c>
      <c r="H25" s="1" t="s">
        <v>87</v>
      </c>
      <c r="I25" s="1" t="s">
        <v>88</v>
      </c>
      <c r="J25" s="1" t="s">
        <v>42</v>
      </c>
      <c r="K25" s="2"/>
      <c r="L25" s="1">
        <v>494.0</v>
      </c>
      <c r="M25" s="1"/>
      <c r="N25" s="1">
        <v>8.1976</v>
      </c>
      <c r="O25" s="1" t="s">
        <v>24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idden="1">
      <c r="A26" s="1" t="s">
        <v>44</v>
      </c>
      <c r="B26" s="1" t="s">
        <v>16</v>
      </c>
      <c r="C26" s="3">
        <v>264.0</v>
      </c>
      <c r="D26" s="1">
        <v>0.0</v>
      </c>
      <c r="E26" s="1" t="s">
        <v>45</v>
      </c>
      <c r="F26" s="1" t="s">
        <v>27</v>
      </c>
      <c r="G26" s="1" t="s">
        <v>19</v>
      </c>
      <c r="H26" s="1" t="s">
        <v>89</v>
      </c>
      <c r="I26" s="1" t="s">
        <v>90</v>
      </c>
      <c r="J26" s="1" t="s">
        <v>90</v>
      </c>
      <c r="K26" s="2"/>
      <c r="L26" s="1">
        <v>-9.0</v>
      </c>
      <c r="M26" s="1"/>
      <c r="N26" s="1">
        <v>5.066183333333333</v>
      </c>
      <c r="O26" s="1" t="s">
        <v>30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idden="1">
      <c r="A27" s="1" t="s">
        <v>44</v>
      </c>
      <c r="B27" s="1" t="s">
        <v>16</v>
      </c>
      <c r="C27" s="1">
        <v>700.0</v>
      </c>
      <c r="D27" s="1">
        <v>0.0</v>
      </c>
      <c r="E27" s="1" t="s">
        <v>45</v>
      </c>
      <c r="F27" s="1" t="s">
        <v>27</v>
      </c>
      <c r="G27" s="1" t="s">
        <v>19</v>
      </c>
      <c r="H27" s="1" t="s">
        <v>91</v>
      </c>
      <c r="I27" s="1" t="s">
        <v>92</v>
      </c>
      <c r="J27" s="1" t="s">
        <v>92</v>
      </c>
      <c r="K27" s="2"/>
      <c r="L27" s="1">
        <v>-5.0</v>
      </c>
      <c r="M27" s="1"/>
      <c r="N27" s="1">
        <v>9.322616666666667</v>
      </c>
      <c r="O27" s="1" t="s">
        <v>30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idden="1">
      <c r="A28" s="1" t="s">
        <v>44</v>
      </c>
      <c r="B28" s="1" t="s">
        <v>16</v>
      </c>
      <c r="C28" s="1">
        <v>583.0</v>
      </c>
      <c r="D28" s="1">
        <v>0.0</v>
      </c>
      <c r="E28" s="1" t="s">
        <v>45</v>
      </c>
      <c r="F28" s="1" t="s">
        <v>27</v>
      </c>
      <c r="G28" s="1" t="s">
        <v>19</v>
      </c>
      <c r="H28" s="1" t="s">
        <v>93</v>
      </c>
      <c r="I28" s="1" t="s">
        <v>94</v>
      </c>
      <c r="J28" s="1" t="s">
        <v>94</v>
      </c>
      <c r="K28" s="2"/>
      <c r="L28" s="1">
        <v>-5.0</v>
      </c>
      <c r="M28" s="1"/>
      <c r="N28" s="1">
        <v>9.42135</v>
      </c>
      <c r="O28" s="1" t="s">
        <v>30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idden="1">
      <c r="A29" s="1" t="s">
        <v>25</v>
      </c>
      <c r="B29" s="1" t="s">
        <v>26</v>
      </c>
      <c r="C29" s="1">
        <v>386.0</v>
      </c>
      <c r="D29" s="1">
        <v>0.0</v>
      </c>
      <c r="E29" s="2"/>
      <c r="F29" s="1" t="s">
        <v>27</v>
      </c>
      <c r="G29" s="1" t="s">
        <v>19</v>
      </c>
      <c r="H29" s="1" t="s">
        <v>95</v>
      </c>
      <c r="I29" s="1" t="s">
        <v>96</v>
      </c>
      <c r="J29" s="1" t="s">
        <v>96</v>
      </c>
      <c r="K29" s="2"/>
      <c r="L29" s="1">
        <v>0.0</v>
      </c>
      <c r="M29" s="1"/>
      <c r="N29" s="1">
        <v>14.385866666666667</v>
      </c>
      <c r="O29" s="1" t="s">
        <v>30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idden="1">
      <c r="A30" s="1" t="s">
        <v>44</v>
      </c>
      <c r="B30" s="1" t="s">
        <v>16</v>
      </c>
      <c r="C30" s="3">
        <v>299.0</v>
      </c>
      <c r="D30" s="1">
        <v>0.0</v>
      </c>
      <c r="E30" s="1" t="s">
        <v>45</v>
      </c>
      <c r="F30" s="1" t="s">
        <v>27</v>
      </c>
      <c r="G30" s="1" t="s">
        <v>19</v>
      </c>
      <c r="H30" s="1" t="s">
        <v>97</v>
      </c>
      <c r="I30" s="1" t="s">
        <v>98</v>
      </c>
      <c r="J30" s="1" t="s">
        <v>98</v>
      </c>
      <c r="K30" s="2"/>
      <c r="L30" s="1">
        <v>-7.0</v>
      </c>
      <c r="M30" s="1"/>
      <c r="N30" s="1">
        <v>7.77235</v>
      </c>
      <c r="O30" s="1" t="s">
        <v>30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idden="1">
      <c r="A31" s="1" t="s">
        <v>55</v>
      </c>
      <c r="B31" s="1" t="s">
        <v>26</v>
      </c>
      <c r="C31" s="1">
        <v>264.0</v>
      </c>
      <c r="D31" s="1">
        <v>0.0</v>
      </c>
      <c r="E31" s="1" t="s">
        <v>99</v>
      </c>
      <c r="F31" s="1" t="s">
        <v>27</v>
      </c>
      <c r="G31" s="1" t="s">
        <v>19</v>
      </c>
      <c r="H31" s="1" t="s">
        <v>100</v>
      </c>
      <c r="I31" s="1" t="s">
        <v>101</v>
      </c>
      <c r="J31" s="1" t="s">
        <v>101</v>
      </c>
      <c r="K31" s="2"/>
      <c r="L31" s="1">
        <v>-7.0</v>
      </c>
      <c r="M31" s="1"/>
      <c r="N31" s="1">
        <v>7.4016</v>
      </c>
      <c r="O31" s="1" t="s">
        <v>30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idden="1">
      <c r="A32" s="1" t="s">
        <v>38</v>
      </c>
      <c r="B32" s="1" t="s">
        <v>16</v>
      </c>
      <c r="C32" s="1">
        <v>119.0</v>
      </c>
      <c r="D32" s="1">
        <v>0.0</v>
      </c>
      <c r="E32" s="2"/>
      <c r="F32" s="1" t="s">
        <v>39</v>
      </c>
      <c r="G32" s="1" t="s">
        <v>35</v>
      </c>
      <c r="H32" s="1" t="s">
        <v>102</v>
      </c>
      <c r="I32" s="1" t="s">
        <v>103</v>
      </c>
      <c r="J32" s="1" t="s">
        <v>42</v>
      </c>
      <c r="K32" s="2"/>
      <c r="L32" s="1">
        <v>549.0</v>
      </c>
      <c r="M32" s="1"/>
      <c r="N32" s="1">
        <v>7.659316666666666</v>
      </c>
      <c r="O32" s="1" t="s">
        <v>43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idden="1">
      <c r="A33" s="1" t="s">
        <v>55</v>
      </c>
      <c r="B33" s="1" t="s">
        <v>26</v>
      </c>
      <c r="C33" s="1">
        <v>433.0</v>
      </c>
      <c r="D33" s="1">
        <v>0.0</v>
      </c>
      <c r="E33" s="1" t="s">
        <v>99</v>
      </c>
      <c r="F33" s="1" t="s">
        <v>27</v>
      </c>
      <c r="G33" s="1" t="s">
        <v>19</v>
      </c>
      <c r="H33" s="1" t="s">
        <v>104</v>
      </c>
      <c r="I33" s="1" t="s">
        <v>105</v>
      </c>
      <c r="J33" s="1" t="s">
        <v>105</v>
      </c>
      <c r="K33" s="2"/>
      <c r="L33" s="1">
        <v>-7.0</v>
      </c>
      <c r="M33" s="1"/>
      <c r="N33" s="1">
        <v>7.918783333333334</v>
      </c>
      <c r="O33" s="1" t="s">
        <v>30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idden="1">
      <c r="A34" s="1" t="s">
        <v>15</v>
      </c>
      <c r="B34" s="1" t="s">
        <v>16</v>
      </c>
      <c r="C34" s="1">
        <v>319.0</v>
      </c>
      <c r="D34" s="1">
        <v>75.0</v>
      </c>
      <c r="E34" s="2"/>
      <c r="F34" s="1" t="s">
        <v>39</v>
      </c>
      <c r="G34" s="1" t="s">
        <v>52</v>
      </c>
      <c r="H34" s="1" t="s">
        <v>106</v>
      </c>
      <c r="I34" s="1" t="s">
        <v>107</v>
      </c>
      <c r="J34" s="1" t="s">
        <v>42</v>
      </c>
      <c r="K34" s="2"/>
      <c r="L34" s="1">
        <v>540.0</v>
      </c>
      <c r="M34" s="1"/>
      <c r="N34" s="1">
        <v>8.85815</v>
      </c>
      <c r="O34" s="1" t="s">
        <v>24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idden="1">
      <c r="A35" s="1" t="s">
        <v>44</v>
      </c>
      <c r="B35" s="1" t="s">
        <v>16</v>
      </c>
      <c r="C35" s="1">
        <v>299.0</v>
      </c>
      <c r="D35" s="1">
        <v>0.0</v>
      </c>
      <c r="E35" s="1" t="s">
        <v>45</v>
      </c>
      <c r="F35" s="1" t="s">
        <v>27</v>
      </c>
      <c r="G35" s="1" t="s">
        <v>19</v>
      </c>
      <c r="H35" s="1" t="s">
        <v>108</v>
      </c>
      <c r="I35" s="1" t="s">
        <v>109</v>
      </c>
      <c r="J35" s="1" t="s">
        <v>109</v>
      </c>
      <c r="K35" s="2"/>
      <c r="L35" s="1">
        <v>-9.0</v>
      </c>
      <c r="M35" s="1"/>
      <c r="N35" s="1">
        <v>5.907783333333334</v>
      </c>
      <c r="O35" s="1" t="s">
        <v>30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idden="1">
      <c r="A36" s="1" t="s">
        <v>38</v>
      </c>
      <c r="B36" s="1" t="s">
        <v>16</v>
      </c>
      <c r="C36" s="1">
        <v>498.0</v>
      </c>
      <c r="D36" s="1">
        <v>0.0</v>
      </c>
      <c r="E36" s="2"/>
      <c r="F36" s="1" t="s">
        <v>39</v>
      </c>
      <c r="G36" s="1" t="s">
        <v>35</v>
      </c>
      <c r="H36" s="1" t="s">
        <v>110</v>
      </c>
      <c r="I36" s="1" t="s">
        <v>111</v>
      </c>
      <c r="J36" s="1" t="s">
        <v>111</v>
      </c>
      <c r="K36" s="2"/>
      <c r="L36" s="1">
        <v>2.0</v>
      </c>
      <c r="M36" s="1"/>
      <c r="N36" s="1">
        <v>7.929733333333333</v>
      </c>
      <c r="O36" s="1" t="s">
        <v>43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idden="1">
      <c r="A37" s="1" t="s">
        <v>25</v>
      </c>
      <c r="B37" s="1" t="s">
        <v>26</v>
      </c>
      <c r="C37" s="1">
        <v>396.0</v>
      </c>
      <c r="D37" s="1">
        <v>0.0</v>
      </c>
      <c r="E37" s="2"/>
      <c r="F37" s="1" t="s">
        <v>27</v>
      </c>
      <c r="G37" s="1" t="s">
        <v>19</v>
      </c>
      <c r="H37" s="1" t="s">
        <v>112</v>
      </c>
      <c r="I37" s="1" t="s">
        <v>113</v>
      </c>
      <c r="J37" s="1" t="s">
        <v>113</v>
      </c>
      <c r="K37" s="2"/>
      <c r="L37" s="1">
        <v>-2.0</v>
      </c>
      <c r="M37" s="1"/>
      <c r="N37" s="1">
        <v>12.484516666666666</v>
      </c>
      <c r="O37" s="1" t="s">
        <v>30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idden="1">
      <c r="A38" s="1" t="s">
        <v>44</v>
      </c>
      <c r="B38" s="1" t="s">
        <v>16</v>
      </c>
      <c r="C38" s="3">
        <v>329.0</v>
      </c>
      <c r="D38" s="1">
        <v>0.0</v>
      </c>
      <c r="E38" s="1" t="s">
        <v>45</v>
      </c>
      <c r="F38" s="1" t="s">
        <v>27</v>
      </c>
      <c r="G38" s="1" t="s">
        <v>19</v>
      </c>
      <c r="H38" s="1" t="s">
        <v>114</v>
      </c>
      <c r="I38" s="1" t="s">
        <v>115</v>
      </c>
      <c r="J38" s="1" t="s">
        <v>115</v>
      </c>
      <c r="K38" s="2"/>
      <c r="L38" s="1">
        <v>-5.0</v>
      </c>
      <c r="M38" s="1"/>
      <c r="N38" s="1">
        <v>9.2787</v>
      </c>
      <c r="O38" s="1" t="s">
        <v>30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idden="1">
      <c r="A39" s="1" t="s">
        <v>44</v>
      </c>
      <c r="B39" s="1" t="s">
        <v>16</v>
      </c>
      <c r="C39" s="1">
        <v>264.0</v>
      </c>
      <c r="D39" s="1">
        <v>0.0</v>
      </c>
      <c r="E39" s="1" t="s">
        <v>45</v>
      </c>
      <c r="F39" s="1" t="s">
        <v>27</v>
      </c>
      <c r="G39" s="1" t="s">
        <v>19</v>
      </c>
      <c r="H39" s="1" t="s">
        <v>116</v>
      </c>
      <c r="I39" s="1" t="s">
        <v>117</v>
      </c>
      <c r="J39" s="1" t="s">
        <v>117</v>
      </c>
      <c r="K39" s="2"/>
      <c r="L39" s="1">
        <v>-7.0</v>
      </c>
      <c r="M39" s="1"/>
      <c r="N39" s="1">
        <v>7.101283333333333</v>
      </c>
      <c r="O39" s="1" t="s">
        <v>30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idden="1">
      <c r="A40" s="1" t="s">
        <v>55</v>
      </c>
      <c r="B40" s="1" t="s">
        <v>16</v>
      </c>
      <c r="C40" s="1">
        <v>553.0</v>
      </c>
      <c r="D40" s="1">
        <v>0.0</v>
      </c>
      <c r="E40" s="1" t="s">
        <v>118</v>
      </c>
      <c r="F40" s="1" t="s">
        <v>27</v>
      </c>
      <c r="G40" s="1" t="s">
        <v>19</v>
      </c>
      <c r="H40" s="1" t="s">
        <v>119</v>
      </c>
      <c r="I40" s="1" t="s">
        <v>120</v>
      </c>
      <c r="J40" s="1" t="s">
        <v>120</v>
      </c>
      <c r="K40" s="2"/>
      <c r="L40" s="1">
        <v>-1.0</v>
      </c>
      <c r="M40" s="1"/>
      <c r="N40" s="1">
        <v>13.72135</v>
      </c>
      <c r="O40" s="1" t="s">
        <v>30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idden="1">
      <c r="A41" s="1" t="s">
        <v>15</v>
      </c>
      <c r="B41" s="1" t="s">
        <v>16</v>
      </c>
      <c r="C41" s="1">
        <v>299.0</v>
      </c>
      <c r="D41" s="1">
        <v>0.0</v>
      </c>
      <c r="E41" s="1" t="s">
        <v>121</v>
      </c>
      <c r="F41" s="1" t="s">
        <v>18</v>
      </c>
      <c r="G41" s="1" t="s">
        <v>19</v>
      </c>
      <c r="H41" s="1" t="s">
        <v>122</v>
      </c>
      <c r="I41" s="1" t="s">
        <v>123</v>
      </c>
      <c r="J41" s="1" t="s">
        <v>124</v>
      </c>
      <c r="K41" s="1" t="s">
        <v>125</v>
      </c>
      <c r="L41" s="1">
        <v>-4.0</v>
      </c>
      <c r="M41" s="1">
        <v>0.0064333333333333334</v>
      </c>
      <c r="N41" s="1">
        <v>17.560066666666668</v>
      </c>
      <c r="O41" s="1" t="s">
        <v>24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idden="1">
      <c r="A42" s="1" t="s">
        <v>25</v>
      </c>
      <c r="B42" s="1" t="s">
        <v>16</v>
      </c>
      <c r="C42" s="1">
        <v>593.0</v>
      </c>
      <c r="D42" s="1">
        <v>0.0</v>
      </c>
      <c r="E42" s="2"/>
      <c r="F42" s="1" t="s">
        <v>27</v>
      </c>
      <c r="G42" s="1" t="s">
        <v>35</v>
      </c>
      <c r="H42" s="1" t="s">
        <v>126</v>
      </c>
      <c r="I42" s="1" t="s">
        <v>127</v>
      </c>
      <c r="J42" s="1" t="s">
        <v>127</v>
      </c>
      <c r="K42" s="2"/>
      <c r="L42" s="1">
        <v>-6.0</v>
      </c>
      <c r="M42" s="1"/>
      <c r="N42" s="1">
        <v>8.307766666666666</v>
      </c>
      <c r="O42" s="1" t="s">
        <v>30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idden="1">
      <c r="A43" s="1" t="s">
        <v>15</v>
      </c>
      <c r="B43" s="1" t="s">
        <v>16</v>
      </c>
      <c r="C43" s="1">
        <v>267.0</v>
      </c>
      <c r="D43" s="1">
        <v>62.0</v>
      </c>
      <c r="E43" s="2"/>
      <c r="F43" s="1" t="s">
        <v>39</v>
      </c>
      <c r="G43" s="1" t="s">
        <v>35</v>
      </c>
      <c r="H43" s="1" t="s">
        <v>128</v>
      </c>
      <c r="I43" s="1" t="s">
        <v>129</v>
      </c>
      <c r="J43" s="1" t="s">
        <v>129</v>
      </c>
      <c r="K43" s="2"/>
      <c r="L43" s="1">
        <v>-10.0</v>
      </c>
      <c r="M43" s="1"/>
      <c r="N43" s="1">
        <v>8.56315</v>
      </c>
      <c r="O43" s="1" t="s">
        <v>24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idden="1">
      <c r="A44" s="1" t="s">
        <v>38</v>
      </c>
      <c r="B44" s="1" t="s">
        <v>16</v>
      </c>
      <c r="C44" s="1">
        <v>249.0</v>
      </c>
      <c r="D44" s="1">
        <v>0.0</v>
      </c>
      <c r="E44" s="2"/>
      <c r="F44" s="1" t="s">
        <v>39</v>
      </c>
      <c r="G44" s="1" t="s">
        <v>35</v>
      </c>
      <c r="H44" s="1" t="s">
        <v>130</v>
      </c>
      <c r="I44" s="1" t="s">
        <v>131</v>
      </c>
      <c r="J44" s="1" t="s">
        <v>131</v>
      </c>
      <c r="K44" s="2"/>
      <c r="L44" s="1">
        <v>1.0</v>
      </c>
      <c r="M44" s="1"/>
      <c r="N44" s="1">
        <v>6.112966666666667</v>
      </c>
      <c r="O44" s="1" t="s">
        <v>43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idden="1">
      <c r="A45" s="1" t="s">
        <v>25</v>
      </c>
      <c r="B45" s="1" t="s">
        <v>16</v>
      </c>
      <c r="C45" s="3">
        <v>399.0</v>
      </c>
      <c r="D45" s="1">
        <v>0.0</v>
      </c>
      <c r="E45" s="2"/>
      <c r="F45" s="1" t="s">
        <v>27</v>
      </c>
      <c r="G45" s="1" t="s">
        <v>35</v>
      </c>
      <c r="H45" s="1" t="s">
        <v>132</v>
      </c>
      <c r="I45" s="1" t="s">
        <v>133</v>
      </c>
      <c r="J45" s="1" t="s">
        <v>133</v>
      </c>
      <c r="K45" s="2"/>
      <c r="L45" s="1">
        <v>-6.0</v>
      </c>
      <c r="M45" s="1"/>
      <c r="N45" s="1">
        <v>8.893633333333334</v>
      </c>
      <c r="O45" s="1" t="s">
        <v>30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idden="1">
      <c r="A46" s="1" t="s">
        <v>55</v>
      </c>
      <c r="B46" s="1" t="s">
        <v>16</v>
      </c>
      <c r="C46" s="3">
        <v>264.0</v>
      </c>
      <c r="D46" s="1">
        <v>0.0</v>
      </c>
      <c r="E46" s="1" t="s">
        <v>134</v>
      </c>
      <c r="F46" s="1" t="s">
        <v>27</v>
      </c>
      <c r="G46" s="1" t="s">
        <v>19</v>
      </c>
      <c r="H46" s="1" t="s">
        <v>135</v>
      </c>
      <c r="I46" s="1" t="s">
        <v>136</v>
      </c>
      <c r="J46" s="1" t="s">
        <v>136</v>
      </c>
      <c r="K46" s="2"/>
      <c r="L46" s="1">
        <v>-5.0</v>
      </c>
      <c r="M46" s="1"/>
      <c r="N46" s="1">
        <v>9.0991</v>
      </c>
      <c r="O46" s="1" t="s">
        <v>30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idden="1">
      <c r="A47" s="1" t="s">
        <v>25</v>
      </c>
      <c r="B47" s="1" t="s">
        <v>16</v>
      </c>
      <c r="C47" s="1">
        <v>264.0</v>
      </c>
      <c r="D47" s="1">
        <v>0.0</v>
      </c>
      <c r="E47" s="2"/>
      <c r="F47" s="1" t="s">
        <v>27</v>
      </c>
      <c r="G47" s="1" t="s">
        <v>19</v>
      </c>
      <c r="H47" s="1" t="s">
        <v>137</v>
      </c>
      <c r="I47" s="1" t="s">
        <v>138</v>
      </c>
      <c r="J47" s="1" t="s">
        <v>138</v>
      </c>
      <c r="K47" s="2"/>
      <c r="L47" s="1">
        <v>-4.0</v>
      </c>
      <c r="M47" s="1"/>
      <c r="N47" s="1">
        <v>10.273233333333334</v>
      </c>
      <c r="O47" s="1" t="s">
        <v>30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idden="1">
      <c r="A48" s="1" t="s">
        <v>25</v>
      </c>
      <c r="B48" s="1" t="s">
        <v>16</v>
      </c>
      <c r="C48" s="3">
        <v>264.0</v>
      </c>
      <c r="D48" s="1">
        <v>0.0</v>
      </c>
      <c r="E48" s="2"/>
      <c r="F48" s="1" t="s">
        <v>27</v>
      </c>
      <c r="G48" s="1" t="s">
        <v>19</v>
      </c>
      <c r="H48" s="1" t="s">
        <v>139</v>
      </c>
      <c r="I48" s="1" t="s">
        <v>140</v>
      </c>
      <c r="J48" s="1" t="s">
        <v>140</v>
      </c>
      <c r="K48" s="2"/>
      <c r="L48" s="1">
        <v>0.0</v>
      </c>
      <c r="M48" s="1"/>
      <c r="N48" s="1">
        <v>15.167116666666667</v>
      </c>
      <c r="O48" s="1" t="s">
        <v>30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idden="1">
      <c r="A49" s="1" t="s">
        <v>55</v>
      </c>
      <c r="B49" s="1" t="s">
        <v>16</v>
      </c>
      <c r="C49" s="1">
        <v>329.0</v>
      </c>
      <c r="D49" s="1">
        <v>0.0</v>
      </c>
      <c r="E49" s="1" t="s">
        <v>141</v>
      </c>
      <c r="F49" s="1" t="s">
        <v>27</v>
      </c>
      <c r="G49" s="1" t="s">
        <v>19</v>
      </c>
      <c r="H49" s="1" t="s">
        <v>142</v>
      </c>
      <c r="I49" s="1" t="s">
        <v>143</v>
      </c>
      <c r="J49" s="1" t="s">
        <v>143</v>
      </c>
      <c r="K49" s="2"/>
      <c r="L49" s="1">
        <v>-5.0</v>
      </c>
      <c r="M49" s="1"/>
      <c r="N49" s="1">
        <v>9.34395</v>
      </c>
      <c r="O49" s="1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idden="1">
      <c r="A50" s="1" t="s">
        <v>44</v>
      </c>
      <c r="B50" s="1" t="s">
        <v>16</v>
      </c>
      <c r="C50" s="1">
        <v>329.0</v>
      </c>
      <c r="D50" s="1">
        <v>0.0</v>
      </c>
      <c r="E50" s="1" t="s">
        <v>45</v>
      </c>
      <c r="F50" s="1" t="s">
        <v>27</v>
      </c>
      <c r="G50" s="1" t="s">
        <v>19</v>
      </c>
      <c r="H50" s="1" t="s">
        <v>144</v>
      </c>
      <c r="I50" s="1" t="s">
        <v>145</v>
      </c>
      <c r="J50" s="1" t="s">
        <v>145</v>
      </c>
      <c r="K50" s="2"/>
      <c r="L50" s="1">
        <v>-5.0</v>
      </c>
      <c r="M50" s="1"/>
      <c r="N50" s="1">
        <v>9.109416666666666</v>
      </c>
      <c r="O50" s="1" t="s">
        <v>30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idden="1">
      <c r="A51" s="1" t="s">
        <v>55</v>
      </c>
      <c r="B51" s="1" t="s">
        <v>16</v>
      </c>
      <c r="C51" s="1">
        <v>264.0</v>
      </c>
      <c r="D51" s="1">
        <v>0.0</v>
      </c>
      <c r="E51" s="1" t="s">
        <v>146</v>
      </c>
      <c r="F51" s="1" t="s">
        <v>27</v>
      </c>
      <c r="G51" s="1" t="s">
        <v>19</v>
      </c>
      <c r="H51" s="1" t="s">
        <v>147</v>
      </c>
      <c r="I51" s="1" t="s">
        <v>148</v>
      </c>
      <c r="J51" s="1" t="s">
        <v>148</v>
      </c>
      <c r="K51" s="2"/>
      <c r="L51" s="1">
        <v>-7.0</v>
      </c>
      <c r="M51" s="1"/>
      <c r="N51" s="1">
        <v>7.7023</v>
      </c>
      <c r="O51" s="1" t="s">
        <v>30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idden="1">
      <c r="A52" s="1" t="s">
        <v>55</v>
      </c>
      <c r="B52" s="1" t="s">
        <v>26</v>
      </c>
      <c r="C52" s="1">
        <v>488.0</v>
      </c>
      <c r="D52" s="1">
        <v>0.0</v>
      </c>
      <c r="E52" s="1" t="s">
        <v>149</v>
      </c>
      <c r="F52" s="1" t="s">
        <v>27</v>
      </c>
      <c r="G52" s="1" t="s">
        <v>19</v>
      </c>
      <c r="H52" s="1" t="s">
        <v>150</v>
      </c>
      <c r="I52" s="1" t="s">
        <v>151</v>
      </c>
      <c r="J52" s="1" t="s">
        <v>151</v>
      </c>
      <c r="K52" s="2"/>
      <c r="L52" s="1">
        <v>-8.0</v>
      </c>
      <c r="M52" s="1"/>
      <c r="N52" s="1">
        <v>6.0709</v>
      </c>
      <c r="O52" s="1" t="s">
        <v>30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idden="1">
      <c r="A53" s="1" t="s">
        <v>15</v>
      </c>
      <c r="B53" s="1" t="s">
        <v>16</v>
      </c>
      <c r="C53" s="1">
        <v>590.0</v>
      </c>
      <c r="D53" s="1">
        <v>0.0</v>
      </c>
      <c r="E53" s="1" t="s">
        <v>121</v>
      </c>
      <c r="F53" s="1" t="s">
        <v>18</v>
      </c>
      <c r="G53" s="1" t="s">
        <v>19</v>
      </c>
      <c r="H53" s="1" t="s">
        <v>152</v>
      </c>
      <c r="I53" s="1" t="s">
        <v>153</v>
      </c>
      <c r="J53" s="1" t="s">
        <v>154</v>
      </c>
      <c r="K53" s="1" t="s">
        <v>155</v>
      </c>
      <c r="L53" s="1">
        <v>2.0</v>
      </c>
      <c r="M53" s="1">
        <v>0.0056166666666666665</v>
      </c>
      <c r="N53" s="1">
        <v>18.692533333333333</v>
      </c>
      <c r="O53" s="1" t="s">
        <v>24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idden="1">
      <c r="A54" s="1" t="s">
        <v>15</v>
      </c>
      <c r="B54" s="1" t="s">
        <v>16</v>
      </c>
      <c r="C54" s="1">
        <v>557.0</v>
      </c>
      <c r="D54" s="1">
        <v>0.0</v>
      </c>
      <c r="E54" s="1" t="s">
        <v>121</v>
      </c>
      <c r="F54" s="1" t="s">
        <v>18</v>
      </c>
      <c r="G54" s="1" t="s">
        <v>19</v>
      </c>
      <c r="H54" s="1" t="s">
        <v>156</v>
      </c>
      <c r="I54" s="1" t="s">
        <v>157</v>
      </c>
      <c r="J54" s="1" t="s">
        <v>158</v>
      </c>
      <c r="K54" s="1" t="s">
        <v>159</v>
      </c>
      <c r="L54" s="1">
        <v>0.0</v>
      </c>
      <c r="M54" s="1">
        <v>0.004966666666666667</v>
      </c>
      <c r="N54" s="1">
        <v>25.145433333333333</v>
      </c>
      <c r="O54" s="1" t="s">
        <v>24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idden="1">
      <c r="A55" s="1" t="s">
        <v>15</v>
      </c>
      <c r="B55" s="1" t="s">
        <v>16</v>
      </c>
      <c r="C55" s="1">
        <v>528.0</v>
      </c>
      <c r="D55" s="1">
        <v>0.0</v>
      </c>
      <c r="E55" s="1" t="s">
        <v>17</v>
      </c>
      <c r="F55" s="1" t="s">
        <v>18</v>
      </c>
      <c r="G55" s="1" t="s">
        <v>19</v>
      </c>
      <c r="H55" s="1" t="s">
        <v>160</v>
      </c>
      <c r="I55" s="1" t="s">
        <v>161</v>
      </c>
      <c r="J55" s="1" t="s">
        <v>162</v>
      </c>
      <c r="K55" s="1" t="s">
        <v>163</v>
      </c>
      <c r="L55" s="1">
        <v>-10.0</v>
      </c>
      <c r="M55" s="1">
        <v>0.011833333333333333</v>
      </c>
      <c r="N55" s="1">
        <v>11.383633333333334</v>
      </c>
      <c r="O55" s="1" t="s">
        <v>24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idden="1">
      <c r="A56" s="1" t="s">
        <v>15</v>
      </c>
      <c r="B56" s="1" t="s">
        <v>16</v>
      </c>
      <c r="C56" s="1">
        <v>219.0</v>
      </c>
      <c r="D56" s="1">
        <v>50.0</v>
      </c>
      <c r="E56" s="2"/>
      <c r="F56" s="1" t="s">
        <v>39</v>
      </c>
      <c r="G56" s="1" t="s">
        <v>19</v>
      </c>
      <c r="H56" s="1" t="s">
        <v>164</v>
      </c>
      <c r="I56" s="1" t="s">
        <v>165</v>
      </c>
      <c r="J56" s="1" t="s">
        <v>165</v>
      </c>
      <c r="K56" s="2"/>
      <c r="L56" s="1">
        <v>-5.0</v>
      </c>
      <c r="M56" s="1"/>
      <c r="N56" s="1">
        <v>12.839166666666667</v>
      </c>
      <c r="O56" s="1" t="s">
        <v>24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idden="1">
      <c r="A57" s="1" t="s">
        <v>25</v>
      </c>
      <c r="B57" s="1" t="s">
        <v>26</v>
      </c>
      <c r="C57" s="1">
        <v>331.0</v>
      </c>
      <c r="D57" s="1">
        <v>0.0</v>
      </c>
      <c r="E57" s="2"/>
      <c r="F57" s="1" t="s">
        <v>27</v>
      </c>
      <c r="G57" s="1" t="s">
        <v>19</v>
      </c>
      <c r="H57" s="1" t="s">
        <v>166</v>
      </c>
      <c r="I57" s="1" t="s">
        <v>167</v>
      </c>
      <c r="J57" s="1" t="s">
        <v>167</v>
      </c>
      <c r="K57" s="2"/>
      <c r="L57" s="1">
        <v>2.0</v>
      </c>
      <c r="M57" s="1"/>
      <c r="N57" s="1">
        <v>17.570983333333334</v>
      </c>
      <c r="O57" s="1" t="s">
        <v>30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idden="1">
      <c r="A58" s="1" t="s">
        <v>25</v>
      </c>
      <c r="B58" s="1" t="s">
        <v>26</v>
      </c>
      <c r="C58" s="3">
        <v>264.0</v>
      </c>
      <c r="D58" s="1">
        <v>0.0</v>
      </c>
      <c r="E58" s="2"/>
      <c r="F58" s="1" t="s">
        <v>27</v>
      </c>
      <c r="G58" s="1" t="s">
        <v>19</v>
      </c>
      <c r="H58" s="1" t="s">
        <v>168</v>
      </c>
      <c r="I58" s="1" t="s">
        <v>169</v>
      </c>
      <c r="J58" s="1" t="s">
        <v>169</v>
      </c>
      <c r="K58" s="2"/>
      <c r="L58" s="1">
        <v>0.0</v>
      </c>
      <c r="M58" s="1"/>
      <c r="N58" s="1">
        <v>14.921733333333334</v>
      </c>
      <c r="O58" s="1" t="s">
        <v>30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idden="1">
      <c r="A59" s="1" t="s">
        <v>15</v>
      </c>
      <c r="B59" s="1" t="s">
        <v>16</v>
      </c>
      <c r="C59" s="3">
        <v>329.0</v>
      </c>
      <c r="D59" s="1">
        <v>0.0</v>
      </c>
      <c r="E59" s="1" t="s">
        <v>121</v>
      </c>
      <c r="F59" s="1" t="s">
        <v>18</v>
      </c>
      <c r="G59" s="1" t="s">
        <v>19</v>
      </c>
      <c r="H59" s="1" t="s">
        <v>170</v>
      </c>
      <c r="I59" s="1" t="s">
        <v>171</v>
      </c>
      <c r="J59" s="1" t="s">
        <v>172</v>
      </c>
      <c r="K59" s="1" t="s">
        <v>173</v>
      </c>
      <c r="L59" s="1">
        <v>8.0</v>
      </c>
      <c r="M59" s="1">
        <v>0.004883333333333333</v>
      </c>
      <c r="N59" s="1">
        <v>16.74465</v>
      </c>
      <c r="O59" s="1" t="s">
        <v>24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idden="1">
      <c r="A60" s="1" t="s">
        <v>38</v>
      </c>
      <c r="B60" s="1" t="s">
        <v>16</v>
      </c>
      <c r="C60" s="1">
        <v>249.0</v>
      </c>
      <c r="D60" s="1">
        <v>0.0</v>
      </c>
      <c r="E60" s="2"/>
      <c r="F60" s="1" t="s">
        <v>39</v>
      </c>
      <c r="G60" s="1" t="s">
        <v>35</v>
      </c>
      <c r="H60" s="1" t="s">
        <v>174</v>
      </c>
      <c r="I60" s="1" t="s">
        <v>175</v>
      </c>
      <c r="J60" s="1" t="s">
        <v>175</v>
      </c>
      <c r="K60" s="2"/>
      <c r="L60" s="1">
        <v>2.0</v>
      </c>
      <c r="M60" s="1"/>
      <c r="N60" s="1">
        <v>7.519833333333334</v>
      </c>
      <c r="O60" s="1" t="s">
        <v>43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idden="1">
      <c r="A61" s="1" t="s">
        <v>15</v>
      </c>
      <c r="B61" s="1" t="s">
        <v>16</v>
      </c>
      <c r="C61" s="3">
        <v>733.0</v>
      </c>
      <c r="D61" s="1">
        <v>36.0</v>
      </c>
      <c r="E61" s="1" t="s">
        <v>121</v>
      </c>
      <c r="F61" s="1" t="s">
        <v>18</v>
      </c>
      <c r="G61" s="1" t="s">
        <v>19</v>
      </c>
      <c r="H61" s="1" t="s">
        <v>176</v>
      </c>
      <c r="I61" s="1" t="s">
        <v>177</v>
      </c>
      <c r="J61" s="1" t="s">
        <v>178</v>
      </c>
      <c r="K61" s="1" t="s">
        <v>179</v>
      </c>
      <c r="L61" s="1">
        <v>0.0</v>
      </c>
      <c r="M61" s="1">
        <v>0.005</v>
      </c>
      <c r="N61" s="1">
        <v>15.518766666666666</v>
      </c>
      <c r="O61" s="1" t="s">
        <v>24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idden="1">
      <c r="A62" s="1" t="s">
        <v>25</v>
      </c>
      <c r="B62" s="1" t="s">
        <v>26</v>
      </c>
      <c r="C62" s="3">
        <v>366.0</v>
      </c>
      <c r="D62" s="1">
        <v>0.0</v>
      </c>
      <c r="E62" s="2"/>
      <c r="F62" s="1" t="s">
        <v>27</v>
      </c>
      <c r="G62" s="1" t="s">
        <v>19</v>
      </c>
      <c r="H62" s="1" t="s">
        <v>180</v>
      </c>
      <c r="I62" s="1" t="s">
        <v>181</v>
      </c>
      <c r="J62" s="1" t="s">
        <v>181</v>
      </c>
      <c r="K62" s="2"/>
      <c r="L62" s="1">
        <v>-9.0</v>
      </c>
      <c r="M62" s="1"/>
      <c r="N62" s="1">
        <v>5.806266666666667</v>
      </c>
      <c r="O62" s="1" t="s">
        <v>30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idden="1">
      <c r="A63" s="1" t="s">
        <v>15</v>
      </c>
      <c r="B63" s="1" t="s">
        <v>16</v>
      </c>
      <c r="C63" s="1">
        <v>318.0</v>
      </c>
      <c r="D63" s="1">
        <v>50.0</v>
      </c>
      <c r="E63" s="2"/>
      <c r="F63" s="1" t="s">
        <v>39</v>
      </c>
      <c r="G63" s="1" t="s">
        <v>35</v>
      </c>
      <c r="H63" s="1" t="s">
        <v>182</v>
      </c>
      <c r="I63" s="1" t="s">
        <v>183</v>
      </c>
      <c r="J63" s="1" t="s">
        <v>183</v>
      </c>
      <c r="K63" s="2"/>
      <c r="L63" s="1">
        <v>-3.0</v>
      </c>
      <c r="M63" s="1"/>
      <c r="N63" s="1">
        <v>22.087616666666666</v>
      </c>
      <c r="O63" s="1" t="s">
        <v>24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idden="1">
      <c r="A64" s="1" t="s">
        <v>25</v>
      </c>
      <c r="B64" s="1" t="s">
        <v>26</v>
      </c>
      <c r="C64" s="1">
        <v>793.0</v>
      </c>
      <c r="D64" s="1">
        <v>0.0</v>
      </c>
      <c r="E64" s="2"/>
      <c r="F64" s="1" t="s">
        <v>27</v>
      </c>
      <c r="G64" s="1" t="s">
        <v>19</v>
      </c>
      <c r="H64" s="1" t="s">
        <v>184</v>
      </c>
      <c r="I64" s="1" t="s">
        <v>185</v>
      </c>
      <c r="J64" s="1" t="s">
        <v>185</v>
      </c>
      <c r="K64" s="2"/>
      <c r="L64" s="1">
        <v>-5.0</v>
      </c>
      <c r="M64" s="1"/>
      <c r="N64" s="1">
        <v>9.500683333333333</v>
      </c>
      <c r="O64" s="1" t="s">
        <v>30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idden="1">
      <c r="A65" s="1" t="s">
        <v>38</v>
      </c>
      <c r="B65" s="1" t="s">
        <v>16</v>
      </c>
      <c r="C65" s="1">
        <v>209.0</v>
      </c>
      <c r="D65" s="1">
        <v>0.0</v>
      </c>
      <c r="E65" s="2"/>
      <c r="F65" s="1" t="s">
        <v>39</v>
      </c>
      <c r="G65" s="1" t="s">
        <v>35</v>
      </c>
      <c r="H65" s="1" t="s">
        <v>186</v>
      </c>
      <c r="I65" s="1" t="s">
        <v>187</v>
      </c>
      <c r="J65" s="1" t="s">
        <v>187</v>
      </c>
      <c r="K65" s="2"/>
      <c r="L65" s="1">
        <v>0.0</v>
      </c>
      <c r="M65" s="1"/>
      <c r="N65" s="1">
        <v>5.662966666666667</v>
      </c>
      <c r="O65" s="1" t="s">
        <v>43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idden="1">
      <c r="A66" s="1" t="s">
        <v>44</v>
      </c>
      <c r="B66" s="1" t="s">
        <v>16</v>
      </c>
      <c r="C66" s="3">
        <v>642.0</v>
      </c>
      <c r="D66" s="1">
        <v>0.0</v>
      </c>
      <c r="E66" s="1" t="s">
        <v>45</v>
      </c>
      <c r="F66" s="1" t="s">
        <v>27</v>
      </c>
      <c r="G66" s="1" t="s">
        <v>19</v>
      </c>
      <c r="H66" s="1" t="s">
        <v>188</v>
      </c>
      <c r="I66" s="1" t="s">
        <v>189</v>
      </c>
      <c r="J66" s="1" t="s">
        <v>189</v>
      </c>
      <c r="K66" s="2"/>
      <c r="L66" s="1">
        <v>0.0</v>
      </c>
      <c r="M66" s="1"/>
      <c r="N66" s="1">
        <v>15.689383333333334</v>
      </c>
      <c r="O66" s="1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idden="1">
      <c r="A67" s="1" t="s">
        <v>25</v>
      </c>
      <c r="B67" s="1" t="s">
        <v>26</v>
      </c>
      <c r="C67" s="1">
        <v>558.0</v>
      </c>
      <c r="D67" s="1">
        <v>0.0</v>
      </c>
      <c r="E67" s="2"/>
      <c r="F67" s="1" t="s">
        <v>27</v>
      </c>
      <c r="G67" s="1" t="s">
        <v>19</v>
      </c>
      <c r="H67" s="1" t="s">
        <v>190</v>
      </c>
      <c r="I67" s="1" t="s">
        <v>191</v>
      </c>
      <c r="J67" s="1" t="s">
        <v>191</v>
      </c>
      <c r="K67" s="2"/>
      <c r="L67" s="1">
        <v>-4.0</v>
      </c>
      <c r="M67" s="1"/>
      <c r="N67" s="1">
        <v>10.216766666666667</v>
      </c>
      <c r="O67" s="1" t="s">
        <v>30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idden="1">
      <c r="A68" s="1" t="s">
        <v>38</v>
      </c>
      <c r="B68" s="1" t="s">
        <v>16</v>
      </c>
      <c r="C68" s="1">
        <v>249.0</v>
      </c>
      <c r="D68" s="1">
        <v>0.0</v>
      </c>
      <c r="E68" s="2"/>
      <c r="F68" s="1" t="s">
        <v>39</v>
      </c>
      <c r="G68" s="1" t="s">
        <v>35</v>
      </c>
      <c r="H68" s="1" t="s">
        <v>192</v>
      </c>
      <c r="I68" s="1" t="s">
        <v>193</v>
      </c>
      <c r="J68" s="1" t="s">
        <v>193</v>
      </c>
      <c r="K68" s="2"/>
      <c r="L68" s="1">
        <v>2.0</v>
      </c>
      <c r="M68" s="1"/>
      <c r="N68" s="1">
        <v>7.074166666666667</v>
      </c>
      <c r="O68" s="1" t="s">
        <v>43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idden="1">
      <c r="A69" s="1" t="s">
        <v>38</v>
      </c>
      <c r="B69" s="1" t="s">
        <v>16</v>
      </c>
      <c r="C69" s="3">
        <v>55.0</v>
      </c>
      <c r="D69" s="1">
        <v>0.0</v>
      </c>
      <c r="E69" s="2"/>
      <c r="F69" s="1" t="s">
        <v>39</v>
      </c>
      <c r="G69" s="1" t="s">
        <v>35</v>
      </c>
      <c r="H69" s="1" t="s">
        <v>194</v>
      </c>
      <c r="I69" s="1" t="s">
        <v>195</v>
      </c>
      <c r="J69" s="1" t="s">
        <v>195</v>
      </c>
      <c r="K69" s="2"/>
      <c r="L69" s="1">
        <v>-3.0</v>
      </c>
      <c r="M69" s="1"/>
      <c r="N69" s="1">
        <v>1.4133</v>
      </c>
      <c r="O69" s="1" t="s">
        <v>43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idden="1">
      <c r="A70" s="1" t="s">
        <v>15</v>
      </c>
      <c r="B70" s="1" t="s">
        <v>16</v>
      </c>
      <c r="C70" s="1">
        <v>119.0</v>
      </c>
      <c r="D70" s="1">
        <v>0.0</v>
      </c>
      <c r="E70" s="2"/>
      <c r="F70" s="1" t="s">
        <v>39</v>
      </c>
      <c r="G70" s="1" t="s">
        <v>19</v>
      </c>
      <c r="H70" s="1" t="s">
        <v>196</v>
      </c>
      <c r="I70" s="1" t="s">
        <v>197</v>
      </c>
      <c r="J70" s="1" t="s">
        <v>197</v>
      </c>
      <c r="K70" s="2"/>
      <c r="L70" s="1">
        <v>-10.0</v>
      </c>
      <c r="M70" s="1"/>
      <c r="N70" s="1">
        <v>8.683916666666667</v>
      </c>
      <c r="O70" s="1" t="s">
        <v>24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idden="1">
      <c r="A71" s="1" t="s">
        <v>15</v>
      </c>
      <c r="B71" s="1" t="s">
        <v>16</v>
      </c>
      <c r="C71" s="1">
        <v>580.0</v>
      </c>
      <c r="D71" s="1">
        <v>167.0</v>
      </c>
      <c r="E71" s="2"/>
      <c r="F71" s="1" t="s">
        <v>39</v>
      </c>
      <c r="G71" s="1" t="s">
        <v>52</v>
      </c>
      <c r="H71" s="1" t="s">
        <v>198</v>
      </c>
      <c r="I71" s="1" t="s">
        <v>199</v>
      </c>
      <c r="J71" s="1" t="s">
        <v>199</v>
      </c>
      <c r="K71" s="2"/>
      <c r="L71" s="1">
        <v>-7.0</v>
      </c>
      <c r="M71" s="1"/>
      <c r="N71" s="1">
        <v>11.607983333333333</v>
      </c>
      <c r="O71" s="1" t="s">
        <v>24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idden="1">
      <c r="A72" s="1" t="s">
        <v>44</v>
      </c>
      <c r="B72" s="1" t="s">
        <v>16</v>
      </c>
      <c r="C72" s="1">
        <v>583.0</v>
      </c>
      <c r="D72" s="1">
        <v>0.0</v>
      </c>
      <c r="E72" s="1" t="s">
        <v>45</v>
      </c>
      <c r="F72" s="1" t="s">
        <v>27</v>
      </c>
      <c r="G72" s="1" t="s">
        <v>19</v>
      </c>
      <c r="H72" s="1" t="s">
        <v>200</v>
      </c>
      <c r="I72" s="1" t="s">
        <v>201</v>
      </c>
      <c r="J72" s="1" t="s">
        <v>201</v>
      </c>
      <c r="K72" s="2"/>
      <c r="L72" s="1">
        <v>2.0</v>
      </c>
      <c r="M72" s="1"/>
      <c r="N72" s="1">
        <v>17.6451</v>
      </c>
      <c r="O72" s="1" t="s">
        <v>30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idden="1">
      <c r="A73" s="1" t="s">
        <v>15</v>
      </c>
      <c r="B73" s="1" t="s">
        <v>16</v>
      </c>
      <c r="C73" s="1">
        <v>514.0</v>
      </c>
      <c r="D73" s="1">
        <v>124.0</v>
      </c>
      <c r="E73" s="2"/>
      <c r="F73" s="1" t="s">
        <v>39</v>
      </c>
      <c r="G73" s="1" t="s">
        <v>52</v>
      </c>
      <c r="H73" s="1" t="s">
        <v>202</v>
      </c>
      <c r="I73" s="1" t="s">
        <v>203</v>
      </c>
      <c r="J73" s="1" t="s">
        <v>42</v>
      </c>
      <c r="K73" s="2"/>
      <c r="L73" s="1">
        <v>722.0</v>
      </c>
      <c r="M73" s="1"/>
      <c r="N73" s="1">
        <v>16.208716666666668</v>
      </c>
      <c r="O73" s="1" t="s">
        <v>24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idden="1">
      <c r="A74" s="1" t="s">
        <v>44</v>
      </c>
      <c r="B74" s="1" t="s">
        <v>16</v>
      </c>
      <c r="C74" s="3">
        <v>658.0</v>
      </c>
      <c r="D74" s="1">
        <v>0.0</v>
      </c>
      <c r="E74" s="1" t="s">
        <v>45</v>
      </c>
      <c r="F74" s="1" t="s">
        <v>27</v>
      </c>
      <c r="G74" s="1" t="s">
        <v>19</v>
      </c>
      <c r="H74" s="1" t="s">
        <v>204</v>
      </c>
      <c r="I74" s="1" t="s">
        <v>205</v>
      </c>
      <c r="J74" s="1" t="s">
        <v>205</v>
      </c>
      <c r="K74" s="2"/>
      <c r="L74" s="1">
        <v>2.0</v>
      </c>
      <c r="M74" s="1"/>
      <c r="N74" s="1">
        <v>69.02798333333334</v>
      </c>
      <c r="O74" s="1" t="s">
        <v>30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idden="1">
      <c r="A75" s="1" t="s">
        <v>44</v>
      </c>
      <c r="B75" s="1" t="s">
        <v>16</v>
      </c>
      <c r="C75" s="1">
        <v>274.0</v>
      </c>
      <c r="D75" s="1">
        <v>0.0</v>
      </c>
      <c r="E75" s="1" t="s">
        <v>45</v>
      </c>
      <c r="F75" s="1" t="s">
        <v>27</v>
      </c>
      <c r="G75" s="1" t="s">
        <v>19</v>
      </c>
      <c r="H75" s="1" t="s">
        <v>206</v>
      </c>
      <c r="I75" s="1" t="s">
        <v>207</v>
      </c>
      <c r="J75" s="1" t="s">
        <v>207</v>
      </c>
      <c r="K75" s="2"/>
      <c r="L75" s="1">
        <v>-2.0</v>
      </c>
      <c r="M75" s="1"/>
      <c r="N75" s="1">
        <v>12.026733333333333</v>
      </c>
      <c r="O75" s="1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idden="1">
      <c r="A76" s="1" t="s">
        <v>25</v>
      </c>
      <c r="B76" s="1" t="s">
        <v>16</v>
      </c>
      <c r="C76" s="1">
        <v>289.0</v>
      </c>
      <c r="D76" s="1">
        <v>0.0</v>
      </c>
      <c r="E76" s="2"/>
      <c r="F76" s="1" t="s">
        <v>27</v>
      </c>
      <c r="G76" s="1" t="s">
        <v>19</v>
      </c>
      <c r="H76" s="1" t="s">
        <v>208</v>
      </c>
      <c r="I76" s="1" t="s">
        <v>209</v>
      </c>
      <c r="J76" s="1" t="s">
        <v>209</v>
      </c>
      <c r="K76" s="2"/>
      <c r="L76" s="1">
        <v>1.0</v>
      </c>
      <c r="M76" s="1"/>
      <c r="N76" s="1">
        <v>16.221216666666667</v>
      </c>
      <c r="O76" s="1" t="s">
        <v>30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idden="1">
      <c r="A77" s="1" t="s">
        <v>44</v>
      </c>
      <c r="B77" s="1" t="s">
        <v>16</v>
      </c>
      <c r="C77" s="1">
        <v>329.0</v>
      </c>
      <c r="D77" s="1">
        <v>0.0</v>
      </c>
      <c r="E77" s="1" t="s">
        <v>45</v>
      </c>
      <c r="F77" s="1" t="s">
        <v>27</v>
      </c>
      <c r="G77" s="1" t="s">
        <v>19</v>
      </c>
      <c r="H77" s="1" t="s">
        <v>210</v>
      </c>
      <c r="I77" s="1" t="s">
        <v>211</v>
      </c>
      <c r="J77" s="1" t="s">
        <v>211</v>
      </c>
      <c r="K77" s="2"/>
      <c r="L77" s="1">
        <v>-4.0</v>
      </c>
      <c r="M77" s="1"/>
      <c r="N77" s="1">
        <v>10.573266666666667</v>
      </c>
      <c r="O77" s="1" t="s">
        <v>30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idden="1">
      <c r="A78" s="1" t="s">
        <v>15</v>
      </c>
      <c r="B78" s="1" t="s">
        <v>16</v>
      </c>
      <c r="C78" s="3">
        <v>247.0</v>
      </c>
      <c r="D78" s="1">
        <v>62.0</v>
      </c>
      <c r="E78" s="2"/>
      <c r="F78" s="1" t="s">
        <v>39</v>
      </c>
      <c r="G78" s="1" t="s">
        <v>52</v>
      </c>
      <c r="H78" s="1" t="s">
        <v>212</v>
      </c>
      <c r="I78" s="1" t="s">
        <v>213</v>
      </c>
      <c r="J78" s="1" t="s">
        <v>213</v>
      </c>
      <c r="K78" s="2"/>
      <c r="L78" s="1">
        <v>-7.0</v>
      </c>
      <c r="M78" s="1"/>
      <c r="N78" s="1">
        <v>12.07955</v>
      </c>
      <c r="O78" s="1" t="s">
        <v>24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idden="1">
      <c r="A79" s="1" t="s">
        <v>25</v>
      </c>
      <c r="B79" s="1" t="s">
        <v>16</v>
      </c>
      <c r="C79" s="1">
        <v>528.0</v>
      </c>
      <c r="D79" s="1">
        <v>0.0</v>
      </c>
      <c r="E79" s="2"/>
      <c r="F79" s="1" t="s">
        <v>27</v>
      </c>
      <c r="G79" s="1" t="s">
        <v>19</v>
      </c>
      <c r="H79" s="1" t="s">
        <v>214</v>
      </c>
      <c r="I79" s="1" t="s">
        <v>215</v>
      </c>
      <c r="J79" s="1" t="s">
        <v>215</v>
      </c>
      <c r="K79" s="2"/>
      <c r="L79" s="1">
        <v>-3.0</v>
      </c>
      <c r="M79" s="1"/>
      <c r="N79" s="1">
        <v>11.732683333333334</v>
      </c>
      <c r="O79" s="1" t="s">
        <v>30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idden="1">
      <c r="A80" s="1" t="s">
        <v>25</v>
      </c>
      <c r="B80" s="1" t="s">
        <v>16</v>
      </c>
      <c r="C80" s="3">
        <v>658.0</v>
      </c>
      <c r="D80" s="1">
        <v>0.0</v>
      </c>
      <c r="E80" s="2"/>
      <c r="F80" s="1" t="s">
        <v>27</v>
      </c>
      <c r="G80" s="1" t="s">
        <v>35</v>
      </c>
      <c r="H80" s="1" t="s">
        <v>216</v>
      </c>
      <c r="I80" s="1" t="s">
        <v>217</v>
      </c>
      <c r="J80" s="1" t="s">
        <v>217</v>
      </c>
      <c r="K80" s="2"/>
      <c r="L80" s="1">
        <v>-4.0</v>
      </c>
      <c r="M80" s="1"/>
      <c r="N80" s="1">
        <v>10.7303</v>
      </c>
      <c r="O80" s="1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idden="1">
      <c r="A81" s="1" t="s">
        <v>38</v>
      </c>
      <c r="B81" s="1" t="s">
        <v>16</v>
      </c>
      <c r="C81" s="1">
        <v>20.0</v>
      </c>
      <c r="D81" s="1">
        <v>30.0</v>
      </c>
      <c r="E81" s="2"/>
      <c r="F81" s="1" t="s">
        <v>39</v>
      </c>
      <c r="G81" s="1" t="s">
        <v>35</v>
      </c>
      <c r="H81" s="1" t="s">
        <v>218</v>
      </c>
      <c r="I81" s="1" t="s">
        <v>219</v>
      </c>
      <c r="J81" s="1" t="s">
        <v>219</v>
      </c>
      <c r="K81" s="2"/>
      <c r="L81" s="1">
        <v>0.0</v>
      </c>
      <c r="M81" s="1"/>
      <c r="N81" s="1">
        <v>5.40975</v>
      </c>
      <c r="O81" s="1" t="s">
        <v>43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idden="1">
      <c r="A82" s="1" t="s">
        <v>15</v>
      </c>
      <c r="B82" s="1" t="s">
        <v>16</v>
      </c>
      <c r="C82" s="1">
        <v>274.0</v>
      </c>
      <c r="D82" s="1">
        <v>0.0</v>
      </c>
      <c r="E82" s="1" t="s">
        <v>121</v>
      </c>
      <c r="F82" s="1" t="s">
        <v>18</v>
      </c>
      <c r="G82" s="1" t="s">
        <v>19</v>
      </c>
      <c r="H82" s="1" t="s">
        <v>220</v>
      </c>
      <c r="I82" s="1" t="s">
        <v>221</v>
      </c>
      <c r="J82" s="1" t="s">
        <v>222</v>
      </c>
      <c r="K82" s="1" t="s">
        <v>223</v>
      </c>
      <c r="L82" s="1">
        <v>0.0</v>
      </c>
      <c r="M82" s="1">
        <v>0.005833333333333334</v>
      </c>
      <c r="N82" s="1">
        <v>11.8234</v>
      </c>
      <c r="O82" s="1" t="s">
        <v>24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idden="1">
      <c r="A83" s="1" t="s">
        <v>44</v>
      </c>
      <c r="B83" s="1" t="s">
        <v>16</v>
      </c>
      <c r="C83" s="3">
        <v>983.0</v>
      </c>
      <c r="D83" s="1">
        <v>0.0</v>
      </c>
      <c r="E83" s="1" t="s">
        <v>45</v>
      </c>
      <c r="F83" s="1" t="s">
        <v>27</v>
      </c>
      <c r="G83" s="1" t="s">
        <v>19</v>
      </c>
      <c r="H83" s="1" t="s">
        <v>224</v>
      </c>
      <c r="I83" s="1" t="s">
        <v>225</v>
      </c>
      <c r="J83" s="1" t="s">
        <v>225</v>
      </c>
      <c r="K83" s="2"/>
      <c r="L83" s="1">
        <v>0.0</v>
      </c>
      <c r="M83" s="1"/>
      <c r="N83" s="1">
        <v>125.74165</v>
      </c>
      <c r="O83" s="1" t="s">
        <v>30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idden="1">
      <c r="A84" s="1" t="s">
        <v>55</v>
      </c>
      <c r="B84" s="1" t="s">
        <v>16</v>
      </c>
      <c r="C84" s="1">
        <v>543.0</v>
      </c>
      <c r="D84" s="1">
        <v>0.0</v>
      </c>
      <c r="E84" s="1" t="s">
        <v>99</v>
      </c>
      <c r="F84" s="1" t="s">
        <v>27</v>
      </c>
      <c r="G84" s="1" t="s">
        <v>19</v>
      </c>
      <c r="H84" s="1" t="s">
        <v>226</v>
      </c>
      <c r="I84" s="1" t="s">
        <v>227</v>
      </c>
      <c r="J84" s="1" t="s">
        <v>227</v>
      </c>
      <c r="K84" s="2"/>
      <c r="L84" s="1">
        <v>0.0</v>
      </c>
      <c r="M84" s="1"/>
      <c r="N84" s="1">
        <v>15.0077</v>
      </c>
      <c r="O84" s="1" t="s">
        <v>30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idden="1">
      <c r="A85" s="1" t="s">
        <v>25</v>
      </c>
      <c r="B85" s="1" t="s">
        <v>16</v>
      </c>
      <c r="C85" s="1">
        <v>369.0</v>
      </c>
      <c r="D85" s="1">
        <v>0.0</v>
      </c>
      <c r="E85" s="2"/>
      <c r="F85" s="1" t="s">
        <v>27</v>
      </c>
      <c r="G85" s="1" t="s">
        <v>19</v>
      </c>
      <c r="H85" s="1" t="s">
        <v>228</v>
      </c>
      <c r="I85" s="1" t="s">
        <v>229</v>
      </c>
      <c r="J85" s="1" t="s">
        <v>229</v>
      </c>
      <c r="K85" s="2"/>
      <c r="L85" s="1">
        <v>-8.0</v>
      </c>
      <c r="M85" s="1"/>
      <c r="N85" s="1">
        <v>6.0369</v>
      </c>
      <c r="O85" s="1" t="s">
        <v>30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idden="1">
      <c r="A86" s="1" t="s">
        <v>15</v>
      </c>
      <c r="B86" s="1" t="s">
        <v>16</v>
      </c>
      <c r="C86" s="1">
        <v>409.0</v>
      </c>
      <c r="D86" s="1">
        <v>0.0</v>
      </c>
      <c r="E86" s="1" t="s">
        <v>121</v>
      </c>
      <c r="F86" s="1" t="s">
        <v>18</v>
      </c>
      <c r="G86" s="1" t="s">
        <v>35</v>
      </c>
      <c r="H86" s="1" t="s">
        <v>230</v>
      </c>
      <c r="I86" s="1" t="s">
        <v>231</v>
      </c>
      <c r="J86" s="1" t="s">
        <v>232</v>
      </c>
      <c r="K86" s="1" t="s">
        <v>233</v>
      </c>
      <c r="L86" s="1">
        <v>-10.0</v>
      </c>
      <c r="M86" s="1">
        <v>0.0058</v>
      </c>
      <c r="N86" s="1">
        <v>7.8745666666666665</v>
      </c>
      <c r="O86" s="1" t="s">
        <v>24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idden="1">
      <c r="A87" s="1" t="s">
        <v>15</v>
      </c>
      <c r="B87" s="1" t="s">
        <v>16</v>
      </c>
      <c r="C87" s="1">
        <v>247.0</v>
      </c>
      <c r="D87" s="1">
        <v>62.0</v>
      </c>
      <c r="E87" s="2"/>
      <c r="F87" s="1" t="s">
        <v>39</v>
      </c>
      <c r="G87" s="1" t="s">
        <v>52</v>
      </c>
      <c r="H87" s="1" t="s">
        <v>234</v>
      </c>
      <c r="I87" s="1" t="s">
        <v>235</v>
      </c>
      <c r="J87" s="1" t="s">
        <v>235</v>
      </c>
      <c r="K87" s="2"/>
      <c r="L87" s="1">
        <v>-12.0</v>
      </c>
      <c r="M87" s="1"/>
      <c r="N87" s="1">
        <v>7.453733333333333</v>
      </c>
      <c r="O87" s="1" t="s">
        <v>24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idden="1">
      <c r="A88" s="1" t="s">
        <v>25</v>
      </c>
      <c r="B88" s="1" t="s">
        <v>16</v>
      </c>
      <c r="C88" s="3">
        <v>394.0</v>
      </c>
      <c r="D88" s="1">
        <v>0.0</v>
      </c>
      <c r="E88" s="2"/>
      <c r="F88" s="1" t="s">
        <v>27</v>
      </c>
      <c r="G88" s="1" t="s">
        <v>19</v>
      </c>
      <c r="H88" s="1" t="s">
        <v>236</v>
      </c>
      <c r="I88" s="1" t="s">
        <v>237</v>
      </c>
      <c r="J88" s="1" t="s">
        <v>237</v>
      </c>
      <c r="K88" s="2"/>
      <c r="L88" s="1">
        <v>-6.0</v>
      </c>
      <c r="M88" s="1"/>
      <c r="N88" s="1">
        <v>8.239533333333334</v>
      </c>
      <c r="O88" s="1" t="s">
        <v>30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idden="1">
      <c r="A89" s="1" t="s">
        <v>15</v>
      </c>
      <c r="B89" s="1" t="s">
        <v>16</v>
      </c>
      <c r="C89" s="1">
        <v>549.0</v>
      </c>
      <c r="D89" s="1">
        <v>24.0</v>
      </c>
      <c r="E89" s="1" t="s">
        <v>121</v>
      </c>
      <c r="F89" s="1" t="s">
        <v>18</v>
      </c>
      <c r="G89" s="1" t="s">
        <v>19</v>
      </c>
      <c r="H89" s="1" t="s">
        <v>238</v>
      </c>
      <c r="I89" s="1" t="s">
        <v>239</v>
      </c>
      <c r="J89" s="1" t="s">
        <v>240</v>
      </c>
      <c r="K89" s="1" t="s">
        <v>241</v>
      </c>
      <c r="L89" s="1">
        <v>2.0</v>
      </c>
      <c r="M89" s="1">
        <v>0.007116666666666667</v>
      </c>
      <c r="N89" s="1">
        <v>8.8108</v>
      </c>
      <c r="O89" s="1" t="s">
        <v>24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idden="1">
      <c r="A90" s="1" t="s">
        <v>44</v>
      </c>
      <c r="B90" s="1" t="s">
        <v>16</v>
      </c>
      <c r="C90" s="1">
        <v>329.0</v>
      </c>
      <c r="D90" s="1">
        <v>0.0</v>
      </c>
      <c r="E90" s="1" t="s">
        <v>45</v>
      </c>
      <c r="F90" s="1" t="s">
        <v>27</v>
      </c>
      <c r="G90" s="1" t="s">
        <v>19</v>
      </c>
      <c r="H90" s="1" t="s">
        <v>242</v>
      </c>
      <c r="I90" s="1" t="s">
        <v>243</v>
      </c>
      <c r="J90" s="1" t="s">
        <v>243</v>
      </c>
      <c r="K90" s="2"/>
      <c r="L90" s="1">
        <v>-3.0</v>
      </c>
      <c r="M90" s="1"/>
      <c r="N90" s="1">
        <v>11.5255</v>
      </c>
      <c r="O90" s="1" t="s">
        <v>30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idden="1">
      <c r="A91" s="1" t="s">
        <v>38</v>
      </c>
      <c r="B91" s="1" t="s">
        <v>16</v>
      </c>
      <c r="C91" s="3">
        <v>119.0</v>
      </c>
      <c r="D91" s="1">
        <v>0.0</v>
      </c>
      <c r="E91" s="2"/>
      <c r="F91" s="1" t="s">
        <v>39</v>
      </c>
      <c r="G91" s="1" t="s">
        <v>35</v>
      </c>
      <c r="H91" s="1" t="s">
        <v>244</v>
      </c>
      <c r="I91" s="1" t="s">
        <v>245</v>
      </c>
      <c r="J91" s="1" t="s">
        <v>245</v>
      </c>
      <c r="K91" s="2"/>
      <c r="L91" s="1">
        <v>5.0</v>
      </c>
      <c r="M91" s="1"/>
      <c r="N91" s="1">
        <v>10.930783333333334</v>
      </c>
      <c r="O91" s="1" t="s">
        <v>43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idden="1">
      <c r="A92" s="1" t="s">
        <v>44</v>
      </c>
      <c r="B92" s="1" t="s">
        <v>16</v>
      </c>
      <c r="C92" s="1">
        <v>329.0</v>
      </c>
      <c r="D92" s="1">
        <v>0.0</v>
      </c>
      <c r="E92" s="1" t="s">
        <v>45</v>
      </c>
      <c r="F92" s="1" t="s">
        <v>27</v>
      </c>
      <c r="G92" s="1" t="s">
        <v>19</v>
      </c>
      <c r="H92" s="1" t="s">
        <v>246</v>
      </c>
      <c r="I92" s="1" t="s">
        <v>247</v>
      </c>
      <c r="J92" s="1" t="s">
        <v>247</v>
      </c>
      <c r="K92" s="2"/>
      <c r="L92" s="1">
        <v>-2.0</v>
      </c>
      <c r="M92" s="1"/>
      <c r="N92" s="1">
        <v>12.084433333333333</v>
      </c>
      <c r="O92" s="1" t="s">
        <v>30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idden="1">
      <c r="A93" s="1" t="s">
        <v>25</v>
      </c>
      <c r="B93" s="1" t="s">
        <v>16</v>
      </c>
      <c r="C93" s="1">
        <v>264.0</v>
      </c>
      <c r="D93" s="1">
        <v>0.0</v>
      </c>
      <c r="E93" s="2"/>
      <c r="F93" s="1" t="s">
        <v>27</v>
      </c>
      <c r="G93" s="1" t="s">
        <v>19</v>
      </c>
      <c r="H93" s="1" t="s">
        <v>248</v>
      </c>
      <c r="I93" s="1" t="s">
        <v>249</v>
      </c>
      <c r="J93" s="1" t="s">
        <v>249</v>
      </c>
      <c r="K93" s="2"/>
      <c r="L93" s="1">
        <v>-3.0</v>
      </c>
      <c r="M93" s="1"/>
      <c r="N93" s="1">
        <v>11.842866666666668</v>
      </c>
      <c r="O93" s="1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idden="1">
      <c r="A94" s="1" t="s">
        <v>44</v>
      </c>
      <c r="B94" s="1" t="s">
        <v>16</v>
      </c>
      <c r="C94" s="3">
        <v>331.0</v>
      </c>
      <c r="D94" s="1">
        <v>0.0</v>
      </c>
      <c r="E94" s="1" t="s">
        <v>45</v>
      </c>
      <c r="F94" s="1" t="s">
        <v>27</v>
      </c>
      <c r="G94" s="1" t="s">
        <v>19</v>
      </c>
      <c r="H94" s="1" t="s">
        <v>250</v>
      </c>
      <c r="I94" s="1" t="s">
        <v>251</v>
      </c>
      <c r="J94" s="1" t="s">
        <v>251</v>
      </c>
      <c r="K94" s="2"/>
      <c r="L94" s="1">
        <v>-9.0</v>
      </c>
      <c r="M94" s="1"/>
      <c r="N94" s="1">
        <v>5.4861</v>
      </c>
      <c r="O94" s="1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idden="1">
      <c r="A95" s="1" t="s">
        <v>44</v>
      </c>
      <c r="B95" s="1" t="s">
        <v>16</v>
      </c>
      <c r="C95" s="1">
        <v>346.0</v>
      </c>
      <c r="D95" s="1">
        <v>0.0</v>
      </c>
      <c r="E95" s="1" t="s">
        <v>45</v>
      </c>
      <c r="F95" s="1" t="s">
        <v>27</v>
      </c>
      <c r="G95" s="1" t="s">
        <v>19</v>
      </c>
      <c r="H95" s="1" t="s">
        <v>252</v>
      </c>
      <c r="I95" s="1" t="s">
        <v>253</v>
      </c>
      <c r="J95" s="1" t="s">
        <v>253</v>
      </c>
      <c r="K95" s="2"/>
      <c r="L95" s="1">
        <v>-4.0</v>
      </c>
      <c r="M95" s="1"/>
      <c r="N95" s="1">
        <v>10.555483333333333</v>
      </c>
      <c r="O95" s="1" t="s">
        <v>30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idden="1">
      <c r="A96" s="1" t="s">
        <v>15</v>
      </c>
      <c r="B96" s="1" t="s">
        <v>16</v>
      </c>
      <c r="C96" s="1">
        <v>309.0</v>
      </c>
      <c r="D96" s="1">
        <v>0.0</v>
      </c>
      <c r="E96" s="1" t="s">
        <v>17</v>
      </c>
      <c r="F96" s="1" t="s">
        <v>18</v>
      </c>
      <c r="G96" s="1" t="s">
        <v>19</v>
      </c>
      <c r="H96" s="1" t="s">
        <v>254</v>
      </c>
      <c r="I96" s="1" t="s">
        <v>255</v>
      </c>
      <c r="J96" s="1" t="s">
        <v>256</v>
      </c>
      <c r="K96" s="1" t="s">
        <v>257</v>
      </c>
      <c r="L96" s="1">
        <v>0.0</v>
      </c>
      <c r="M96" s="1">
        <v>0.005666666666666667</v>
      </c>
      <c r="N96" s="1">
        <v>8.251633333333332</v>
      </c>
      <c r="O96" s="1" t="s">
        <v>24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idden="1">
      <c r="A97" s="1" t="s">
        <v>15</v>
      </c>
      <c r="B97" s="1" t="s">
        <v>16</v>
      </c>
      <c r="C97" s="1">
        <v>374.0</v>
      </c>
      <c r="D97" s="1">
        <v>0.0</v>
      </c>
      <c r="E97" s="1" t="s">
        <v>17</v>
      </c>
      <c r="F97" s="1" t="s">
        <v>18</v>
      </c>
      <c r="G97" s="1" t="s">
        <v>19</v>
      </c>
      <c r="H97" s="1" t="s">
        <v>258</v>
      </c>
      <c r="I97" s="1" t="s">
        <v>259</v>
      </c>
      <c r="J97" s="1" t="s">
        <v>260</v>
      </c>
      <c r="K97" s="1" t="s">
        <v>261</v>
      </c>
      <c r="L97" s="1">
        <v>1.0</v>
      </c>
      <c r="M97" s="1">
        <v>0.004683333333333334</v>
      </c>
      <c r="N97" s="1">
        <v>14.698833333333333</v>
      </c>
      <c r="O97" s="1" t="s">
        <v>24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idden="1">
      <c r="A98" s="1" t="s">
        <v>44</v>
      </c>
      <c r="B98" s="1" t="s">
        <v>16</v>
      </c>
      <c r="C98" s="1">
        <v>394.0</v>
      </c>
      <c r="D98" s="1">
        <v>0.0</v>
      </c>
      <c r="E98" s="1" t="s">
        <v>45</v>
      </c>
      <c r="F98" s="1" t="s">
        <v>27</v>
      </c>
      <c r="G98" s="1" t="s">
        <v>19</v>
      </c>
      <c r="H98" s="1" t="s">
        <v>262</v>
      </c>
      <c r="I98" s="1" t="s">
        <v>263</v>
      </c>
      <c r="J98" s="1" t="s">
        <v>263</v>
      </c>
      <c r="K98" s="2"/>
      <c r="L98" s="1">
        <v>0.0</v>
      </c>
      <c r="M98" s="1"/>
      <c r="N98" s="1">
        <v>15.867083333333333</v>
      </c>
      <c r="O98" s="1" t="s">
        <v>30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idden="1">
      <c r="A99" s="1" t="s">
        <v>55</v>
      </c>
      <c r="B99" s="1" t="s">
        <v>16</v>
      </c>
      <c r="C99" s="3">
        <v>321.0</v>
      </c>
      <c r="D99" s="1">
        <v>0.0</v>
      </c>
      <c r="E99" s="1" t="s">
        <v>264</v>
      </c>
      <c r="F99" s="1" t="s">
        <v>27</v>
      </c>
      <c r="G99" s="1" t="s">
        <v>19</v>
      </c>
      <c r="H99" s="1" t="s">
        <v>265</v>
      </c>
      <c r="I99" s="1" t="s">
        <v>266</v>
      </c>
      <c r="J99" s="1" t="s">
        <v>266</v>
      </c>
      <c r="K99" s="2"/>
      <c r="L99" s="1">
        <v>-5.0</v>
      </c>
      <c r="M99" s="1"/>
      <c r="N99" s="1">
        <v>9.372216666666667</v>
      </c>
      <c r="O99" s="1" t="s">
        <v>30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idden="1">
      <c r="A100" s="1" t="s">
        <v>15</v>
      </c>
      <c r="B100" s="1" t="s">
        <v>16</v>
      </c>
      <c r="C100" s="1">
        <v>344.0</v>
      </c>
      <c r="D100" s="1">
        <v>12.0</v>
      </c>
      <c r="E100" s="1" t="s">
        <v>267</v>
      </c>
      <c r="F100" s="1" t="s">
        <v>18</v>
      </c>
      <c r="G100" s="1" t="s">
        <v>19</v>
      </c>
      <c r="H100" s="1" t="s">
        <v>268</v>
      </c>
      <c r="I100" s="1" t="s">
        <v>269</v>
      </c>
      <c r="J100" s="1" t="s">
        <v>270</v>
      </c>
      <c r="K100" s="1" t="s">
        <v>271</v>
      </c>
      <c r="L100" s="1">
        <v>-9.0</v>
      </c>
      <c r="M100" s="1">
        <v>0.00515</v>
      </c>
      <c r="N100" s="1">
        <v>8.377266666666667</v>
      </c>
      <c r="O100" s="1" t="s">
        <v>24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idden="1">
      <c r="A101" s="1" t="s">
        <v>15</v>
      </c>
      <c r="B101" s="1" t="s">
        <v>16</v>
      </c>
      <c r="C101" s="1">
        <v>336.0</v>
      </c>
      <c r="D101" s="1">
        <v>62.0</v>
      </c>
      <c r="E101" s="2"/>
      <c r="F101" s="1" t="s">
        <v>39</v>
      </c>
      <c r="G101" s="1" t="s">
        <v>35</v>
      </c>
      <c r="H101" s="1" t="s">
        <v>272</v>
      </c>
      <c r="I101" s="1" t="s">
        <v>273</v>
      </c>
      <c r="J101" s="1" t="s">
        <v>273</v>
      </c>
      <c r="K101" s="2"/>
      <c r="L101" s="1">
        <v>-12.0</v>
      </c>
      <c r="M101" s="1"/>
      <c r="N101" s="1">
        <v>6.849333333333333</v>
      </c>
      <c r="O101" s="1" t="s">
        <v>24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idden="1">
      <c r="A102" s="1" t="s">
        <v>25</v>
      </c>
      <c r="B102" s="1" t="s">
        <v>16</v>
      </c>
      <c r="C102" s="1">
        <v>528.0</v>
      </c>
      <c r="D102" s="1">
        <v>0.0</v>
      </c>
      <c r="E102" s="2"/>
      <c r="F102" s="1" t="s">
        <v>27</v>
      </c>
      <c r="G102" s="1" t="s">
        <v>19</v>
      </c>
      <c r="H102" s="1" t="s">
        <v>274</v>
      </c>
      <c r="I102" s="1" t="s">
        <v>275</v>
      </c>
      <c r="J102" s="1" t="s">
        <v>275</v>
      </c>
      <c r="K102" s="2"/>
      <c r="L102" s="1">
        <v>-5.0</v>
      </c>
      <c r="M102" s="1"/>
      <c r="N102" s="1">
        <v>9.991316666666666</v>
      </c>
      <c r="O102" s="1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idden="1">
      <c r="A103" s="1" t="s">
        <v>44</v>
      </c>
      <c r="B103" s="1" t="s">
        <v>16</v>
      </c>
      <c r="C103" s="1">
        <v>264.0</v>
      </c>
      <c r="D103" s="1">
        <v>0.0</v>
      </c>
      <c r="E103" s="1" t="s">
        <v>45</v>
      </c>
      <c r="F103" s="1" t="s">
        <v>27</v>
      </c>
      <c r="G103" s="1" t="s">
        <v>19</v>
      </c>
      <c r="H103" s="1" t="s">
        <v>276</v>
      </c>
      <c r="I103" s="1" t="s">
        <v>277</v>
      </c>
      <c r="J103" s="1" t="s">
        <v>277</v>
      </c>
      <c r="K103" s="2"/>
      <c r="L103" s="1">
        <v>-4.0</v>
      </c>
      <c r="M103" s="1"/>
      <c r="N103" s="1">
        <v>10.099766666666667</v>
      </c>
      <c r="O103" s="1" t="s">
        <v>30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idden="1">
      <c r="A104" s="1" t="s">
        <v>25</v>
      </c>
      <c r="B104" s="1" t="s">
        <v>16</v>
      </c>
      <c r="C104" s="1">
        <v>264.0</v>
      </c>
      <c r="D104" s="1">
        <v>0.0</v>
      </c>
      <c r="E104" s="2"/>
      <c r="F104" s="1" t="s">
        <v>27</v>
      </c>
      <c r="G104" s="1" t="s">
        <v>19</v>
      </c>
      <c r="H104" s="1" t="s">
        <v>278</v>
      </c>
      <c r="I104" s="1" t="s">
        <v>279</v>
      </c>
      <c r="J104" s="1" t="s">
        <v>279</v>
      </c>
      <c r="K104" s="2"/>
      <c r="L104" s="1">
        <v>9.0</v>
      </c>
      <c r="M104" s="1"/>
      <c r="N104" s="1">
        <v>24.530716666666667</v>
      </c>
      <c r="O104" s="1" t="s">
        <v>30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idden="1">
      <c r="A105" s="1" t="s">
        <v>15</v>
      </c>
      <c r="B105" s="1" t="s">
        <v>16</v>
      </c>
      <c r="C105" s="3">
        <v>309.0</v>
      </c>
      <c r="D105" s="1">
        <v>0.0</v>
      </c>
      <c r="E105" s="1" t="s">
        <v>267</v>
      </c>
      <c r="F105" s="1" t="s">
        <v>18</v>
      </c>
      <c r="G105" s="1" t="s">
        <v>19</v>
      </c>
      <c r="H105" s="1" t="s">
        <v>280</v>
      </c>
      <c r="I105" s="1" t="s">
        <v>281</v>
      </c>
      <c r="J105" s="1" t="s">
        <v>282</v>
      </c>
      <c r="K105" s="1" t="s">
        <v>283</v>
      </c>
      <c r="L105" s="1">
        <v>24.0</v>
      </c>
      <c r="M105" s="1">
        <v>0.0064333333333333334</v>
      </c>
      <c r="N105" s="1">
        <v>21.228583333333333</v>
      </c>
      <c r="O105" s="1" t="s">
        <v>24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idden="1">
      <c r="A106" s="1" t="s">
        <v>25</v>
      </c>
      <c r="B106" s="3" t="s">
        <v>16</v>
      </c>
      <c r="C106" s="1">
        <v>623.0</v>
      </c>
      <c r="D106" s="1">
        <v>0.0</v>
      </c>
      <c r="E106" s="2"/>
      <c r="F106" s="1" t="s">
        <v>27</v>
      </c>
      <c r="G106" s="1" t="s">
        <v>19</v>
      </c>
      <c r="H106" s="1" t="s">
        <v>284</v>
      </c>
      <c r="I106" s="1" t="s">
        <v>285</v>
      </c>
      <c r="J106" s="1" t="s">
        <v>285</v>
      </c>
      <c r="K106" s="2"/>
      <c r="L106" s="1">
        <v>6.0</v>
      </c>
      <c r="M106" s="1"/>
      <c r="N106" s="1">
        <v>21.786666666666665</v>
      </c>
      <c r="O106" s="1" t="s">
        <v>30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idden="1">
      <c r="A107" s="1" t="s">
        <v>15</v>
      </c>
      <c r="B107" s="1" t="s">
        <v>16</v>
      </c>
      <c r="C107" s="1">
        <v>375.0</v>
      </c>
      <c r="D107" s="1">
        <v>0.0</v>
      </c>
      <c r="E107" s="1" t="s">
        <v>45</v>
      </c>
      <c r="F107" s="1" t="s">
        <v>18</v>
      </c>
      <c r="G107" s="1" t="s">
        <v>19</v>
      </c>
      <c r="H107" s="1" t="s">
        <v>286</v>
      </c>
      <c r="I107" s="1" t="s">
        <v>287</v>
      </c>
      <c r="J107" s="1" t="s">
        <v>288</v>
      </c>
      <c r="K107" s="1" t="s">
        <v>289</v>
      </c>
      <c r="L107" s="1">
        <v>-8.0</v>
      </c>
      <c r="M107" s="1">
        <v>1.2081166666666667</v>
      </c>
      <c r="N107" s="1">
        <v>17.419166666666666</v>
      </c>
      <c r="O107" s="1" t="s">
        <v>24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idden="1">
      <c r="A108" s="1" t="s">
        <v>15</v>
      </c>
      <c r="B108" s="1" t="s">
        <v>16</v>
      </c>
      <c r="C108" s="1">
        <v>474.0</v>
      </c>
      <c r="D108" s="1">
        <v>0.0</v>
      </c>
      <c r="E108" s="1" t="s">
        <v>267</v>
      </c>
      <c r="F108" s="1" t="s">
        <v>18</v>
      </c>
      <c r="G108" s="1" t="s">
        <v>19</v>
      </c>
      <c r="H108" s="1" t="s">
        <v>290</v>
      </c>
      <c r="I108" s="1" t="s">
        <v>291</v>
      </c>
      <c r="J108" s="1" t="s">
        <v>292</v>
      </c>
      <c r="K108" s="1" t="s">
        <v>293</v>
      </c>
      <c r="L108" s="1">
        <v>23.0</v>
      </c>
      <c r="M108" s="1">
        <v>0.00465</v>
      </c>
      <c r="N108" s="1">
        <v>31.139116666666666</v>
      </c>
      <c r="O108" s="1" t="s">
        <v>24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idden="1">
      <c r="A109" s="1" t="s">
        <v>15</v>
      </c>
      <c r="B109" s="1" t="s">
        <v>16</v>
      </c>
      <c r="C109" s="1">
        <v>388.0</v>
      </c>
      <c r="D109" s="1">
        <v>0.0</v>
      </c>
      <c r="E109" s="1" t="s">
        <v>267</v>
      </c>
      <c r="F109" s="1" t="s">
        <v>18</v>
      </c>
      <c r="G109" s="1" t="s">
        <v>19</v>
      </c>
      <c r="H109" s="1" t="s">
        <v>294</v>
      </c>
      <c r="I109" s="1" t="s">
        <v>295</v>
      </c>
      <c r="J109" s="1" t="s">
        <v>296</v>
      </c>
      <c r="K109" s="1" t="s">
        <v>297</v>
      </c>
      <c r="L109" s="1">
        <v>16.0</v>
      </c>
      <c r="M109" s="1">
        <v>0.007183333333333333</v>
      </c>
      <c r="N109" s="1">
        <v>20.793366666666667</v>
      </c>
      <c r="O109" s="1" t="s">
        <v>24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" t="s">
        <v>25</v>
      </c>
      <c r="B110" s="3" t="s">
        <v>16</v>
      </c>
      <c r="C110" s="1">
        <v>553.0</v>
      </c>
      <c r="D110" s="1">
        <v>0.0</v>
      </c>
      <c r="E110" s="2"/>
      <c r="F110" s="1" t="s">
        <v>27</v>
      </c>
      <c r="G110" s="1" t="s">
        <v>19</v>
      </c>
      <c r="H110" s="1" t="s">
        <v>298</v>
      </c>
      <c r="I110" s="1" t="s">
        <v>299</v>
      </c>
      <c r="J110" s="1" t="s">
        <v>299</v>
      </c>
      <c r="K110" s="2"/>
      <c r="L110" s="1">
        <v>5.0</v>
      </c>
      <c r="M110" s="1"/>
      <c r="N110" s="1">
        <v>20.66815</v>
      </c>
      <c r="O110" s="1" t="s">
        <v>30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idden="1">
      <c r="A111" s="1" t="s">
        <v>15</v>
      </c>
      <c r="B111" s="1" t="s">
        <v>16</v>
      </c>
      <c r="C111" s="1">
        <v>422.0</v>
      </c>
      <c r="D111" s="1">
        <v>106.0</v>
      </c>
      <c r="E111" s="2"/>
      <c r="F111" s="1" t="s">
        <v>39</v>
      </c>
      <c r="G111" s="1" t="s">
        <v>52</v>
      </c>
      <c r="H111" s="1" t="s">
        <v>300</v>
      </c>
      <c r="I111" s="1" t="s">
        <v>301</v>
      </c>
      <c r="J111" s="1" t="s">
        <v>301</v>
      </c>
      <c r="K111" s="2"/>
      <c r="L111" s="1">
        <v>0.0</v>
      </c>
      <c r="M111" s="1"/>
      <c r="N111" s="1">
        <v>19.07405</v>
      </c>
      <c r="O111" s="1" t="s">
        <v>24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" t="s">
        <v>44</v>
      </c>
      <c r="B112" s="1" t="s">
        <v>16</v>
      </c>
      <c r="C112" s="1">
        <v>279.0</v>
      </c>
      <c r="D112" s="1">
        <v>0.0</v>
      </c>
      <c r="E112" s="1" t="s">
        <v>45</v>
      </c>
      <c r="F112" s="1" t="s">
        <v>27</v>
      </c>
      <c r="G112" s="1" t="s">
        <v>19</v>
      </c>
      <c r="H112" s="1" t="s">
        <v>302</v>
      </c>
      <c r="I112" s="1" t="s">
        <v>303</v>
      </c>
      <c r="J112" s="1" t="s">
        <v>303</v>
      </c>
      <c r="K112" s="2"/>
      <c r="L112" s="1">
        <v>3.0</v>
      </c>
      <c r="M112" s="1"/>
      <c r="N112" s="1">
        <v>18.273716666666665</v>
      </c>
      <c r="O112" s="1" t="s">
        <v>30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idden="1">
      <c r="A113" s="1" t="s">
        <v>38</v>
      </c>
      <c r="B113" s="1" t="s">
        <v>16</v>
      </c>
      <c r="C113" s="1">
        <v>748.0</v>
      </c>
      <c r="D113" s="1">
        <v>0.0</v>
      </c>
      <c r="E113" s="2"/>
      <c r="F113" s="1" t="s">
        <v>39</v>
      </c>
      <c r="G113" s="1" t="s">
        <v>35</v>
      </c>
      <c r="H113" s="1" t="s">
        <v>304</v>
      </c>
      <c r="I113" s="1" t="s">
        <v>305</v>
      </c>
      <c r="J113" s="1" t="s">
        <v>305</v>
      </c>
      <c r="K113" s="2"/>
      <c r="L113" s="1">
        <v>19.0</v>
      </c>
      <c r="M113" s="1"/>
      <c r="N113" s="1">
        <v>24.5723</v>
      </c>
      <c r="O113" s="1" t="s">
        <v>43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idden="1">
      <c r="A114" s="1" t="s">
        <v>15</v>
      </c>
      <c r="B114" s="1" t="s">
        <v>16</v>
      </c>
      <c r="C114" s="3">
        <v>339.0</v>
      </c>
      <c r="D114" s="1">
        <v>0.0</v>
      </c>
      <c r="E114" s="1" t="s">
        <v>45</v>
      </c>
      <c r="F114" s="1" t="s">
        <v>18</v>
      </c>
      <c r="G114" s="1" t="s">
        <v>19</v>
      </c>
      <c r="H114" s="1" t="s">
        <v>306</v>
      </c>
      <c r="I114" s="1" t="s">
        <v>307</v>
      </c>
      <c r="J114" s="1" t="s">
        <v>308</v>
      </c>
      <c r="K114" s="1" t="s">
        <v>309</v>
      </c>
      <c r="L114" s="1">
        <v>1.0</v>
      </c>
      <c r="M114" s="1">
        <v>12.96935</v>
      </c>
      <c r="N114" s="1">
        <v>18.8002</v>
      </c>
      <c r="O114" s="1" t="s">
        <v>24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idden="1">
      <c r="A115" s="1" t="s">
        <v>15</v>
      </c>
      <c r="B115" s="1" t="s">
        <v>16</v>
      </c>
      <c r="C115" s="3">
        <v>250.0</v>
      </c>
      <c r="D115" s="1">
        <v>0.0</v>
      </c>
      <c r="E115" s="1" t="s">
        <v>267</v>
      </c>
      <c r="F115" s="1" t="s">
        <v>18</v>
      </c>
      <c r="G115" s="1" t="s">
        <v>19</v>
      </c>
      <c r="H115" s="1" t="s">
        <v>310</v>
      </c>
      <c r="I115" s="1" t="s">
        <v>311</v>
      </c>
      <c r="J115" s="1" t="s">
        <v>312</v>
      </c>
      <c r="K115" s="1" t="s">
        <v>313</v>
      </c>
      <c r="L115" s="1">
        <v>0.0</v>
      </c>
      <c r="M115" s="1">
        <v>0.004366666666666666</v>
      </c>
      <c r="N115" s="1">
        <v>14.1681</v>
      </c>
      <c r="O115" s="1" t="s">
        <v>24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idden="1">
      <c r="A116" s="1" t="s">
        <v>15</v>
      </c>
      <c r="B116" s="1" t="s">
        <v>16</v>
      </c>
      <c r="C116" s="1">
        <v>334.0</v>
      </c>
      <c r="D116" s="1">
        <v>61.0</v>
      </c>
      <c r="E116" s="2"/>
      <c r="F116" s="1" t="s">
        <v>39</v>
      </c>
      <c r="G116" s="1" t="s">
        <v>19</v>
      </c>
      <c r="H116" s="1" t="s">
        <v>314</v>
      </c>
      <c r="I116" s="1" t="s">
        <v>315</v>
      </c>
      <c r="J116" s="1" t="s">
        <v>315</v>
      </c>
      <c r="K116" s="2"/>
      <c r="L116" s="1">
        <v>-6.0</v>
      </c>
      <c r="M116" s="1"/>
      <c r="N116" s="1">
        <v>11.310566666666666</v>
      </c>
      <c r="O116" s="1" t="s">
        <v>24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idden="1">
      <c r="A117" s="1" t="s">
        <v>55</v>
      </c>
      <c r="B117" s="1" t="s">
        <v>16</v>
      </c>
      <c r="C117" s="1">
        <v>553.0</v>
      </c>
      <c r="D117" s="1">
        <v>0.0</v>
      </c>
      <c r="E117" s="1" t="s">
        <v>316</v>
      </c>
      <c r="F117" s="1" t="s">
        <v>27</v>
      </c>
      <c r="G117" s="1" t="s">
        <v>19</v>
      </c>
      <c r="H117" s="1" t="s">
        <v>317</v>
      </c>
      <c r="I117" s="1" t="s">
        <v>318</v>
      </c>
      <c r="J117" s="1" t="s">
        <v>318</v>
      </c>
      <c r="K117" s="2"/>
      <c r="L117" s="1">
        <v>14.0</v>
      </c>
      <c r="M117" s="1"/>
      <c r="N117" s="1">
        <v>29.271466666666665</v>
      </c>
      <c r="O117" s="1" t="s">
        <v>30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idden="1">
      <c r="A118" s="1" t="s">
        <v>15</v>
      </c>
      <c r="B118" s="1" t="s">
        <v>16</v>
      </c>
      <c r="C118" s="1">
        <v>618.0</v>
      </c>
      <c r="D118" s="1">
        <v>0.0</v>
      </c>
      <c r="E118" s="1" t="s">
        <v>267</v>
      </c>
      <c r="F118" s="1" t="s">
        <v>18</v>
      </c>
      <c r="G118" s="1" t="s">
        <v>35</v>
      </c>
      <c r="H118" s="1" t="s">
        <v>319</v>
      </c>
      <c r="I118" s="1" t="s">
        <v>320</v>
      </c>
      <c r="J118" s="1" t="s">
        <v>321</v>
      </c>
      <c r="K118" s="1" t="s">
        <v>322</v>
      </c>
      <c r="L118" s="1">
        <v>20.0</v>
      </c>
      <c r="M118" s="1">
        <v>0.01045</v>
      </c>
      <c r="N118" s="1">
        <v>14.844033333333334</v>
      </c>
      <c r="O118" s="1" t="s">
        <v>24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idden="1">
      <c r="A119" s="1" t="s">
        <v>15</v>
      </c>
      <c r="B119" s="1" t="s">
        <v>16</v>
      </c>
      <c r="C119" s="1">
        <v>618.0</v>
      </c>
      <c r="D119" s="1">
        <v>0.0</v>
      </c>
      <c r="E119" s="1" t="s">
        <v>267</v>
      </c>
      <c r="F119" s="1" t="s">
        <v>18</v>
      </c>
      <c r="G119" s="1" t="s">
        <v>19</v>
      </c>
      <c r="H119" s="1" t="s">
        <v>323</v>
      </c>
      <c r="I119" s="1" t="s">
        <v>324</v>
      </c>
      <c r="J119" s="1" t="s">
        <v>325</v>
      </c>
      <c r="K119" s="1" t="s">
        <v>326</v>
      </c>
      <c r="L119" s="1">
        <v>25.0</v>
      </c>
      <c r="M119" s="1">
        <v>0.0051</v>
      </c>
      <c r="N119" s="1">
        <v>26.446283333333334</v>
      </c>
      <c r="O119" s="1" t="s">
        <v>24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idden="1">
      <c r="A120" s="1" t="s">
        <v>44</v>
      </c>
      <c r="B120" s="1" t="s">
        <v>16</v>
      </c>
      <c r="C120" s="3">
        <v>264.0</v>
      </c>
      <c r="D120" s="1">
        <v>0.0</v>
      </c>
      <c r="E120" s="1" t="s">
        <v>45</v>
      </c>
      <c r="F120" s="1" t="s">
        <v>27</v>
      </c>
      <c r="G120" s="1" t="s">
        <v>19</v>
      </c>
      <c r="H120" s="1" t="s">
        <v>327</v>
      </c>
      <c r="I120" s="1" t="s">
        <v>328</v>
      </c>
      <c r="J120" s="1" t="s">
        <v>328</v>
      </c>
      <c r="K120" s="2"/>
      <c r="L120" s="1">
        <v>-7.0</v>
      </c>
      <c r="M120" s="1"/>
      <c r="N120" s="1">
        <v>7.278583333333334</v>
      </c>
      <c r="O120" s="1" t="s">
        <v>30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idden="1">
      <c r="A121" s="1" t="s">
        <v>25</v>
      </c>
      <c r="B121" s="1" t="s">
        <v>26</v>
      </c>
      <c r="C121" s="1">
        <v>384.0</v>
      </c>
      <c r="D121" s="1">
        <v>0.0</v>
      </c>
      <c r="E121" s="2"/>
      <c r="F121" s="1" t="s">
        <v>27</v>
      </c>
      <c r="G121" s="1" t="s">
        <v>35</v>
      </c>
      <c r="H121" s="1" t="s">
        <v>329</v>
      </c>
      <c r="I121" s="1" t="s">
        <v>330</v>
      </c>
      <c r="J121" s="1" t="s">
        <v>330</v>
      </c>
      <c r="K121" s="2"/>
      <c r="L121" s="1">
        <v>6.0</v>
      </c>
      <c r="M121" s="1"/>
      <c r="N121" s="1">
        <v>21.223016666666666</v>
      </c>
      <c r="O121" s="1" t="s">
        <v>30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idden="1">
      <c r="A122" s="1" t="s">
        <v>55</v>
      </c>
      <c r="B122" s="1" t="s">
        <v>26</v>
      </c>
      <c r="C122" s="1">
        <v>329.0</v>
      </c>
      <c r="D122" s="1">
        <v>0.0</v>
      </c>
      <c r="E122" s="1" t="s">
        <v>331</v>
      </c>
      <c r="F122" s="1" t="s">
        <v>27</v>
      </c>
      <c r="G122" s="1" t="s">
        <v>19</v>
      </c>
      <c r="H122" s="1" t="s">
        <v>332</v>
      </c>
      <c r="I122" s="1" t="s">
        <v>333</v>
      </c>
      <c r="J122" s="1" t="s">
        <v>333</v>
      </c>
      <c r="K122" s="2"/>
      <c r="L122" s="1">
        <v>3.0</v>
      </c>
      <c r="M122" s="1"/>
      <c r="N122" s="1">
        <v>18.781416666666665</v>
      </c>
      <c r="O122" s="1" t="s">
        <v>30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idden="1">
      <c r="A123" s="1" t="s">
        <v>15</v>
      </c>
      <c r="B123" s="1" t="s">
        <v>16</v>
      </c>
      <c r="C123" s="1">
        <v>394.0</v>
      </c>
      <c r="D123" s="1">
        <v>0.0</v>
      </c>
      <c r="E123" s="1" t="s">
        <v>267</v>
      </c>
      <c r="F123" s="1" t="s">
        <v>18</v>
      </c>
      <c r="G123" s="1" t="s">
        <v>19</v>
      </c>
      <c r="H123" s="1" t="s">
        <v>334</v>
      </c>
      <c r="I123" s="1" t="s">
        <v>335</v>
      </c>
      <c r="J123" s="1" t="s">
        <v>336</v>
      </c>
      <c r="K123" s="1" t="s">
        <v>337</v>
      </c>
      <c r="L123" s="1">
        <v>25.0</v>
      </c>
      <c r="M123" s="1">
        <v>0.005416666666666667</v>
      </c>
      <c r="N123" s="1">
        <v>30.249816666666668</v>
      </c>
      <c r="O123" s="1" t="s">
        <v>24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idden="1">
      <c r="A124" s="1" t="s">
        <v>15</v>
      </c>
      <c r="B124" s="1" t="s">
        <v>16</v>
      </c>
      <c r="C124" s="1">
        <v>766.0</v>
      </c>
      <c r="D124" s="1">
        <v>0.0</v>
      </c>
      <c r="E124" s="1" t="s">
        <v>267</v>
      </c>
      <c r="F124" s="1" t="s">
        <v>18</v>
      </c>
      <c r="G124" s="1" t="s">
        <v>19</v>
      </c>
      <c r="H124" s="1" t="s">
        <v>338</v>
      </c>
      <c r="I124" s="1" t="s">
        <v>339</v>
      </c>
      <c r="J124" s="1" t="s">
        <v>340</v>
      </c>
      <c r="K124" s="1" t="s">
        <v>341</v>
      </c>
      <c r="L124" s="1">
        <v>20.0</v>
      </c>
      <c r="M124" s="1">
        <v>0.008366666666666666</v>
      </c>
      <c r="N124" s="1">
        <v>23.878183333333332</v>
      </c>
      <c r="O124" s="1" t="s">
        <v>24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idden="1">
      <c r="A125" s="1" t="s">
        <v>15</v>
      </c>
      <c r="B125" s="1" t="s">
        <v>16</v>
      </c>
      <c r="C125" s="1">
        <v>215.0</v>
      </c>
      <c r="D125" s="1">
        <v>54.0</v>
      </c>
      <c r="E125" s="2"/>
      <c r="F125" s="1" t="s">
        <v>39</v>
      </c>
      <c r="G125" s="1" t="s">
        <v>35</v>
      </c>
      <c r="H125" s="1" t="s">
        <v>342</v>
      </c>
      <c r="I125" s="1" t="s">
        <v>343</v>
      </c>
      <c r="J125" s="1" t="s">
        <v>343</v>
      </c>
      <c r="K125" s="2"/>
      <c r="L125" s="1">
        <v>-3.0</v>
      </c>
      <c r="M125" s="1"/>
      <c r="N125" s="1">
        <v>15.461416666666667</v>
      </c>
      <c r="O125" s="1" t="s">
        <v>24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idden="1">
      <c r="A126" s="1" t="s">
        <v>15</v>
      </c>
      <c r="B126" s="1" t="s">
        <v>16</v>
      </c>
      <c r="C126" s="1">
        <v>318.0</v>
      </c>
      <c r="D126" s="1">
        <v>0.0</v>
      </c>
      <c r="E126" s="1" t="s">
        <v>45</v>
      </c>
      <c r="F126" s="1" t="s">
        <v>18</v>
      </c>
      <c r="G126" s="1" t="s">
        <v>19</v>
      </c>
      <c r="H126" s="1" t="s">
        <v>344</v>
      </c>
      <c r="I126" s="1" t="s">
        <v>345</v>
      </c>
      <c r="J126" s="1" t="s">
        <v>346</v>
      </c>
      <c r="K126" s="1" t="s">
        <v>347</v>
      </c>
      <c r="L126" s="1">
        <v>5.0</v>
      </c>
      <c r="M126" s="1">
        <v>2.38185</v>
      </c>
      <c r="N126" s="1">
        <v>23.246316666666665</v>
      </c>
      <c r="O126" s="1" t="s">
        <v>24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idden="1">
      <c r="A127" s="1" t="s">
        <v>15</v>
      </c>
      <c r="B127" s="1" t="s">
        <v>16</v>
      </c>
      <c r="C127" s="1">
        <v>853.0</v>
      </c>
      <c r="D127" s="1">
        <v>9.0</v>
      </c>
      <c r="E127" s="1" t="s">
        <v>267</v>
      </c>
      <c r="F127" s="1" t="s">
        <v>18</v>
      </c>
      <c r="G127" s="1" t="s">
        <v>19</v>
      </c>
      <c r="H127" s="1" t="s">
        <v>348</v>
      </c>
      <c r="I127" s="1" t="s">
        <v>349</v>
      </c>
      <c r="J127" s="1" t="s">
        <v>350</v>
      </c>
      <c r="K127" s="1" t="s">
        <v>351</v>
      </c>
      <c r="L127" s="1">
        <v>18.0</v>
      </c>
      <c r="M127" s="1">
        <v>0.0051333333333333335</v>
      </c>
      <c r="N127" s="1">
        <v>30.150016666666666</v>
      </c>
      <c r="O127" s="1" t="s">
        <v>24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idden="1">
      <c r="A128" s="1" t="s">
        <v>15</v>
      </c>
      <c r="B128" s="1" t="s">
        <v>16</v>
      </c>
      <c r="C128" s="1">
        <v>374.0</v>
      </c>
      <c r="D128" s="1">
        <v>0.0</v>
      </c>
      <c r="E128" s="1" t="s">
        <v>267</v>
      </c>
      <c r="F128" s="1" t="s">
        <v>18</v>
      </c>
      <c r="G128" s="1" t="s">
        <v>19</v>
      </c>
      <c r="H128" s="1" t="s">
        <v>352</v>
      </c>
      <c r="I128" s="1" t="s">
        <v>353</v>
      </c>
      <c r="J128" s="1" t="s">
        <v>354</v>
      </c>
      <c r="K128" s="1" t="s">
        <v>355</v>
      </c>
      <c r="L128" s="1">
        <v>24.0</v>
      </c>
      <c r="M128" s="1">
        <v>0.009383333333333334</v>
      </c>
      <c r="N128" s="1">
        <v>26.4929</v>
      </c>
      <c r="O128" s="1" t="s">
        <v>24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idden="1">
      <c r="A129" s="1" t="s">
        <v>15</v>
      </c>
      <c r="B129" s="1" t="s">
        <v>16</v>
      </c>
      <c r="C129" s="1">
        <v>208.0</v>
      </c>
      <c r="D129" s="1">
        <v>61.0</v>
      </c>
      <c r="E129" s="2"/>
      <c r="F129" s="1" t="s">
        <v>39</v>
      </c>
      <c r="G129" s="1" t="s">
        <v>52</v>
      </c>
      <c r="H129" s="1" t="s">
        <v>356</v>
      </c>
      <c r="I129" s="1" t="s">
        <v>357</v>
      </c>
      <c r="J129" s="1" t="s">
        <v>357</v>
      </c>
      <c r="K129" s="2"/>
      <c r="L129" s="1">
        <v>5.0</v>
      </c>
      <c r="M129" s="1"/>
      <c r="N129" s="1">
        <v>24.930133333333334</v>
      </c>
      <c r="O129" s="1" t="s">
        <v>24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idden="1">
      <c r="A130" s="1" t="s">
        <v>25</v>
      </c>
      <c r="B130" s="1" t="s">
        <v>26</v>
      </c>
      <c r="C130" s="3">
        <v>610.0</v>
      </c>
      <c r="D130" s="1">
        <v>0.0</v>
      </c>
      <c r="E130" s="2"/>
      <c r="F130" s="1" t="s">
        <v>27</v>
      </c>
      <c r="G130" s="1" t="s">
        <v>19</v>
      </c>
      <c r="H130" s="1" t="s">
        <v>358</v>
      </c>
      <c r="I130" s="1" t="s">
        <v>359</v>
      </c>
      <c r="J130" s="1" t="s">
        <v>359</v>
      </c>
      <c r="K130" s="2"/>
      <c r="L130" s="1">
        <v>11.0</v>
      </c>
      <c r="M130" s="1"/>
      <c r="N130" s="1">
        <v>26.27285</v>
      </c>
      <c r="O130" s="1" t="s">
        <v>30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idden="1">
      <c r="A131" s="1" t="s">
        <v>25</v>
      </c>
      <c r="B131" s="1" t="s">
        <v>26</v>
      </c>
      <c r="C131" s="1">
        <v>1056.0</v>
      </c>
      <c r="D131" s="1">
        <v>0.0</v>
      </c>
      <c r="E131" s="2"/>
      <c r="F131" s="1" t="s">
        <v>27</v>
      </c>
      <c r="G131" s="1" t="s">
        <v>19</v>
      </c>
      <c r="H131" s="1" t="s">
        <v>360</v>
      </c>
      <c r="I131" s="1" t="s">
        <v>361</v>
      </c>
      <c r="J131" s="1" t="s">
        <v>361</v>
      </c>
      <c r="K131" s="2"/>
      <c r="L131" s="1">
        <v>8.0</v>
      </c>
      <c r="M131" s="1"/>
      <c r="N131" s="1">
        <v>23.812833333333334</v>
      </c>
      <c r="O131" s="1" t="s">
        <v>30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idden="1">
      <c r="A132" s="1" t="s">
        <v>15</v>
      </c>
      <c r="B132" s="1" t="s">
        <v>16</v>
      </c>
      <c r="C132" s="1">
        <v>612.0</v>
      </c>
      <c r="D132" s="1">
        <v>25.0</v>
      </c>
      <c r="E132" s="1" t="s">
        <v>267</v>
      </c>
      <c r="F132" s="1" t="s">
        <v>18</v>
      </c>
      <c r="G132" s="1" t="s">
        <v>19</v>
      </c>
      <c r="H132" s="1" t="s">
        <v>362</v>
      </c>
      <c r="I132" s="1" t="s">
        <v>363</v>
      </c>
      <c r="J132" s="1" t="s">
        <v>364</v>
      </c>
      <c r="K132" s="1" t="s">
        <v>365</v>
      </c>
      <c r="L132" s="1">
        <v>-3.0</v>
      </c>
      <c r="M132" s="1">
        <v>0.0052833333333333335</v>
      </c>
      <c r="N132" s="1">
        <v>14.7004</v>
      </c>
      <c r="O132" s="1" t="s">
        <v>24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idden="1">
      <c r="A133" s="1" t="s">
        <v>15</v>
      </c>
      <c r="B133" s="1" t="s">
        <v>16</v>
      </c>
      <c r="C133" s="1">
        <v>265.0</v>
      </c>
      <c r="D133" s="1">
        <v>61.0</v>
      </c>
      <c r="E133" s="2"/>
      <c r="F133" s="1" t="s">
        <v>39</v>
      </c>
      <c r="G133" s="1" t="s">
        <v>19</v>
      </c>
      <c r="H133" s="1" t="s">
        <v>366</v>
      </c>
      <c r="I133" s="1" t="s">
        <v>367</v>
      </c>
      <c r="J133" s="1" t="s">
        <v>367</v>
      </c>
      <c r="K133" s="2"/>
      <c r="L133" s="1">
        <v>-8.0</v>
      </c>
      <c r="M133" s="1"/>
      <c r="N133" s="1">
        <v>10.35815</v>
      </c>
      <c r="O133" s="1" t="s">
        <v>24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idden="1">
      <c r="A134" s="1" t="s">
        <v>15</v>
      </c>
      <c r="B134" s="1" t="s">
        <v>16</v>
      </c>
      <c r="C134" s="3">
        <v>378.0</v>
      </c>
      <c r="D134" s="1">
        <v>0.0</v>
      </c>
      <c r="E134" s="1" t="s">
        <v>267</v>
      </c>
      <c r="F134" s="1" t="s">
        <v>18</v>
      </c>
      <c r="G134" s="1" t="s">
        <v>35</v>
      </c>
      <c r="H134" s="1" t="s">
        <v>368</v>
      </c>
      <c r="I134" s="1" t="s">
        <v>369</v>
      </c>
      <c r="J134" s="1" t="s">
        <v>370</v>
      </c>
      <c r="K134" s="1" t="s">
        <v>371</v>
      </c>
      <c r="L134" s="1">
        <v>-10.0</v>
      </c>
      <c r="M134" s="1">
        <v>0.004716666666666667</v>
      </c>
      <c r="N134" s="1">
        <v>15.557083333333333</v>
      </c>
      <c r="O134" s="1" t="s">
        <v>24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idden="1">
      <c r="A135" s="1" t="s">
        <v>55</v>
      </c>
      <c r="B135" s="1" t="s">
        <v>16</v>
      </c>
      <c r="C135" s="1">
        <v>728.0</v>
      </c>
      <c r="D135" s="1">
        <v>0.0</v>
      </c>
      <c r="E135" s="1" t="s">
        <v>372</v>
      </c>
      <c r="F135" s="1" t="s">
        <v>27</v>
      </c>
      <c r="G135" s="1" t="s">
        <v>19</v>
      </c>
      <c r="H135" s="1" t="s">
        <v>373</v>
      </c>
      <c r="I135" s="1" t="s">
        <v>374</v>
      </c>
      <c r="J135" s="1" t="s">
        <v>374</v>
      </c>
      <c r="K135" s="2"/>
      <c r="L135" s="1">
        <v>-5.0</v>
      </c>
      <c r="M135" s="1"/>
      <c r="N135" s="1">
        <v>9.931283333333333</v>
      </c>
      <c r="O135" s="1" t="s">
        <v>30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idden="1">
      <c r="A136" s="1" t="s">
        <v>38</v>
      </c>
      <c r="B136" s="1" t="s">
        <v>16</v>
      </c>
      <c r="C136" s="1">
        <v>269.0</v>
      </c>
      <c r="D136" s="1">
        <v>0.0</v>
      </c>
      <c r="E136" s="2"/>
      <c r="F136" s="1" t="s">
        <v>39</v>
      </c>
      <c r="G136" s="1" t="s">
        <v>35</v>
      </c>
      <c r="H136" s="1" t="s">
        <v>375</v>
      </c>
      <c r="I136" s="1" t="s">
        <v>376</v>
      </c>
      <c r="J136" s="1" t="s">
        <v>376</v>
      </c>
      <c r="K136" s="2"/>
      <c r="L136" s="1">
        <v>1.0</v>
      </c>
      <c r="M136" s="1"/>
      <c r="N136" s="1">
        <v>6.617816666666666</v>
      </c>
      <c r="O136" s="1" t="s">
        <v>43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idden="1">
      <c r="A137" s="1" t="s">
        <v>38</v>
      </c>
      <c r="B137" s="1" t="s">
        <v>16</v>
      </c>
      <c r="C137" s="1">
        <v>249.0</v>
      </c>
      <c r="D137" s="1">
        <v>0.0</v>
      </c>
      <c r="E137" s="2"/>
      <c r="F137" s="1" t="s">
        <v>39</v>
      </c>
      <c r="G137" s="1" t="s">
        <v>35</v>
      </c>
      <c r="H137" s="1" t="s">
        <v>377</v>
      </c>
      <c r="I137" s="1" t="s">
        <v>378</v>
      </c>
      <c r="J137" s="1" t="s">
        <v>378</v>
      </c>
      <c r="K137" s="2"/>
      <c r="L137" s="1">
        <v>3.0</v>
      </c>
      <c r="M137" s="1"/>
      <c r="N137" s="1">
        <v>8.699966666666667</v>
      </c>
      <c r="O137" s="1" t="s">
        <v>43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idden="1">
      <c r="A138" s="1" t="s">
        <v>55</v>
      </c>
      <c r="B138" s="1" t="s">
        <v>16</v>
      </c>
      <c r="C138" s="1">
        <v>364.0</v>
      </c>
      <c r="D138" s="1">
        <v>0.0</v>
      </c>
      <c r="E138" s="1" t="s">
        <v>379</v>
      </c>
      <c r="F138" s="1" t="s">
        <v>27</v>
      </c>
      <c r="G138" s="1" t="s">
        <v>19</v>
      </c>
      <c r="H138" s="1" t="s">
        <v>380</v>
      </c>
      <c r="I138" s="1" t="s">
        <v>381</v>
      </c>
      <c r="J138" s="1" t="s">
        <v>381</v>
      </c>
      <c r="K138" s="2"/>
      <c r="L138" s="1">
        <v>-5.0</v>
      </c>
      <c r="M138" s="1"/>
      <c r="N138" s="1">
        <v>9.4044</v>
      </c>
      <c r="O138" s="1" t="s">
        <v>30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idden="1">
      <c r="A139" s="1" t="s">
        <v>55</v>
      </c>
      <c r="B139" s="1" t="s">
        <v>16</v>
      </c>
      <c r="C139" s="1">
        <v>509.0</v>
      </c>
      <c r="D139" s="1">
        <v>0.0</v>
      </c>
      <c r="E139" s="1" t="s">
        <v>382</v>
      </c>
      <c r="F139" s="1" t="s">
        <v>27</v>
      </c>
      <c r="G139" s="1" t="s">
        <v>19</v>
      </c>
      <c r="H139" s="1" t="s">
        <v>383</v>
      </c>
      <c r="I139" s="1" t="s">
        <v>384</v>
      </c>
      <c r="J139" s="1" t="s">
        <v>384</v>
      </c>
      <c r="K139" s="2"/>
      <c r="L139" s="1">
        <v>-4.0</v>
      </c>
      <c r="M139" s="1"/>
      <c r="N139" s="1">
        <v>10.345683333333334</v>
      </c>
      <c r="O139" s="1" t="s">
        <v>30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idden="1">
      <c r="A140" s="1" t="s">
        <v>15</v>
      </c>
      <c r="B140" s="1" t="s">
        <v>16</v>
      </c>
      <c r="C140" s="1">
        <v>747.0</v>
      </c>
      <c r="D140" s="1">
        <v>0.0</v>
      </c>
      <c r="E140" s="1" t="s">
        <v>267</v>
      </c>
      <c r="F140" s="1" t="s">
        <v>18</v>
      </c>
      <c r="G140" s="1" t="s">
        <v>35</v>
      </c>
      <c r="H140" s="1" t="s">
        <v>385</v>
      </c>
      <c r="I140" s="1" t="s">
        <v>386</v>
      </c>
      <c r="J140" s="1" t="s">
        <v>387</v>
      </c>
      <c r="K140" s="1" t="s">
        <v>388</v>
      </c>
      <c r="L140" s="1">
        <v>10.0</v>
      </c>
      <c r="M140" s="1">
        <v>0.004433333333333333</v>
      </c>
      <c r="N140" s="1">
        <v>23.791833333333333</v>
      </c>
      <c r="O140" s="1" t="s">
        <v>24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" t="s">
        <v>44</v>
      </c>
      <c r="B141" s="1" t="s">
        <v>16</v>
      </c>
      <c r="C141" s="1">
        <v>264.0</v>
      </c>
      <c r="D141" s="1">
        <v>0.0</v>
      </c>
      <c r="E141" s="1" t="s">
        <v>45</v>
      </c>
      <c r="F141" s="1" t="s">
        <v>27</v>
      </c>
      <c r="G141" s="1" t="s">
        <v>19</v>
      </c>
      <c r="H141" s="1" t="s">
        <v>389</v>
      </c>
      <c r="I141" s="1" t="s">
        <v>390</v>
      </c>
      <c r="J141" s="1" t="s">
        <v>390</v>
      </c>
      <c r="K141" s="2"/>
      <c r="L141" s="1">
        <v>0.0</v>
      </c>
      <c r="M141" s="1"/>
      <c r="N141" s="1">
        <v>15.889283333333333</v>
      </c>
      <c r="O141" s="1" t="s">
        <v>30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idden="1">
      <c r="A142" s="1" t="s">
        <v>38</v>
      </c>
      <c r="B142" s="1" t="s">
        <v>16</v>
      </c>
      <c r="C142" s="1">
        <v>309.0</v>
      </c>
      <c r="D142" s="1">
        <v>0.0</v>
      </c>
      <c r="E142" s="2"/>
      <c r="F142" s="1" t="s">
        <v>39</v>
      </c>
      <c r="G142" s="1" t="s">
        <v>35</v>
      </c>
      <c r="H142" s="1" t="s">
        <v>391</v>
      </c>
      <c r="I142" s="1" t="s">
        <v>392</v>
      </c>
      <c r="J142" s="1" t="s">
        <v>392</v>
      </c>
      <c r="K142" s="2"/>
      <c r="L142" s="1">
        <v>12.0</v>
      </c>
      <c r="M142" s="1"/>
      <c r="N142" s="1">
        <v>17.649933333333333</v>
      </c>
      <c r="O142" s="1" t="s">
        <v>43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idden="1">
      <c r="A143" s="1" t="s">
        <v>25</v>
      </c>
      <c r="B143" s="1" t="s">
        <v>16</v>
      </c>
      <c r="C143" s="1">
        <v>528.0</v>
      </c>
      <c r="D143" s="1">
        <v>0.0</v>
      </c>
      <c r="E143" s="2"/>
      <c r="F143" s="1" t="s">
        <v>27</v>
      </c>
      <c r="G143" s="1" t="s">
        <v>19</v>
      </c>
      <c r="H143" s="1" t="s">
        <v>393</v>
      </c>
      <c r="I143" s="1" t="s">
        <v>394</v>
      </c>
      <c r="J143" s="1" t="s">
        <v>394</v>
      </c>
      <c r="K143" s="2"/>
      <c r="L143" s="1">
        <v>2.0</v>
      </c>
      <c r="M143" s="1"/>
      <c r="N143" s="1">
        <v>14.138766666666667</v>
      </c>
      <c r="O143" s="1" t="s">
        <v>30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idden="1">
      <c r="A144" s="1" t="s">
        <v>38</v>
      </c>
      <c r="B144" s="1" t="s">
        <v>16</v>
      </c>
      <c r="C144" s="1">
        <v>20.0</v>
      </c>
      <c r="D144" s="1">
        <v>30.0</v>
      </c>
      <c r="E144" s="2"/>
      <c r="F144" s="1" t="s">
        <v>39</v>
      </c>
      <c r="G144" s="1" t="s">
        <v>35</v>
      </c>
      <c r="H144" s="1" t="s">
        <v>395</v>
      </c>
      <c r="I144" s="1" t="s">
        <v>396</v>
      </c>
      <c r="J144" s="1" t="s">
        <v>397</v>
      </c>
      <c r="K144" s="2"/>
      <c r="L144" s="1">
        <v>299.0</v>
      </c>
      <c r="M144" s="1"/>
      <c r="N144" s="1">
        <v>4.220566666666667</v>
      </c>
      <c r="O144" s="1" t="s">
        <v>43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idden="1">
      <c r="A145" s="1" t="s">
        <v>38</v>
      </c>
      <c r="B145" s="1" t="s">
        <v>16</v>
      </c>
      <c r="C145" s="1">
        <v>55.0</v>
      </c>
      <c r="D145" s="1">
        <v>0.0</v>
      </c>
      <c r="E145" s="2"/>
      <c r="F145" s="1" t="s">
        <v>39</v>
      </c>
      <c r="G145" s="1" t="s">
        <v>35</v>
      </c>
      <c r="H145" s="1" t="s">
        <v>398</v>
      </c>
      <c r="I145" s="1" t="s">
        <v>399</v>
      </c>
      <c r="J145" s="1" t="s">
        <v>397</v>
      </c>
      <c r="K145" s="2"/>
      <c r="L145" s="1">
        <v>305.0</v>
      </c>
      <c r="M145" s="1"/>
      <c r="N145" s="1">
        <v>5.263983333333333</v>
      </c>
      <c r="O145" s="1" t="s">
        <v>43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idden="1">
      <c r="A146" s="1" t="s">
        <v>25</v>
      </c>
      <c r="B146" s="1" t="s">
        <v>26</v>
      </c>
      <c r="C146" s="1">
        <v>264.0</v>
      </c>
      <c r="D146" s="1">
        <v>0.0</v>
      </c>
      <c r="E146" s="2"/>
      <c r="F146" s="1" t="s">
        <v>27</v>
      </c>
      <c r="G146" s="1" t="s">
        <v>19</v>
      </c>
      <c r="H146" s="1" t="s">
        <v>400</v>
      </c>
      <c r="I146" s="1" t="s">
        <v>401</v>
      </c>
      <c r="J146" s="1" t="s">
        <v>401</v>
      </c>
      <c r="K146" s="2"/>
      <c r="L146" s="1">
        <v>-8.0</v>
      </c>
      <c r="M146" s="1"/>
      <c r="N146" s="1">
        <v>6.72625</v>
      </c>
      <c r="O146" s="1" t="s">
        <v>30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idden="1">
      <c r="A147" s="1" t="s">
        <v>55</v>
      </c>
      <c r="B147" s="1" t="s">
        <v>26</v>
      </c>
      <c r="C147" s="1">
        <v>264.0</v>
      </c>
      <c r="D147" s="1">
        <v>0.0</v>
      </c>
      <c r="E147" s="1" t="s">
        <v>402</v>
      </c>
      <c r="F147" s="1" t="s">
        <v>27</v>
      </c>
      <c r="G147" s="1" t="s">
        <v>19</v>
      </c>
      <c r="H147" s="1" t="s">
        <v>403</v>
      </c>
      <c r="I147" s="1" t="s">
        <v>404</v>
      </c>
      <c r="J147" s="1" t="s">
        <v>404</v>
      </c>
      <c r="K147" s="2"/>
      <c r="L147" s="1">
        <v>-5.0</v>
      </c>
      <c r="M147" s="1"/>
      <c r="N147" s="1">
        <v>9.201866666666668</v>
      </c>
      <c r="O147" s="1" t="s">
        <v>30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idden="1">
      <c r="A148" s="1" t="s">
        <v>15</v>
      </c>
      <c r="B148" s="1" t="s">
        <v>16</v>
      </c>
      <c r="C148" s="1">
        <v>219.0</v>
      </c>
      <c r="D148" s="1">
        <v>55.0</v>
      </c>
      <c r="E148" s="2"/>
      <c r="F148" s="1" t="s">
        <v>39</v>
      </c>
      <c r="G148" s="1" t="s">
        <v>52</v>
      </c>
      <c r="H148" s="1" t="s">
        <v>405</v>
      </c>
      <c r="I148" s="1" t="s">
        <v>406</v>
      </c>
      <c r="J148" s="1" t="s">
        <v>397</v>
      </c>
      <c r="K148" s="2"/>
      <c r="L148" s="1">
        <v>304.0</v>
      </c>
      <c r="M148" s="1"/>
      <c r="N148" s="1">
        <v>7.984766666666666</v>
      </c>
      <c r="O148" s="1" t="s">
        <v>24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idden="1">
      <c r="A149" s="1" t="s">
        <v>25</v>
      </c>
      <c r="B149" s="1" t="s">
        <v>26</v>
      </c>
      <c r="C149" s="3">
        <v>329.0</v>
      </c>
      <c r="D149" s="1">
        <v>0.0</v>
      </c>
      <c r="E149" s="2"/>
      <c r="F149" s="1" t="s">
        <v>27</v>
      </c>
      <c r="G149" s="1" t="s">
        <v>19</v>
      </c>
      <c r="H149" s="1" t="s">
        <v>407</v>
      </c>
      <c r="I149" s="1" t="s">
        <v>408</v>
      </c>
      <c r="J149" s="1" t="s">
        <v>408</v>
      </c>
      <c r="K149" s="2"/>
      <c r="L149" s="1">
        <v>-8.0</v>
      </c>
      <c r="M149" s="1"/>
      <c r="N149" s="1">
        <v>6.4809</v>
      </c>
      <c r="O149" s="1" t="s">
        <v>30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idden="1">
      <c r="A150" s="1" t="s">
        <v>25</v>
      </c>
      <c r="B150" s="1" t="s">
        <v>26</v>
      </c>
      <c r="C150" s="1">
        <v>329.0</v>
      </c>
      <c r="D150" s="1">
        <v>0.0</v>
      </c>
      <c r="E150" s="2"/>
      <c r="F150" s="1" t="s">
        <v>27</v>
      </c>
      <c r="G150" s="1" t="s">
        <v>19</v>
      </c>
      <c r="H150" s="1" t="s">
        <v>409</v>
      </c>
      <c r="I150" s="1" t="s">
        <v>410</v>
      </c>
      <c r="J150" s="1" t="s">
        <v>410</v>
      </c>
      <c r="K150" s="2"/>
      <c r="L150" s="1">
        <v>-7.0</v>
      </c>
      <c r="M150" s="1"/>
      <c r="N150" s="1">
        <v>7.647383333333333</v>
      </c>
      <c r="O150" s="1" t="s">
        <v>30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idden="1">
      <c r="A151" s="1" t="s">
        <v>44</v>
      </c>
      <c r="B151" s="1" t="s">
        <v>16</v>
      </c>
      <c r="C151" s="1">
        <v>268.0</v>
      </c>
      <c r="D151" s="1">
        <v>0.0</v>
      </c>
      <c r="E151" s="1" t="s">
        <v>45</v>
      </c>
      <c r="F151" s="1" t="s">
        <v>27</v>
      </c>
      <c r="G151" s="1" t="s">
        <v>19</v>
      </c>
      <c r="H151" s="1" t="s">
        <v>411</v>
      </c>
      <c r="I151" s="1" t="s">
        <v>412</v>
      </c>
      <c r="J151" s="1" t="s">
        <v>412</v>
      </c>
      <c r="K151" s="2"/>
      <c r="L151" s="1">
        <v>-5.0</v>
      </c>
      <c r="M151" s="1"/>
      <c r="N151" s="1">
        <v>9.046166666666666</v>
      </c>
      <c r="O151" s="1" t="s">
        <v>30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idden="1">
      <c r="A152" s="1" t="s">
        <v>44</v>
      </c>
      <c r="B152" s="1" t="s">
        <v>16</v>
      </c>
      <c r="C152" s="3">
        <v>346.0</v>
      </c>
      <c r="D152" s="1">
        <v>0.0</v>
      </c>
      <c r="E152" s="1" t="s">
        <v>45</v>
      </c>
      <c r="F152" s="1" t="s">
        <v>27</v>
      </c>
      <c r="G152" s="1" t="s">
        <v>19</v>
      </c>
      <c r="H152" s="1" t="s">
        <v>413</v>
      </c>
      <c r="I152" s="1" t="s">
        <v>414</v>
      </c>
      <c r="J152" s="1" t="s">
        <v>414</v>
      </c>
      <c r="K152" s="2"/>
      <c r="L152" s="1">
        <v>-4.0</v>
      </c>
      <c r="M152" s="1"/>
      <c r="N152" s="1">
        <v>10.346766666666667</v>
      </c>
      <c r="O152" s="1" t="s">
        <v>30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idden="1">
      <c r="A153" s="1" t="s">
        <v>55</v>
      </c>
      <c r="B153" s="1" t="s">
        <v>26</v>
      </c>
      <c r="C153" s="1">
        <v>384.0</v>
      </c>
      <c r="D153" s="1">
        <v>0.0</v>
      </c>
      <c r="E153" s="1" t="s">
        <v>56</v>
      </c>
      <c r="F153" s="1" t="s">
        <v>27</v>
      </c>
      <c r="G153" s="1" t="s">
        <v>19</v>
      </c>
      <c r="H153" s="1" t="s">
        <v>415</v>
      </c>
      <c r="I153" s="1" t="s">
        <v>416</v>
      </c>
      <c r="J153" s="1" t="s">
        <v>416</v>
      </c>
      <c r="K153" s="2"/>
      <c r="L153" s="1">
        <v>-9.0</v>
      </c>
      <c r="M153" s="1"/>
      <c r="N153" s="1">
        <v>5.1553</v>
      </c>
      <c r="O153" s="1" t="s">
        <v>30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idden="1">
      <c r="A154" s="1" t="s">
        <v>25</v>
      </c>
      <c r="B154" s="1" t="s">
        <v>26</v>
      </c>
      <c r="C154" s="1">
        <v>339.0</v>
      </c>
      <c r="D154" s="1">
        <v>0.0</v>
      </c>
      <c r="E154" s="2"/>
      <c r="F154" s="1" t="s">
        <v>27</v>
      </c>
      <c r="G154" s="1" t="s">
        <v>19</v>
      </c>
      <c r="H154" s="1" t="s">
        <v>417</v>
      </c>
      <c r="I154" s="1" t="s">
        <v>418</v>
      </c>
      <c r="J154" s="1" t="s">
        <v>418</v>
      </c>
      <c r="K154" s="2"/>
      <c r="L154" s="1">
        <v>-3.0</v>
      </c>
      <c r="M154" s="1"/>
      <c r="N154" s="1">
        <v>11.743283333333334</v>
      </c>
      <c r="O154" s="1" t="s">
        <v>30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idden="1">
      <c r="A155" s="1" t="s">
        <v>44</v>
      </c>
      <c r="B155" s="1" t="s">
        <v>16</v>
      </c>
      <c r="C155" s="1">
        <v>364.0</v>
      </c>
      <c r="D155" s="1">
        <v>0.0</v>
      </c>
      <c r="E155" s="1" t="s">
        <v>45</v>
      </c>
      <c r="F155" s="1" t="s">
        <v>27</v>
      </c>
      <c r="G155" s="1" t="s">
        <v>19</v>
      </c>
      <c r="H155" s="1" t="s">
        <v>419</v>
      </c>
      <c r="I155" s="1" t="s">
        <v>420</v>
      </c>
      <c r="J155" s="1" t="s">
        <v>420</v>
      </c>
      <c r="K155" s="2"/>
      <c r="L155" s="1">
        <v>-5.0</v>
      </c>
      <c r="M155" s="1"/>
      <c r="N155" s="1">
        <v>9.656016666666666</v>
      </c>
      <c r="O155" s="1" t="s">
        <v>30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idden="1">
      <c r="A156" s="1" t="s">
        <v>25</v>
      </c>
      <c r="B156" s="1" t="s">
        <v>26</v>
      </c>
      <c r="C156" s="1">
        <v>329.0</v>
      </c>
      <c r="D156" s="1">
        <v>0.0</v>
      </c>
      <c r="E156" s="2"/>
      <c r="F156" s="1" t="s">
        <v>27</v>
      </c>
      <c r="G156" s="1" t="s">
        <v>19</v>
      </c>
      <c r="H156" s="1" t="s">
        <v>421</v>
      </c>
      <c r="I156" s="1" t="s">
        <v>422</v>
      </c>
      <c r="J156" s="1" t="s">
        <v>422</v>
      </c>
      <c r="K156" s="2"/>
      <c r="L156" s="1">
        <v>-6.0</v>
      </c>
      <c r="M156" s="1"/>
      <c r="N156" s="1">
        <v>8.831833333333334</v>
      </c>
      <c r="O156" s="1" t="s">
        <v>30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idden="1">
      <c r="A157" s="1" t="s">
        <v>44</v>
      </c>
      <c r="B157" s="1" t="s">
        <v>16</v>
      </c>
      <c r="C157" s="3">
        <v>264.0</v>
      </c>
      <c r="D157" s="1">
        <v>0.0</v>
      </c>
      <c r="E157" s="1" t="s">
        <v>45</v>
      </c>
      <c r="F157" s="1" t="s">
        <v>27</v>
      </c>
      <c r="G157" s="1" t="s">
        <v>19</v>
      </c>
      <c r="H157" s="1" t="s">
        <v>423</v>
      </c>
      <c r="I157" s="1" t="s">
        <v>424</v>
      </c>
      <c r="J157" s="1" t="s">
        <v>424</v>
      </c>
      <c r="K157" s="2"/>
      <c r="L157" s="1">
        <v>-7.0</v>
      </c>
      <c r="M157" s="1"/>
      <c r="N157" s="1">
        <v>7.6015</v>
      </c>
      <c r="O157" s="1" t="s">
        <v>30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idden="1">
      <c r="A158" s="1" t="s">
        <v>44</v>
      </c>
      <c r="B158" s="1" t="s">
        <v>16</v>
      </c>
      <c r="C158" s="1">
        <v>159.0</v>
      </c>
      <c r="D158" s="1">
        <v>0.0</v>
      </c>
      <c r="E158" s="1" t="s">
        <v>45</v>
      </c>
      <c r="F158" s="1" t="s">
        <v>27</v>
      </c>
      <c r="G158" s="1" t="s">
        <v>19</v>
      </c>
      <c r="H158" s="1" t="s">
        <v>425</v>
      </c>
      <c r="I158" s="1" t="s">
        <v>426</v>
      </c>
      <c r="J158" s="1" t="s">
        <v>426</v>
      </c>
      <c r="K158" s="2"/>
      <c r="L158" s="1">
        <v>-13.0</v>
      </c>
      <c r="M158" s="1"/>
      <c r="N158" s="1">
        <v>7.0934</v>
      </c>
      <c r="O158" s="1" t="s">
        <v>30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idden="1">
      <c r="A159" s="1" t="s">
        <v>44</v>
      </c>
      <c r="B159" s="1" t="s">
        <v>16</v>
      </c>
      <c r="C159" s="1">
        <v>324.0</v>
      </c>
      <c r="D159" s="1">
        <v>0.0</v>
      </c>
      <c r="E159" s="1" t="s">
        <v>45</v>
      </c>
      <c r="F159" s="1" t="s">
        <v>27</v>
      </c>
      <c r="G159" s="1" t="s">
        <v>19</v>
      </c>
      <c r="H159" s="1" t="s">
        <v>427</v>
      </c>
      <c r="I159" s="1" t="s">
        <v>428</v>
      </c>
      <c r="J159" s="1" t="s">
        <v>428</v>
      </c>
      <c r="K159" s="2"/>
      <c r="L159" s="1">
        <v>-8.0</v>
      </c>
      <c r="M159" s="1"/>
      <c r="N159" s="1">
        <v>6.8899</v>
      </c>
      <c r="O159" s="1" t="s">
        <v>30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idden="1">
      <c r="A160" s="1" t="s">
        <v>44</v>
      </c>
      <c r="B160" s="1" t="s">
        <v>16</v>
      </c>
      <c r="C160" s="1">
        <v>321.0</v>
      </c>
      <c r="D160" s="1">
        <v>0.0</v>
      </c>
      <c r="E160" s="1" t="s">
        <v>45</v>
      </c>
      <c r="F160" s="1" t="s">
        <v>27</v>
      </c>
      <c r="G160" s="1" t="s">
        <v>19</v>
      </c>
      <c r="H160" s="1" t="s">
        <v>429</v>
      </c>
      <c r="I160" s="1" t="s">
        <v>430</v>
      </c>
      <c r="J160" s="1" t="s">
        <v>430</v>
      </c>
      <c r="K160" s="2"/>
      <c r="L160" s="1">
        <v>-1.0</v>
      </c>
      <c r="M160" s="1"/>
      <c r="N160" s="1">
        <v>13.600416666666666</v>
      </c>
      <c r="O160" s="1" t="s">
        <v>30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idden="1">
      <c r="A161" s="1" t="s">
        <v>15</v>
      </c>
      <c r="B161" s="1" t="s">
        <v>16</v>
      </c>
      <c r="C161" s="1">
        <v>982.0</v>
      </c>
      <c r="D161" s="1">
        <v>0.0</v>
      </c>
      <c r="E161" s="1" t="s">
        <v>17</v>
      </c>
      <c r="F161" s="1" t="s">
        <v>18</v>
      </c>
      <c r="G161" s="1" t="s">
        <v>35</v>
      </c>
      <c r="H161" s="1" t="s">
        <v>431</v>
      </c>
      <c r="I161" s="1" t="s">
        <v>432</v>
      </c>
      <c r="J161" s="1" t="s">
        <v>433</v>
      </c>
      <c r="K161" s="1" t="s">
        <v>434</v>
      </c>
      <c r="L161" s="1">
        <v>-8.0</v>
      </c>
      <c r="M161" s="1">
        <v>0.005116666666666667</v>
      </c>
      <c r="N161" s="1">
        <v>11.1617</v>
      </c>
      <c r="O161" s="1" t="s">
        <v>24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idden="1">
      <c r="A162" s="1" t="s">
        <v>15</v>
      </c>
      <c r="B162" s="1" t="s">
        <v>16</v>
      </c>
      <c r="C162" s="1">
        <v>418.0</v>
      </c>
      <c r="D162" s="1">
        <v>0.0</v>
      </c>
      <c r="E162" s="1" t="s">
        <v>17</v>
      </c>
      <c r="F162" s="1" t="s">
        <v>18</v>
      </c>
      <c r="G162" s="1" t="s">
        <v>19</v>
      </c>
      <c r="H162" s="1" t="s">
        <v>435</v>
      </c>
      <c r="I162" s="1" t="s">
        <v>436</v>
      </c>
      <c r="J162" s="1" t="s">
        <v>437</v>
      </c>
      <c r="K162" s="1" t="s">
        <v>438</v>
      </c>
      <c r="L162" s="1">
        <v>-5.0</v>
      </c>
      <c r="M162" s="1">
        <v>0.004683333333333334</v>
      </c>
      <c r="N162" s="1">
        <v>15.37275</v>
      </c>
      <c r="O162" s="1" t="s">
        <v>24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idden="1">
      <c r="A163" s="1" t="s">
        <v>15</v>
      </c>
      <c r="B163" s="1" t="s">
        <v>16</v>
      </c>
      <c r="C163" s="1">
        <v>267.0</v>
      </c>
      <c r="D163" s="1">
        <v>62.0</v>
      </c>
      <c r="E163" s="2"/>
      <c r="F163" s="1" t="s">
        <v>39</v>
      </c>
      <c r="G163" s="1" t="s">
        <v>52</v>
      </c>
      <c r="H163" s="1" t="s">
        <v>439</v>
      </c>
      <c r="I163" s="1" t="s">
        <v>440</v>
      </c>
      <c r="J163" s="1" t="s">
        <v>397</v>
      </c>
      <c r="K163" s="2"/>
      <c r="L163" s="1">
        <v>417.0</v>
      </c>
      <c r="M163" s="1"/>
      <c r="N163" s="1">
        <v>6.5747</v>
      </c>
      <c r="O163" s="1" t="s">
        <v>24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idden="1">
      <c r="A164" s="1" t="s">
        <v>15</v>
      </c>
      <c r="B164" s="1" t="s">
        <v>16</v>
      </c>
      <c r="C164" s="1">
        <v>302.0</v>
      </c>
      <c r="D164" s="1">
        <v>16.0</v>
      </c>
      <c r="E164" s="1" t="s">
        <v>441</v>
      </c>
      <c r="F164" s="1" t="s">
        <v>18</v>
      </c>
      <c r="G164" s="1" t="s">
        <v>19</v>
      </c>
      <c r="H164" s="1" t="s">
        <v>442</v>
      </c>
      <c r="I164" s="1" t="s">
        <v>443</v>
      </c>
      <c r="J164" s="1" t="s">
        <v>444</v>
      </c>
      <c r="K164" s="1" t="s">
        <v>445</v>
      </c>
      <c r="L164" s="1">
        <v>-11.0</v>
      </c>
      <c r="M164" s="1">
        <v>0.004833333333333334</v>
      </c>
      <c r="N164" s="1">
        <v>5.519866666666666</v>
      </c>
      <c r="O164" s="1" t="s">
        <v>24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idden="1">
      <c r="A165" s="1" t="s">
        <v>15</v>
      </c>
      <c r="B165" s="1" t="s">
        <v>16</v>
      </c>
      <c r="C165" s="3">
        <v>250.0</v>
      </c>
      <c r="D165" s="1">
        <v>0.0</v>
      </c>
      <c r="E165" s="1" t="s">
        <v>441</v>
      </c>
      <c r="F165" s="1" t="s">
        <v>18</v>
      </c>
      <c r="G165" s="1" t="s">
        <v>19</v>
      </c>
      <c r="H165" s="1" t="s">
        <v>446</v>
      </c>
      <c r="I165" s="1" t="s">
        <v>447</v>
      </c>
      <c r="J165" s="1" t="s">
        <v>448</v>
      </c>
      <c r="K165" s="1" t="s">
        <v>449</v>
      </c>
      <c r="L165" s="1">
        <v>-9.0</v>
      </c>
      <c r="M165" s="1">
        <v>0.004633333333333333</v>
      </c>
      <c r="N165" s="1">
        <v>7.115116666666666</v>
      </c>
      <c r="O165" s="1" t="s">
        <v>24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idden="1">
      <c r="A166" s="1" t="s">
        <v>55</v>
      </c>
      <c r="B166" s="1" t="s">
        <v>26</v>
      </c>
      <c r="C166" s="1">
        <v>294.0</v>
      </c>
      <c r="D166" s="1">
        <v>0.0</v>
      </c>
      <c r="E166" s="1" t="s">
        <v>450</v>
      </c>
      <c r="F166" s="1" t="s">
        <v>27</v>
      </c>
      <c r="G166" s="1" t="s">
        <v>19</v>
      </c>
      <c r="H166" s="1" t="s">
        <v>451</v>
      </c>
      <c r="I166" s="1" t="s">
        <v>452</v>
      </c>
      <c r="J166" s="1" t="s">
        <v>452</v>
      </c>
      <c r="K166" s="2"/>
      <c r="L166" s="1">
        <v>-6.0</v>
      </c>
      <c r="M166" s="1"/>
      <c r="N166" s="1">
        <v>8.37875</v>
      </c>
      <c r="O166" s="1" t="s">
        <v>30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idden="1">
      <c r="A167" s="1" t="s">
        <v>38</v>
      </c>
      <c r="B167" s="1" t="s">
        <v>16</v>
      </c>
      <c r="C167" s="1">
        <v>119.0</v>
      </c>
      <c r="D167" s="1">
        <v>0.0</v>
      </c>
      <c r="E167" s="2"/>
      <c r="F167" s="1" t="s">
        <v>39</v>
      </c>
      <c r="G167" s="1" t="s">
        <v>35</v>
      </c>
      <c r="H167" s="1" t="s">
        <v>453</v>
      </c>
      <c r="I167" s="1" t="s">
        <v>454</v>
      </c>
      <c r="J167" s="1" t="s">
        <v>397</v>
      </c>
      <c r="K167" s="2"/>
      <c r="L167" s="1">
        <v>449.0</v>
      </c>
      <c r="M167" s="1"/>
      <c r="N167" s="1">
        <v>6.265816666666667</v>
      </c>
      <c r="O167" s="1" t="s">
        <v>43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idden="1">
      <c r="A168" s="1" t="s">
        <v>44</v>
      </c>
      <c r="B168" s="1" t="s">
        <v>16</v>
      </c>
      <c r="C168" s="1">
        <v>658.0</v>
      </c>
      <c r="D168" s="1">
        <v>0.0</v>
      </c>
      <c r="E168" s="1" t="s">
        <v>45</v>
      </c>
      <c r="F168" s="1" t="s">
        <v>27</v>
      </c>
      <c r="G168" s="1" t="s">
        <v>19</v>
      </c>
      <c r="H168" s="1" t="s">
        <v>455</v>
      </c>
      <c r="I168" s="1" t="s">
        <v>456</v>
      </c>
      <c r="J168" s="1" t="s">
        <v>456</v>
      </c>
      <c r="K168" s="2"/>
      <c r="L168" s="1">
        <v>-2.0</v>
      </c>
      <c r="M168" s="1"/>
      <c r="N168" s="1">
        <v>12.469283333333333</v>
      </c>
      <c r="O168" s="1" t="s">
        <v>30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idden="1">
      <c r="A169" s="1" t="s">
        <v>25</v>
      </c>
      <c r="B169" s="1" t="s">
        <v>26</v>
      </c>
      <c r="C169" s="3">
        <v>488.0</v>
      </c>
      <c r="D169" s="1">
        <v>0.0</v>
      </c>
      <c r="E169" s="2"/>
      <c r="F169" s="1" t="s">
        <v>27</v>
      </c>
      <c r="G169" s="1" t="s">
        <v>19</v>
      </c>
      <c r="H169" s="1" t="s">
        <v>457</v>
      </c>
      <c r="I169" s="1" t="s">
        <v>458</v>
      </c>
      <c r="J169" s="1" t="s">
        <v>458</v>
      </c>
      <c r="K169" s="2"/>
      <c r="L169" s="1">
        <v>-6.0</v>
      </c>
      <c r="M169" s="1"/>
      <c r="N169" s="1">
        <v>8.093583333333333</v>
      </c>
      <c r="O169" s="1" t="s">
        <v>30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idden="1">
      <c r="A170" s="1" t="s">
        <v>38</v>
      </c>
      <c r="B170" s="1" t="s">
        <v>16</v>
      </c>
      <c r="C170" s="1">
        <v>309.0</v>
      </c>
      <c r="D170" s="1">
        <v>0.0</v>
      </c>
      <c r="E170" s="2"/>
      <c r="F170" s="1" t="s">
        <v>39</v>
      </c>
      <c r="G170" s="1" t="s">
        <v>35</v>
      </c>
      <c r="H170" s="1" t="s">
        <v>459</v>
      </c>
      <c r="I170" s="1" t="s">
        <v>460</v>
      </c>
      <c r="J170" s="1" t="s">
        <v>397</v>
      </c>
      <c r="K170" s="2"/>
      <c r="L170" s="1">
        <v>459.0</v>
      </c>
      <c r="M170" s="1"/>
      <c r="N170" s="1">
        <v>5.703633333333333</v>
      </c>
      <c r="O170" s="1" t="s">
        <v>43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idden="1">
      <c r="A171" s="1" t="s">
        <v>44</v>
      </c>
      <c r="B171" s="1" t="s">
        <v>16</v>
      </c>
      <c r="C171" s="1">
        <v>264.0</v>
      </c>
      <c r="D171" s="1">
        <v>0.0</v>
      </c>
      <c r="E171" s="1" t="s">
        <v>45</v>
      </c>
      <c r="F171" s="1" t="s">
        <v>27</v>
      </c>
      <c r="G171" s="1" t="s">
        <v>19</v>
      </c>
      <c r="H171" s="1" t="s">
        <v>461</v>
      </c>
      <c r="I171" s="1" t="s">
        <v>462</v>
      </c>
      <c r="J171" s="1" t="s">
        <v>462</v>
      </c>
      <c r="K171" s="2"/>
      <c r="L171" s="1">
        <v>-8.0</v>
      </c>
      <c r="M171" s="1"/>
      <c r="N171" s="1">
        <v>6.72085</v>
      </c>
      <c r="O171" s="1" t="s">
        <v>30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idden="1">
      <c r="A172" s="1" t="s">
        <v>15</v>
      </c>
      <c r="B172" s="1" t="s">
        <v>16</v>
      </c>
      <c r="C172" s="1">
        <v>289.0</v>
      </c>
      <c r="D172" s="1">
        <v>0.0</v>
      </c>
      <c r="E172" s="1" t="s">
        <v>441</v>
      </c>
      <c r="F172" s="1" t="s">
        <v>18</v>
      </c>
      <c r="G172" s="1" t="s">
        <v>19</v>
      </c>
      <c r="H172" s="1" t="s">
        <v>463</v>
      </c>
      <c r="I172" s="1" t="s">
        <v>464</v>
      </c>
      <c r="J172" s="1" t="s">
        <v>465</v>
      </c>
      <c r="K172" s="1" t="s">
        <v>466</v>
      </c>
      <c r="L172" s="1">
        <v>-15.0</v>
      </c>
      <c r="M172" s="1">
        <v>0.00485</v>
      </c>
      <c r="N172" s="1">
        <v>5.685433333333333</v>
      </c>
      <c r="O172" s="1" t="s">
        <v>24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idden="1">
      <c r="A173" s="1" t="s">
        <v>44</v>
      </c>
      <c r="B173" s="1" t="s">
        <v>16</v>
      </c>
      <c r="C173" s="3">
        <v>528.0</v>
      </c>
      <c r="D173" s="1">
        <v>0.0</v>
      </c>
      <c r="E173" s="1" t="s">
        <v>45</v>
      </c>
      <c r="F173" s="1" t="s">
        <v>27</v>
      </c>
      <c r="G173" s="1" t="s">
        <v>19</v>
      </c>
      <c r="H173" s="1" t="s">
        <v>467</v>
      </c>
      <c r="I173" s="1" t="s">
        <v>468</v>
      </c>
      <c r="J173" s="1" t="s">
        <v>468</v>
      </c>
      <c r="K173" s="2"/>
      <c r="L173" s="1">
        <v>-6.0</v>
      </c>
      <c r="M173" s="1"/>
      <c r="N173" s="1">
        <v>8.808033333333332</v>
      </c>
      <c r="O173" s="1" t="s">
        <v>30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idden="1">
      <c r="A174" s="1" t="s">
        <v>15</v>
      </c>
      <c r="B174" s="1" t="s">
        <v>16</v>
      </c>
      <c r="C174" s="3">
        <v>464.0</v>
      </c>
      <c r="D174" s="1">
        <v>0.0</v>
      </c>
      <c r="E174" s="1" t="s">
        <v>441</v>
      </c>
      <c r="F174" s="1" t="s">
        <v>18</v>
      </c>
      <c r="G174" s="1" t="s">
        <v>19</v>
      </c>
      <c r="H174" s="1" t="s">
        <v>469</v>
      </c>
      <c r="I174" s="1" t="s">
        <v>470</v>
      </c>
      <c r="J174" s="1" t="s">
        <v>471</v>
      </c>
      <c r="K174" s="1" t="s">
        <v>472</v>
      </c>
      <c r="L174" s="1">
        <v>-6.0</v>
      </c>
      <c r="M174" s="1">
        <v>0.004966666666666667</v>
      </c>
      <c r="N174" s="1">
        <v>8.987583333333333</v>
      </c>
      <c r="O174" s="1" t="s">
        <v>24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idden="1">
      <c r="A175" s="1" t="s">
        <v>44</v>
      </c>
      <c r="B175" s="1" t="s">
        <v>16</v>
      </c>
      <c r="C175" s="1">
        <v>329.0</v>
      </c>
      <c r="D175" s="1">
        <v>0.0</v>
      </c>
      <c r="E175" s="1" t="s">
        <v>45</v>
      </c>
      <c r="F175" s="1" t="s">
        <v>27</v>
      </c>
      <c r="G175" s="1" t="s">
        <v>19</v>
      </c>
      <c r="H175" s="1" t="s">
        <v>473</v>
      </c>
      <c r="I175" s="1" t="s">
        <v>474</v>
      </c>
      <c r="J175" s="1" t="s">
        <v>474</v>
      </c>
      <c r="K175" s="2"/>
      <c r="L175" s="1">
        <v>-3.0</v>
      </c>
      <c r="M175" s="1"/>
      <c r="N175" s="1">
        <v>11.97265</v>
      </c>
      <c r="O175" s="1" t="s">
        <v>30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idden="1">
      <c r="A176" s="1" t="s">
        <v>44</v>
      </c>
      <c r="B176" s="1" t="s">
        <v>16</v>
      </c>
      <c r="C176" s="1">
        <v>264.0</v>
      </c>
      <c r="D176" s="1">
        <v>0.0</v>
      </c>
      <c r="E176" s="1" t="s">
        <v>45</v>
      </c>
      <c r="F176" s="1" t="s">
        <v>27</v>
      </c>
      <c r="G176" s="1" t="s">
        <v>19</v>
      </c>
      <c r="H176" s="1" t="s">
        <v>475</v>
      </c>
      <c r="I176" s="1" t="s">
        <v>476</v>
      </c>
      <c r="J176" s="1" t="s">
        <v>476</v>
      </c>
      <c r="K176" s="2"/>
      <c r="L176" s="1">
        <v>-5.0</v>
      </c>
      <c r="M176" s="1"/>
      <c r="N176" s="1">
        <v>9.857633333333334</v>
      </c>
      <c r="O176" s="1" t="s">
        <v>30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idden="1">
      <c r="A177" s="1" t="s">
        <v>38</v>
      </c>
      <c r="B177" s="1" t="s">
        <v>16</v>
      </c>
      <c r="C177" s="1">
        <v>119.0</v>
      </c>
      <c r="D177" s="1">
        <v>0.0</v>
      </c>
      <c r="E177" s="2"/>
      <c r="F177" s="1" t="s">
        <v>39</v>
      </c>
      <c r="G177" s="1" t="s">
        <v>35</v>
      </c>
      <c r="H177" s="1" t="s">
        <v>477</v>
      </c>
      <c r="I177" s="1" t="s">
        <v>478</v>
      </c>
      <c r="J177" s="1" t="s">
        <v>397</v>
      </c>
      <c r="K177" s="2"/>
      <c r="L177" s="1">
        <v>471.0</v>
      </c>
      <c r="M177" s="1"/>
      <c r="N177" s="1">
        <v>5.965816666666667</v>
      </c>
      <c r="O177" s="1" t="s">
        <v>43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idden="1">
      <c r="A178" s="1" t="s">
        <v>44</v>
      </c>
      <c r="B178" s="1" t="s">
        <v>16</v>
      </c>
      <c r="C178" s="1">
        <v>264.0</v>
      </c>
      <c r="D178" s="1">
        <v>0.0</v>
      </c>
      <c r="E178" s="1" t="s">
        <v>45</v>
      </c>
      <c r="F178" s="1" t="s">
        <v>27</v>
      </c>
      <c r="G178" s="1" t="s">
        <v>19</v>
      </c>
      <c r="H178" s="1" t="s">
        <v>479</v>
      </c>
      <c r="I178" s="1" t="s">
        <v>480</v>
      </c>
      <c r="J178" s="1" t="s">
        <v>480</v>
      </c>
      <c r="K178" s="2"/>
      <c r="L178" s="1">
        <v>-4.0</v>
      </c>
      <c r="M178" s="1"/>
      <c r="N178" s="1">
        <v>10.114983333333333</v>
      </c>
      <c r="O178" s="1" t="s">
        <v>30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idden="1">
      <c r="A179" s="1" t="s">
        <v>38</v>
      </c>
      <c r="B179" s="1" t="s">
        <v>16</v>
      </c>
      <c r="C179" s="1">
        <v>475.0</v>
      </c>
      <c r="D179" s="1">
        <v>0.0</v>
      </c>
      <c r="E179" s="2"/>
      <c r="F179" s="1" t="s">
        <v>39</v>
      </c>
      <c r="G179" s="1" t="s">
        <v>35</v>
      </c>
      <c r="H179" s="1" t="s">
        <v>481</v>
      </c>
      <c r="I179" s="1" t="s">
        <v>482</v>
      </c>
      <c r="J179" s="1" t="s">
        <v>397</v>
      </c>
      <c r="K179" s="2"/>
      <c r="L179" s="1">
        <v>480.0</v>
      </c>
      <c r="M179" s="1"/>
      <c r="N179" s="1">
        <v>15.3945</v>
      </c>
      <c r="O179" s="1" t="s">
        <v>43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idden="1">
      <c r="A180" s="1" t="s">
        <v>15</v>
      </c>
      <c r="B180" s="1" t="s">
        <v>16</v>
      </c>
      <c r="C180" s="1">
        <v>250.0</v>
      </c>
      <c r="D180" s="1">
        <v>0.0</v>
      </c>
      <c r="E180" s="1" t="s">
        <v>441</v>
      </c>
      <c r="F180" s="1" t="s">
        <v>18</v>
      </c>
      <c r="G180" s="1" t="s">
        <v>19</v>
      </c>
      <c r="H180" s="1" t="s">
        <v>483</v>
      </c>
      <c r="I180" s="1" t="s">
        <v>484</v>
      </c>
      <c r="J180" s="1" t="s">
        <v>485</v>
      </c>
      <c r="K180" s="1" t="s">
        <v>486</v>
      </c>
      <c r="L180" s="1">
        <v>-12.0</v>
      </c>
      <c r="M180" s="1">
        <v>0.0057666666666666665</v>
      </c>
      <c r="N180" s="1">
        <v>10.428216666666666</v>
      </c>
      <c r="O180" s="1" t="s">
        <v>24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idden="1">
      <c r="A181" s="1" t="s">
        <v>44</v>
      </c>
      <c r="B181" s="1" t="s">
        <v>16</v>
      </c>
      <c r="C181" s="1">
        <v>224.0</v>
      </c>
      <c r="D181" s="1">
        <v>0.0</v>
      </c>
      <c r="E181" s="1" t="s">
        <v>45</v>
      </c>
      <c r="F181" s="1" t="s">
        <v>27</v>
      </c>
      <c r="G181" s="1" t="s">
        <v>19</v>
      </c>
      <c r="H181" s="1" t="s">
        <v>487</v>
      </c>
      <c r="I181" s="1" t="s">
        <v>488</v>
      </c>
      <c r="J181" s="1" t="s">
        <v>488</v>
      </c>
      <c r="K181" s="2"/>
      <c r="L181" s="1">
        <v>0.0</v>
      </c>
      <c r="M181" s="1"/>
      <c r="N181" s="1">
        <v>15.233583333333334</v>
      </c>
      <c r="O181" s="1" t="s">
        <v>30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idden="1">
      <c r="A182" s="1" t="s">
        <v>44</v>
      </c>
      <c r="B182" s="1" t="s">
        <v>16</v>
      </c>
      <c r="C182" s="1">
        <v>1534.0</v>
      </c>
      <c r="D182" s="1">
        <v>0.0</v>
      </c>
      <c r="E182" s="1" t="s">
        <v>45</v>
      </c>
      <c r="F182" s="1" t="s">
        <v>27</v>
      </c>
      <c r="G182" s="1" t="s">
        <v>19</v>
      </c>
      <c r="H182" s="1" t="s">
        <v>489</v>
      </c>
      <c r="I182" s="1" t="s">
        <v>490</v>
      </c>
      <c r="J182" s="1" t="s">
        <v>490</v>
      </c>
      <c r="K182" s="2"/>
      <c r="L182" s="1">
        <v>0.0</v>
      </c>
      <c r="M182" s="1"/>
      <c r="N182" s="1">
        <v>15.420133333333334</v>
      </c>
      <c r="O182" s="1" t="s">
        <v>30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idden="1">
      <c r="A183" s="1" t="s">
        <v>44</v>
      </c>
      <c r="B183" s="1" t="s">
        <v>16</v>
      </c>
      <c r="C183" s="1">
        <v>264.0</v>
      </c>
      <c r="D183" s="1">
        <v>0.0</v>
      </c>
      <c r="E183" s="1" t="s">
        <v>45</v>
      </c>
      <c r="F183" s="1" t="s">
        <v>27</v>
      </c>
      <c r="G183" s="1" t="s">
        <v>19</v>
      </c>
      <c r="H183" s="1" t="s">
        <v>491</v>
      </c>
      <c r="I183" s="1" t="s">
        <v>492</v>
      </c>
      <c r="J183" s="1" t="s">
        <v>492</v>
      </c>
      <c r="K183" s="2"/>
      <c r="L183" s="1">
        <v>-4.0</v>
      </c>
      <c r="M183" s="1"/>
      <c r="N183" s="1">
        <v>10.617433333333333</v>
      </c>
      <c r="O183" s="1" t="s">
        <v>30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idden="1">
      <c r="A184" s="1" t="s">
        <v>25</v>
      </c>
      <c r="B184" s="1" t="s">
        <v>26</v>
      </c>
      <c r="C184" s="1">
        <v>369.0</v>
      </c>
      <c r="D184" s="1">
        <v>0.0</v>
      </c>
      <c r="E184" s="2"/>
      <c r="F184" s="1" t="s">
        <v>27</v>
      </c>
      <c r="G184" s="1" t="s">
        <v>19</v>
      </c>
      <c r="H184" s="1" t="s">
        <v>493</v>
      </c>
      <c r="I184" s="1" t="s">
        <v>494</v>
      </c>
      <c r="J184" s="1" t="s">
        <v>494</v>
      </c>
      <c r="K184" s="2"/>
      <c r="L184" s="1">
        <v>-6.0</v>
      </c>
      <c r="M184" s="1"/>
      <c r="N184" s="1">
        <v>8.575666666666667</v>
      </c>
      <c r="O184" s="1" t="s">
        <v>30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idden="1">
      <c r="A185" s="1" t="s">
        <v>44</v>
      </c>
      <c r="B185" s="1" t="s">
        <v>16</v>
      </c>
      <c r="C185" s="1">
        <v>329.0</v>
      </c>
      <c r="D185" s="1">
        <v>0.0</v>
      </c>
      <c r="E185" s="1" t="s">
        <v>45</v>
      </c>
      <c r="F185" s="1" t="s">
        <v>27</v>
      </c>
      <c r="G185" s="1" t="s">
        <v>19</v>
      </c>
      <c r="H185" s="1" t="s">
        <v>495</v>
      </c>
      <c r="I185" s="1" t="s">
        <v>496</v>
      </c>
      <c r="J185" s="1" t="s">
        <v>496</v>
      </c>
      <c r="K185" s="2"/>
      <c r="L185" s="1">
        <v>-4.0</v>
      </c>
      <c r="M185" s="1"/>
      <c r="N185" s="1">
        <v>10.36075</v>
      </c>
      <c r="O185" s="1" t="s">
        <v>30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idden="1">
      <c r="A186" s="1" t="s">
        <v>15</v>
      </c>
      <c r="B186" s="1" t="s">
        <v>16</v>
      </c>
      <c r="C186" s="1">
        <v>287.0</v>
      </c>
      <c r="D186" s="1">
        <v>62.0</v>
      </c>
      <c r="E186" s="2"/>
      <c r="F186" s="1" t="s">
        <v>39</v>
      </c>
      <c r="G186" s="1" t="s">
        <v>52</v>
      </c>
      <c r="H186" s="1" t="s">
        <v>497</v>
      </c>
      <c r="I186" s="1" t="s">
        <v>498</v>
      </c>
      <c r="J186" s="1" t="s">
        <v>397</v>
      </c>
      <c r="K186" s="2"/>
      <c r="L186" s="1">
        <v>490.0</v>
      </c>
      <c r="M186" s="1"/>
      <c r="N186" s="1">
        <v>7.391483333333333</v>
      </c>
      <c r="O186" s="1" t="s">
        <v>24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idden="1">
      <c r="A187" s="1" t="s">
        <v>15</v>
      </c>
      <c r="B187" s="1" t="s">
        <v>16</v>
      </c>
      <c r="C187" s="1">
        <v>299.0</v>
      </c>
      <c r="D187" s="1">
        <v>75.0</v>
      </c>
      <c r="E187" s="2"/>
      <c r="F187" s="1" t="s">
        <v>39</v>
      </c>
      <c r="G187" s="1" t="s">
        <v>52</v>
      </c>
      <c r="H187" s="1" t="s">
        <v>499</v>
      </c>
      <c r="I187" s="1" t="s">
        <v>500</v>
      </c>
      <c r="J187" s="1" t="s">
        <v>397</v>
      </c>
      <c r="K187" s="2"/>
      <c r="L187" s="1">
        <v>516.0</v>
      </c>
      <c r="M187" s="1"/>
      <c r="N187" s="1">
        <v>15.921116666666666</v>
      </c>
      <c r="O187" s="1" t="s">
        <v>24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idden="1">
      <c r="A188" s="1" t="s">
        <v>44</v>
      </c>
      <c r="B188" s="1" t="s">
        <v>16</v>
      </c>
      <c r="C188" s="1">
        <v>364.0</v>
      </c>
      <c r="D188" s="1">
        <v>0.0</v>
      </c>
      <c r="E188" s="1" t="s">
        <v>45</v>
      </c>
      <c r="F188" s="1" t="s">
        <v>27</v>
      </c>
      <c r="G188" s="1" t="s">
        <v>19</v>
      </c>
      <c r="H188" s="1" t="s">
        <v>501</v>
      </c>
      <c r="I188" s="1" t="s">
        <v>502</v>
      </c>
      <c r="J188" s="1" t="s">
        <v>502</v>
      </c>
      <c r="K188" s="2"/>
      <c r="L188" s="1">
        <v>-1.0</v>
      </c>
      <c r="M188" s="1"/>
      <c r="N188" s="1">
        <v>13.5572</v>
      </c>
      <c r="O188" s="1" t="s">
        <v>30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idden="1">
      <c r="A189" s="1" t="s">
        <v>25</v>
      </c>
      <c r="B189" s="1" t="s">
        <v>26</v>
      </c>
      <c r="C189" s="1">
        <v>329.0</v>
      </c>
      <c r="D189" s="1">
        <v>0.0</v>
      </c>
      <c r="E189" s="2"/>
      <c r="F189" s="1" t="s">
        <v>27</v>
      </c>
      <c r="G189" s="1" t="s">
        <v>19</v>
      </c>
      <c r="H189" s="1" t="s">
        <v>503</v>
      </c>
      <c r="I189" s="1" t="s">
        <v>504</v>
      </c>
      <c r="J189" s="1" t="s">
        <v>504</v>
      </c>
      <c r="K189" s="2"/>
      <c r="L189" s="1">
        <v>1.0</v>
      </c>
      <c r="M189" s="1"/>
      <c r="N189" s="1">
        <v>16.901233333333334</v>
      </c>
      <c r="O189" s="1" t="s">
        <v>30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idden="1">
      <c r="A190" s="1" t="s">
        <v>38</v>
      </c>
      <c r="B190" s="1" t="s">
        <v>16</v>
      </c>
      <c r="C190" s="1">
        <v>249.0</v>
      </c>
      <c r="D190" s="1">
        <v>0.0</v>
      </c>
      <c r="E190" s="2"/>
      <c r="F190" s="1" t="s">
        <v>39</v>
      </c>
      <c r="G190" s="1" t="s">
        <v>35</v>
      </c>
      <c r="H190" s="1" t="s">
        <v>505</v>
      </c>
      <c r="I190" s="1" t="s">
        <v>506</v>
      </c>
      <c r="J190" s="1" t="s">
        <v>397</v>
      </c>
      <c r="K190" s="2"/>
      <c r="L190" s="1">
        <v>535.0</v>
      </c>
      <c r="M190" s="1"/>
      <c r="N190" s="1">
        <v>12.959766666666667</v>
      </c>
      <c r="O190" s="1" t="s">
        <v>43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idden="1">
      <c r="A191" s="1" t="s">
        <v>55</v>
      </c>
      <c r="B191" s="1" t="s">
        <v>26</v>
      </c>
      <c r="C191" s="1">
        <v>329.0</v>
      </c>
      <c r="D191" s="1">
        <v>0.0</v>
      </c>
      <c r="E191" s="1" t="s">
        <v>507</v>
      </c>
      <c r="F191" s="1" t="s">
        <v>27</v>
      </c>
      <c r="G191" s="1" t="s">
        <v>19</v>
      </c>
      <c r="H191" s="1" t="s">
        <v>508</v>
      </c>
      <c r="I191" s="1" t="s">
        <v>509</v>
      </c>
      <c r="J191" s="1" t="s">
        <v>509</v>
      </c>
      <c r="K191" s="2"/>
      <c r="L191" s="1">
        <v>-1.0</v>
      </c>
      <c r="M191" s="1"/>
      <c r="N191" s="1">
        <v>13.895516666666667</v>
      </c>
      <c r="O191" s="1" t="s">
        <v>30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idden="1">
      <c r="A192" s="1" t="s">
        <v>25</v>
      </c>
      <c r="B192" s="1" t="s">
        <v>26</v>
      </c>
      <c r="C192" s="1">
        <v>386.0</v>
      </c>
      <c r="D192" s="1">
        <v>0.0</v>
      </c>
      <c r="E192" s="2"/>
      <c r="F192" s="1" t="s">
        <v>27</v>
      </c>
      <c r="G192" s="1" t="s">
        <v>19</v>
      </c>
      <c r="H192" s="1" t="s">
        <v>510</v>
      </c>
      <c r="I192" s="1" t="s">
        <v>511</v>
      </c>
      <c r="J192" s="1" t="s">
        <v>511</v>
      </c>
      <c r="K192" s="2"/>
      <c r="L192" s="1">
        <v>-1.0</v>
      </c>
      <c r="M192" s="1"/>
      <c r="N192" s="1">
        <v>13.09275</v>
      </c>
      <c r="O192" s="1" t="s">
        <v>30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idden="1">
      <c r="A193" s="1" t="s">
        <v>25</v>
      </c>
      <c r="B193" s="1" t="s">
        <v>26</v>
      </c>
      <c r="C193" s="1">
        <v>446.0</v>
      </c>
      <c r="D193" s="1">
        <v>0.0</v>
      </c>
      <c r="E193" s="2"/>
      <c r="F193" s="1" t="s">
        <v>27</v>
      </c>
      <c r="G193" s="1" t="s">
        <v>19</v>
      </c>
      <c r="H193" s="1" t="s">
        <v>512</v>
      </c>
      <c r="I193" s="1" t="s">
        <v>513</v>
      </c>
      <c r="J193" s="1" t="s">
        <v>513</v>
      </c>
      <c r="K193" s="2"/>
      <c r="L193" s="1">
        <v>-2.0</v>
      </c>
      <c r="M193" s="1"/>
      <c r="N193" s="1">
        <v>12.40345</v>
      </c>
      <c r="O193" s="1" t="s">
        <v>30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idden="1">
      <c r="A194" s="1" t="s">
        <v>25</v>
      </c>
      <c r="B194" s="1" t="s">
        <v>26</v>
      </c>
      <c r="C194" s="1">
        <v>384.0</v>
      </c>
      <c r="D194" s="1">
        <v>0.0</v>
      </c>
      <c r="E194" s="2"/>
      <c r="F194" s="1" t="s">
        <v>27</v>
      </c>
      <c r="G194" s="1" t="s">
        <v>35</v>
      </c>
      <c r="H194" s="1" t="s">
        <v>514</v>
      </c>
      <c r="I194" s="1" t="s">
        <v>515</v>
      </c>
      <c r="J194" s="1" t="s">
        <v>515</v>
      </c>
      <c r="K194" s="2"/>
      <c r="L194" s="1">
        <v>5.0</v>
      </c>
      <c r="M194" s="1"/>
      <c r="N194" s="1">
        <v>20.064183333333332</v>
      </c>
      <c r="O194" s="1" t="s">
        <v>30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idden="1">
      <c r="A195" s="1" t="s">
        <v>55</v>
      </c>
      <c r="B195" s="1" t="s">
        <v>26</v>
      </c>
      <c r="C195" s="1">
        <v>329.0</v>
      </c>
      <c r="D195" s="1">
        <v>0.0</v>
      </c>
      <c r="E195" s="1" t="s">
        <v>316</v>
      </c>
      <c r="F195" s="1" t="s">
        <v>27</v>
      </c>
      <c r="G195" s="1" t="s">
        <v>19</v>
      </c>
      <c r="H195" s="1" t="s">
        <v>516</v>
      </c>
      <c r="I195" s="1" t="s">
        <v>517</v>
      </c>
      <c r="J195" s="1" t="s">
        <v>517</v>
      </c>
      <c r="K195" s="2"/>
      <c r="L195" s="1">
        <v>3.0</v>
      </c>
      <c r="M195" s="1"/>
      <c r="N195" s="1">
        <v>18.053816666666666</v>
      </c>
      <c r="O195" s="1" t="s">
        <v>30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idden="1">
      <c r="A196" s="1" t="s">
        <v>15</v>
      </c>
      <c r="B196" s="1" t="s">
        <v>16</v>
      </c>
      <c r="C196" s="3">
        <v>623.0</v>
      </c>
      <c r="D196" s="1">
        <v>0.0</v>
      </c>
      <c r="E196" s="1" t="s">
        <v>441</v>
      </c>
      <c r="F196" s="1" t="s">
        <v>18</v>
      </c>
      <c r="G196" s="1" t="s">
        <v>35</v>
      </c>
      <c r="H196" s="1" t="s">
        <v>518</v>
      </c>
      <c r="I196" s="1" t="s">
        <v>519</v>
      </c>
      <c r="J196" s="1" t="s">
        <v>520</v>
      </c>
      <c r="K196" s="1" t="s">
        <v>521</v>
      </c>
      <c r="L196" s="1">
        <v>-6.0</v>
      </c>
      <c r="M196" s="1">
        <v>0.004533333333333334</v>
      </c>
      <c r="N196" s="1">
        <v>18.06215</v>
      </c>
      <c r="O196" s="1" t="s">
        <v>24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idden="1">
      <c r="A197" s="1" t="s">
        <v>15</v>
      </c>
      <c r="B197" s="1" t="s">
        <v>16</v>
      </c>
      <c r="C197" s="3">
        <v>247.0</v>
      </c>
      <c r="D197" s="1">
        <v>62.0</v>
      </c>
      <c r="E197" s="2"/>
      <c r="F197" s="1" t="s">
        <v>39</v>
      </c>
      <c r="G197" s="1" t="s">
        <v>52</v>
      </c>
      <c r="H197" s="1" t="s">
        <v>522</v>
      </c>
      <c r="I197" s="1" t="s">
        <v>523</v>
      </c>
      <c r="J197" s="1" t="s">
        <v>397</v>
      </c>
      <c r="K197" s="2"/>
      <c r="L197" s="1">
        <v>536.0</v>
      </c>
      <c r="M197" s="1"/>
      <c r="N197" s="1">
        <v>17.120716666666667</v>
      </c>
      <c r="O197" s="1" t="s">
        <v>24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idden="1">
      <c r="A198" s="1" t="s">
        <v>44</v>
      </c>
      <c r="B198" s="1" t="s">
        <v>16</v>
      </c>
      <c r="C198" s="1">
        <v>658.0</v>
      </c>
      <c r="D198" s="1">
        <v>0.0</v>
      </c>
      <c r="E198" s="1" t="s">
        <v>45</v>
      </c>
      <c r="F198" s="1" t="s">
        <v>27</v>
      </c>
      <c r="G198" s="1" t="s">
        <v>19</v>
      </c>
      <c r="H198" s="1" t="s">
        <v>524</v>
      </c>
      <c r="I198" s="1" t="s">
        <v>525</v>
      </c>
      <c r="J198" s="1" t="s">
        <v>525</v>
      </c>
      <c r="K198" s="2"/>
      <c r="L198" s="1">
        <v>-2.0</v>
      </c>
      <c r="M198" s="1"/>
      <c r="N198" s="1">
        <v>12.885433333333333</v>
      </c>
      <c r="O198" s="1" t="s">
        <v>30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idden="1">
      <c r="A199" s="1" t="s">
        <v>25</v>
      </c>
      <c r="B199" s="1" t="s">
        <v>26</v>
      </c>
      <c r="C199" s="1">
        <v>369.0</v>
      </c>
      <c r="D199" s="1">
        <v>0.0</v>
      </c>
      <c r="E199" s="2"/>
      <c r="F199" s="1" t="s">
        <v>27</v>
      </c>
      <c r="G199" s="1" t="s">
        <v>19</v>
      </c>
      <c r="H199" s="1" t="s">
        <v>526</v>
      </c>
      <c r="I199" s="1" t="s">
        <v>527</v>
      </c>
      <c r="J199" s="1" t="s">
        <v>527</v>
      </c>
      <c r="K199" s="2"/>
      <c r="L199" s="1">
        <v>-2.0</v>
      </c>
      <c r="M199" s="1"/>
      <c r="N199" s="1">
        <v>12.336116666666667</v>
      </c>
      <c r="O199" s="1" t="s">
        <v>30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idden="1">
      <c r="A200" s="1" t="s">
        <v>15</v>
      </c>
      <c r="B200" s="1" t="s">
        <v>16</v>
      </c>
      <c r="C200" s="1">
        <v>358.0</v>
      </c>
      <c r="D200" s="1">
        <v>0.0</v>
      </c>
      <c r="E200" s="1" t="s">
        <v>17</v>
      </c>
      <c r="F200" s="1" t="s">
        <v>18</v>
      </c>
      <c r="G200" s="1" t="s">
        <v>19</v>
      </c>
      <c r="H200" s="1" t="s">
        <v>528</v>
      </c>
      <c r="I200" s="1" t="s">
        <v>529</v>
      </c>
      <c r="J200" s="1" t="s">
        <v>530</v>
      </c>
      <c r="K200" s="1" t="s">
        <v>531</v>
      </c>
      <c r="L200" s="1">
        <v>-5.0</v>
      </c>
      <c r="M200" s="1">
        <v>0.006866666666666667</v>
      </c>
      <c r="N200" s="1">
        <v>17.607316666666666</v>
      </c>
      <c r="O200" s="1" t="s">
        <v>24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idden="1">
      <c r="A201" s="1" t="s">
        <v>38</v>
      </c>
      <c r="B201" s="1" t="s">
        <v>16</v>
      </c>
      <c r="C201" s="1">
        <v>309.0</v>
      </c>
      <c r="D201" s="1">
        <v>0.0</v>
      </c>
      <c r="E201" s="2"/>
      <c r="F201" s="1" t="s">
        <v>39</v>
      </c>
      <c r="G201" s="1" t="s">
        <v>35</v>
      </c>
      <c r="H201" s="1" t="s">
        <v>532</v>
      </c>
      <c r="I201" s="1" t="s">
        <v>533</v>
      </c>
      <c r="J201" s="1" t="s">
        <v>397</v>
      </c>
      <c r="K201" s="2"/>
      <c r="L201" s="1">
        <v>572.0</v>
      </c>
      <c r="M201" s="1"/>
      <c r="N201" s="1">
        <v>12.593633333333333</v>
      </c>
      <c r="O201" s="1" t="s">
        <v>43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idden="1">
      <c r="A202" s="1" t="s">
        <v>15</v>
      </c>
      <c r="B202" s="1" t="s">
        <v>16</v>
      </c>
      <c r="C202" s="1">
        <v>502.0</v>
      </c>
      <c r="D202" s="1">
        <v>0.0</v>
      </c>
      <c r="E202" s="1" t="s">
        <v>17</v>
      </c>
      <c r="F202" s="1" t="s">
        <v>18</v>
      </c>
      <c r="G202" s="1" t="s">
        <v>19</v>
      </c>
      <c r="H202" s="1" t="s">
        <v>534</v>
      </c>
      <c r="I202" s="1" t="s">
        <v>535</v>
      </c>
      <c r="J202" s="1" t="s">
        <v>536</v>
      </c>
      <c r="K202" s="1" t="s">
        <v>537</v>
      </c>
      <c r="L202" s="1">
        <v>-7.0</v>
      </c>
      <c r="M202" s="1">
        <v>0.07838333333333333</v>
      </c>
      <c r="N202" s="1">
        <v>22.1754</v>
      </c>
      <c r="O202" s="1" t="s">
        <v>24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idden="1">
      <c r="A203" s="1" t="s">
        <v>25</v>
      </c>
      <c r="B203" s="1" t="s">
        <v>26</v>
      </c>
      <c r="C203" s="1">
        <v>434.0</v>
      </c>
      <c r="D203" s="1">
        <v>0.0</v>
      </c>
      <c r="E203" s="2"/>
      <c r="F203" s="1" t="s">
        <v>27</v>
      </c>
      <c r="G203" s="1" t="s">
        <v>35</v>
      </c>
      <c r="H203" s="1" t="s">
        <v>538</v>
      </c>
      <c r="I203" s="1" t="s">
        <v>539</v>
      </c>
      <c r="J203" s="1" t="s">
        <v>539</v>
      </c>
      <c r="K203" s="2"/>
      <c r="L203" s="1">
        <v>1.0</v>
      </c>
      <c r="M203" s="1"/>
      <c r="N203" s="1">
        <v>16.479183333333335</v>
      </c>
      <c r="O203" s="1" t="s">
        <v>30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idden="1">
      <c r="A204" s="1" t="s">
        <v>15</v>
      </c>
      <c r="B204" s="1" t="s">
        <v>16</v>
      </c>
      <c r="C204" s="1">
        <v>494.0</v>
      </c>
      <c r="D204" s="1">
        <v>124.0</v>
      </c>
      <c r="E204" s="2"/>
      <c r="F204" s="1" t="s">
        <v>39</v>
      </c>
      <c r="G204" s="1" t="s">
        <v>52</v>
      </c>
      <c r="H204" s="1" t="s">
        <v>540</v>
      </c>
      <c r="I204" s="1" t="s">
        <v>541</v>
      </c>
      <c r="J204" s="1" t="s">
        <v>397</v>
      </c>
      <c r="K204" s="2"/>
      <c r="L204" s="1">
        <v>566.0</v>
      </c>
      <c r="M204" s="1"/>
      <c r="N204" s="1">
        <v>19.319916666666668</v>
      </c>
      <c r="O204" s="1" t="s">
        <v>24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idden="1">
      <c r="A205" s="1" t="s">
        <v>25</v>
      </c>
      <c r="B205" s="1" t="s">
        <v>26</v>
      </c>
      <c r="C205" s="1">
        <v>792.0</v>
      </c>
      <c r="D205" s="1">
        <v>0.0</v>
      </c>
      <c r="E205" s="2"/>
      <c r="F205" s="1" t="s">
        <v>27</v>
      </c>
      <c r="G205" s="1" t="s">
        <v>35</v>
      </c>
      <c r="H205" s="1" t="s">
        <v>542</v>
      </c>
      <c r="I205" s="1" t="s">
        <v>543</v>
      </c>
      <c r="J205" s="1" t="s">
        <v>543</v>
      </c>
      <c r="K205" s="2"/>
      <c r="L205" s="1">
        <v>1.0</v>
      </c>
      <c r="M205" s="1"/>
      <c r="N205" s="1">
        <v>16.7183</v>
      </c>
      <c r="O205" s="1" t="s">
        <v>30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idden="1">
      <c r="A206" s="1" t="s">
        <v>38</v>
      </c>
      <c r="B206" s="1" t="s">
        <v>16</v>
      </c>
      <c r="C206" s="3">
        <v>55.0</v>
      </c>
      <c r="D206" s="1">
        <v>0.0</v>
      </c>
      <c r="E206" s="2"/>
      <c r="F206" s="1" t="s">
        <v>39</v>
      </c>
      <c r="G206" s="1" t="s">
        <v>35</v>
      </c>
      <c r="H206" s="1" t="s">
        <v>544</v>
      </c>
      <c r="I206" s="1" t="s">
        <v>545</v>
      </c>
      <c r="J206" s="1" t="s">
        <v>397</v>
      </c>
      <c r="K206" s="2"/>
      <c r="L206" s="1">
        <v>587.0</v>
      </c>
      <c r="M206" s="1"/>
      <c r="N206" s="1">
        <v>2.655133333333333</v>
      </c>
      <c r="O206" s="1" t="s">
        <v>43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idden="1">
      <c r="A207" s="1" t="s">
        <v>15</v>
      </c>
      <c r="B207" s="1" t="s">
        <v>16</v>
      </c>
      <c r="C207" s="3">
        <v>329.0</v>
      </c>
      <c r="D207" s="1">
        <v>0.0</v>
      </c>
      <c r="E207" s="1" t="s">
        <v>441</v>
      </c>
      <c r="F207" s="1" t="s">
        <v>18</v>
      </c>
      <c r="G207" s="1" t="s">
        <v>19</v>
      </c>
      <c r="H207" s="1" t="s">
        <v>546</v>
      </c>
      <c r="I207" s="1" t="s">
        <v>547</v>
      </c>
      <c r="J207" s="1" t="s">
        <v>548</v>
      </c>
      <c r="K207" s="1" t="s">
        <v>549</v>
      </c>
      <c r="L207" s="1">
        <v>-2.0</v>
      </c>
      <c r="M207" s="1">
        <v>0.006933333333333333</v>
      </c>
      <c r="N207" s="1">
        <v>18.55555</v>
      </c>
      <c r="O207" s="1" t="s">
        <v>24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idden="1">
      <c r="A208" s="1" t="s">
        <v>15</v>
      </c>
      <c r="B208" s="1" t="s">
        <v>16</v>
      </c>
      <c r="C208" s="1">
        <v>927.0</v>
      </c>
      <c r="D208" s="1">
        <v>0.0</v>
      </c>
      <c r="E208" s="1" t="s">
        <v>441</v>
      </c>
      <c r="F208" s="1" t="s">
        <v>18</v>
      </c>
      <c r="G208" s="1" t="s">
        <v>19</v>
      </c>
      <c r="H208" s="1" t="s">
        <v>550</v>
      </c>
      <c r="I208" s="1" t="s">
        <v>551</v>
      </c>
      <c r="J208" s="1" t="s">
        <v>552</v>
      </c>
      <c r="K208" s="1" t="s">
        <v>553</v>
      </c>
      <c r="L208" s="1">
        <v>11.0</v>
      </c>
      <c r="M208" s="1">
        <v>0.01455</v>
      </c>
      <c r="N208" s="1">
        <v>26.83245</v>
      </c>
      <c r="O208" s="1" t="s">
        <v>24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idden="1">
      <c r="A209" s="1" t="s">
        <v>44</v>
      </c>
      <c r="B209" s="1" t="s">
        <v>16</v>
      </c>
      <c r="C209" s="1">
        <v>404.0</v>
      </c>
      <c r="D209" s="1">
        <v>0.0</v>
      </c>
      <c r="E209" s="1" t="s">
        <v>45</v>
      </c>
      <c r="F209" s="1" t="s">
        <v>27</v>
      </c>
      <c r="G209" s="1" t="s">
        <v>19</v>
      </c>
      <c r="H209" s="1" t="s">
        <v>554</v>
      </c>
      <c r="I209" s="1" t="s">
        <v>555</v>
      </c>
      <c r="J209" s="1" t="s">
        <v>555</v>
      </c>
      <c r="K209" s="2"/>
      <c r="L209" s="1">
        <v>8.0</v>
      </c>
      <c r="M209" s="1"/>
      <c r="N209" s="1">
        <v>23.564566666666668</v>
      </c>
      <c r="O209" s="1" t="s">
        <v>30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idden="1">
      <c r="A210" s="1" t="s">
        <v>15</v>
      </c>
      <c r="B210" s="1" t="s">
        <v>16</v>
      </c>
      <c r="C210" s="3">
        <v>219.0</v>
      </c>
      <c r="D210" s="1">
        <v>50.0</v>
      </c>
      <c r="E210" s="2"/>
      <c r="F210" s="1" t="s">
        <v>39</v>
      </c>
      <c r="G210" s="1" t="s">
        <v>35</v>
      </c>
      <c r="H210" s="1" t="s">
        <v>556</v>
      </c>
      <c r="I210" s="1" t="s">
        <v>557</v>
      </c>
      <c r="J210" s="1" t="s">
        <v>397</v>
      </c>
      <c r="K210" s="2"/>
      <c r="L210" s="1">
        <v>590.0</v>
      </c>
      <c r="M210" s="1"/>
      <c r="N210" s="1">
        <v>16.8881</v>
      </c>
      <c r="O210" s="1" t="s">
        <v>24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idden="1">
      <c r="A211" s="1" t="s">
        <v>44</v>
      </c>
      <c r="B211" s="1" t="s">
        <v>16</v>
      </c>
      <c r="C211" s="1">
        <v>329.0</v>
      </c>
      <c r="D211" s="1">
        <v>0.0</v>
      </c>
      <c r="E211" s="1" t="s">
        <v>45</v>
      </c>
      <c r="F211" s="1" t="s">
        <v>27</v>
      </c>
      <c r="G211" s="1" t="s">
        <v>19</v>
      </c>
      <c r="H211" s="1" t="s">
        <v>558</v>
      </c>
      <c r="I211" s="1" t="s">
        <v>559</v>
      </c>
      <c r="J211" s="1" t="s">
        <v>559</v>
      </c>
      <c r="K211" s="2"/>
      <c r="L211" s="1">
        <v>13.0</v>
      </c>
      <c r="M211" s="1"/>
      <c r="N211" s="1">
        <v>28.358866666666668</v>
      </c>
      <c r="O211" s="1" t="s">
        <v>30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idden="1">
      <c r="A212" s="1" t="s">
        <v>25</v>
      </c>
      <c r="B212" s="1" t="s">
        <v>26</v>
      </c>
      <c r="C212" s="3">
        <v>394.0</v>
      </c>
      <c r="D212" s="1">
        <v>0.0</v>
      </c>
      <c r="E212" s="2"/>
      <c r="F212" s="1" t="s">
        <v>27</v>
      </c>
      <c r="G212" s="1" t="s">
        <v>19</v>
      </c>
      <c r="H212" s="1" t="s">
        <v>560</v>
      </c>
      <c r="I212" s="1" t="s">
        <v>561</v>
      </c>
      <c r="J212" s="1" t="s">
        <v>561</v>
      </c>
      <c r="K212" s="2"/>
      <c r="L212" s="1">
        <v>11.0</v>
      </c>
      <c r="M212" s="1"/>
      <c r="N212" s="1">
        <v>26.573333333333334</v>
      </c>
      <c r="O212" s="1" t="s">
        <v>30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idden="1">
      <c r="A213" s="1" t="s">
        <v>15</v>
      </c>
      <c r="B213" s="1" t="s">
        <v>16</v>
      </c>
      <c r="C213" s="1">
        <v>329.0</v>
      </c>
      <c r="D213" s="1">
        <v>0.0</v>
      </c>
      <c r="E213" s="1" t="s">
        <v>441</v>
      </c>
      <c r="F213" s="1" t="s">
        <v>18</v>
      </c>
      <c r="G213" s="1" t="s">
        <v>35</v>
      </c>
      <c r="H213" s="1" t="s">
        <v>562</v>
      </c>
      <c r="I213" s="1" t="s">
        <v>563</v>
      </c>
      <c r="J213" s="1" t="s">
        <v>564</v>
      </c>
      <c r="K213" s="1" t="s">
        <v>565</v>
      </c>
      <c r="L213" s="1">
        <v>20.0</v>
      </c>
      <c r="M213" s="1">
        <v>0.004433333333333333</v>
      </c>
      <c r="N213" s="1">
        <v>28.205333333333332</v>
      </c>
      <c r="O213" s="1" t="s">
        <v>24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idden="1">
      <c r="A214" s="1" t="s">
        <v>25</v>
      </c>
      <c r="B214" s="1" t="s">
        <v>26</v>
      </c>
      <c r="C214" s="1">
        <v>446.0</v>
      </c>
      <c r="D214" s="1">
        <v>0.0</v>
      </c>
      <c r="E214" s="2"/>
      <c r="F214" s="1" t="s">
        <v>27</v>
      </c>
      <c r="G214" s="1" t="s">
        <v>19</v>
      </c>
      <c r="H214" s="1" t="s">
        <v>566</v>
      </c>
      <c r="I214" s="1" t="s">
        <v>567</v>
      </c>
      <c r="J214" s="1" t="s">
        <v>567</v>
      </c>
      <c r="K214" s="2"/>
      <c r="L214" s="1">
        <v>13.0</v>
      </c>
      <c r="M214" s="1"/>
      <c r="N214" s="1">
        <v>28.330933333333334</v>
      </c>
      <c r="O214" s="1" t="s">
        <v>30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idden="1">
      <c r="A215" s="1" t="s">
        <v>15</v>
      </c>
      <c r="B215" s="1" t="s">
        <v>16</v>
      </c>
      <c r="C215" s="1">
        <v>329.0</v>
      </c>
      <c r="D215" s="1">
        <v>0.0</v>
      </c>
      <c r="E215" s="1" t="s">
        <v>17</v>
      </c>
      <c r="F215" s="1" t="s">
        <v>18</v>
      </c>
      <c r="G215" s="1" t="s">
        <v>19</v>
      </c>
      <c r="H215" s="1" t="s">
        <v>568</v>
      </c>
      <c r="I215" s="1" t="s">
        <v>569</v>
      </c>
      <c r="J215" s="1" t="s">
        <v>570</v>
      </c>
      <c r="K215" s="1" t="s">
        <v>571</v>
      </c>
      <c r="L215" s="1">
        <v>0.0</v>
      </c>
      <c r="M215" s="1">
        <v>0.0078</v>
      </c>
      <c r="N215" s="1">
        <v>25.9357</v>
      </c>
      <c r="O215" s="1" t="s">
        <v>24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idden="1">
      <c r="A216" s="1" t="s">
        <v>15</v>
      </c>
      <c r="B216" s="1" t="s">
        <v>16</v>
      </c>
      <c r="C216" s="1">
        <v>522.0</v>
      </c>
      <c r="D216" s="1">
        <v>131.0</v>
      </c>
      <c r="E216" s="2"/>
      <c r="F216" s="1" t="s">
        <v>39</v>
      </c>
      <c r="G216" s="1" t="s">
        <v>19</v>
      </c>
      <c r="H216" s="1" t="s">
        <v>572</v>
      </c>
      <c r="I216" s="1" t="s">
        <v>573</v>
      </c>
      <c r="J216" s="1" t="s">
        <v>397</v>
      </c>
      <c r="K216" s="2"/>
      <c r="L216" s="1">
        <v>569.0</v>
      </c>
      <c r="M216" s="1"/>
      <c r="N216" s="1">
        <v>51.96886666666666</v>
      </c>
      <c r="O216" s="1" t="s">
        <v>24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idden="1">
      <c r="A217" s="1" t="s">
        <v>25</v>
      </c>
      <c r="B217" s="1" t="s">
        <v>26</v>
      </c>
      <c r="C217" s="1">
        <v>264.0</v>
      </c>
      <c r="D217" s="1">
        <v>0.0</v>
      </c>
      <c r="E217" s="2"/>
      <c r="F217" s="1" t="s">
        <v>27</v>
      </c>
      <c r="G217" s="1" t="s">
        <v>19</v>
      </c>
      <c r="H217" s="1" t="s">
        <v>574</v>
      </c>
      <c r="I217" s="1" t="s">
        <v>575</v>
      </c>
      <c r="J217" s="1" t="s">
        <v>575</v>
      </c>
      <c r="K217" s="2"/>
      <c r="L217" s="1">
        <v>10.0</v>
      </c>
      <c r="M217" s="1"/>
      <c r="N217" s="1">
        <v>25.4359</v>
      </c>
      <c r="O217" s="1" t="s">
        <v>30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idden="1">
      <c r="A218" s="1" t="s">
        <v>25</v>
      </c>
      <c r="B218" s="1" t="s">
        <v>26</v>
      </c>
      <c r="C218" s="3">
        <v>2009.0</v>
      </c>
      <c r="D218" s="1">
        <v>0.0</v>
      </c>
      <c r="E218" s="2"/>
      <c r="F218" s="1" t="s">
        <v>27</v>
      </c>
      <c r="G218" s="1" t="s">
        <v>19</v>
      </c>
      <c r="H218" s="1" t="s">
        <v>576</v>
      </c>
      <c r="I218" s="1" t="s">
        <v>577</v>
      </c>
      <c r="J218" s="1" t="s">
        <v>577</v>
      </c>
      <c r="K218" s="2"/>
      <c r="L218" s="1">
        <v>8.0</v>
      </c>
      <c r="M218" s="1"/>
      <c r="N218" s="1">
        <v>23.227766666666668</v>
      </c>
      <c r="O218" s="1" t="s">
        <v>30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idden="1">
      <c r="A219" s="1" t="s">
        <v>44</v>
      </c>
      <c r="B219" s="1" t="s">
        <v>16</v>
      </c>
      <c r="C219" s="1">
        <v>429.0</v>
      </c>
      <c r="D219" s="1">
        <v>0.0</v>
      </c>
      <c r="E219" s="1" t="s">
        <v>45</v>
      </c>
      <c r="F219" s="1" t="s">
        <v>27</v>
      </c>
      <c r="G219" s="1" t="s">
        <v>19</v>
      </c>
      <c r="H219" s="1" t="s">
        <v>578</v>
      </c>
      <c r="I219" s="1" t="s">
        <v>579</v>
      </c>
      <c r="J219" s="1" t="s">
        <v>579</v>
      </c>
      <c r="K219" s="2"/>
      <c r="L219" s="1">
        <v>-6.0</v>
      </c>
      <c r="M219" s="1"/>
      <c r="N219" s="1">
        <v>8.09145</v>
      </c>
      <c r="O219" s="1" t="s">
        <v>30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idden="1">
      <c r="A220" s="1" t="s">
        <v>38</v>
      </c>
      <c r="B220" s="1" t="s">
        <v>16</v>
      </c>
      <c r="C220" s="1">
        <v>618.0</v>
      </c>
      <c r="D220" s="1">
        <v>0.0</v>
      </c>
      <c r="E220" s="2"/>
      <c r="F220" s="1" t="s">
        <v>39</v>
      </c>
      <c r="G220" s="1" t="s">
        <v>35</v>
      </c>
      <c r="H220" s="1" t="s">
        <v>580</v>
      </c>
      <c r="I220" s="1" t="s">
        <v>581</v>
      </c>
      <c r="J220" s="1" t="s">
        <v>397</v>
      </c>
      <c r="K220" s="2"/>
      <c r="L220" s="1">
        <v>627.0</v>
      </c>
      <c r="M220" s="1"/>
      <c r="N220" s="1">
        <v>22.416233333333334</v>
      </c>
      <c r="O220" s="1" t="s">
        <v>43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idden="1">
      <c r="A221" s="1" t="s">
        <v>15</v>
      </c>
      <c r="B221" s="1" t="s">
        <v>16</v>
      </c>
      <c r="C221" s="1">
        <v>309.0</v>
      </c>
      <c r="D221" s="1">
        <v>0.0</v>
      </c>
      <c r="E221" s="1" t="s">
        <v>17</v>
      </c>
      <c r="F221" s="1" t="s">
        <v>18</v>
      </c>
      <c r="G221" s="1" t="s">
        <v>35</v>
      </c>
      <c r="H221" s="1" t="s">
        <v>582</v>
      </c>
      <c r="I221" s="1" t="s">
        <v>583</v>
      </c>
      <c r="J221" s="1" t="s">
        <v>584</v>
      </c>
      <c r="K221" s="1" t="s">
        <v>585</v>
      </c>
      <c r="L221" s="1">
        <v>25.0</v>
      </c>
      <c r="M221" s="1">
        <v>0.0059</v>
      </c>
      <c r="N221" s="1">
        <v>12.4082</v>
      </c>
      <c r="O221" s="1" t="s">
        <v>24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idden="1">
      <c r="A222" s="1" t="s">
        <v>15</v>
      </c>
      <c r="B222" s="1" t="s">
        <v>16</v>
      </c>
      <c r="C222" s="1">
        <v>628.0</v>
      </c>
      <c r="D222" s="1">
        <v>0.0</v>
      </c>
      <c r="E222" s="1" t="s">
        <v>17</v>
      </c>
      <c r="F222" s="1" t="s">
        <v>18</v>
      </c>
      <c r="G222" s="1" t="s">
        <v>19</v>
      </c>
      <c r="H222" s="1" t="s">
        <v>586</v>
      </c>
      <c r="I222" s="1" t="s">
        <v>587</v>
      </c>
      <c r="J222" s="1" t="s">
        <v>588</v>
      </c>
      <c r="K222" s="1" t="s">
        <v>589</v>
      </c>
      <c r="L222" s="1">
        <v>27.0</v>
      </c>
      <c r="M222" s="1">
        <v>0.1249</v>
      </c>
      <c r="N222" s="1">
        <v>34.94963333333333</v>
      </c>
      <c r="O222" s="1" t="s">
        <v>24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idden="1">
      <c r="A223" s="1" t="s">
        <v>15</v>
      </c>
      <c r="B223" s="1" t="s">
        <v>16</v>
      </c>
      <c r="C223" s="1">
        <v>399.0</v>
      </c>
      <c r="D223" s="1">
        <v>0.0</v>
      </c>
      <c r="E223" s="1" t="s">
        <v>17</v>
      </c>
      <c r="F223" s="1" t="s">
        <v>18</v>
      </c>
      <c r="G223" s="1" t="s">
        <v>19</v>
      </c>
      <c r="H223" s="1" t="s">
        <v>590</v>
      </c>
      <c r="I223" s="1" t="s">
        <v>591</v>
      </c>
      <c r="J223" s="1" t="s">
        <v>592</v>
      </c>
      <c r="K223" s="1" t="s">
        <v>593</v>
      </c>
      <c r="L223" s="1">
        <v>11.0</v>
      </c>
      <c r="M223" s="1">
        <v>0.027566666666666666</v>
      </c>
      <c r="N223" s="1">
        <v>39.71301666666667</v>
      </c>
      <c r="O223" s="1" t="s">
        <v>24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idden="1">
      <c r="A224" s="1" t="s">
        <v>44</v>
      </c>
      <c r="B224" s="1" t="s">
        <v>16</v>
      </c>
      <c r="C224" s="1">
        <v>429.0</v>
      </c>
      <c r="D224" s="1">
        <v>0.0</v>
      </c>
      <c r="E224" s="1" t="s">
        <v>45</v>
      </c>
      <c r="F224" s="1" t="s">
        <v>27</v>
      </c>
      <c r="G224" s="1" t="s">
        <v>19</v>
      </c>
      <c r="H224" s="1" t="s">
        <v>594</v>
      </c>
      <c r="I224" s="1" t="s">
        <v>595</v>
      </c>
      <c r="J224" s="1" t="s">
        <v>595</v>
      </c>
      <c r="K224" s="2"/>
      <c r="L224" s="1">
        <v>2.0</v>
      </c>
      <c r="M224" s="1"/>
      <c r="N224" s="1">
        <v>17.75245</v>
      </c>
      <c r="O224" s="1" t="s">
        <v>30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idden="1">
      <c r="A225" s="1" t="s">
        <v>15</v>
      </c>
      <c r="B225" s="1" t="s">
        <v>16</v>
      </c>
      <c r="C225" s="1">
        <v>356.0</v>
      </c>
      <c r="D225" s="1">
        <v>0.0</v>
      </c>
      <c r="E225" s="1" t="s">
        <v>441</v>
      </c>
      <c r="F225" s="1" t="s">
        <v>18</v>
      </c>
      <c r="G225" s="1" t="s">
        <v>35</v>
      </c>
      <c r="H225" s="1" t="s">
        <v>596</v>
      </c>
      <c r="I225" s="1" t="s">
        <v>597</v>
      </c>
      <c r="J225" s="1" t="s">
        <v>598</v>
      </c>
      <c r="K225" s="1" t="s">
        <v>599</v>
      </c>
      <c r="L225" s="1">
        <v>12.0</v>
      </c>
      <c r="M225" s="1">
        <v>0.04961666666666667</v>
      </c>
      <c r="N225" s="1">
        <v>17.571783333333332</v>
      </c>
      <c r="O225" s="1" t="s">
        <v>24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idden="1">
      <c r="A226" s="1" t="s">
        <v>44</v>
      </c>
      <c r="B226" s="1" t="s">
        <v>16</v>
      </c>
      <c r="C226" s="1">
        <v>493.0</v>
      </c>
      <c r="D226" s="1">
        <v>0.0</v>
      </c>
      <c r="E226" s="1" t="s">
        <v>45</v>
      </c>
      <c r="F226" s="1" t="s">
        <v>27</v>
      </c>
      <c r="G226" s="1" t="s">
        <v>19</v>
      </c>
      <c r="H226" s="1" t="s">
        <v>600</v>
      </c>
      <c r="I226" s="1" t="s">
        <v>601</v>
      </c>
      <c r="J226" s="1" t="s">
        <v>601</v>
      </c>
      <c r="K226" s="2"/>
      <c r="L226" s="1">
        <v>4.0</v>
      </c>
      <c r="M226" s="1"/>
      <c r="N226" s="1">
        <v>19.252316666666665</v>
      </c>
      <c r="O226" s="1" t="s">
        <v>30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idden="1">
      <c r="A227" s="1" t="s">
        <v>25</v>
      </c>
      <c r="B227" s="1" t="s">
        <v>26</v>
      </c>
      <c r="C227" s="1">
        <v>970.0</v>
      </c>
      <c r="D227" s="1">
        <v>0.0</v>
      </c>
      <c r="E227" s="2"/>
      <c r="F227" s="1" t="s">
        <v>27</v>
      </c>
      <c r="G227" s="1" t="s">
        <v>19</v>
      </c>
      <c r="H227" s="1" t="s">
        <v>602</v>
      </c>
      <c r="I227" s="1" t="s">
        <v>603</v>
      </c>
      <c r="J227" s="1" t="s">
        <v>603</v>
      </c>
      <c r="K227" s="2"/>
      <c r="L227" s="1">
        <v>2.0</v>
      </c>
      <c r="M227" s="1"/>
      <c r="N227" s="1">
        <v>17.66315</v>
      </c>
      <c r="O227" s="1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idden="1">
      <c r="A228" s="1" t="s">
        <v>15</v>
      </c>
      <c r="B228" s="1" t="s">
        <v>16</v>
      </c>
      <c r="C228" s="3">
        <v>358.0</v>
      </c>
      <c r="D228" s="1">
        <v>0.0</v>
      </c>
      <c r="E228" s="1" t="s">
        <v>441</v>
      </c>
      <c r="F228" s="1" t="s">
        <v>18</v>
      </c>
      <c r="G228" s="1" t="s">
        <v>19</v>
      </c>
      <c r="H228" s="1" t="s">
        <v>604</v>
      </c>
      <c r="I228" s="1" t="s">
        <v>605</v>
      </c>
      <c r="J228" s="1" t="s">
        <v>606</v>
      </c>
      <c r="K228" s="1" t="s">
        <v>607</v>
      </c>
      <c r="L228" s="1">
        <v>22.0</v>
      </c>
      <c r="M228" s="1">
        <v>0.0056166666666666665</v>
      </c>
      <c r="N228" s="1">
        <v>26.1949</v>
      </c>
      <c r="O228" s="1" t="s">
        <v>24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idden="1">
      <c r="A229" s="1" t="s">
        <v>15</v>
      </c>
      <c r="B229" s="1" t="s">
        <v>16</v>
      </c>
      <c r="C229" s="1">
        <v>247.0</v>
      </c>
      <c r="D229" s="1">
        <v>62.0</v>
      </c>
      <c r="E229" s="2"/>
      <c r="F229" s="1" t="s">
        <v>39</v>
      </c>
      <c r="G229" s="1" t="s">
        <v>19</v>
      </c>
      <c r="H229" s="1" t="s">
        <v>608</v>
      </c>
      <c r="I229" s="1" t="s">
        <v>609</v>
      </c>
      <c r="J229" s="1" t="s">
        <v>397</v>
      </c>
      <c r="K229" s="2"/>
      <c r="L229" s="1">
        <v>599.0</v>
      </c>
      <c r="M229" s="1"/>
      <c r="N229" s="1">
        <v>47.97605</v>
      </c>
      <c r="O229" s="1" t="s">
        <v>24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idden="1">
      <c r="A230" s="1" t="s">
        <v>15</v>
      </c>
      <c r="B230" s="1" t="s">
        <v>16</v>
      </c>
      <c r="C230" s="1">
        <v>702.0</v>
      </c>
      <c r="D230" s="1">
        <v>19.0</v>
      </c>
      <c r="E230" s="1" t="s">
        <v>17</v>
      </c>
      <c r="F230" s="1" t="s">
        <v>18</v>
      </c>
      <c r="G230" s="1" t="s">
        <v>19</v>
      </c>
      <c r="H230" s="1" t="s">
        <v>610</v>
      </c>
      <c r="I230" s="1" t="s">
        <v>611</v>
      </c>
      <c r="J230" s="1" t="s">
        <v>612</v>
      </c>
      <c r="K230" s="1" t="s">
        <v>613</v>
      </c>
      <c r="L230" s="1">
        <v>1.0</v>
      </c>
      <c r="M230" s="1">
        <v>0.006583333333333333</v>
      </c>
      <c r="N230" s="1">
        <v>11.130383333333333</v>
      </c>
      <c r="O230" s="1" t="s">
        <v>24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idden="1">
      <c r="A231" s="1" t="s">
        <v>25</v>
      </c>
      <c r="B231" s="1" t="s">
        <v>26</v>
      </c>
      <c r="C231" s="1">
        <v>658.0</v>
      </c>
      <c r="D231" s="1">
        <v>0.0</v>
      </c>
      <c r="E231" s="2"/>
      <c r="F231" s="1" t="s">
        <v>27</v>
      </c>
      <c r="G231" s="1" t="s">
        <v>19</v>
      </c>
      <c r="H231" s="1" t="s">
        <v>614</v>
      </c>
      <c r="I231" s="1" t="s">
        <v>615</v>
      </c>
      <c r="J231" s="1" t="s">
        <v>615</v>
      </c>
      <c r="K231" s="2"/>
      <c r="L231" s="1">
        <v>-1.0</v>
      </c>
      <c r="M231" s="1"/>
      <c r="N231" s="1">
        <v>13.996783333333333</v>
      </c>
      <c r="O231" s="1" t="s">
        <v>30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idden="1">
      <c r="A232" s="1" t="s">
        <v>15</v>
      </c>
      <c r="B232" s="1" t="s">
        <v>16</v>
      </c>
      <c r="C232" s="1">
        <v>506.0</v>
      </c>
      <c r="D232" s="1">
        <v>0.0</v>
      </c>
      <c r="E232" s="1" t="s">
        <v>17</v>
      </c>
      <c r="F232" s="1" t="s">
        <v>18</v>
      </c>
      <c r="G232" s="1" t="s">
        <v>19</v>
      </c>
      <c r="H232" s="1" t="s">
        <v>616</v>
      </c>
      <c r="I232" s="1" t="s">
        <v>617</v>
      </c>
      <c r="J232" s="1" t="s">
        <v>618</v>
      </c>
      <c r="K232" s="1" t="s">
        <v>619</v>
      </c>
      <c r="L232" s="1">
        <v>18.0</v>
      </c>
      <c r="M232" s="1">
        <v>0.00755</v>
      </c>
      <c r="N232" s="1">
        <v>28.55688333333333</v>
      </c>
      <c r="O232" s="1" t="s">
        <v>24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idden="1">
      <c r="A233" s="1" t="s">
        <v>25</v>
      </c>
      <c r="B233" s="1" t="s">
        <v>26</v>
      </c>
      <c r="C233" s="3">
        <v>618.0</v>
      </c>
      <c r="D233" s="1">
        <v>0.0</v>
      </c>
      <c r="E233" s="2"/>
      <c r="F233" s="1" t="s">
        <v>27</v>
      </c>
      <c r="G233" s="1" t="s">
        <v>19</v>
      </c>
      <c r="H233" s="1" t="s">
        <v>620</v>
      </c>
      <c r="I233" s="1" t="s">
        <v>621</v>
      </c>
      <c r="J233" s="1" t="s">
        <v>621</v>
      </c>
      <c r="K233" s="2"/>
      <c r="L233" s="1">
        <v>-3.0</v>
      </c>
      <c r="M233" s="1"/>
      <c r="N233" s="1">
        <v>11.202716666666667</v>
      </c>
      <c r="O233" s="1" t="s">
        <v>30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idden="1">
      <c r="A234" s="1" t="s">
        <v>15</v>
      </c>
      <c r="B234" s="1" t="s">
        <v>16</v>
      </c>
      <c r="C234" s="3">
        <v>652.0</v>
      </c>
      <c r="D234" s="1">
        <v>0.0</v>
      </c>
      <c r="E234" s="1" t="s">
        <v>17</v>
      </c>
      <c r="F234" s="1" t="s">
        <v>18</v>
      </c>
      <c r="G234" s="1" t="s">
        <v>35</v>
      </c>
      <c r="H234" s="1" t="s">
        <v>622</v>
      </c>
      <c r="I234" s="1" t="s">
        <v>623</v>
      </c>
      <c r="J234" s="1" t="s">
        <v>624</v>
      </c>
      <c r="K234" s="1" t="s">
        <v>625</v>
      </c>
      <c r="L234" s="1">
        <v>9.0</v>
      </c>
      <c r="M234" s="1">
        <v>0.0071333333333333335</v>
      </c>
      <c r="N234" s="1">
        <v>25.813166666666667</v>
      </c>
      <c r="O234" s="1" t="s">
        <v>24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idden="1">
      <c r="A235" s="1" t="s">
        <v>44</v>
      </c>
      <c r="B235" s="1" t="s">
        <v>16</v>
      </c>
      <c r="C235" s="1">
        <v>264.0</v>
      </c>
      <c r="D235" s="1">
        <v>0.0</v>
      </c>
      <c r="E235" s="1" t="s">
        <v>45</v>
      </c>
      <c r="F235" s="1" t="s">
        <v>27</v>
      </c>
      <c r="G235" s="1" t="s">
        <v>19</v>
      </c>
      <c r="H235" s="1" t="s">
        <v>626</v>
      </c>
      <c r="I235" s="1" t="s">
        <v>627</v>
      </c>
      <c r="J235" s="1" t="s">
        <v>627</v>
      </c>
      <c r="K235" s="2"/>
      <c r="L235" s="1">
        <v>-3.0</v>
      </c>
      <c r="M235" s="1"/>
      <c r="N235" s="1">
        <v>11.296766666666667</v>
      </c>
      <c r="O235" s="1" t="s">
        <v>30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idden="1">
      <c r="A236" s="1" t="s">
        <v>15</v>
      </c>
      <c r="B236" s="1" t="s">
        <v>16</v>
      </c>
      <c r="C236" s="1">
        <v>337.0</v>
      </c>
      <c r="D236" s="1">
        <v>61.0</v>
      </c>
      <c r="E236" s="1" t="s">
        <v>441</v>
      </c>
      <c r="F236" s="1" t="s">
        <v>18</v>
      </c>
      <c r="G236" s="1" t="s">
        <v>19</v>
      </c>
      <c r="H236" s="1" t="s">
        <v>628</v>
      </c>
      <c r="I236" s="1" t="s">
        <v>629</v>
      </c>
      <c r="J236" s="1" t="s">
        <v>630</v>
      </c>
      <c r="K236" s="1" t="s">
        <v>631</v>
      </c>
      <c r="L236" s="1">
        <v>10.0</v>
      </c>
      <c r="M236" s="1">
        <v>0.00815</v>
      </c>
      <c r="N236" s="1">
        <v>17.154533333333333</v>
      </c>
      <c r="O236" s="1" t="s">
        <v>24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idden="1">
      <c r="A237" s="1" t="s">
        <v>15</v>
      </c>
      <c r="B237" s="1" t="s">
        <v>16</v>
      </c>
      <c r="C237" s="1">
        <v>553.0</v>
      </c>
      <c r="D237" s="1">
        <v>0.0</v>
      </c>
      <c r="E237" s="1" t="s">
        <v>441</v>
      </c>
      <c r="F237" s="1" t="s">
        <v>18</v>
      </c>
      <c r="G237" s="1" t="s">
        <v>19</v>
      </c>
      <c r="H237" s="1" t="s">
        <v>632</v>
      </c>
      <c r="I237" s="1" t="s">
        <v>633</v>
      </c>
      <c r="J237" s="1" t="s">
        <v>634</v>
      </c>
      <c r="K237" s="1" t="s">
        <v>635</v>
      </c>
      <c r="L237" s="1">
        <v>4.0</v>
      </c>
      <c r="M237" s="1">
        <v>0.006966666666666667</v>
      </c>
      <c r="N237" s="1">
        <v>15.35475</v>
      </c>
      <c r="O237" s="1" t="s">
        <v>24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idden="1">
      <c r="A238" s="1" t="s">
        <v>38</v>
      </c>
      <c r="B238" s="1" t="s">
        <v>16</v>
      </c>
      <c r="C238" s="3">
        <v>612.0</v>
      </c>
      <c r="D238" s="1">
        <v>0.0</v>
      </c>
      <c r="E238" s="2"/>
      <c r="F238" s="1" t="s">
        <v>39</v>
      </c>
      <c r="G238" s="1" t="s">
        <v>35</v>
      </c>
      <c r="H238" s="1" t="s">
        <v>636</v>
      </c>
      <c r="I238" s="1" t="s">
        <v>637</v>
      </c>
      <c r="J238" s="1" t="s">
        <v>397</v>
      </c>
      <c r="K238" s="2"/>
      <c r="L238" s="1">
        <v>676.0</v>
      </c>
      <c r="M238" s="1"/>
      <c r="N238" s="1">
        <v>21.580566666666666</v>
      </c>
      <c r="O238" s="1" t="s">
        <v>43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idden="1">
      <c r="A239" s="1" t="s">
        <v>15</v>
      </c>
      <c r="B239" s="1" t="s">
        <v>16</v>
      </c>
      <c r="C239" s="1">
        <v>477.0</v>
      </c>
      <c r="D239" s="1">
        <v>0.0</v>
      </c>
      <c r="E239" s="1" t="s">
        <v>441</v>
      </c>
      <c r="F239" s="1" t="s">
        <v>18</v>
      </c>
      <c r="G239" s="1" t="s">
        <v>35</v>
      </c>
      <c r="H239" s="1" t="s">
        <v>638</v>
      </c>
      <c r="I239" s="1" t="s">
        <v>639</v>
      </c>
      <c r="J239" s="1" t="s">
        <v>640</v>
      </c>
      <c r="K239" s="1" t="s">
        <v>641</v>
      </c>
      <c r="L239" s="1">
        <v>3.0</v>
      </c>
      <c r="M239" s="1">
        <v>0.0077666666666666665</v>
      </c>
      <c r="N239" s="1">
        <v>17.32505</v>
      </c>
      <c r="O239" s="1" t="s">
        <v>24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idden="1">
      <c r="A240" s="1" t="s">
        <v>15</v>
      </c>
      <c r="B240" s="1" t="s">
        <v>16</v>
      </c>
      <c r="C240" s="1">
        <v>378.0</v>
      </c>
      <c r="D240" s="1">
        <v>76.0</v>
      </c>
      <c r="E240" s="1" t="s">
        <v>17</v>
      </c>
      <c r="F240" s="1" t="s">
        <v>18</v>
      </c>
      <c r="G240" s="1" t="s">
        <v>19</v>
      </c>
      <c r="H240" s="1" t="s">
        <v>642</v>
      </c>
      <c r="I240" s="1" t="s">
        <v>643</v>
      </c>
      <c r="J240" s="1" t="s">
        <v>644</v>
      </c>
      <c r="K240" s="1" t="s">
        <v>645</v>
      </c>
      <c r="L240" s="1">
        <v>-1.0</v>
      </c>
      <c r="M240" s="1">
        <v>0.004716666666666667</v>
      </c>
      <c r="N240" s="1">
        <v>16.6887</v>
      </c>
      <c r="O240" s="1" t="s">
        <v>24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idden="1">
      <c r="A241" s="1" t="s">
        <v>15</v>
      </c>
      <c r="B241" s="1" t="s">
        <v>16</v>
      </c>
      <c r="C241" s="1">
        <v>485.0</v>
      </c>
      <c r="D241" s="1">
        <v>24.0</v>
      </c>
      <c r="E241" s="1" t="s">
        <v>17</v>
      </c>
      <c r="F241" s="1" t="s">
        <v>18</v>
      </c>
      <c r="G241" s="1" t="s">
        <v>19</v>
      </c>
      <c r="H241" s="1" t="s">
        <v>646</v>
      </c>
      <c r="I241" s="1" t="s">
        <v>647</v>
      </c>
      <c r="J241" s="1" t="s">
        <v>648</v>
      </c>
      <c r="K241" s="1" t="s">
        <v>649</v>
      </c>
      <c r="L241" s="1">
        <v>-1.0</v>
      </c>
      <c r="M241" s="1">
        <v>0.00765</v>
      </c>
      <c r="N241" s="1">
        <v>22.454416666666667</v>
      </c>
      <c r="O241" s="1" t="s">
        <v>24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idden="1">
      <c r="A242" s="1" t="s">
        <v>25</v>
      </c>
      <c r="B242" s="1" t="s">
        <v>26</v>
      </c>
      <c r="C242" s="1">
        <v>713.0</v>
      </c>
      <c r="D242" s="1">
        <v>0.0</v>
      </c>
      <c r="E242" s="2"/>
      <c r="F242" s="1" t="s">
        <v>27</v>
      </c>
      <c r="G242" s="1" t="s">
        <v>19</v>
      </c>
      <c r="H242" s="1" t="s">
        <v>650</v>
      </c>
      <c r="I242" s="1" t="s">
        <v>651</v>
      </c>
      <c r="J242" s="1" t="s">
        <v>651</v>
      </c>
      <c r="K242" s="2"/>
      <c r="L242" s="1">
        <v>0.0</v>
      </c>
      <c r="M242" s="1"/>
      <c r="N242" s="1">
        <v>15.82145</v>
      </c>
      <c r="O242" s="1" t="s">
        <v>30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idden="1">
      <c r="A243" s="1" t="s">
        <v>44</v>
      </c>
      <c r="B243" s="1" t="s">
        <v>16</v>
      </c>
      <c r="C243" s="1">
        <v>394.0</v>
      </c>
      <c r="D243" s="1">
        <v>0.0</v>
      </c>
      <c r="E243" s="1" t="s">
        <v>45</v>
      </c>
      <c r="F243" s="1" t="s">
        <v>27</v>
      </c>
      <c r="G243" s="1" t="s">
        <v>19</v>
      </c>
      <c r="H243" s="1" t="s">
        <v>652</v>
      </c>
      <c r="I243" s="1" t="s">
        <v>653</v>
      </c>
      <c r="J243" s="1" t="s">
        <v>653</v>
      </c>
      <c r="K243" s="2"/>
      <c r="L243" s="1">
        <v>-1.0</v>
      </c>
      <c r="M243" s="1"/>
      <c r="N243" s="1">
        <v>13.932216666666667</v>
      </c>
      <c r="O243" s="1" t="s">
        <v>30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idden="1">
      <c r="A244" s="1" t="s">
        <v>44</v>
      </c>
      <c r="B244" s="1" t="s">
        <v>16</v>
      </c>
      <c r="C244" s="1">
        <v>528.0</v>
      </c>
      <c r="D244" s="1">
        <v>0.0</v>
      </c>
      <c r="E244" s="1" t="s">
        <v>45</v>
      </c>
      <c r="F244" s="1" t="s">
        <v>27</v>
      </c>
      <c r="G244" s="1" t="s">
        <v>19</v>
      </c>
      <c r="H244" s="1" t="s">
        <v>654</v>
      </c>
      <c r="I244" s="1" t="s">
        <v>655</v>
      </c>
      <c r="J244" s="1" t="s">
        <v>655</v>
      </c>
      <c r="K244" s="2"/>
      <c r="L244" s="1">
        <v>3.0</v>
      </c>
      <c r="M244" s="1"/>
      <c r="N244" s="1">
        <v>18.664066666666667</v>
      </c>
      <c r="O244" s="1" t="s">
        <v>30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idden="1">
      <c r="A245" s="1" t="s">
        <v>15</v>
      </c>
      <c r="B245" s="1" t="s">
        <v>16</v>
      </c>
      <c r="C245" s="3">
        <v>369.0</v>
      </c>
      <c r="D245" s="1">
        <v>129.0</v>
      </c>
      <c r="E245" s="2"/>
      <c r="F245" s="1" t="s">
        <v>39</v>
      </c>
      <c r="G245" s="1" t="s">
        <v>52</v>
      </c>
      <c r="H245" s="1" t="s">
        <v>656</v>
      </c>
      <c r="I245" s="1" t="s">
        <v>657</v>
      </c>
      <c r="J245" s="1" t="s">
        <v>397</v>
      </c>
      <c r="K245" s="2"/>
      <c r="L245" s="1">
        <v>691.0</v>
      </c>
      <c r="M245" s="1"/>
      <c r="N245" s="1">
        <v>25.140516666666667</v>
      </c>
      <c r="O245" s="1" t="s">
        <v>24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idden="1">
      <c r="A246" s="1" t="s">
        <v>44</v>
      </c>
      <c r="B246" s="1" t="s">
        <v>16</v>
      </c>
      <c r="C246" s="1">
        <v>658.0</v>
      </c>
      <c r="D246" s="1">
        <v>0.0</v>
      </c>
      <c r="E246" s="1" t="s">
        <v>45</v>
      </c>
      <c r="F246" s="1" t="s">
        <v>27</v>
      </c>
      <c r="G246" s="1" t="s">
        <v>19</v>
      </c>
      <c r="H246" s="1" t="s">
        <v>658</v>
      </c>
      <c r="I246" s="1" t="s">
        <v>659</v>
      </c>
      <c r="J246" s="1" t="s">
        <v>659</v>
      </c>
      <c r="K246" s="2"/>
      <c r="L246" s="1">
        <v>7.0</v>
      </c>
      <c r="M246" s="1"/>
      <c r="N246" s="1">
        <v>22.53755</v>
      </c>
      <c r="O246" s="1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idden="1">
      <c r="A247" s="1" t="s">
        <v>15</v>
      </c>
      <c r="B247" s="1" t="s">
        <v>16</v>
      </c>
      <c r="C247" s="1">
        <v>593.0</v>
      </c>
      <c r="D247" s="1">
        <v>0.0</v>
      </c>
      <c r="E247" s="1" t="s">
        <v>441</v>
      </c>
      <c r="F247" s="1" t="s">
        <v>18</v>
      </c>
      <c r="G247" s="1" t="s">
        <v>35</v>
      </c>
      <c r="H247" s="1" t="s">
        <v>660</v>
      </c>
      <c r="I247" s="1" t="s">
        <v>661</v>
      </c>
      <c r="J247" s="1" t="s">
        <v>662</v>
      </c>
      <c r="K247" s="1" t="s">
        <v>663</v>
      </c>
      <c r="L247" s="1">
        <v>2.0</v>
      </c>
      <c r="M247" s="1">
        <v>0.007333333333333333</v>
      </c>
      <c r="N247" s="1">
        <v>28.630166666666668</v>
      </c>
      <c r="O247" s="1" t="s">
        <v>24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idden="1">
      <c r="A248" s="1" t="s">
        <v>25</v>
      </c>
      <c r="B248" s="1" t="s">
        <v>26</v>
      </c>
      <c r="C248" s="1">
        <v>329.0</v>
      </c>
      <c r="D248" s="1">
        <v>0.0</v>
      </c>
      <c r="E248" s="2"/>
      <c r="F248" s="1" t="s">
        <v>27</v>
      </c>
      <c r="G248" s="1" t="s">
        <v>19</v>
      </c>
      <c r="H248" s="1" t="s">
        <v>664</v>
      </c>
      <c r="I248" s="1" t="s">
        <v>665</v>
      </c>
      <c r="J248" s="1" t="s">
        <v>665</v>
      </c>
      <c r="K248" s="2"/>
      <c r="L248" s="1">
        <v>3.0</v>
      </c>
      <c r="M248" s="1"/>
      <c r="N248" s="1">
        <v>18.634783333333335</v>
      </c>
      <c r="O248" s="1" t="s">
        <v>30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idden="1">
      <c r="A249" s="1" t="s">
        <v>44</v>
      </c>
      <c r="B249" s="1" t="s">
        <v>16</v>
      </c>
      <c r="C249" s="3">
        <v>643.0</v>
      </c>
      <c r="D249" s="1">
        <v>0.0</v>
      </c>
      <c r="E249" s="1" t="s">
        <v>45</v>
      </c>
      <c r="F249" s="1" t="s">
        <v>27</v>
      </c>
      <c r="G249" s="1" t="s">
        <v>19</v>
      </c>
      <c r="H249" s="1" t="s">
        <v>666</v>
      </c>
      <c r="I249" s="1" t="s">
        <v>667</v>
      </c>
      <c r="J249" s="1" t="s">
        <v>667</v>
      </c>
      <c r="K249" s="2"/>
      <c r="L249" s="1">
        <v>3.0</v>
      </c>
      <c r="M249" s="1"/>
      <c r="N249" s="1">
        <v>19.02155</v>
      </c>
      <c r="O249" s="1" t="s">
        <v>30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idden="1">
      <c r="A250" s="1" t="s">
        <v>15</v>
      </c>
      <c r="B250" s="1" t="s">
        <v>16</v>
      </c>
      <c r="C250" s="1">
        <v>349.0</v>
      </c>
      <c r="D250" s="1">
        <v>0.0</v>
      </c>
      <c r="E250" s="1" t="s">
        <v>17</v>
      </c>
      <c r="F250" s="1" t="s">
        <v>18</v>
      </c>
      <c r="G250" s="1" t="s">
        <v>19</v>
      </c>
      <c r="H250" s="1" t="s">
        <v>668</v>
      </c>
      <c r="I250" s="1" t="s">
        <v>669</v>
      </c>
      <c r="J250" s="1" t="s">
        <v>670</v>
      </c>
      <c r="K250" s="1" t="s">
        <v>671</v>
      </c>
      <c r="L250" s="1">
        <v>0.0</v>
      </c>
      <c r="M250" s="1">
        <v>0.04253333333333333</v>
      </c>
      <c r="N250" s="1">
        <v>8.372633333333333</v>
      </c>
      <c r="O250" s="1" t="s">
        <v>24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idden="1">
      <c r="A251" s="1" t="s">
        <v>15</v>
      </c>
      <c r="B251" s="1" t="s">
        <v>16</v>
      </c>
      <c r="C251" s="1">
        <v>996.0</v>
      </c>
      <c r="D251" s="1">
        <v>0.0</v>
      </c>
      <c r="E251" s="1" t="s">
        <v>17</v>
      </c>
      <c r="F251" s="1" t="s">
        <v>18</v>
      </c>
      <c r="G251" s="1" t="s">
        <v>35</v>
      </c>
      <c r="H251" s="1" t="s">
        <v>672</v>
      </c>
      <c r="I251" s="1" t="s">
        <v>673</v>
      </c>
      <c r="J251" s="1" t="s">
        <v>674</v>
      </c>
      <c r="K251" s="1" t="s">
        <v>675</v>
      </c>
      <c r="L251" s="1">
        <v>-2.0</v>
      </c>
      <c r="M251" s="1">
        <v>0.04665</v>
      </c>
      <c r="N251" s="1">
        <v>13.444433333333333</v>
      </c>
      <c r="O251" s="1" t="s">
        <v>24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idden="1">
      <c r="A252" s="1" t="s">
        <v>25</v>
      </c>
      <c r="B252" s="1" t="s">
        <v>26</v>
      </c>
      <c r="C252" s="1">
        <v>437.0</v>
      </c>
      <c r="D252" s="1">
        <v>0.0</v>
      </c>
      <c r="E252" s="2"/>
      <c r="F252" s="1" t="s">
        <v>27</v>
      </c>
      <c r="G252" s="1" t="s">
        <v>19</v>
      </c>
      <c r="H252" s="1" t="s">
        <v>676</v>
      </c>
      <c r="I252" s="1" t="s">
        <v>677</v>
      </c>
      <c r="J252" s="1" t="s">
        <v>677</v>
      </c>
      <c r="K252" s="2"/>
      <c r="L252" s="1">
        <v>-3.0</v>
      </c>
      <c r="M252" s="1"/>
      <c r="N252" s="1">
        <v>11.9507</v>
      </c>
      <c r="O252" s="1" t="s">
        <v>30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idden="1">
      <c r="A253" s="1" t="s">
        <v>44</v>
      </c>
      <c r="B253" s="1" t="s">
        <v>16</v>
      </c>
      <c r="C253" s="1">
        <v>575.0</v>
      </c>
      <c r="D253" s="1">
        <v>0.0</v>
      </c>
      <c r="E253" s="1" t="s">
        <v>45</v>
      </c>
      <c r="F253" s="1" t="s">
        <v>27</v>
      </c>
      <c r="G253" s="1" t="s">
        <v>19</v>
      </c>
      <c r="H253" s="1" t="s">
        <v>678</v>
      </c>
      <c r="I253" s="1" t="s">
        <v>679</v>
      </c>
      <c r="J253" s="1" t="s">
        <v>679</v>
      </c>
      <c r="K253" s="2"/>
      <c r="L253" s="1">
        <v>4.0</v>
      </c>
      <c r="M253" s="1"/>
      <c r="N253" s="1">
        <v>19.254633333333334</v>
      </c>
      <c r="O253" s="1" t="s">
        <v>30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idden="1">
      <c r="A254" s="1" t="s">
        <v>38</v>
      </c>
      <c r="B254" s="1" t="s">
        <v>16</v>
      </c>
      <c r="C254" s="1">
        <v>45.0</v>
      </c>
      <c r="D254" s="1">
        <v>0.0</v>
      </c>
      <c r="E254" s="2"/>
      <c r="F254" s="1" t="s">
        <v>39</v>
      </c>
      <c r="G254" s="1" t="s">
        <v>35</v>
      </c>
      <c r="H254" s="1" t="s">
        <v>680</v>
      </c>
      <c r="I254" s="1" t="s">
        <v>681</v>
      </c>
      <c r="J254" s="1" t="s">
        <v>397</v>
      </c>
      <c r="K254" s="2"/>
      <c r="L254" s="1">
        <v>729.0</v>
      </c>
      <c r="M254" s="1"/>
      <c r="N254" s="1">
        <v>8.0894</v>
      </c>
      <c r="O254" s="1" t="s">
        <v>43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idden="1">
      <c r="A255" s="1" t="s">
        <v>15</v>
      </c>
      <c r="B255" s="1" t="s">
        <v>16</v>
      </c>
      <c r="C255" s="1">
        <v>215.0</v>
      </c>
      <c r="D255" s="1">
        <v>54.0</v>
      </c>
      <c r="E255" s="2"/>
      <c r="F255" s="1" t="s">
        <v>39</v>
      </c>
      <c r="G255" s="1" t="s">
        <v>52</v>
      </c>
      <c r="H255" s="1" t="s">
        <v>682</v>
      </c>
      <c r="I255" s="1" t="s">
        <v>683</v>
      </c>
      <c r="J255" s="1" t="s">
        <v>397</v>
      </c>
      <c r="K255" s="2"/>
      <c r="L255" s="1">
        <v>717.0</v>
      </c>
      <c r="M255" s="1"/>
      <c r="N255" s="1">
        <v>11.5549</v>
      </c>
      <c r="O255" s="1" t="s">
        <v>24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idden="1">
      <c r="A256" s="1" t="s">
        <v>15</v>
      </c>
      <c r="B256" s="1" t="s">
        <v>16</v>
      </c>
      <c r="C256" s="3">
        <v>498.0</v>
      </c>
      <c r="D256" s="1">
        <v>0.0</v>
      </c>
      <c r="E256" s="1" t="s">
        <v>441</v>
      </c>
      <c r="F256" s="1" t="s">
        <v>18</v>
      </c>
      <c r="G256" s="1" t="s">
        <v>19</v>
      </c>
      <c r="H256" s="1" t="s">
        <v>684</v>
      </c>
      <c r="I256" s="1" t="s">
        <v>685</v>
      </c>
      <c r="J256" s="1" t="s">
        <v>686</v>
      </c>
      <c r="K256" s="1" t="s">
        <v>687</v>
      </c>
      <c r="L256" s="1">
        <v>-2.0</v>
      </c>
      <c r="M256" s="1">
        <v>0.005083333333333333</v>
      </c>
      <c r="N256" s="1">
        <v>16.27235</v>
      </c>
      <c r="O256" s="1" t="s">
        <v>24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idden="1">
      <c r="A257" s="1" t="s">
        <v>15</v>
      </c>
      <c r="B257" s="1" t="s">
        <v>16</v>
      </c>
      <c r="C257" s="3">
        <v>239.0</v>
      </c>
      <c r="D257" s="1">
        <v>50.0</v>
      </c>
      <c r="E257" s="2"/>
      <c r="F257" s="1" t="s">
        <v>39</v>
      </c>
      <c r="G257" s="1" t="s">
        <v>19</v>
      </c>
      <c r="H257" s="1" t="s">
        <v>688</v>
      </c>
      <c r="I257" s="1" t="s">
        <v>689</v>
      </c>
      <c r="J257" s="1" t="s">
        <v>397</v>
      </c>
      <c r="K257" s="2"/>
      <c r="L257" s="1">
        <v>704.0</v>
      </c>
      <c r="M257" s="1"/>
      <c r="N257" s="1">
        <v>24.7162</v>
      </c>
      <c r="O257" s="1" t="s">
        <v>24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idden="1">
      <c r="A258" s="1" t="s">
        <v>25</v>
      </c>
      <c r="B258" s="1" t="s">
        <v>26</v>
      </c>
      <c r="C258" s="1">
        <v>683.0</v>
      </c>
      <c r="D258" s="1">
        <v>0.0</v>
      </c>
      <c r="E258" s="2"/>
      <c r="F258" s="1" t="s">
        <v>27</v>
      </c>
      <c r="G258" s="1" t="s">
        <v>19</v>
      </c>
      <c r="H258" s="1" t="s">
        <v>690</v>
      </c>
      <c r="I258" s="1" t="s">
        <v>691</v>
      </c>
      <c r="J258" s="1" t="s">
        <v>691</v>
      </c>
      <c r="K258" s="2"/>
      <c r="L258" s="1">
        <v>0.0</v>
      </c>
      <c r="M258" s="1"/>
      <c r="N258" s="1">
        <v>15.46295</v>
      </c>
      <c r="O258" s="1" t="s">
        <v>30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idden="1">
      <c r="A259" s="1" t="s">
        <v>44</v>
      </c>
      <c r="B259" s="1" t="s">
        <v>16</v>
      </c>
      <c r="C259" s="1">
        <v>379.0</v>
      </c>
      <c r="D259" s="1">
        <v>0.0</v>
      </c>
      <c r="E259" s="1" t="s">
        <v>45</v>
      </c>
      <c r="F259" s="1" t="s">
        <v>27</v>
      </c>
      <c r="G259" s="1" t="s">
        <v>19</v>
      </c>
      <c r="H259" s="1" t="s">
        <v>692</v>
      </c>
      <c r="I259" s="1" t="s">
        <v>693</v>
      </c>
      <c r="J259" s="1" t="s">
        <v>693</v>
      </c>
      <c r="K259" s="2"/>
      <c r="L259" s="1">
        <v>1.0</v>
      </c>
      <c r="M259" s="1"/>
      <c r="N259" s="1">
        <v>16.219333333333335</v>
      </c>
      <c r="O259" s="1" t="s">
        <v>30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idden="1">
      <c r="A260" s="1" t="s">
        <v>25</v>
      </c>
      <c r="B260" s="1" t="s">
        <v>26</v>
      </c>
      <c r="C260" s="1">
        <v>622.0</v>
      </c>
      <c r="D260" s="1">
        <v>0.0</v>
      </c>
      <c r="E260" s="2"/>
      <c r="F260" s="1" t="s">
        <v>27</v>
      </c>
      <c r="G260" s="1" t="s">
        <v>19</v>
      </c>
      <c r="H260" s="1" t="s">
        <v>694</v>
      </c>
      <c r="I260" s="1" t="s">
        <v>695</v>
      </c>
      <c r="J260" s="1" t="s">
        <v>695</v>
      </c>
      <c r="K260" s="2"/>
      <c r="L260" s="1">
        <v>-4.0</v>
      </c>
      <c r="M260" s="1"/>
      <c r="N260" s="1">
        <v>10.520566666666667</v>
      </c>
      <c r="O260" s="1" t="s">
        <v>30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idden="1">
      <c r="A261" s="1" t="s">
        <v>15</v>
      </c>
      <c r="B261" s="1" t="s">
        <v>16</v>
      </c>
      <c r="C261" s="1">
        <v>514.0</v>
      </c>
      <c r="D261" s="1">
        <v>0.0</v>
      </c>
      <c r="E261" s="1" t="s">
        <v>441</v>
      </c>
      <c r="F261" s="1" t="s">
        <v>18</v>
      </c>
      <c r="G261" s="1" t="s">
        <v>19</v>
      </c>
      <c r="H261" s="1" t="s">
        <v>696</v>
      </c>
      <c r="I261" s="1" t="s">
        <v>697</v>
      </c>
      <c r="J261" s="1" t="s">
        <v>698</v>
      </c>
      <c r="K261" s="1" t="s">
        <v>699</v>
      </c>
      <c r="L261" s="1">
        <v>8.0</v>
      </c>
      <c r="M261" s="1">
        <v>0.0046</v>
      </c>
      <c r="N261" s="1">
        <v>28.1836</v>
      </c>
      <c r="O261" s="1" t="s">
        <v>24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idden="1">
      <c r="A262" s="1" t="s">
        <v>15</v>
      </c>
      <c r="B262" s="1" t="s">
        <v>16</v>
      </c>
      <c r="C262" s="3">
        <v>247.0</v>
      </c>
      <c r="D262" s="1">
        <v>62.0</v>
      </c>
      <c r="E262" s="2"/>
      <c r="F262" s="1" t="s">
        <v>39</v>
      </c>
      <c r="G262" s="1" t="s">
        <v>35</v>
      </c>
      <c r="H262" s="1" t="s">
        <v>700</v>
      </c>
      <c r="I262" s="1" t="s">
        <v>701</v>
      </c>
      <c r="J262" s="1" t="s">
        <v>397</v>
      </c>
      <c r="K262" s="2"/>
      <c r="L262" s="1">
        <v>728.0</v>
      </c>
      <c r="M262" s="1"/>
      <c r="N262" s="1">
        <v>7.80505</v>
      </c>
      <c r="O262" s="1" t="s">
        <v>24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idden="1">
      <c r="A263" s="1" t="s">
        <v>25</v>
      </c>
      <c r="B263" s="1" t="s">
        <v>26</v>
      </c>
      <c r="C263" s="3">
        <v>369.0</v>
      </c>
      <c r="D263" s="1">
        <v>0.0</v>
      </c>
      <c r="E263" s="2"/>
      <c r="F263" s="1" t="s">
        <v>27</v>
      </c>
      <c r="G263" s="1" t="s">
        <v>19</v>
      </c>
      <c r="H263" s="1" t="s">
        <v>702</v>
      </c>
      <c r="I263" s="1" t="s">
        <v>703</v>
      </c>
      <c r="J263" s="1" t="s">
        <v>703</v>
      </c>
      <c r="K263" s="2"/>
      <c r="L263" s="1">
        <v>-6.0</v>
      </c>
      <c r="M263" s="1"/>
      <c r="N263" s="1">
        <v>8.4517</v>
      </c>
      <c r="O263" s="1" t="s">
        <v>30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idden="1">
      <c r="A264" s="1" t="s">
        <v>15</v>
      </c>
      <c r="B264" s="1" t="s">
        <v>16</v>
      </c>
      <c r="C264" s="1">
        <v>266.0</v>
      </c>
      <c r="D264" s="1">
        <v>0.0</v>
      </c>
      <c r="E264" s="1" t="s">
        <v>17</v>
      </c>
      <c r="F264" s="1" t="s">
        <v>18</v>
      </c>
      <c r="G264" s="1" t="s">
        <v>19</v>
      </c>
      <c r="H264" s="1" t="s">
        <v>704</v>
      </c>
      <c r="I264" s="1" t="s">
        <v>705</v>
      </c>
      <c r="J264" s="1" t="s">
        <v>706</v>
      </c>
      <c r="K264" s="1" t="s">
        <v>707</v>
      </c>
      <c r="L264" s="1">
        <v>-5.0</v>
      </c>
      <c r="M264" s="1">
        <v>0.013766666666666667</v>
      </c>
      <c r="N264" s="1">
        <v>7.665783333333334</v>
      </c>
      <c r="O264" s="1" t="s">
        <v>24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idden="1">
      <c r="A265" s="1" t="s">
        <v>15</v>
      </c>
      <c r="B265" s="1" t="s">
        <v>16</v>
      </c>
      <c r="C265" s="1">
        <v>746.0</v>
      </c>
      <c r="D265" s="1">
        <v>150.0</v>
      </c>
      <c r="E265" s="2"/>
      <c r="F265" s="1" t="s">
        <v>39</v>
      </c>
      <c r="G265" s="1" t="s">
        <v>52</v>
      </c>
      <c r="H265" s="1" t="s">
        <v>708</v>
      </c>
      <c r="I265" s="1" t="s">
        <v>709</v>
      </c>
      <c r="J265" s="1" t="s">
        <v>397</v>
      </c>
      <c r="K265" s="2"/>
      <c r="L265" s="1">
        <v>736.0</v>
      </c>
      <c r="M265" s="1"/>
      <c r="N265" s="1">
        <v>13.350516666666667</v>
      </c>
      <c r="O265" s="1" t="s">
        <v>24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idden="1">
      <c r="A266" s="1" t="s">
        <v>25</v>
      </c>
      <c r="B266" s="1" t="s">
        <v>26</v>
      </c>
      <c r="C266" s="1">
        <v>329.0</v>
      </c>
      <c r="D266" s="1">
        <v>0.0</v>
      </c>
      <c r="E266" s="2"/>
      <c r="F266" s="1" t="s">
        <v>27</v>
      </c>
      <c r="G266" s="1" t="s">
        <v>19</v>
      </c>
      <c r="H266" s="1" t="s">
        <v>710</v>
      </c>
      <c r="I266" s="1" t="s">
        <v>711</v>
      </c>
      <c r="J266" s="1" t="s">
        <v>711</v>
      </c>
      <c r="K266" s="2"/>
      <c r="L266" s="1">
        <v>-4.0</v>
      </c>
      <c r="M266" s="1"/>
      <c r="N266" s="1">
        <v>10.765116666666666</v>
      </c>
      <c r="O266" s="1" t="s">
        <v>30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idden="1">
      <c r="A267" s="1" t="s">
        <v>15</v>
      </c>
      <c r="B267" s="1" t="s">
        <v>16</v>
      </c>
      <c r="C267" s="1">
        <v>364.0</v>
      </c>
      <c r="D267" s="1">
        <v>0.0</v>
      </c>
      <c r="E267" s="1" t="s">
        <v>441</v>
      </c>
      <c r="F267" s="1" t="s">
        <v>18</v>
      </c>
      <c r="G267" s="1" t="s">
        <v>35</v>
      </c>
      <c r="H267" s="1" t="s">
        <v>712</v>
      </c>
      <c r="I267" s="1" t="s">
        <v>713</v>
      </c>
      <c r="J267" s="1" t="s">
        <v>714</v>
      </c>
      <c r="K267" s="1" t="s">
        <v>715</v>
      </c>
      <c r="L267" s="1">
        <v>-12.0</v>
      </c>
      <c r="M267" s="1">
        <v>0.007316666666666667</v>
      </c>
      <c r="N267" s="1">
        <v>9.071083333333334</v>
      </c>
      <c r="O267" s="1" t="s">
        <v>24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idden="1">
      <c r="A268" s="1" t="s">
        <v>38</v>
      </c>
      <c r="B268" s="1" t="s">
        <v>16</v>
      </c>
      <c r="C268" s="1">
        <v>309.0</v>
      </c>
      <c r="D268" s="1">
        <v>0.0</v>
      </c>
      <c r="E268" s="2"/>
      <c r="F268" s="1" t="s">
        <v>39</v>
      </c>
      <c r="G268" s="1" t="s">
        <v>35</v>
      </c>
      <c r="H268" s="1" t="s">
        <v>716</v>
      </c>
      <c r="I268" s="1" t="s">
        <v>717</v>
      </c>
      <c r="J268" s="1" t="s">
        <v>397</v>
      </c>
      <c r="K268" s="2"/>
      <c r="L268" s="1">
        <v>760.0</v>
      </c>
      <c r="M268" s="1"/>
      <c r="N268" s="1">
        <v>8.761083333333334</v>
      </c>
      <c r="O268" s="1" t="s">
        <v>43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idden="1">
      <c r="A269" s="1" t="s">
        <v>15</v>
      </c>
      <c r="B269" s="1" t="s">
        <v>16</v>
      </c>
      <c r="C269" s="1">
        <v>501.0</v>
      </c>
      <c r="D269" s="1">
        <v>27.0</v>
      </c>
      <c r="E269" s="1" t="s">
        <v>441</v>
      </c>
      <c r="F269" s="1" t="s">
        <v>18</v>
      </c>
      <c r="G269" s="1" t="s">
        <v>19</v>
      </c>
      <c r="H269" s="1" t="s">
        <v>718</v>
      </c>
      <c r="I269" s="1" t="s">
        <v>719</v>
      </c>
      <c r="J269" s="1" t="s">
        <v>720</v>
      </c>
      <c r="K269" s="1" t="s">
        <v>721</v>
      </c>
      <c r="L269" s="1">
        <v>-1.0</v>
      </c>
      <c r="M269" s="1">
        <v>0.005033333333333333</v>
      </c>
      <c r="N269" s="1">
        <v>14.31265</v>
      </c>
      <c r="O269" s="1" t="s">
        <v>24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idden="1">
      <c r="A270" s="1" t="s">
        <v>44</v>
      </c>
      <c r="B270" s="1" t="s">
        <v>16</v>
      </c>
      <c r="C270" s="1">
        <v>436.0</v>
      </c>
      <c r="D270" s="1">
        <v>0.0</v>
      </c>
      <c r="E270" s="1" t="s">
        <v>45</v>
      </c>
      <c r="F270" s="1" t="s">
        <v>27</v>
      </c>
      <c r="G270" s="1" t="s">
        <v>19</v>
      </c>
      <c r="H270" s="1" t="s">
        <v>722</v>
      </c>
      <c r="I270" s="1" t="s">
        <v>723</v>
      </c>
      <c r="J270" s="1" t="s">
        <v>723</v>
      </c>
      <c r="K270" s="2"/>
      <c r="L270" s="1">
        <v>-3.0</v>
      </c>
      <c r="M270" s="1"/>
      <c r="N270" s="1">
        <v>11.12695</v>
      </c>
      <c r="O270" s="1" t="s">
        <v>30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idden="1">
      <c r="A271" s="1" t="s">
        <v>44</v>
      </c>
      <c r="B271" s="1" t="s">
        <v>16</v>
      </c>
      <c r="C271" s="3">
        <v>264.0</v>
      </c>
      <c r="D271" s="1">
        <v>0.0</v>
      </c>
      <c r="E271" s="1" t="s">
        <v>45</v>
      </c>
      <c r="F271" s="1" t="s">
        <v>27</v>
      </c>
      <c r="G271" s="1" t="s">
        <v>19</v>
      </c>
      <c r="H271" s="1" t="s">
        <v>724</v>
      </c>
      <c r="I271" s="1" t="s">
        <v>725</v>
      </c>
      <c r="J271" s="1" t="s">
        <v>725</v>
      </c>
      <c r="K271" s="2"/>
      <c r="L271" s="1">
        <v>-2.0</v>
      </c>
      <c r="M271" s="1"/>
      <c r="N271" s="1">
        <v>12.904883333333334</v>
      </c>
      <c r="O271" s="1" t="s">
        <v>30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idden="1">
      <c r="A272" s="1" t="s">
        <v>15</v>
      </c>
      <c r="B272" s="1" t="s">
        <v>16</v>
      </c>
      <c r="C272" s="3">
        <v>215.0</v>
      </c>
      <c r="D272" s="1">
        <v>54.0</v>
      </c>
      <c r="E272" s="2"/>
      <c r="F272" s="1" t="s">
        <v>39</v>
      </c>
      <c r="G272" s="1" t="s">
        <v>35</v>
      </c>
      <c r="H272" s="1" t="s">
        <v>726</v>
      </c>
      <c r="I272" s="1" t="s">
        <v>727</v>
      </c>
      <c r="J272" s="1" t="s">
        <v>397</v>
      </c>
      <c r="K272" s="2"/>
      <c r="L272" s="1">
        <v>771.0</v>
      </c>
      <c r="M272" s="1"/>
      <c r="N272" s="1">
        <v>8.539166666666667</v>
      </c>
      <c r="O272" s="1" t="s">
        <v>24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idden="1">
      <c r="A273" s="1" t="s">
        <v>15</v>
      </c>
      <c r="B273" s="1" t="s">
        <v>16</v>
      </c>
      <c r="C273" s="1">
        <v>553.0</v>
      </c>
      <c r="D273" s="1">
        <v>0.0</v>
      </c>
      <c r="E273" s="1" t="s">
        <v>441</v>
      </c>
      <c r="F273" s="1" t="s">
        <v>18</v>
      </c>
      <c r="G273" s="1" t="s">
        <v>35</v>
      </c>
      <c r="H273" s="1" t="s">
        <v>728</v>
      </c>
      <c r="I273" s="1" t="s">
        <v>729</v>
      </c>
      <c r="J273" s="1" t="s">
        <v>730</v>
      </c>
      <c r="K273" s="1" t="s">
        <v>731</v>
      </c>
      <c r="L273" s="1">
        <v>-3.0</v>
      </c>
      <c r="M273" s="1">
        <v>0.0054</v>
      </c>
      <c r="N273" s="1">
        <v>13.9809</v>
      </c>
      <c r="O273" s="1" t="s">
        <v>24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idden="1">
      <c r="A274" s="1" t="s">
        <v>55</v>
      </c>
      <c r="B274" s="1" t="s">
        <v>16</v>
      </c>
      <c r="C274" s="1">
        <v>264.0</v>
      </c>
      <c r="D274" s="1">
        <v>0.0</v>
      </c>
      <c r="E274" s="1" t="s">
        <v>149</v>
      </c>
      <c r="F274" s="1" t="s">
        <v>27</v>
      </c>
      <c r="G274" s="1" t="s">
        <v>19</v>
      </c>
      <c r="H274" s="1" t="s">
        <v>732</v>
      </c>
      <c r="I274" s="1" t="s">
        <v>733</v>
      </c>
      <c r="J274" s="1" t="s">
        <v>733</v>
      </c>
      <c r="K274" s="2"/>
      <c r="L274" s="1">
        <v>0.0</v>
      </c>
      <c r="M274" s="1"/>
      <c r="N274" s="1">
        <v>14.516983333333334</v>
      </c>
      <c r="O274" s="1" t="s">
        <v>30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idden="1">
      <c r="A275" s="1" t="s">
        <v>55</v>
      </c>
      <c r="B275" s="1" t="s">
        <v>26</v>
      </c>
      <c r="C275" s="1">
        <v>528.0</v>
      </c>
      <c r="D275" s="1">
        <v>0.0</v>
      </c>
      <c r="E275" s="1" t="s">
        <v>734</v>
      </c>
      <c r="F275" s="1" t="s">
        <v>27</v>
      </c>
      <c r="G275" s="1" t="s">
        <v>19</v>
      </c>
      <c r="H275" s="1" t="s">
        <v>735</v>
      </c>
      <c r="I275" s="1" t="s">
        <v>736</v>
      </c>
      <c r="J275" s="1" t="s">
        <v>736</v>
      </c>
      <c r="K275" s="2"/>
      <c r="L275" s="1">
        <v>-1.0</v>
      </c>
      <c r="M275" s="1"/>
      <c r="N275" s="1">
        <v>13.805433333333333</v>
      </c>
      <c r="O275" s="1" t="s">
        <v>30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idden="1">
      <c r="A276" s="1" t="s">
        <v>44</v>
      </c>
      <c r="B276" s="1" t="s">
        <v>16</v>
      </c>
      <c r="C276" s="1">
        <v>329.0</v>
      </c>
      <c r="D276" s="1">
        <v>0.0</v>
      </c>
      <c r="E276" s="1" t="s">
        <v>45</v>
      </c>
      <c r="F276" s="1" t="s">
        <v>27</v>
      </c>
      <c r="G276" s="1" t="s">
        <v>19</v>
      </c>
      <c r="H276" s="1" t="s">
        <v>737</v>
      </c>
      <c r="I276" s="1" t="s">
        <v>738</v>
      </c>
      <c r="J276" s="1" t="s">
        <v>738</v>
      </c>
      <c r="K276" s="2"/>
      <c r="L276" s="1">
        <v>-1.0</v>
      </c>
      <c r="M276" s="1"/>
      <c r="N276" s="1">
        <v>13.206</v>
      </c>
      <c r="O276" s="1" t="s">
        <v>30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idden="1">
      <c r="A277" s="1" t="s">
        <v>15</v>
      </c>
      <c r="B277" s="1" t="s">
        <v>16</v>
      </c>
      <c r="C277" s="1">
        <v>199.0</v>
      </c>
      <c r="D277" s="1">
        <v>50.0</v>
      </c>
      <c r="E277" s="2"/>
      <c r="F277" s="1" t="s">
        <v>39</v>
      </c>
      <c r="G277" s="1" t="s">
        <v>19</v>
      </c>
      <c r="H277" s="1" t="s">
        <v>739</v>
      </c>
      <c r="I277" s="1" t="s">
        <v>740</v>
      </c>
      <c r="J277" s="1" t="s">
        <v>740</v>
      </c>
      <c r="K277" s="2"/>
      <c r="L277" s="1">
        <v>-5.0</v>
      </c>
      <c r="M277" s="1"/>
      <c r="N277" s="1">
        <v>13.235833333333334</v>
      </c>
      <c r="O277" s="1" t="s">
        <v>24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idden="1">
      <c r="A278" s="1" t="s">
        <v>44</v>
      </c>
      <c r="B278" s="1" t="s">
        <v>16</v>
      </c>
      <c r="C278" s="3">
        <v>815.0</v>
      </c>
      <c r="D278" s="1">
        <v>0.0</v>
      </c>
      <c r="E278" s="1" t="s">
        <v>45</v>
      </c>
      <c r="F278" s="1" t="s">
        <v>27</v>
      </c>
      <c r="G278" s="1" t="s">
        <v>19</v>
      </c>
      <c r="H278" s="1" t="s">
        <v>741</v>
      </c>
      <c r="I278" s="1" t="s">
        <v>742</v>
      </c>
      <c r="J278" s="1" t="s">
        <v>742</v>
      </c>
      <c r="K278" s="2"/>
      <c r="L278" s="1">
        <v>-1.0</v>
      </c>
      <c r="M278" s="1"/>
      <c r="N278" s="1">
        <v>13.236216666666667</v>
      </c>
      <c r="O278" s="1" t="s">
        <v>30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idden="1">
      <c r="A279" s="1" t="s">
        <v>25</v>
      </c>
      <c r="B279" s="1" t="s">
        <v>26</v>
      </c>
      <c r="C279" s="1">
        <v>693.0</v>
      </c>
      <c r="D279" s="1">
        <v>0.0</v>
      </c>
      <c r="E279" s="2"/>
      <c r="F279" s="1" t="s">
        <v>27</v>
      </c>
      <c r="G279" s="1" t="s">
        <v>19</v>
      </c>
      <c r="H279" s="1" t="s">
        <v>743</v>
      </c>
      <c r="I279" s="1" t="s">
        <v>744</v>
      </c>
      <c r="J279" s="1" t="s">
        <v>744</v>
      </c>
      <c r="K279" s="2"/>
      <c r="L279" s="1">
        <v>0.0</v>
      </c>
      <c r="M279" s="1"/>
      <c r="N279" s="1">
        <v>14.189633333333333</v>
      </c>
      <c r="O279" s="1" t="s">
        <v>30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idden="1">
      <c r="A280" s="1" t="s">
        <v>15</v>
      </c>
      <c r="B280" s="1" t="s">
        <v>16</v>
      </c>
      <c r="C280" s="1">
        <v>219.0</v>
      </c>
      <c r="D280" s="1">
        <v>50.0</v>
      </c>
      <c r="E280" s="2"/>
      <c r="F280" s="1" t="s">
        <v>39</v>
      </c>
      <c r="G280" s="1" t="s">
        <v>35</v>
      </c>
      <c r="H280" s="1" t="s">
        <v>745</v>
      </c>
      <c r="I280" s="1" t="s">
        <v>746</v>
      </c>
      <c r="J280" s="1" t="s">
        <v>397</v>
      </c>
      <c r="K280" s="2"/>
      <c r="L280" s="1">
        <v>796.0</v>
      </c>
      <c r="M280" s="1"/>
      <c r="N280" s="1">
        <v>9.657166666666667</v>
      </c>
      <c r="O280" s="1" t="s">
        <v>24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idden="1">
      <c r="A281" s="1" t="s">
        <v>15</v>
      </c>
      <c r="B281" s="1" t="s">
        <v>16</v>
      </c>
      <c r="C281" s="3">
        <v>297.0</v>
      </c>
      <c r="D281" s="1">
        <v>0.0</v>
      </c>
      <c r="E281" s="2"/>
      <c r="F281" s="1" t="s">
        <v>39</v>
      </c>
      <c r="G281" s="1" t="s">
        <v>35</v>
      </c>
      <c r="H281" s="1" t="s">
        <v>747</v>
      </c>
      <c r="I281" s="1" t="s">
        <v>748</v>
      </c>
      <c r="J281" s="1" t="s">
        <v>748</v>
      </c>
      <c r="K281" s="2"/>
      <c r="L281" s="1">
        <v>-8.0</v>
      </c>
      <c r="M281" s="1"/>
      <c r="N281" s="1">
        <v>11.456533333333333</v>
      </c>
      <c r="O281" s="1" t="s">
        <v>24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idden="1">
      <c r="A282" s="1" t="s">
        <v>15</v>
      </c>
      <c r="B282" s="1" t="s">
        <v>16</v>
      </c>
      <c r="C282" s="3">
        <v>537.0</v>
      </c>
      <c r="D282" s="1">
        <v>0.0</v>
      </c>
      <c r="E282" s="1" t="s">
        <v>17</v>
      </c>
      <c r="F282" s="1" t="s">
        <v>18</v>
      </c>
      <c r="G282" s="1" t="s">
        <v>19</v>
      </c>
      <c r="H282" s="1" t="s">
        <v>749</v>
      </c>
      <c r="I282" s="1" t="s">
        <v>750</v>
      </c>
      <c r="J282" s="1" t="s">
        <v>751</v>
      </c>
      <c r="K282" s="1" t="s">
        <v>752</v>
      </c>
      <c r="L282" s="1">
        <v>8.0</v>
      </c>
      <c r="M282" s="1">
        <v>41.97165</v>
      </c>
      <c r="N282" s="1">
        <v>129.48716666666667</v>
      </c>
      <c r="O282" s="1" t="s">
        <v>24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idden="1">
      <c r="A283" s="1" t="s">
        <v>15</v>
      </c>
      <c r="B283" s="1" t="s">
        <v>16</v>
      </c>
      <c r="C283" s="1">
        <v>199.0</v>
      </c>
      <c r="D283" s="1">
        <v>50.0</v>
      </c>
      <c r="E283" s="2"/>
      <c r="F283" s="1" t="s">
        <v>39</v>
      </c>
      <c r="G283" s="1" t="s">
        <v>35</v>
      </c>
      <c r="H283" s="1" t="s">
        <v>753</v>
      </c>
      <c r="I283" s="1" t="s">
        <v>754</v>
      </c>
      <c r="J283" s="1" t="s">
        <v>754</v>
      </c>
      <c r="K283" s="2"/>
      <c r="L283" s="1">
        <v>-10.0</v>
      </c>
      <c r="M283" s="1"/>
      <c r="N283" s="1">
        <v>8.580616666666666</v>
      </c>
      <c r="O283" s="1" t="s">
        <v>24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idden="1">
      <c r="A284" s="1" t="s">
        <v>55</v>
      </c>
      <c r="B284" s="1" t="s">
        <v>16</v>
      </c>
      <c r="C284" s="1">
        <v>593.0</v>
      </c>
      <c r="D284" s="1">
        <v>0.0</v>
      </c>
      <c r="E284" s="1" t="s">
        <v>118</v>
      </c>
      <c r="F284" s="1" t="s">
        <v>27</v>
      </c>
      <c r="G284" s="1" t="s">
        <v>19</v>
      </c>
      <c r="H284" s="1" t="s">
        <v>755</v>
      </c>
      <c r="I284" s="1" t="s">
        <v>756</v>
      </c>
      <c r="J284" s="1" t="s">
        <v>756</v>
      </c>
      <c r="K284" s="2"/>
      <c r="L284" s="1">
        <v>0.0</v>
      </c>
      <c r="M284" s="1"/>
      <c r="N284" s="1">
        <v>14.20205</v>
      </c>
      <c r="O284" s="1" t="s">
        <v>30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idden="1">
      <c r="A285" s="1" t="s">
        <v>44</v>
      </c>
      <c r="B285" s="1" t="s">
        <v>16</v>
      </c>
      <c r="C285" s="1">
        <v>289.0</v>
      </c>
      <c r="D285" s="1">
        <v>0.0</v>
      </c>
      <c r="E285" s="1" t="s">
        <v>45</v>
      </c>
      <c r="F285" s="1" t="s">
        <v>27</v>
      </c>
      <c r="G285" s="1" t="s">
        <v>19</v>
      </c>
      <c r="H285" s="1" t="s">
        <v>757</v>
      </c>
      <c r="I285" s="1" t="s">
        <v>758</v>
      </c>
      <c r="J285" s="1" t="s">
        <v>758</v>
      </c>
      <c r="K285" s="2"/>
      <c r="L285" s="1">
        <v>-7.0</v>
      </c>
      <c r="M285" s="1"/>
      <c r="N285" s="1">
        <v>7.9070833333333335</v>
      </c>
      <c r="O285" s="1" t="s">
        <v>30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idden="1">
      <c r="A286" s="1" t="s">
        <v>25</v>
      </c>
      <c r="B286" s="1" t="s">
        <v>16</v>
      </c>
      <c r="C286" s="1">
        <v>264.0</v>
      </c>
      <c r="D286" s="1">
        <v>0.0</v>
      </c>
      <c r="E286" s="2"/>
      <c r="F286" s="1" t="s">
        <v>27</v>
      </c>
      <c r="G286" s="1" t="s">
        <v>19</v>
      </c>
      <c r="H286" s="1" t="s">
        <v>759</v>
      </c>
      <c r="I286" s="1" t="s">
        <v>760</v>
      </c>
      <c r="J286" s="1" t="s">
        <v>760</v>
      </c>
      <c r="K286" s="2"/>
      <c r="L286" s="1">
        <v>-7.0</v>
      </c>
      <c r="M286" s="1"/>
      <c r="N286" s="1">
        <v>7.087933333333333</v>
      </c>
      <c r="O286" s="1" t="s">
        <v>30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idden="1">
      <c r="A287" s="1" t="s">
        <v>15</v>
      </c>
      <c r="B287" s="1" t="s">
        <v>16</v>
      </c>
      <c r="C287" s="1">
        <v>245.0</v>
      </c>
      <c r="D287" s="1">
        <v>61.0</v>
      </c>
      <c r="E287" s="2"/>
      <c r="F287" s="1" t="s">
        <v>39</v>
      </c>
      <c r="G287" s="1" t="s">
        <v>52</v>
      </c>
      <c r="H287" s="1" t="s">
        <v>761</v>
      </c>
      <c r="I287" s="1" t="s">
        <v>762</v>
      </c>
      <c r="J287" s="1" t="s">
        <v>762</v>
      </c>
      <c r="K287" s="2"/>
      <c r="L287" s="1">
        <v>-11.0</v>
      </c>
      <c r="M287" s="1"/>
      <c r="N287" s="1">
        <v>8.118283333333334</v>
      </c>
      <c r="O287" s="1" t="s">
        <v>24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idden="1">
      <c r="A288" s="1" t="s">
        <v>55</v>
      </c>
      <c r="B288" s="1" t="s">
        <v>16</v>
      </c>
      <c r="C288" s="3">
        <v>498.0</v>
      </c>
      <c r="D288" s="1">
        <v>0.0</v>
      </c>
      <c r="E288" s="1" t="s">
        <v>763</v>
      </c>
      <c r="F288" s="1" t="s">
        <v>27</v>
      </c>
      <c r="G288" s="1" t="s">
        <v>19</v>
      </c>
      <c r="H288" s="1" t="s">
        <v>764</v>
      </c>
      <c r="I288" s="1" t="s">
        <v>765</v>
      </c>
      <c r="J288" s="1" t="s">
        <v>765</v>
      </c>
      <c r="K288" s="2"/>
      <c r="L288" s="1">
        <v>0.0</v>
      </c>
      <c r="M288" s="1"/>
      <c r="N288" s="1">
        <v>15.346383333333334</v>
      </c>
      <c r="O288" s="1" t="s">
        <v>30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idden="1">
      <c r="A289" s="1" t="s">
        <v>15</v>
      </c>
      <c r="B289" s="1" t="s">
        <v>16</v>
      </c>
      <c r="C289" s="1">
        <v>514.0</v>
      </c>
      <c r="D289" s="1">
        <v>124.0</v>
      </c>
      <c r="E289" s="2"/>
      <c r="F289" s="1" t="s">
        <v>39</v>
      </c>
      <c r="G289" s="1" t="s">
        <v>52</v>
      </c>
      <c r="H289" s="1" t="s">
        <v>766</v>
      </c>
      <c r="I289" s="1" t="s">
        <v>767</v>
      </c>
      <c r="J289" s="1" t="s">
        <v>767</v>
      </c>
      <c r="K289" s="2"/>
      <c r="L289" s="1">
        <v>-6.0</v>
      </c>
      <c r="M289" s="1"/>
      <c r="N289" s="1">
        <v>12.51925</v>
      </c>
      <c r="O289" s="1" t="s">
        <v>24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idden="1">
      <c r="A290" s="1" t="s">
        <v>25</v>
      </c>
      <c r="B290" s="1" t="s">
        <v>16</v>
      </c>
      <c r="C290" s="3">
        <v>404.0</v>
      </c>
      <c r="D290" s="1">
        <v>0.0</v>
      </c>
      <c r="E290" s="2"/>
      <c r="F290" s="1" t="s">
        <v>27</v>
      </c>
      <c r="G290" s="1" t="s">
        <v>19</v>
      </c>
      <c r="H290" s="1" t="s">
        <v>768</v>
      </c>
      <c r="I290" s="1" t="s">
        <v>769</v>
      </c>
      <c r="J290" s="1" t="s">
        <v>769</v>
      </c>
      <c r="K290" s="2"/>
      <c r="L290" s="1">
        <v>-7.0</v>
      </c>
      <c r="M290" s="1"/>
      <c r="N290" s="1">
        <v>7.682566666666666</v>
      </c>
      <c r="O290" s="1" t="s">
        <v>30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idden="1">
      <c r="A291" s="1" t="s">
        <v>44</v>
      </c>
      <c r="B291" s="1" t="s">
        <v>16</v>
      </c>
      <c r="C291" s="3">
        <v>329.0</v>
      </c>
      <c r="D291" s="1">
        <v>0.0</v>
      </c>
      <c r="E291" s="1" t="s">
        <v>45</v>
      </c>
      <c r="F291" s="1" t="s">
        <v>27</v>
      </c>
      <c r="G291" s="1" t="s">
        <v>19</v>
      </c>
      <c r="H291" s="1" t="s">
        <v>770</v>
      </c>
      <c r="I291" s="1" t="s">
        <v>771</v>
      </c>
      <c r="J291" s="1" t="s">
        <v>771</v>
      </c>
      <c r="K291" s="2"/>
      <c r="L291" s="1">
        <v>-3.0</v>
      </c>
      <c r="M291" s="1"/>
      <c r="N291" s="1">
        <v>12.544883333333333</v>
      </c>
      <c r="O291" s="1" t="s">
        <v>30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idden="1">
      <c r="A292" s="1" t="s">
        <v>15</v>
      </c>
      <c r="B292" s="1" t="s">
        <v>16</v>
      </c>
      <c r="C292" s="3">
        <v>618.0</v>
      </c>
      <c r="D292" s="1">
        <v>145.0</v>
      </c>
      <c r="E292" s="2"/>
      <c r="F292" s="1" t="s">
        <v>39</v>
      </c>
      <c r="G292" s="1" t="s">
        <v>52</v>
      </c>
      <c r="H292" s="1" t="s">
        <v>772</v>
      </c>
      <c r="I292" s="1" t="s">
        <v>773</v>
      </c>
      <c r="J292" s="1" t="s">
        <v>773</v>
      </c>
      <c r="K292" s="2"/>
      <c r="L292" s="1">
        <v>-7.0</v>
      </c>
      <c r="M292" s="1"/>
      <c r="N292" s="1">
        <v>11.302633333333333</v>
      </c>
      <c r="O292" s="1" t="s">
        <v>24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idden="1">
      <c r="A293" s="1" t="s">
        <v>15</v>
      </c>
      <c r="B293" s="1" t="s">
        <v>16</v>
      </c>
      <c r="C293" s="1">
        <v>270.0</v>
      </c>
      <c r="D293" s="1">
        <v>0.0</v>
      </c>
      <c r="E293" s="1" t="s">
        <v>17</v>
      </c>
      <c r="F293" s="1" t="s">
        <v>18</v>
      </c>
      <c r="G293" s="1" t="s">
        <v>19</v>
      </c>
      <c r="H293" s="1" t="s">
        <v>774</v>
      </c>
      <c r="I293" s="1" t="s">
        <v>775</v>
      </c>
      <c r="J293" s="1" t="s">
        <v>776</v>
      </c>
      <c r="K293" s="1" t="s">
        <v>777</v>
      </c>
      <c r="L293" s="1">
        <v>-13.0</v>
      </c>
      <c r="M293" s="1">
        <v>0.006883333333333333</v>
      </c>
      <c r="N293" s="1">
        <v>8.149316666666667</v>
      </c>
      <c r="O293" s="1" t="s">
        <v>24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idden="1">
      <c r="A294" s="1" t="s">
        <v>15</v>
      </c>
      <c r="B294" s="1" t="s">
        <v>16</v>
      </c>
      <c r="C294" s="1">
        <v>737.0</v>
      </c>
      <c r="D294" s="1">
        <v>184.0</v>
      </c>
      <c r="E294" s="2"/>
      <c r="F294" s="1" t="s">
        <v>39</v>
      </c>
      <c r="G294" s="1" t="s">
        <v>19</v>
      </c>
      <c r="H294" s="1" t="s">
        <v>778</v>
      </c>
      <c r="I294" s="1" t="s">
        <v>779</v>
      </c>
      <c r="J294" s="1" t="s">
        <v>779</v>
      </c>
      <c r="K294" s="2"/>
      <c r="L294" s="1">
        <v>-3.0</v>
      </c>
      <c r="M294" s="1"/>
      <c r="N294" s="1">
        <v>14.093316666666666</v>
      </c>
      <c r="O294" s="1" t="s">
        <v>24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idden="1">
      <c r="A295" s="1" t="s">
        <v>15</v>
      </c>
      <c r="B295" s="1" t="s">
        <v>16</v>
      </c>
      <c r="C295" s="1">
        <v>187.0</v>
      </c>
      <c r="D295" s="1">
        <v>47.0</v>
      </c>
      <c r="E295" s="2"/>
      <c r="F295" s="1" t="s">
        <v>39</v>
      </c>
      <c r="G295" s="1" t="s">
        <v>35</v>
      </c>
      <c r="H295" s="1" t="s">
        <v>780</v>
      </c>
      <c r="I295" s="1" t="s">
        <v>781</v>
      </c>
      <c r="J295" s="1" t="s">
        <v>781</v>
      </c>
      <c r="K295" s="2"/>
      <c r="L295" s="1">
        <v>-7.0</v>
      </c>
      <c r="M295" s="1"/>
      <c r="N295" s="1">
        <v>11.801516666666666</v>
      </c>
      <c r="O295" s="1" t="s">
        <v>24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idden="1">
      <c r="A296" s="1" t="s">
        <v>44</v>
      </c>
      <c r="B296" s="1" t="s">
        <v>16</v>
      </c>
      <c r="C296" s="1">
        <v>548.0</v>
      </c>
      <c r="D296" s="1">
        <v>0.0</v>
      </c>
      <c r="E296" s="1" t="s">
        <v>45</v>
      </c>
      <c r="F296" s="1" t="s">
        <v>27</v>
      </c>
      <c r="G296" s="1" t="s">
        <v>19</v>
      </c>
      <c r="H296" s="1" t="s">
        <v>782</v>
      </c>
      <c r="I296" s="1" t="s">
        <v>783</v>
      </c>
      <c r="J296" s="1" t="s">
        <v>783</v>
      </c>
      <c r="K296" s="2"/>
      <c r="L296" s="1">
        <v>0.0</v>
      </c>
      <c r="M296" s="1"/>
      <c r="N296" s="1">
        <v>14.625216666666667</v>
      </c>
      <c r="O296" s="1" t="s">
        <v>30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idden="1">
      <c r="A297" s="1" t="s">
        <v>25</v>
      </c>
      <c r="B297" s="1" t="s">
        <v>16</v>
      </c>
      <c r="C297" s="1">
        <v>658.0</v>
      </c>
      <c r="D297" s="1">
        <v>0.0</v>
      </c>
      <c r="E297" s="2"/>
      <c r="F297" s="1" t="s">
        <v>27</v>
      </c>
      <c r="G297" s="1" t="s">
        <v>19</v>
      </c>
      <c r="H297" s="1" t="s">
        <v>784</v>
      </c>
      <c r="I297" s="1" t="s">
        <v>785</v>
      </c>
      <c r="J297" s="1" t="s">
        <v>785</v>
      </c>
      <c r="K297" s="2"/>
      <c r="L297" s="1">
        <v>-2.0</v>
      </c>
      <c r="M297" s="1"/>
      <c r="N297" s="1">
        <v>12.176733333333333</v>
      </c>
      <c r="O297" s="1" t="s">
        <v>30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idden="1">
      <c r="A298" s="1" t="s">
        <v>25</v>
      </c>
      <c r="B298" s="1" t="s">
        <v>16</v>
      </c>
      <c r="C298" s="1">
        <v>319.0</v>
      </c>
      <c r="D298" s="1">
        <v>0.0</v>
      </c>
      <c r="E298" s="2"/>
      <c r="F298" s="1" t="s">
        <v>27</v>
      </c>
      <c r="G298" s="1" t="s">
        <v>19</v>
      </c>
      <c r="H298" s="1" t="s">
        <v>786</v>
      </c>
      <c r="I298" s="1" t="s">
        <v>787</v>
      </c>
      <c r="J298" s="1" t="s">
        <v>787</v>
      </c>
      <c r="K298" s="2"/>
      <c r="L298" s="1">
        <v>0.0</v>
      </c>
      <c r="M298" s="1"/>
      <c r="N298" s="1">
        <v>14.24845</v>
      </c>
      <c r="O298" s="1" t="s">
        <v>30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idden="1">
      <c r="A299" s="1" t="s">
        <v>25</v>
      </c>
      <c r="B299" s="1" t="s">
        <v>16</v>
      </c>
      <c r="C299" s="1">
        <v>321.0</v>
      </c>
      <c r="D299" s="1">
        <v>0.0</v>
      </c>
      <c r="E299" s="2"/>
      <c r="F299" s="1" t="s">
        <v>27</v>
      </c>
      <c r="G299" s="1" t="s">
        <v>19</v>
      </c>
      <c r="H299" s="1" t="s">
        <v>788</v>
      </c>
      <c r="I299" s="1" t="s">
        <v>789</v>
      </c>
      <c r="J299" s="1" t="s">
        <v>789</v>
      </c>
      <c r="K299" s="2"/>
      <c r="L299" s="1">
        <v>-1.0</v>
      </c>
      <c r="M299" s="1"/>
      <c r="N299" s="1">
        <v>13.57615</v>
      </c>
      <c r="O299" s="1" t="s">
        <v>30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idden="1">
      <c r="A300" s="1" t="s">
        <v>25</v>
      </c>
      <c r="B300" s="1" t="s">
        <v>16</v>
      </c>
      <c r="C300" s="1">
        <v>289.0</v>
      </c>
      <c r="D300" s="1">
        <v>0.0</v>
      </c>
      <c r="E300" s="2"/>
      <c r="F300" s="1" t="s">
        <v>27</v>
      </c>
      <c r="G300" s="1" t="s">
        <v>19</v>
      </c>
      <c r="H300" s="1" t="s">
        <v>790</v>
      </c>
      <c r="I300" s="1" t="s">
        <v>791</v>
      </c>
      <c r="J300" s="1" t="s">
        <v>791</v>
      </c>
      <c r="K300" s="2"/>
      <c r="L300" s="1">
        <v>-5.0</v>
      </c>
      <c r="M300" s="1"/>
      <c r="N300" s="1">
        <v>9.588083333333334</v>
      </c>
      <c r="O300" s="1" t="s">
        <v>30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idden="1">
      <c r="A301" s="1" t="s">
        <v>15</v>
      </c>
      <c r="B301" s="1" t="s">
        <v>16</v>
      </c>
      <c r="C301" s="3">
        <v>522.0</v>
      </c>
      <c r="D301" s="1">
        <v>131.0</v>
      </c>
      <c r="E301" s="2"/>
      <c r="F301" s="1" t="s">
        <v>39</v>
      </c>
      <c r="G301" s="1" t="s">
        <v>35</v>
      </c>
      <c r="H301" s="1" t="s">
        <v>792</v>
      </c>
      <c r="I301" s="1" t="s">
        <v>793</v>
      </c>
      <c r="J301" s="1" t="s">
        <v>793</v>
      </c>
      <c r="K301" s="2"/>
      <c r="L301" s="1">
        <v>-5.0</v>
      </c>
      <c r="M301" s="1"/>
      <c r="N301" s="1">
        <v>13.764733333333334</v>
      </c>
      <c r="O301" s="1" t="s">
        <v>24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idden="1">
      <c r="A302" s="1" t="s">
        <v>55</v>
      </c>
      <c r="B302" s="1" t="s">
        <v>16</v>
      </c>
      <c r="C302" s="1">
        <v>434.0</v>
      </c>
      <c r="D302" s="1">
        <v>0.0</v>
      </c>
      <c r="E302" s="1" t="s">
        <v>316</v>
      </c>
      <c r="F302" s="1" t="s">
        <v>27</v>
      </c>
      <c r="G302" s="1" t="s">
        <v>19</v>
      </c>
      <c r="H302" s="1" t="s">
        <v>794</v>
      </c>
      <c r="I302" s="1" t="s">
        <v>795</v>
      </c>
      <c r="J302" s="1" t="s">
        <v>795</v>
      </c>
      <c r="K302" s="2"/>
      <c r="L302" s="1">
        <v>-5.0</v>
      </c>
      <c r="M302" s="1"/>
      <c r="N302" s="1">
        <v>9.537483333333334</v>
      </c>
      <c r="O302" s="1" t="s">
        <v>30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idden="1">
      <c r="A303" s="1" t="s">
        <v>15</v>
      </c>
      <c r="B303" s="1" t="s">
        <v>16</v>
      </c>
      <c r="C303" s="1">
        <v>388.0</v>
      </c>
      <c r="D303" s="1">
        <v>0.0</v>
      </c>
      <c r="E303" s="1" t="s">
        <v>17</v>
      </c>
      <c r="F303" s="1" t="s">
        <v>18</v>
      </c>
      <c r="G303" s="1" t="s">
        <v>19</v>
      </c>
      <c r="H303" s="1" t="s">
        <v>796</v>
      </c>
      <c r="I303" s="1" t="s">
        <v>797</v>
      </c>
      <c r="J303" s="1" t="s">
        <v>798</v>
      </c>
      <c r="K303" s="1" t="s">
        <v>799</v>
      </c>
      <c r="L303" s="1">
        <v>-20.0</v>
      </c>
      <c r="M303" s="1">
        <v>0.0047666666666666664</v>
      </c>
      <c r="N303" s="1">
        <v>8.2518</v>
      </c>
      <c r="O303" s="1" t="s">
        <v>24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idden="1">
      <c r="A304" s="1" t="s">
        <v>25</v>
      </c>
      <c r="B304" s="1" t="s">
        <v>16</v>
      </c>
      <c r="C304" s="1">
        <v>601.0</v>
      </c>
      <c r="D304" s="1">
        <v>0.0</v>
      </c>
      <c r="E304" s="2"/>
      <c r="F304" s="1" t="s">
        <v>27</v>
      </c>
      <c r="G304" s="1" t="s">
        <v>19</v>
      </c>
      <c r="H304" s="1" t="s">
        <v>800</v>
      </c>
      <c r="I304" s="1" t="s">
        <v>801</v>
      </c>
      <c r="J304" s="1" t="s">
        <v>801</v>
      </c>
      <c r="K304" s="2"/>
      <c r="L304" s="1">
        <v>0.0</v>
      </c>
      <c r="M304" s="1"/>
      <c r="N304" s="1">
        <v>14.5098</v>
      </c>
      <c r="O304" s="1" t="s">
        <v>30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idden="1">
      <c r="A305" s="1" t="s">
        <v>44</v>
      </c>
      <c r="B305" s="1" t="s">
        <v>16</v>
      </c>
      <c r="C305" s="1">
        <v>538.0</v>
      </c>
      <c r="D305" s="1">
        <v>0.0</v>
      </c>
      <c r="E305" s="1" t="s">
        <v>45</v>
      </c>
      <c r="F305" s="1" t="s">
        <v>27</v>
      </c>
      <c r="G305" s="1" t="s">
        <v>19</v>
      </c>
      <c r="H305" s="1" t="s">
        <v>802</v>
      </c>
      <c r="I305" s="1" t="s">
        <v>803</v>
      </c>
      <c r="J305" s="1" t="s">
        <v>803</v>
      </c>
      <c r="K305" s="2"/>
      <c r="L305" s="1">
        <v>-6.0</v>
      </c>
      <c r="M305" s="1"/>
      <c r="N305" s="1">
        <v>8.99865</v>
      </c>
      <c r="O305" s="1" t="s">
        <v>30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idden="1">
      <c r="A306" s="1" t="s">
        <v>44</v>
      </c>
      <c r="B306" s="1" t="s">
        <v>16</v>
      </c>
      <c r="C306" s="1">
        <v>858.0</v>
      </c>
      <c r="D306" s="1">
        <v>0.0</v>
      </c>
      <c r="E306" s="1" t="s">
        <v>45</v>
      </c>
      <c r="F306" s="1" t="s">
        <v>27</v>
      </c>
      <c r="G306" s="1" t="s">
        <v>19</v>
      </c>
      <c r="H306" s="1" t="s">
        <v>804</v>
      </c>
      <c r="I306" s="1" t="s">
        <v>805</v>
      </c>
      <c r="J306" s="1" t="s">
        <v>805</v>
      </c>
      <c r="K306" s="2"/>
      <c r="L306" s="1">
        <v>1.0</v>
      </c>
      <c r="M306" s="1"/>
      <c r="N306" s="1">
        <v>16.447983333333333</v>
      </c>
      <c r="O306" s="1" t="s">
        <v>30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idden="1">
      <c r="A307" s="1" t="s">
        <v>15</v>
      </c>
      <c r="B307" s="1" t="s">
        <v>16</v>
      </c>
      <c r="C307" s="1">
        <v>547.0</v>
      </c>
      <c r="D307" s="1">
        <v>0.0</v>
      </c>
      <c r="E307" s="1" t="s">
        <v>45</v>
      </c>
      <c r="F307" s="1" t="s">
        <v>18</v>
      </c>
      <c r="G307" s="1" t="s">
        <v>19</v>
      </c>
      <c r="H307" s="1" t="s">
        <v>806</v>
      </c>
      <c r="I307" s="1" t="s">
        <v>807</v>
      </c>
      <c r="J307" s="1" t="s">
        <v>808</v>
      </c>
      <c r="K307" s="1" t="s">
        <v>809</v>
      </c>
      <c r="L307" s="1">
        <v>-12.0</v>
      </c>
      <c r="M307" s="1">
        <v>0.3193666666666667</v>
      </c>
      <c r="N307" s="1">
        <v>12.3546</v>
      </c>
      <c r="O307" s="1" t="s">
        <v>24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idden="1">
      <c r="A308" s="1" t="s">
        <v>15</v>
      </c>
      <c r="B308" s="1" t="s">
        <v>16</v>
      </c>
      <c r="C308" s="3">
        <v>339.0</v>
      </c>
      <c r="D308" s="1">
        <v>0.0</v>
      </c>
      <c r="E308" s="1" t="s">
        <v>267</v>
      </c>
      <c r="F308" s="1" t="s">
        <v>18</v>
      </c>
      <c r="G308" s="1" t="s">
        <v>19</v>
      </c>
      <c r="H308" s="1" t="s">
        <v>810</v>
      </c>
      <c r="I308" s="1" t="s">
        <v>811</v>
      </c>
      <c r="J308" s="1" t="s">
        <v>812</v>
      </c>
      <c r="K308" s="1" t="s">
        <v>813</v>
      </c>
      <c r="L308" s="1">
        <v>-12.0</v>
      </c>
      <c r="M308" s="1">
        <v>0.005833333333333334</v>
      </c>
      <c r="N308" s="1">
        <v>13.654783333333333</v>
      </c>
      <c r="O308" s="1" t="s">
        <v>24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idden="1">
      <c r="A309" s="1" t="s">
        <v>44</v>
      </c>
      <c r="B309" s="1" t="s">
        <v>16</v>
      </c>
      <c r="C309" s="3">
        <v>394.0</v>
      </c>
      <c r="D309" s="1">
        <v>0.0</v>
      </c>
      <c r="E309" s="1" t="s">
        <v>45</v>
      </c>
      <c r="F309" s="1" t="s">
        <v>27</v>
      </c>
      <c r="G309" s="1" t="s">
        <v>19</v>
      </c>
      <c r="H309" s="1" t="s">
        <v>814</v>
      </c>
      <c r="I309" s="1" t="s">
        <v>815</v>
      </c>
      <c r="J309" s="1" t="s">
        <v>815</v>
      </c>
      <c r="K309" s="2"/>
      <c r="L309" s="1">
        <v>-5.0</v>
      </c>
      <c r="M309" s="1"/>
      <c r="N309" s="1">
        <v>9.82065</v>
      </c>
      <c r="O309" s="1" t="s">
        <v>30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idden="1">
      <c r="A310" s="1" t="s">
        <v>44</v>
      </c>
      <c r="B310" s="1" t="s">
        <v>16</v>
      </c>
      <c r="C310" s="1">
        <v>264.0</v>
      </c>
      <c r="D310" s="1">
        <v>0.0</v>
      </c>
      <c r="E310" s="1" t="s">
        <v>45</v>
      </c>
      <c r="F310" s="1" t="s">
        <v>27</v>
      </c>
      <c r="G310" s="1" t="s">
        <v>19</v>
      </c>
      <c r="H310" s="1" t="s">
        <v>816</v>
      </c>
      <c r="I310" s="1" t="s">
        <v>817</v>
      </c>
      <c r="J310" s="1" t="s">
        <v>817</v>
      </c>
      <c r="K310" s="2"/>
      <c r="L310" s="1">
        <v>-7.0</v>
      </c>
      <c r="M310" s="1"/>
      <c r="N310" s="1">
        <v>7.452916666666667</v>
      </c>
      <c r="O310" s="1" t="s">
        <v>30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idden="1">
      <c r="A311" s="1" t="s">
        <v>15</v>
      </c>
      <c r="B311" s="1" t="s">
        <v>16</v>
      </c>
      <c r="C311" s="1">
        <v>648.0</v>
      </c>
      <c r="D311" s="1">
        <v>0.0</v>
      </c>
      <c r="E311" s="1" t="s">
        <v>267</v>
      </c>
      <c r="F311" s="1" t="s">
        <v>18</v>
      </c>
      <c r="G311" s="1" t="s">
        <v>19</v>
      </c>
      <c r="H311" s="1" t="s">
        <v>818</v>
      </c>
      <c r="I311" s="1" t="s">
        <v>819</v>
      </c>
      <c r="J311" s="1" t="s">
        <v>820</v>
      </c>
      <c r="K311" s="1" t="s">
        <v>821</v>
      </c>
      <c r="L311" s="1">
        <v>-2.0</v>
      </c>
      <c r="M311" s="1">
        <v>0.02275</v>
      </c>
      <c r="N311" s="1">
        <v>15.4951</v>
      </c>
      <c r="O311" s="1" t="s">
        <v>24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idden="1">
      <c r="A312" s="1" t="s">
        <v>25</v>
      </c>
      <c r="B312" s="1" t="s">
        <v>16</v>
      </c>
      <c r="C312" s="1">
        <v>264.0</v>
      </c>
      <c r="D312" s="1">
        <v>0.0</v>
      </c>
      <c r="E312" s="2"/>
      <c r="F312" s="1" t="s">
        <v>27</v>
      </c>
      <c r="G312" s="1" t="s">
        <v>19</v>
      </c>
      <c r="H312" s="1" t="s">
        <v>822</v>
      </c>
      <c r="I312" s="1" t="s">
        <v>823</v>
      </c>
      <c r="J312" s="1" t="s">
        <v>823</v>
      </c>
      <c r="K312" s="2"/>
      <c r="L312" s="1">
        <v>-5.0</v>
      </c>
      <c r="M312" s="1"/>
      <c r="N312" s="1">
        <v>9.819683333333334</v>
      </c>
      <c r="O312" s="1" t="s">
        <v>30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idden="1">
      <c r="A313" s="1" t="s">
        <v>55</v>
      </c>
      <c r="B313" s="1" t="s">
        <v>16</v>
      </c>
      <c r="C313" s="1">
        <v>364.0</v>
      </c>
      <c r="D313" s="1">
        <v>0.0</v>
      </c>
      <c r="E313" s="1" t="s">
        <v>824</v>
      </c>
      <c r="F313" s="1" t="s">
        <v>27</v>
      </c>
      <c r="G313" s="1" t="s">
        <v>19</v>
      </c>
      <c r="H313" s="1" t="s">
        <v>825</v>
      </c>
      <c r="I313" s="1" t="s">
        <v>826</v>
      </c>
      <c r="J313" s="1" t="s">
        <v>826</v>
      </c>
      <c r="K313" s="2"/>
      <c r="L313" s="1">
        <v>-5.0</v>
      </c>
      <c r="M313" s="1"/>
      <c r="N313" s="1">
        <v>9.438</v>
      </c>
      <c r="O313" s="1" t="s">
        <v>30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idden="1">
      <c r="A314" s="1" t="s">
        <v>38</v>
      </c>
      <c r="B314" s="1" t="s">
        <v>16</v>
      </c>
      <c r="C314" s="1">
        <v>249.0</v>
      </c>
      <c r="D314" s="1">
        <v>0.0</v>
      </c>
      <c r="E314" s="2"/>
      <c r="F314" s="1" t="s">
        <v>39</v>
      </c>
      <c r="G314" s="1" t="s">
        <v>35</v>
      </c>
      <c r="H314" s="1" t="s">
        <v>827</v>
      </c>
      <c r="I314" s="1" t="s">
        <v>828</v>
      </c>
      <c r="J314" s="1" t="s">
        <v>828</v>
      </c>
      <c r="K314" s="2"/>
      <c r="L314" s="1">
        <v>14.0</v>
      </c>
      <c r="M314" s="1"/>
      <c r="N314" s="1">
        <v>19.90823333333333</v>
      </c>
      <c r="O314" s="1" t="s">
        <v>43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idden="1">
      <c r="A315" s="1" t="s">
        <v>38</v>
      </c>
      <c r="B315" s="1" t="s">
        <v>16</v>
      </c>
      <c r="C315" s="3">
        <v>373.5</v>
      </c>
      <c r="D315" s="1">
        <v>373.5</v>
      </c>
      <c r="E315" s="2"/>
      <c r="F315" s="1" t="s">
        <v>39</v>
      </c>
      <c r="G315" s="1" t="s">
        <v>35</v>
      </c>
      <c r="H315" s="1" t="s">
        <v>829</v>
      </c>
      <c r="I315" s="1" t="s">
        <v>830</v>
      </c>
      <c r="J315" s="1" t="s">
        <v>830</v>
      </c>
      <c r="K315" s="2"/>
      <c r="L315" s="1">
        <v>17.0</v>
      </c>
      <c r="M315" s="1"/>
      <c r="N315" s="1">
        <v>22.171683333333334</v>
      </c>
      <c r="O315" s="1" t="s">
        <v>43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idden="1">
      <c r="A316" s="1" t="s">
        <v>15</v>
      </c>
      <c r="B316" s="1" t="s">
        <v>16</v>
      </c>
      <c r="C316" s="1">
        <v>353.0</v>
      </c>
      <c r="D316" s="1">
        <v>0.0</v>
      </c>
      <c r="E316" s="1" t="s">
        <v>17</v>
      </c>
      <c r="F316" s="1" t="s">
        <v>18</v>
      </c>
      <c r="G316" s="1" t="s">
        <v>35</v>
      </c>
      <c r="H316" s="1" t="s">
        <v>831</v>
      </c>
      <c r="I316" s="1" t="s">
        <v>832</v>
      </c>
      <c r="J316" s="1" t="s">
        <v>833</v>
      </c>
      <c r="K316" s="1" t="s">
        <v>834</v>
      </c>
      <c r="L316" s="1">
        <v>13.0</v>
      </c>
      <c r="M316" s="1">
        <v>0.0083</v>
      </c>
      <c r="N316" s="1">
        <v>22.088616666666667</v>
      </c>
      <c r="O316" s="1" t="s">
        <v>24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idden="1">
      <c r="A317" s="1" t="s">
        <v>15</v>
      </c>
      <c r="B317" s="1" t="s">
        <v>16</v>
      </c>
      <c r="C317" s="1">
        <v>518.0</v>
      </c>
      <c r="D317" s="1">
        <v>0.0</v>
      </c>
      <c r="E317" s="1" t="s">
        <v>17</v>
      </c>
      <c r="F317" s="1" t="s">
        <v>18</v>
      </c>
      <c r="G317" s="1" t="s">
        <v>19</v>
      </c>
      <c r="H317" s="1" t="s">
        <v>835</v>
      </c>
      <c r="I317" s="1" t="s">
        <v>836</v>
      </c>
      <c r="J317" s="1" t="s">
        <v>837</v>
      </c>
      <c r="K317" s="1" t="s">
        <v>838</v>
      </c>
      <c r="L317" s="1">
        <v>5.0</v>
      </c>
      <c r="M317" s="1">
        <v>0.005083333333333333</v>
      </c>
      <c r="N317" s="1">
        <v>22.536</v>
      </c>
      <c r="O317" s="1" t="s">
        <v>24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idden="1">
      <c r="A318" s="1" t="s">
        <v>15</v>
      </c>
      <c r="B318" s="1" t="s">
        <v>16</v>
      </c>
      <c r="C318" s="3">
        <v>1102.0</v>
      </c>
      <c r="D318" s="1">
        <v>0.0</v>
      </c>
      <c r="E318" s="1" t="s">
        <v>17</v>
      </c>
      <c r="F318" s="1" t="s">
        <v>18</v>
      </c>
      <c r="G318" s="1" t="s">
        <v>19</v>
      </c>
      <c r="H318" s="1" t="s">
        <v>839</v>
      </c>
      <c r="I318" s="1" t="s">
        <v>840</v>
      </c>
      <c r="J318" s="1" t="s">
        <v>841</v>
      </c>
      <c r="K318" s="1" t="s">
        <v>842</v>
      </c>
      <c r="L318" s="1">
        <v>-4.0</v>
      </c>
      <c r="M318" s="1">
        <v>0.004716666666666667</v>
      </c>
      <c r="N318" s="1">
        <v>20.391666666666666</v>
      </c>
      <c r="O318" s="1" t="s">
        <v>24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idden="1">
      <c r="A319" s="1" t="s">
        <v>38</v>
      </c>
      <c r="B319" s="1" t="s">
        <v>16</v>
      </c>
      <c r="C319" s="1">
        <v>882.0</v>
      </c>
      <c r="D319" s="1">
        <v>0.0</v>
      </c>
      <c r="E319" s="2"/>
      <c r="F319" s="1" t="s">
        <v>39</v>
      </c>
      <c r="G319" s="1" t="s">
        <v>35</v>
      </c>
      <c r="H319" s="1" t="s">
        <v>843</v>
      </c>
      <c r="I319" s="1" t="s">
        <v>844</v>
      </c>
      <c r="J319" s="1" t="s">
        <v>844</v>
      </c>
      <c r="K319" s="2"/>
      <c r="L319" s="1">
        <v>4.0</v>
      </c>
      <c r="M319" s="1"/>
      <c r="N319" s="1">
        <v>9.89705</v>
      </c>
      <c r="O319" s="1" t="s">
        <v>43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idden="1">
      <c r="A320" s="1" t="s">
        <v>25</v>
      </c>
      <c r="B320" s="1" t="s">
        <v>16</v>
      </c>
      <c r="C320" s="3">
        <v>583.0</v>
      </c>
      <c r="D320" s="1">
        <v>0.0</v>
      </c>
      <c r="E320" s="2"/>
      <c r="F320" s="1" t="s">
        <v>27</v>
      </c>
      <c r="G320" s="1" t="s">
        <v>19</v>
      </c>
      <c r="H320" s="1" t="s">
        <v>845</v>
      </c>
      <c r="I320" s="1" t="s">
        <v>846</v>
      </c>
      <c r="J320" s="1" t="s">
        <v>846</v>
      </c>
      <c r="K320" s="2"/>
      <c r="L320" s="1">
        <v>-1.0</v>
      </c>
      <c r="M320" s="1"/>
      <c r="N320" s="1">
        <v>13.310033333333333</v>
      </c>
      <c r="O320" s="1" t="s">
        <v>30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idden="1">
      <c r="A321" s="1" t="s">
        <v>15</v>
      </c>
      <c r="B321" s="1" t="s">
        <v>16</v>
      </c>
      <c r="C321" s="1">
        <v>452.0</v>
      </c>
      <c r="D321" s="1">
        <v>0.0</v>
      </c>
      <c r="E321" s="1" t="s">
        <v>17</v>
      </c>
      <c r="F321" s="1" t="s">
        <v>18</v>
      </c>
      <c r="G321" s="1" t="s">
        <v>19</v>
      </c>
      <c r="H321" s="1" t="s">
        <v>847</v>
      </c>
      <c r="I321" s="1" t="s">
        <v>848</v>
      </c>
      <c r="J321" s="1" t="s">
        <v>849</v>
      </c>
      <c r="K321" s="1" t="s">
        <v>850</v>
      </c>
      <c r="L321" s="1">
        <v>-23.0</v>
      </c>
      <c r="M321" s="1">
        <v>0.0051333333333333335</v>
      </c>
      <c r="N321" s="1">
        <v>6.980283333333333</v>
      </c>
      <c r="O321" s="1" t="s">
        <v>24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idden="1">
      <c r="A322" s="1" t="s">
        <v>25</v>
      </c>
      <c r="B322" s="1" t="s">
        <v>16</v>
      </c>
      <c r="C322" s="1">
        <v>264.0</v>
      </c>
      <c r="D322" s="1">
        <v>0.0</v>
      </c>
      <c r="E322" s="2"/>
      <c r="F322" s="1" t="s">
        <v>27</v>
      </c>
      <c r="G322" s="1" t="s">
        <v>19</v>
      </c>
      <c r="H322" s="1" t="s">
        <v>851</v>
      </c>
      <c r="I322" s="1" t="s">
        <v>852</v>
      </c>
      <c r="J322" s="1" t="s">
        <v>852</v>
      </c>
      <c r="K322" s="2"/>
      <c r="L322" s="1">
        <v>-5.0</v>
      </c>
      <c r="M322" s="1"/>
      <c r="N322" s="1">
        <v>9.264866666666666</v>
      </c>
      <c r="O322" s="1" t="s">
        <v>30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idden="1">
      <c r="A323" s="1" t="s">
        <v>38</v>
      </c>
      <c r="B323" s="1" t="s">
        <v>16</v>
      </c>
      <c r="C323" s="3">
        <v>249.0</v>
      </c>
      <c r="D323" s="1">
        <v>249.0</v>
      </c>
      <c r="E323" s="2"/>
      <c r="F323" s="1" t="s">
        <v>39</v>
      </c>
      <c r="G323" s="1" t="s">
        <v>35</v>
      </c>
      <c r="H323" s="1" t="s">
        <v>853</v>
      </c>
      <c r="I323" s="1" t="s">
        <v>854</v>
      </c>
      <c r="J323" s="1" t="s">
        <v>854</v>
      </c>
      <c r="K323" s="2"/>
      <c r="L323" s="1">
        <v>3.0</v>
      </c>
      <c r="M323" s="1"/>
      <c r="N323" s="1">
        <v>8.095816666666666</v>
      </c>
      <c r="O323" s="1" t="s">
        <v>43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idden="1">
      <c r="A324" s="1" t="s">
        <v>15</v>
      </c>
      <c r="B324" s="1" t="s">
        <v>16</v>
      </c>
      <c r="C324" s="1">
        <v>482.0</v>
      </c>
      <c r="D324" s="1">
        <v>116.0</v>
      </c>
      <c r="E324" s="2"/>
      <c r="F324" s="1" t="s">
        <v>39</v>
      </c>
      <c r="G324" s="1" t="s">
        <v>52</v>
      </c>
      <c r="H324" s="1" t="s">
        <v>855</v>
      </c>
      <c r="I324" s="1" t="s">
        <v>856</v>
      </c>
      <c r="J324" s="1" t="s">
        <v>856</v>
      </c>
      <c r="K324" s="2"/>
      <c r="L324" s="1">
        <v>-4.0</v>
      </c>
      <c r="M324" s="1"/>
      <c r="N324" s="1">
        <v>25.6784</v>
      </c>
      <c r="O324" s="1" t="s">
        <v>24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idden="1">
      <c r="A325" s="1" t="s">
        <v>25</v>
      </c>
      <c r="B325" s="1" t="s">
        <v>16</v>
      </c>
      <c r="C325" s="1">
        <v>1335.0</v>
      </c>
      <c r="D325" s="1">
        <v>0.0</v>
      </c>
      <c r="E325" s="2"/>
      <c r="F325" s="1" t="s">
        <v>27</v>
      </c>
      <c r="G325" s="1" t="s">
        <v>19</v>
      </c>
      <c r="H325" s="1" t="s">
        <v>857</v>
      </c>
      <c r="I325" s="1" t="s">
        <v>858</v>
      </c>
      <c r="J325" s="1" t="s">
        <v>858</v>
      </c>
      <c r="K325" s="2"/>
      <c r="L325" s="1">
        <v>3.0</v>
      </c>
      <c r="M325" s="1"/>
      <c r="N325" s="1">
        <v>18.604933333333335</v>
      </c>
      <c r="O325" s="1" t="s">
        <v>30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idden="1">
      <c r="A326" s="1" t="s">
        <v>15</v>
      </c>
      <c r="B326" s="1" t="s">
        <v>16</v>
      </c>
      <c r="C326" s="3">
        <v>622.0</v>
      </c>
      <c r="D326" s="1">
        <v>0.0</v>
      </c>
      <c r="E326" s="1" t="s">
        <v>17</v>
      </c>
      <c r="F326" s="1" t="s">
        <v>18</v>
      </c>
      <c r="G326" s="1" t="s">
        <v>19</v>
      </c>
      <c r="H326" s="1" t="s">
        <v>859</v>
      </c>
      <c r="I326" s="1" t="s">
        <v>860</v>
      </c>
      <c r="J326" s="1" t="s">
        <v>861</v>
      </c>
      <c r="K326" s="1" t="s">
        <v>862</v>
      </c>
      <c r="L326" s="1">
        <v>-3.0</v>
      </c>
      <c r="M326" s="1">
        <v>0.007266666666666667</v>
      </c>
      <c r="N326" s="1">
        <v>24.233366666666665</v>
      </c>
      <c r="O326" s="1" t="s">
        <v>24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idden="1">
      <c r="A327" s="1" t="s">
        <v>15</v>
      </c>
      <c r="B327" s="1" t="s">
        <v>16</v>
      </c>
      <c r="C327" s="1">
        <v>570.0</v>
      </c>
      <c r="D327" s="1">
        <v>82.0</v>
      </c>
      <c r="E327" s="2"/>
      <c r="F327" s="1" t="s">
        <v>39</v>
      </c>
      <c r="G327" s="1" t="s">
        <v>19</v>
      </c>
      <c r="H327" s="1" t="s">
        <v>863</v>
      </c>
      <c r="I327" s="1" t="s">
        <v>864</v>
      </c>
      <c r="J327" s="1" t="s">
        <v>864</v>
      </c>
      <c r="K327" s="2"/>
      <c r="L327" s="1">
        <v>-7.0</v>
      </c>
      <c r="M327" s="1"/>
      <c r="N327" s="1">
        <v>48.73083333333334</v>
      </c>
      <c r="O327" s="1" t="s">
        <v>24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idden="1">
      <c r="A328" s="1" t="s">
        <v>44</v>
      </c>
      <c r="B328" s="1" t="s">
        <v>16</v>
      </c>
      <c r="C328" s="1">
        <v>657.0</v>
      </c>
      <c r="D328" s="1">
        <v>0.0</v>
      </c>
      <c r="E328" s="1" t="s">
        <v>45</v>
      </c>
      <c r="F328" s="1" t="s">
        <v>27</v>
      </c>
      <c r="G328" s="1" t="s">
        <v>19</v>
      </c>
      <c r="H328" s="1" t="s">
        <v>865</v>
      </c>
      <c r="I328" s="1" t="s">
        <v>866</v>
      </c>
      <c r="J328" s="1" t="s">
        <v>866</v>
      </c>
      <c r="K328" s="2"/>
      <c r="L328" s="1">
        <v>-2.0</v>
      </c>
      <c r="M328" s="1"/>
      <c r="N328" s="1">
        <v>12.385016666666667</v>
      </c>
      <c r="O328" s="1" t="s">
        <v>30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idden="1">
      <c r="A329" s="1" t="s">
        <v>25</v>
      </c>
      <c r="B329" s="1" t="s">
        <v>867</v>
      </c>
      <c r="C329" s="1">
        <v>238.0</v>
      </c>
      <c r="D329" s="1">
        <v>0.0</v>
      </c>
      <c r="E329" s="2"/>
      <c r="F329" s="1" t="s">
        <v>27</v>
      </c>
      <c r="G329" s="1" t="s">
        <v>19</v>
      </c>
      <c r="H329" s="1" t="s">
        <v>868</v>
      </c>
      <c r="I329" s="1" t="s">
        <v>869</v>
      </c>
      <c r="J329" s="1" t="s">
        <v>869</v>
      </c>
      <c r="K329" s="2"/>
      <c r="L329" s="1">
        <v>-7.0</v>
      </c>
      <c r="M329" s="1"/>
      <c r="N329" s="1">
        <v>7.16035</v>
      </c>
      <c r="O329" s="1" t="s">
        <v>30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idden="1">
      <c r="A330" s="1" t="s">
        <v>15</v>
      </c>
      <c r="B330" s="1" t="s">
        <v>16</v>
      </c>
      <c r="C330" s="1">
        <v>295.0</v>
      </c>
      <c r="D330" s="1">
        <v>69.0</v>
      </c>
      <c r="E330" s="2"/>
      <c r="F330" s="1" t="s">
        <v>39</v>
      </c>
      <c r="G330" s="1" t="s">
        <v>35</v>
      </c>
      <c r="H330" s="1" t="s">
        <v>870</v>
      </c>
      <c r="I330" s="1" t="s">
        <v>871</v>
      </c>
      <c r="J330" s="1" t="s">
        <v>872</v>
      </c>
      <c r="K330" s="2"/>
      <c r="L330" s="1">
        <v>320.0</v>
      </c>
      <c r="M330" s="1"/>
      <c r="N330" s="1">
        <v>7.39055</v>
      </c>
      <c r="O330" s="1" t="s">
        <v>24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idden="1">
      <c r="A331" s="1" t="s">
        <v>25</v>
      </c>
      <c r="B331" s="1" t="s">
        <v>867</v>
      </c>
      <c r="C331" s="3">
        <v>264.0</v>
      </c>
      <c r="D331" s="1">
        <v>0.0</v>
      </c>
      <c r="E331" s="2"/>
      <c r="F331" s="1" t="s">
        <v>27</v>
      </c>
      <c r="G331" s="1" t="s">
        <v>19</v>
      </c>
      <c r="H331" s="1" t="s">
        <v>873</v>
      </c>
      <c r="I331" s="1" t="s">
        <v>874</v>
      </c>
      <c r="J331" s="1" t="s">
        <v>874</v>
      </c>
      <c r="K331" s="2"/>
      <c r="L331" s="1">
        <v>-5.0</v>
      </c>
      <c r="M331" s="1"/>
      <c r="N331" s="1">
        <v>9.7147</v>
      </c>
      <c r="O331" s="1" t="s">
        <v>30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idden="1">
      <c r="A332" s="1" t="s">
        <v>25</v>
      </c>
      <c r="B332" s="1" t="s">
        <v>26</v>
      </c>
      <c r="C332" s="3">
        <v>498.0</v>
      </c>
      <c r="D332" s="1">
        <v>0.0</v>
      </c>
      <c r="E332" s="2"/>
      <c r="F332" s="1" t="s">
        <v>27</v>
      </c>
      <c r="G332" s="1" t="s">
        <v>19</v>
      </c>
      <c r="H332" s="1" t="s">
        <v>875</v>
      </c>
      <c r="I332" s="1" t="s">
        <v>876</v>
      </c>
      <c r="J332" s="1" t="s">
        <v>876</v>
      </c>
      <c r="K332" s="2"/>
      <c r="L332" s="1">
        <v>-5.0</v>
      </c>
      <c r="M332" s="1"/>
      <c r="N332" s="1">
        <v>9.755533333333334</v>
      </c>
      <c r="O332" s="1" t="s">
        <v>30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idden="1">
      <c r="A333" s="1" t="s">
        <v>38</v>
      </c>
      <c r="B333" s="1" t="s">
        <v>16</v>
      </c>
      <c r="C333" s="3">
        <v>309.0</v>
      </c>
      <c r="D333" s="1">
        <v>0.0</v>
      </c>
      <c r="E333" s="2"/>
      <c r="F333" s="1" t="s">
        <v>39</v>
      </c>
      <c r="G333" s="1" t="s">
        <v>35</v>
      </c>
      <c r="H333" s="1" t="s">
        <v>877</v>
      </c>
      <c r="I333" s="1" t="s">
        <v>878</v>
      </c>
      <c r="J333" s="1" t="s">
        <v>872</v>
      </c>
      <c r="K333" s="2"/>
      <c r="L333" s="1">
        <v>349.0</v>
      </c>
      <c r="M333" s="1"/>
      <c r="N333" s="1">
        <v>6.273783333333333</v>
      </c>
      <c r="O333" s="1" t="s">
        <v>43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idden="1">
      <c r="A334" s="1" t="s">
        <v>55</v>
      </c>
      <c r="B334" s="1" t="s">
        <v>26</v>
      </c>
      <c r="C334" s="3">
        <v>329.0</v>
      </c>
      <c r="D334" s="1">
        <v>0.0</v>
      </c>
      <c r="E334" s="1" t="s">
        <v>879</v>
      </c>
      <c r="F334" s="1" t="s">
        <v>27</v>
      </c>
      <c r="G334" s="1" t="s">
        <v>19</v>
      </c>
      <c r="H334" s="1" t="s">
        <v>880</v>
      </c>
      <c r="I334" s="1" t="s">
        <v>881</v>
      </c>
      <c r="J334" s="1" t="s">
        <v>881</v>
      </c>
      <c r="K334" s="2"/>
      <c r="L334" s="1">
        <v>-8.0</v>
      </c>
      <c r="M334" s="1"/>
      <c r="N334" s="1">
        <v>6.7762166666666666</v>
      </c>
      <c r="O334" s="1" t="s">
        <v>30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idden="1">
      <c r="A335" s="1" t="s">
        <v>25</v>
      </c>
      <c r="B335" s="1" t="s">
        <v>26</v>
      </c>
      <c r="C335" s="3">
        <v>224.0</v>
      </c>
      <c r="D335" s="1">
        <v>0.0</v>
      </c>
      <c r="E335" s="2"/>
      <c r="F335" s="1" t="s">
        <v>27</v>
      </c>
      <c r="G335" s="1" t="s">
        <v>35</v>
      </c>
      <c r="H335" s="1" t="s">
        <v>882</v>
      </c>
      <c r="I335" s="1" t="s">
        <v>883</v>
      </c>
      <c r="J335" s="1" t="s">
        <v>883</v>
      </c>
      <c r="K335" s="2"/>
      <c r="L335" s="1">
        <v>-8.0</v>
      </c>
      <c r="M335" s="1"/>
      <c r="N335" s="1">
        <v>6.1142666666666665</v>
      </c>
      <c r="O335" s="1" t="s">
        <v>30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idden="1">
      <c r="A336" s="1" t="s">
        <v>55</v>
      </c>
      <c r="B336" s="1" t="s">
        <v>26</v>
      </c>
      <c r="C336" s="1">
        <v>593.0</v>
      </c>
      <c r="D336" s="1">
        <v>0.0</v>
      </c>
      <c r="E336" s="1" t="s">
        <v>149</v>
      </c>
      <c r="F336" s="1" t="s">
        <v>27</v>
      </c>
      <c r="G336" s="1" t="s">
        <v>19</v>
      </c>
      <c r="H336" s="1" t="s">
        <v>884</v>
      </c>
      <c r="I336" s="1" t="s">
        <v>885</v>
      </c>
      <c r="J336" s="1" t="s">
        <v>885</v>
      </c>
      <c r="K336" s="2"/>
      <c r="L336" s="1">
        <v>-4.0</v>
      </c>
      <c r="M336" s="1"/>
      <c r="N336" s="1">
        <v>10.210366666666667</v>
      </c>
      <c r="O336" s="1" t="s">
        <v>30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idden="1">
      <c r="A337" s="1" t="s">
        <v>25</v>
      </c>
      <c r="B337" s="1" t="s">
        <v>26</v>
      </c>
      <c r="C337" s="3">
        <v>264.0</v>
      </c>
      <c r="D337" s="1">
        <v>0.0</v>
      </c>
      <c r="E337" s="2"/>
      <c r="F337" s="1" t="s">
        <v>27</v>
      </c>
      <c r="G337" s="1" t="s">
        <v>19</v>
      </c>
      <c r="H337" s="1" t="s">
        <v>886</v>
      </c>
      <c r="I337" s="1" t="s">
        <v>887</v>
      </c>
      <c r="J337" s="1" t="s">
        <v>887</v>
      </c>
      <c r="K337" s="2"/>
      <c r="L337" s="1">
        <v>-5.0</v>
      </c>
      <c r="M337" s="1"/>
      <c r="N337" s="1">
        <v>9.072566666666667</v>
      </c>
      <c r="O337" s="1" t="s">
        <v>30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idden="1">
      <c r="A338" s="1" t="s">
        <v>15</v>
      </c>
      <c r="B338" s="1" t="s">
        <v>16</v>
      </c>
      <c r="C338" s="1">
        <v>304.0</v>
      </c>
      <c r="D338" s="1">
        <v>0.0</v>
      </c>
      <c r="E338" s="1" t="s">
        <v>888</v>
      </c>
      <c r="F338" s="1" t="s">
        <v>18</v>
      </c>
      <c r="G338" s="1" t="s">
        <v>35</v>
      </c>
      <c r="H338" s="1" t="s">
        <v>889</v>
      </c>
      <c r="I338" s="1" t="s">
        <v>890</v>
      </c>
      <c r="J338" s="1" t="s">
        <v>891</v>
      </c>
      <c r="K338" s="1" t="s">
        <v>892</v>
      </c>
      <c r="L338" s="1">
        <v>-11.0</v>
      </c>
      <c r="M338" s="1">
        <v>0.00515</v>
      </c>
      <c r="N338" s="1">
        <v>5.902183333333333</v>
      </c>
      <c r="O338" s="1" t="s">
        <v>24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idden="1">
      <c r="A339" s="1" t="s">
        <v>44</v>
      </c>
      <c r="B339" s="1" t="s">
        <v>16</v>
      </c>
      <c r="C339" s="1">
        <v>329.0</v>
      </c>
      <c r="D339" s="1">
        <v>0.0</v>
      </c>
      <c r="E339" s="1" t="s">
        <v>45</v>
      </c>
      <c r="F339" s="1" t="s">
        <v>27</v>
      </c>
      <c r="G339" s="1" t="s">
        <v>19</v>
      </c>
      <c r="H339" s="1" t="s">
        <v>893</v>
      </c>
      <c r="I339" s="1" t="s">
        <v>894</v>
      </c>
      <c r="J339" s="1" t="s">
        <v>894</v>
      </c>
      <c r="K339" s="2"/>
      <c r="L339" s="1">
        <v>-7.0</v>
      </c>
      <c r="M339" s="1"/>
      <c r="N339" s="1">
        <v>7.6807</v>
      </c>
      <c r="O339" s="1" t="s">
        <v>30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idden="1">
      <c r="A340" s="1" t="s">
        <v>25</v>
      </c>
      <c r="B340" s="1" t="s">
        <v>26</v>
      </c>
      <c r="C340" s="1">
        <v>274.0</v>
      </c>
      <c r="D340" s="1">
        <v>0.0</v>
      </c>
      <c r="E340" s="2"/>
      <c r="F340" s="1" t="s">
        <v>27</v>
      </c>
      <c r="G340" s="1" t="s">
        <v>35</v>
      </c>
      <c r="H340" s="1" t="s">
        <v>895</v>
      </c>
      <c r="I340" s="1" t="s">
        <v>896</v>
      </c>
      <c r="J340" s="1" t="s">
        <v>896</v>
      </c>
      <c r="K340" s="2"/>
      <c r="L340" s="1">
        <v>-8.0</v>
      </c>
      <c r="M340" s="1"/>
      <c r="N340" s="1">
        <v>6.429</v>
      </c>
      <c r="O340" s="1" t="s">
        <v>30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idden="1">
      <c r="A341" s="1" t="s">
        <v>55</v>
      </c>
      <c r="B341" s="1" t="s">
        <v>26</v>
      </c>
      <c r="C341" s="3">
        <v>289.0</v>
      </c>
      <c r="D341" s="1">
        <v>0.0</v>
      </c>
      <c r="E341" s="1" t="s">
        <v>149</v>
      </c>
      <c r="F341" s="1" t="s">
        <v>27</v>
      </c>
      <c r="G341" s="1" t="s">
        <v>19</v>
      </c>
      <c r="H341" s="1" t="s">
        <v>897</v>
      </c>
      <c r="I341" s="1" t="s">
        <v>898</v>
      </c>
      <c r="J341" s="1" t="s">
        <v>898</v>
      </c>
      <c r="K341" s="2"/>
      <c r="L341" s="1">
        <v>-7.0</v>
      </c>
      <c r="M341" s="1"/>
      <c r="N341" s="1">
        <v>7.67505</v>
      </c>
      <c r="O341" s="1" t="s">
        <v>30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idden="1">
      <c r="A342" s="1" t="s">
        <v>44</v>
      </c>
      <c r="B342" s="1" t="s">
        <v>16</v>
      </c>
      <c r="C342" s="1">
        <v>264.0</v>
      </c>
      <c r="D342" s="1">
        <v>0.0</v>
      </c>
      <c r="E342" s="1" t="s">
        <v>45</v>
      </c>
      <c r="F342" s="1" t="s">
        <v>27</v>
      </c>
      <c r="G342" s="1" t="s">
        <v>19</v>
      </c>
      <c r="H342" s="1" t="s">
        <v>899</v>
      </c>
      <c r="I342" s="1" t="s">
        <v>900</v>
      </c>
      <c r="J342" s="1" t="s">
        <v>900</v>
      </c>
      <c r="K342" s="2"/>
      <c r="L342" s="1">
        <v>-5.0</v>
      </c>
      <c r="M342" s="1"/>
      <c r="N342" s="1">
        <v>9.561983333333334</v>
      </c>
      <c r="O342" s="1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idden="1">
      <c r="A343" s="1" t="s">
        <v>44</v>
      </c>
      <c r="B343" s="1" t="s">
        <v>16</v>
      </c>
      <c r="C343" s="1">
        <v>319.0</v>
      </c>
      <c r="D343" s="1">
        <v>0.0</v>
      </c>
      <c r="E343" s="1" t="s">
        <v>45</v>
      </c>
      <c r="F343" s="1" t="s">
        <v>27</v>
      </c>
      <c r="G343" s="1" t="s">
        <v>19</v>
      </c>
      <c r="H343" s="1" t="s">
        <v>901</v>
      </c>
      <c r="I343" s="1" t="s">
        <v>902</v>
      </c>
      <c r="J343" s="1" t="s">
        <v>902</v>
      </c>
      <c r="K343" s="2"/>
      <c r="L343" s="1">
        <v>-4.0</v>
      </c>
      <c r="M343" s="1"/>
      <c r="N343" s="1">
        <v>10.896983333333333</v>
      </c>
      <c r="O343" s="1" t="s">
        <v>30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idden="1">
      <c r="A344" s="1" t="s">
        <v>15</v>
      </c>
      <c r="B344" s="1" t="s">
        <v>16</v>
      </c>
      <c r="C344" s="1">
        <v>238.0</v>
      </c>
      <c r="D344" s="1">
        <v>31.0</v>
      </c>
      <c r="E344" s="1" t="s">
        <v>888</v>
      </c>
      <c r="F344" s="1" t="s">
        <v>18</v>
      </c>
      <c r="G344" s="1" t="s">
        <v>19</v>
      </c>
      <c r="H344" s="1" t="s">
        <v>903</v>
      </c>
      <c r="I344" s="1" t="s">
        <v>904</v>
      </c>
      <c r="J344" s="1" t="s">
        <v>905</v>
      </c>
      <c r="K344" s="1" t="s">
        <v>906</v>
      </c>
      <c r="L344" s="1">
        <v>-5.0</v>
      </c>
      <c r="M344" s="1">
        <v>0.005883333333333333</v>
      </c>
      <c r="N344" s="1">
        <v>9.228266666666666</v>
      </c>
      <c r="O344" s="1" t="s">
        <v>24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idden="1">
      <c r="A345" s="1" t="s">
        <v>55</v>
      </c>
      <c r="B345" s="1" t="s">
        <v>26</v>
      </c>
      <c r="C345" s="1">
        <v>435.0</v>
      </c>
      <c r="D345" s="1">
        <v>0.0</v>
      </c>
      <c r="E345" s="1" t="s">
        <v>907</v>
      </c>
      <c r="F345" s="1" t="s">
        <v>27</v>
      </c>
      <c r="G345" s="1" t="s">
        <v>19</v>
      </c>
      <c r="H345" s="1" t="s">
        <v>908</v>
      </c>
      <c r="I345" s="1" t="s">
        <v>909</v>
      </c>
      <c r="J345" s="1" t="s">
        <v>909</v>
      </c>
      <c r="K345" s="2"/>
      <c r="L345" s="1">
        <v>-8.0</v>
      </c>
      <c r="M345" s="1"/>
      <c r="N345" s="1">
        <v>6.9771</v>
      </c>
      <c r="O345" s="1" t="s">
        <v>30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idden="1">
      <c r="A346" s="1" t="s">
        <v>25</v>
      </c>
      <c r="B346" s="1" t="s">
        <v>26</v>
      </c>
      <c r="C346" s="1">
        <v>264.0</v>
      </c>
      <c r="D346" s="1">
        <v>0.0</v>
      </c>
      <c r="E346" s="2"/>
      <c r="F346" s="1" t="s">
        <v>27</v>
      </c>
      <c r="G346" s="1" t="s">
        <v>35</v>
      </c>
      <c r="H346" s="1" t="s">
        <v>910</v>
      </c>
      <c r="I346" s="1" t="s">
        <v>911</v>
      </c>
      <c r="J346" s="1" t="s">
        <v>911</v>
      </c>
      <c r="K346" s="2"/>
      <c r="L346" s="1">
        <v>-8.0</v>
      </c>
      <c r="M346" s="1"/>
      <c r="N346" s="1">
        <v>6.4964</v>
      </c>
      <c r="O346" s="1" t="s">
        <v>30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idden="1">
      <c r="A347" s="1" t="s">
        <v>38</v>
      </c>
      <c r="B347" s="1" t="s">
        <v>16</v>
      </c>
      <c r="C347" s="1">
        <v>498.0</v>
      </c>
      <c r="D347" s="1">
        <v>0.0</v>
      </c>
      <c r="E347" s="1" t="s">
        <v>441</v>
      </c>
      <c r="F347" s="1" t="s">
        <v>18</v>
      </c>
      <c r="G347" s="1" t="s">
        <v>35</v>
      </c>
      <c r="H347" s="1" t="s">
        <v>912</v>
      </c>
      <c r="I347" s="1" t="s">
        <v>913</v>
      </c>
      <c r="J347" s="1" t="s">
        <v>914</v>
      </c>
      <c r="K347" s="1" t="s">
        <v>915</v>
      </c>
      <c r="L347" s="1">
        <v>-6.0</v>
      </c>
      <c r="M347" s="1">
        <v>0.014116666666666666</v>
      </c>
      <c r="N347" s="1">
        <v>7.143683333333334</v>
      </c>
      <c r="O347" s="1" t="s">
        <v>43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idden="1">
      <c r="A348" s="1" t="s">
        <v>25</v>
      </c>
      <c r="B348" s="1" t="s">
        <v>26</v>
      </c>
      <c r="C348" s="1">
        <v>429.0</v>
      </c>
      <c r="D348" s="1">
        <v>0.0</v>
      </c>
      <c r="E348" s="2"/>
      <c r="F348" s="1" t="s">
        <v>27</v>
      </c>
      <c r="G348" s="1" t="s">
        <v>35</v>
      </c>
      <c r="H348" s="1" t="s">
        <v>916</v>
      </c>
      <c r="I348" s="1" t="s">
        <v>917</v>
      </c>
      <c r="J348" s="1" t="s">
        <v>917</v>
      </c>
      <c r="K348" s="2"/>
      <c r="L348" s="1">
        <v>-4.0</v>
      </c>
      <c r="M348" s="1"/>
      <c r="N348" s="1">
        <v>10.3793</v>
      </c>
      <c r="O348" s="1" t="s">
        <v>30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idden="1">
      <c r="A349" s="1" t="s">
        <v>55</v>
      </c>
      <c r="B349" s="1" t="s">
        <v>26</v>
      </c>
      <c r="C349" s="3">
        <v>394.0</v>
      </c>
      <c r="D349" s="1">
        <v>0.0</v>
      </c>
      <c r="E349" s="1" t="s">
        <v>507</v>
      </c>
      <c r="F349" s="1" t="s">
        <v>27</v>
      </c>
      <c r="G349" s="1" t="s">
        <v>19</v>
      </c>
      <c r="H349" s="1" t="s">
        <v>918</v>
      </c>
      <c r="I349" s="1" t="s">
        <v>919</v>
      </c>
      <c r="J349" s="1" t="s">
        <v>919</v>
      </c>
      <c r="K349" s="2"/>
      <c r="L349" s="1">
        <v>1.0</v>
      </c>
      <c r="M349" s="1"/>
      <c r="N349" s="1">
        <v>16.261466666666667</v>
      </c>
      <c r="O349" s="1" t="s">
        <v>30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idden="1">
      <c r="A350" s="1" t="s">
        <v>44</v>
      </c>
      <c r="B350" s="1" t="s">
        <v>16</v>
      </c>
      <c r="C350" s="1">
        <v>595.0</v>
      </c>
      <c r="D350" s="1">
        <v>0.0</v>
      </c>
      <c r="E350" s="1" t="s">
        <v>45</v>
      </c>
      <c r="F350" s="1" t="s">
        <v>27</v>
      </c>
      <c r="G350" s="1" t="s">
        <v>19</v>
      </c>
      <c r="H350" s="1" t="s">
        <v>920</v>
      </c>
      <c r="I350" s="1" t="s">
        <v>921</v>
      </c>
      <c r="J350" s="1" t="s">
        <v>921</v>
      </c>
      <c r="K350" s="2"/>
      <c r="L350" s="1">
        <v>1.0</v>
      </c>
      <c r="M350" s="1"/>
      <c r="N350" s="1">
        <v>16.510583333333333</v>
      </c>
      <c r="O350" s="1" t="s">
        <v>30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idden="1">
      <c r="A351" s="1" t="s">
        <v>44</v>
      </c>
      <c r="B351" s="1" t="s">
        <v>16</v>
      </c>
      <c r="C351" s="1">
        <v>364.0</v>
      </c>
      <c r="D351" s="1">
        <v>0.0</v>
      </c>
      <c r="E351" s="1" t="s">
        <v>45</v>
      </c>
      <c r="F351" s="1" t="s">
        <v>27</v>
      </c>
      <c r="G351" s="1" t="s">
        <v>19</v>
      </c>
      <c r="H351" s="1" t="s">
        <v>922</v>
      </c>
      <c r="I351" s="1" t="s">
        <v>923</v>
      </c>
      <c r="J351" s="1" t="s">
        <v>923</v>
      </c>
      <c r="K351" s="2"/>
      <c r="L351" s="1">
        <v>-1.0</v>
      </c>
      <c r="M351" s="1"/>
      <c r="N351" s="1">
        <v>13.62005</v>
      </c>
      <c r="O351" s="1" t="s">
        <v>30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idden="1">
      <c r="A352" s="1" t="s">
        <v>25</v>
      </c>
      <c r="B352" s="1" t="s">
        <v>26</v>
      </c>
      <c r="C352" s="1">
        <v>488.0</v>
      </c>
      <c r="D352" s="1">
        <v>0.0</v>
      </c>
      <c r="E352" s="2"/>
      <c r="F352" s="1" t="s">
        <v>27</v>
      </c>
      <c r="G352" s="1" t="s">
        <v>19</v>
      </c>
      <c r="H352" s="1" t="s">
        <v>924</v>
      </c>
      <c r="I352" s="1" t="s">
        <v>925</v>
      </c>
      <c r="J352" s="1" t="s">
        <v>925</v>
      </c>
      <c r="K352" s="2"/>
      <c r="L352" s="1">
        <v>0.0</v>
      </c>
      <c r="M352" s="1"/>
      <c r="N352" s="1">
        <v>14.536533333333333</v>
      </c>
      <c r="O352" s="1" t="s">
        <v>30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idden="1">
      <c r="A353" s="1" t="s">
        <v>44</v>
      </c>
      <c r="B353" s="1" t="s">
        <v>16</v>
      </c>
      <c r="C353" s="1">
        <v>399.0</v>
      </c>
      <c r="D353" s="1">
        <v>0.0</v>
      </c>
      <c r="E353" s="1" t="s">
        <v>45</v>
      </c>
      <c r="F353" s="1" t="s">
        <v>27</v>
      </c>
      <c r="G353" s="1" t="s">
        <v>19</v>
      </c>
      <c r="H353" s="1" t="s">
        <v>926</v>
      </c>
      <c r="I353" s="1" t="s">
        <v>927</v>
      </c>
      <c r="J353" s="1" t="s">
        <v>927</v>
      </c>
      <c r="K353" s="2"/>
      <c r="L353" s="1">
        <v>-5.0</v>
      </c>
      <c r="M353" s="1"/>
      <c r="N353" s="1">
        <v>9.241783333333334</v>
      </c>
      <c r="O353" s="1" t="s">
        <v>30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idden="1">
      <c r="A354" s="1" t="s">
        <v>38</v>
      </c>
      <c r="B354" s="1" t="s">
        <v>16</v>
      </c>
      <c r="C354" s="1">
        <v>55.0</v>
      </c>
      <c r="D354" s="1">
        <v>0.0</v>
      </c>
      <c r="E354" s="2"/>
      <c r="F354" s="1" t="s">
        <v>39</v>
      </c>
      <c r="G354" s="1" t="s">
        <v>35</v>
      </c>
      <c r="H354" s="1" t="s">
        <v>928</v>
      </c>
      <c r="I354" s="1" t="s">
        <v>929</v>
      </c>
      <c r="J354" s="1" t="s">
        <v>872</v>
      </c>
      <c r="K354" s="2"/>
      <c r="L354" s="1">
        <v>438.0</v>
      </c>
      <c r="M354" s="1"/>
      <c r="N354" s="1">
        <v>0.85475</v>
      </c>
      <c r="O354" s="1" t="s">
        <v>43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idden="1">
      <c r="A355" s="1" t="s">
        <v>25</v>
      </c>
      <c r="B355" s="1" t="s">
        <v>26</v>
      </c>
      <c r="C355" s="1">
        <v>189.0</v>
      </c>
      <c r="D355" s="1">
        <v>0.0</v>
      </c>
      <c r="E355" s="2"/>
      <c r="F355" s="1" t="s">
        <v>27</v>
      </c>
      <c r="G355" s="1" t="s">
        <v>19</v>
      </c>
      <c r="H355" s="1" t="s">
        <v>930</v>
      </c>
      <c r="I355" s="1" t="s">
        <v>931</v>
      </c>
      <c r="J355" s="1" t="s">
        <v>931</v>
      </c>
      <c r="K355" s="2"/>
      <c r="L355" s="1">
        <v>-6.0</v>
      </c>
      <c r="M355" s="1"/>
      <c r="N355" s="1">
        <v>8.224633333333333</v>
      </c>
      <c r="O355" s="1" t="s">
        <v>30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idden="1">
      <c r="A356" s="1" t="s">
        <v>38</v>
      </c>
      <c r="B356" s="1" t="s">
        <v>867</v>
      </c>
      <c r="C356" s="3">
        <v>55.0</v>
      </c>
      <c r="D356" s="1">
        <v>0.0</v>
      </c>
      <c r="E356" s="2"/>
      <c r="F356" s="1" t="s">
        <v>39</v>
      </c>
      <c r="G356" s="1" t="s">
        <v>35</v>
      </c>
      <c r="H356" s="1" t="s">
        <v>932</v>
      </c>
      <c r="I356" s="2"/>
      <c r="J356" s="2"/>
      <c r="K356" s="2"/>
      <c r="L356" s="1">
        <v>0.0</v>
      </c>
      <c r="M356" s="1"/>
      <c r="N356" s="2"/>
      <c r="O356" s="1" t="s">
        <v>43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idden="1">
      <c r="A357" s="1" t="s">
        <v>15</v>
      </c>
      <c r="B357" s="1" t="s">
        <v>16</v>
      </c>
      <c r="C357" s="1">
        <v>247.0</v>
      </c>
      <c r="D357" s="1">
        <v>62.0</v>
      </c>
      <c r="E357" s="2"/>
      <c r="F357" s="1" t="s">
        <v>39</v>
      </c>
      <c r="G357" s="1" t="s">
        <v>35</v>
      </c>
      <c r="H357" s="1" t="s">
        <v>933</v>
      </c>
      <c r="I357" s="1" t="s">
        <v>934</v>
      </c>
      <c r="J357" s="1" t="s">
        <v>872</v>
      </c>
      <c r="K357" s="2"/>
      <c r="L357" s="1">
        <v>425.0</v>
      </c>
      <c r="M357" s="1"/>
      <c r="N357" s="1">
        <v>6.408033333333333</v>
      </c>
      <c r="O357" s="1" t="s">
        <v>24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idden="1">
      <c r="A358" s="1" t="s">
        <v>44</v>
      </c>
      <c r="B358" s="1" t="s">
        <v>16</v>
      </c>
      <c r="C358" s="1">
        <v>658.0</v>
      </c>
      <c r="D358" s="1">
        <v>0.0</v>
      </c>
      <c r="E358" s="1" t="s">
        <v>45</v>
      </c>
      <c r="F358" s="1" t="s">
        <v>27</v>
      </c>
      <c r="G358" s="1" t="s">
        <v>19</v>
      </c>
      <c r="H358" s="1" t="s">
        <v>935</v>
      </c>
      <c r="I358" s="1" t="s">
        <v>936</v>
      </c>
      <c r="J358" s="1" t="s">
        <v>936</v>
      </c>
      <c r="K358" s="2"/>
      <c r="L358" s="1">
        <v>-4.0</v>
      </c>
      <c r="M358" s="1"/>
      <c r="N358" s="1">
        <v>10.189433333333334</v>
      </c>
      <c r="O358" s="1" t="s">
        <v>30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idden="1">
      <c r="A359" s="1" t="s">
        <v>25</v>
      </c>
      <c r="B359" s="1" t="s">
        <v>26</v>
      </c>
      <c r="C359" s="1">
        <v>264.0</v>
      </c>
      <c r="D359" s="1">
        <v>0.0</v>
      </c>
      <c r="E359" s="2"/>
      <c r="F359" s="1" t="s">
        <v>27</v>
      </c>
      <c r="G359" s="1" t="s">
        <v>19</v>
      </c>
      <c r="H359" s="1" t="s">
        <v>937</v>
      </c>
      <c r="I359" s="1" t="s">
        <v>938</v>
      </c>
      <c r="J359" s="1" t="s">
        <v>938</v>
      </c>
      <c r="K359" s="2"/>
      <c r="L359" s="1">
        <v>-2.0</v>
      </c>
      <c r="M359" s="1"/>
      <c r="N359" s="1">
        <v>12.423516666666666</v>
      </c>
      <c r="O359" s="1" t="s">
        <v>30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idden="1">
      <c r="A360" s="1" t="s">
        <v>15</v>
      </c>
      <c r="B360" s="1" t="s">
        <v>16</v>
      </c>
      <c r="C360" s="1">
        <v>334.0</v>
      </c>
      <c r="D360" s="1">
        <v>0.0</v>
      </c>
      <c r="E360" s="1" t="s">
        <v>441</v>
      </c>
      <c r="F360" s="1" t="s">
        <v>18</v>
      </c>
      <c r="G360" s="1" t="s">
        <v>35</v>
      </c>
      <c r="H360" s="1" t="s">
        <v>939</v>
      </c>
      <c r="I360" s="1" t="s">
        <v>940</v>
      </c>
      <c r="J360" s="1" t="s">
        <v>941</v>
      </c>
      <c r="K360" s="1" t="s">
        <v>942</v>
      </c>
      <c r="L360" s="1">
        <v>-12.0</v>
      </c>
      <c r="M360" s="1">
        <v>0.007</v>
      </c>
      <c r="N360" s="1">
        <v>11.78675</v>
      </c>
      <c r="O360" s="1" t="s">
        <v>24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idden="1">
      <c r="A361" s="1" t="s">
        <v>25</v>
      </c>
      <c r="B361" s="1" t="s">
        <v>26</v>
      </c>
      <c r="C361" s="3">
        <v>815.0</v>
      </c>
      <c r="D361" s="1">
        <v>0.0</v>
      </c>
      <c r="E361" s="2"/>
      <c r="F361" s="1" t="s">
        <v>27</v>
      </c>
      <c r="G361" s="1" t="s">
        <v>19</v>
      </c>
      <c r="H361" s="1" t="s">
        <v>943</v>
      </c>
      <c r="I361" s="1" t="s">
        <v>944</v>
      </c>
      <c r="J361" s="1" t="s">
        <v>944</v>
      </c>
      <c r="K361" s="2"/>
      <c r="L361" s="1">
        <v>-2.0</v>
      </c>
      <c r="M361" s="1"/>
      <c r="N361" s="1">
        <v>12.559616666666667</v>
      </c>
      <c r="O361" s="1" t="s">
        <v>30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idden="1">
      <c r="A362" s="1" t="s">
        <v>25</v>
      </c>
      <c r="B362" s="1" t="s">
        <v>26</v>
      </c>
      <c r="C362" s="1">
        <v>384.0</v>
      </c>
      <c r="D362" s="1">
        <v>0.0</v>
      </c>
      <c r="E362" s="2"/>
      <c r="F362" s="1" t="s">
        <v>27</v>
      </c>
      <c r="G362" s="1" t="s">
        <v>35</v>
      </c>
      <c r="H362" s="1" t="s">
        <v>945</v>
      </c>
      <c r="I362" s="1" t="s">
        <v>946</v>
      </c>
      <c r="J362" s="1" t="s">
        <v>946</v>
      </c>
      <c r="K362" s="2"/>
      <c r="L362" s="1">
        <v>-4.0</v>
      </c>
      <c r="M362" s="1"/>
      <c r="N362" s="1">
        <v>10.814833333333333</v>
      </c>
      <c r="O362" s="1" t="s">
        <v>30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idden="1">
      <c r="A363" s="1" t="s">
        <v>15</v>
      </c>
      <c r="B363" s="1" t="s">
        <v>16</v>
      </c>
      <c r="C363" s="1">
        <v>484.0</v>
      </c>
      <c r="D363" s="1">
        <v>0.0</v>
      </c>
      <c r="E363" s="1" t="s">
        <v>441</v>
      </c>
      <c r="F363" s="1" t="s">
        <v>18</v>
      </c>
      <c r="G363" s="1" t="s">
        <v>19</v>
      </c>
      <c r="H363" s="1" t="s">
        <v>947</v>
      </c>
      <c r="I363" s="1" t="s">
        <v>948</v>
      </c>
      <c r="J363" s="1" t="s">
        <v>949</v>
      </c>
      <c r="K363" s="1" t="s">
        <v>950</v>
      </c>
      <c r="L363" s="1">
        <v>1.0</v>
      </c>
      <c r="M363" s="1">
        <v>0.00735</v>
      </c>
      <c r="N363" s="1">
        <v>12.2129</v>
      </c>
      <c r="O363" s="1" t="s">
        <v>24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idden="1">
      <c r="A364" s="1" t="s">
        <v>15</v>
      </c>
      <c r="B364" s="1" t="s">
        <v>16</v>
      </c>
      <c r="C364" s="3">
        <v>886.0</v>
      </c>
      <c r="D364" s="1">
        <v>0.0</v>
      </c>
      <c r="E364" s="1" t="s">
        <v>888</v>
      </c>
      <c r="F364" s="1" t="s">
        <v>18</v>
      </c>
      <c r="G364" s="1" t="s">
        <v>19</v>
      </c>
      <c r="H364" s="1" t="s">
        <v>951</v>
      </c>
      <c r="I364" s="1" t="s">
        <v>952</v>
      </c>
      <c r="J364" s="1" t="s">
        <v>953</v>
      </c>
      <c r="K364" s="1" t="s">
        <v>954</v>
      </c>
      <c r="L364" s="1">
        <v>-3.0</v>
      </c>
      <c r="M364" s="1">
        <v>0.006733333333333333</v>
      </c>
      <c r="N364" s="1">
        <v>18.225683333333333</v>
      </c>
      <c r="O364" s="1" t="s">
        <v>24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idden="1">
      <c r="A365" s="1" t="s">
        <v>25</v>
      </c>
      <c r="B365" s="1" t="s">
        <v>26</v>
      </c>
      <c r="C365" s="1">
        <v>329.0</v>
      </c>
      <c r="D365" s="1">
        <v>0.0</v>
      </c>
      <c r="E365" s="2"/>
      <c r="F365" s="1" t="s">
        <v>27</v>
      </c>
      <c r="G365" s="1" t="s">
        <v>19</v>
      </c>
      <c r="H365" s="1" t="s">
        <v>955</v>
      </c>
      <c r="I365" s="1" t="s">
        <v>956</v>
      </c>
      <c r="J365" s="1" t="s">
        <v>956</v>
      </c>
      <c r="K365" s="2"/>
      <c r="L365" s="1">
        <v>1.0</v>
      </c>
      <c r="M365" s="1"/>
      <c r="N365" s="1">
        <v>16.680616666666666</v>
      </c>
      <c r="O365" s="1" t="s">
        <v>30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idden="1">
      <c r="A366" s="1" t="s">
        <v>15</v>
      </c>
      <c r="B366" s="1" t="s">
        <v>16</v>
      </c>
      <c r="C366" s="3">
        <v>498.0</v>
      </c>
      <c r="D366" s="1">
        <v>0.0</v>
      </c>
      <c r="E366" s="1" t="s">
        <v>441</v>
      </c>
      <c r="F366" s="1" t="s">
        <v>18</v>
      </c>
      <c r="G366" s="1" t="s">
        <v>19</v>
      </c>
      <c r="H366" s="1" t="s">
        <v>957</v>
      </c>
      <c r="I366" s="1" t="s">
        <v>958</v>
      </c>
      <c r="J366" s="1" t="s">
        <v>959</v>
      </c>
      <c r="K366" s="1" t="s">
        <v>960</v>
      </c>
      <c r="L366" s="1">
        <v>-6.0</v>
      </c>
      <c r="M366" s="1">
        <v>0.004833333333333334</v>
      </c>
      <c r="N366" s="1">
        <v>12.532583333333333</v>
      </c>
      <c r="O366" s="1" t="s">
        <v>24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idden="1">
      <c r="A367" s="1" t="s">
        <v>44</v>
      </c>
      <c r="B367" s="1" t="s">
        <v>16</v>
      </c>
      <c r="C367" s="1">
        <v>474.0</v>
      </c>
      <c r="D367" s="1">
        <v>0.0</v>
      </c>
      <c r="E367" s="1" t="s">
        <v>45</v>
      </c>
      <c r="F367" s="1" t="s">
        <v>27</v>
      </c>
      <c r="G367" s="1" t="s">
        <v>19</v>
      </c>
      <c r="H367" s="1" t="s">
        <v>961</v>
      </c>
      <c r="I367" s="1" t="s">
        <v>962</v>
      </c>
      <c r="J367" s="1" t="s">
        <v>962</v>
      </c>
      <c r="K367" s="2"/>
      <c r="L367" s="1">
        <v>1.0</v>
      </c>
      <c r="M367" s="1"/>
      <c r="N367" s="1">
        <v>16.7609</v>
      </c>
      <c r="O367" s="1" t="s">
        <v>30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idden="1">
      <c r="A368" s="1" t="s">
        <v>44</v>
      </c>
      <c r="B368" s="1" t="s">
        <v>16</v>
      </c>
      <c r="C368" s="3">
        <v>429.0</v>
      </c>
      <c r="D368" s="1">
        <v>0.0</v>
      </c>
      <c r="E368" s="1" t="s">
        <v>45</v>
      </c>
      <c r="F368" s="1" t="s">
        <v>27</v>
      </c>
      <c r="G368" s="1" t="s">
        <v>19</v>
      </c>
      <c r="H368" s="1" t="s">
        <v>963</v>
      </c>
      <c r="I368" s="1" t="s">
        <v>964</v>
      </c>
      <c r="J368" s="1" t="s">
        <v>964</v>
      </c>
      <c r="K368" s="2"/>
      <c r="L368" s="1">
        <v>-1.0</v>
      </c>
      <c r="M368" s="1"/>
      <c r="N368" s="1">
        <v>13.71025</v>
      </c>
      <c r="O368" s="1" t="s">
        <v>30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idden="1">
      <c r="A369" s="1" t="s">
        <v>38</v>
      </c>
      <c r="B369" s="1" t="s">
        <v>16</v>
      </c>
      <c r="C369" s="1">
        <v>249.0</v>
      </c>
      <c r="D369" s="1">
        <v>0.0</v>
      </c>
      <c r="E369" s="2"/>
      <c r="F369" s="1" t="s">
        <v>39</v>
      </c>
      <c r="G369" s="1" t="s">
        <v>35</v>
      </c>
      <c r="H369" s="1" t="s">
        <v>965</v>
      </c>
      <c r="I369" s="1" t="s">
        <v>966</v>
      </c>
      <c r="J369" s="1" t="s">
        <v>872</v>
      </c>
      <c r="K369" s="2"/>
      <c r="L369" s="1">
        <v>493.0</v>
      </c>
      <c r="M369" s="1"/>
      <c r="N369" s="1">
        <v>19.21395</v>
      </c>
      <c r="O369" s="1" t="s">
        <v>43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idden="1">
      <c r="A370" s="1" t="s">
        <v>15</v>
      </c>
      <c r="B370" s="1" t="s">
        <v>16</v>
      </c>
      <c r="C370" s="1">
        <v>245.0</v>
      </c>
      <c r="D370" s="1">
        <v>61.0</v>
      </c>
      <c r="E370" s="2"/>
      <c r="F370" s="1" t="s">
        <v>39</v>
      </c>
      <c r="G370" s="1" t="s">
        <v>52</v>
      </c>
      <c r="H370" s="1" t="s">
        <v>967</v>
      </c>
      <c r="I370" s="1" t="s">
        <v>968</v>
      </c>
      <c r="J370" s="1" t="s">
        <v>872</v>
      </c>
      <c r="K370" s="2"/>
      <c r="L370" s="1">
        <v>483.0</v>
      </c>
      <c r="M370" s="1"/>
      <c r="N370" s="1">
        <v>9.716916666666666</v>
      </c>
      <c r="O370" s="1" t="s">
        <v>24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idden="1">
      <c r="A371" s="1" t="s">
        <v>25</v>
      </c>
      <c r="B371" s="1" t="s">
        <v>26</v>
      </c>
      <c r="C371" s="1">
        <v>233.0</v>
      </c>
      <c r="D371" s="1">
        <v>0.0</v>
      </c>
      <c r="E371" s="2"/>
      <c r="F371" s="1" t="s">
        <v>27</v>
      </c>
      <c r="G371" s="1" t="s">
        <v>35</v>
      </c>
      <c r="H371" s="1" t="s">
        <v>969</v>
      </c>
      <c r="I371" s="1" t="s">
        <v>970</v>
      </c>
      <c r="J371" s="1" t="s">
        <v>970</v>
      </c>
      <c r="K371" s="2"/>
      <c r="L371" s="1">
        <v>4.0</v>
      </c>
      <c r="M371" s="1"/>
      <c r="N371" s="1">
        <v>19.40265</v>
      </c>
      <c r="O371" s="1" t="s">
        <v>30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idden="1">
      <c r="A372" s="1" t="s">
        <v>15</v>
      </c>
      <c r="B372" s="1" t="s">
        <v>16</v>
      </c>
      <c r="C372" s="1">
        <v>618.0</v>
      </c>
      <c r="D372" s="1">
        <v>0.0</v>
      </c>
      <c r="E372" s="1" t="s">
        <v>888</v>
      </c>
      <c r="F372" s="1" t="s">
        <v>18</v>
      </c>
      <c r="G372" s="1" t="s">
        <v>19</v>
      </c>
      <c r="H372" s="1" t="s">
        <v>971</v>
      </c>
      <c r="I372" s="1" t="s">
        <v>972</v>
      </c>
      <c r="J372" s="1" t="s">
        <v>973</v>
      </c>
      <c r="K372" s="1" t="s">
        <v>974</v>
      </c>
      <c r="L372" s="1">
        <v>-1.0</v>
      </c>
      <c r="M372" s="1">
        <v>0.004583333333333333</v>
      </c>
      <c r="N372" s="1">
        <v>15.78555</v>
      </c>
      <c r="O372" s="1" t="s">
        <v>24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idden="1">
      <c r="A373" s="1" t="s">
        <v>25</v>
      </c>
      <c r="B373" s="1" t="s">
        <v>26</v>
      </c>
      <c r="C373" s="1">
        <v>264.0</v>
      </c>
      <c r="D373" s="1">
        <v>0.0</v>
      </c>
      <c r="E373" s="2"/>
      <c r="F373" s="1" t="s">
        <v>27</v>
      </c>
      <c r="G373" s="1" t="s">
        <v>19</v>
      </c>
      <c r="H373" s="1" t="s">
        <v>975</v>
      </c>
      <c r="I373" s="1" t="s">
        <v>976</v>
      </c>
      <c r="J373" s="1" t="s">
        <v>976</v>
      </c>
      <c r="K373" s="2"/>
      <c r="L373" s="1">
        <v>5.0</v>
      </c>
      <c r="M373" s="1"/>
      <c r="N373" s="1">
        <v>20.505283333333335</v>
      </c>
      <c r="O373" s="1" t="s">
        <v>30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idden="1">
      <c r="A374" s="1" t="s">
        <v>44</v>
      </c>
      <c r="B374" s="1" t="s">
        <v>16</v>
      </c>
      <c r="C374" s="1">
        <v>346.0</v>
      </c>
      <c r="D374" s="1">
        <v>0.0</v>
      </c>
      <c r="E374" s="1" t="s">
        <v>45</v>
      </c>
      <c r="F374" s="1" t="s">
        <v>27</v>
      </c>
      <c r="G374" s="1" t="s">
        <v>19</v>
      </c>
      <c r="H374" s="1" t="s">
        <v>977</v>
      </c>
      <c r="I374" s="1" t="s">
        <v>978</v>
      </c>
      <c r="J374" s="1" t="s">
        <v>978</v>
      </c>
      <c r="K374" s="2"/>
      <c r="L374" s="1">
        <v>4.0</v>
      </c>
      <c r="M374" s="1"/>
      <c r="N374" s="1">
        <v>19.498533333333334</v>
      </c>
      <c r="O374" s="1" t="s">
        <v>30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idden="1">
      <c r="A375" s="1" t="s">
        <v>44</v>
      </c>
      <c r="B375" s="1" t="s">
        <v>16</v>
      </c>
      <c r="C375" s="1">
        <v>364.0</v>
      </c>
      <c r="D375" s="1">
        <v>0.0</v>
      </c>
      <c r="E375" s="1" t="s">
        <v>45</v>
      </c>
      <c r="F375" s="1" t="s">
        <v>27</v>
      </c>
      <c r="G375" s="1" t="s">
        <v>19</v>
      </c>
      <c r="H375" s="1" t="s">
        <v>979</v>
      </c>
      <c r="I375" s="1" t="s">
        <v>980</v>
      </c>
      <c r="J375" s="1" t="s">
        <v>980</v>
      </c>
      <c r="K375" s="2"/>
      <c r="L375" s="1">
        <v>-9.0</v>
      </c>
      <c r="M375" s="1"/>
      <c r="N375" s="1">
        <v>5.404116666666667</v>
      </c>
      <c r="O375" s="1" t="s">
        <v>30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idden="1">
      <c r="A376" s="1" t="s">
        <v>44</v>
      </c>
      <c r="B376" s="1" t="s">
        <v>16</v>
      </c>
      <c r="C376" s="1">
        <v>324.0</v>
      </c>
      <c r="D376" s="1">
        <v>0.0</v>
      </c>
      <c r="E376" s="1" t="s">
        <v>45</v>
      </c>
      <c r="F376" s="1" t="s">
        <v>27</v>
      </c>
      <c r="G376" s="1" t="s">
        <v>19</v>
      </c>
      <c r="H376" s="1" t="s">
        <v>981</v>
      </c>
      <c r="I376" s="1" t="s">
        <v>982</v>
      </c>
      <c r="J376" s="1" t="s">
        <v>982</v>
      </c>
      <c r="K376" s="2"/>
      <c r="L376" s="1">
        <v>-5.0</v>
      </c>
      <c r="M376" s="1"/>
      <c r="N376" s="1">
        <v>9.24505</v>
      </c>
      <c r="O376" s="1" t="s">
        <v>30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idden="1">
      <c r="A377" s="1" t="s">
        <v>44</v>
      </c>
      <c r="B377" s="1" t="s">
        <v>16</v>
      </c>
      <c r="C377" s="3">
        <v>264.0</v>
      </c>
      <c r="D377" s="1">
        <v>0.0</v>
      </c>
      <c r="E377" s="1" t="s">
        <v>45</v>
      </c>
      <c r="F377" s="1" t="s">
        <v>27</v>
      </c>
      <c r="G377" s="1" t="s">
        <v>19</v>
      </c>
      <c r="H377" s="1" t="s">
        <v>983</v>
      </c>
      <c r="I377" s="1" t="s">
        <v>984</v>
      </c>
      <c r="J377" s="1" t="s">
        <v>984</v>
      </c>
      <c r="K377" s="2"/>
      <c r="L377" s="1">
        <v>8.0</v>
      </c>
      <c r="M377" s="1"/>
      <c r="N377" s="1">
        <v>23.17685</v>
      </c>
      <c r="O377" s="1" t="s">
        <v>30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idden="1">
      <c r="A378" s="1" t="s">
        <v>44</v>
      </c>
      <c r="B378" s="1" t="s">
        <v>16</v>
      </c>
      <c r="C378" s="3">
        <v>563.0</v>
      </c>
      <c r="D378" s="1">
        <v>0.0</v>
      </c>
      <c r="E378" s="1" t="s">
        <v>45</v>
      </c>
      <c r="F378" s="1" t="s">
        <v>27</v>
      </c>
      <c r="G378" s="1" t="s">
        <v>19</v>
      </c>
      <c r="H378" s="1" t="s">
        <v>985</v>
      </c>
      <c r="I378" s="1" t="s">
        <v>986</v>
      </c>
      <c r="J378" s="1" t="s">
        <v>986</v>
      </c>
      <c r="K378" s="2"/>
      <c r="L378" s="1">
        <v>7.0</v>
      </c>
      <c r="M378" s="1"/>
      <c r="N378" s="1">
        <v>22.149516666666667</v>
      </c>
      <c r="O378" s="1" t="s">
        <v>30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idden="1">
      <c r="A379" s="1" t="s">
        <v>25</v>
      </c>
      <c r="B379" s="1" t="s">
        <v>26</v>
      </c>
      <c r="C379" s="1">
        <v>331.0</v>
      </c>
      <c r="D379" s="1">
        <v>0.0</v>
      </c>
      <c r="E379" s="2"/>
      <c r="F379" s="1" t="s">
        <v>27</v>
      </c>
      <c r="G379" s="1" t="s">
        <v>19</v>
      </c>
      <c r="H379" s="1" t="s">
        <v>987</v>
      </c>
      <c r="I379" s="1" t="s">
        <v>988</v>
      </c>
      <c r="J379" s="1" t="s">
        <v>988</v>
      </c>
      <c r="K379" s="2"/>
      <c r="L379" s="1">
        <v>5.0</v>
      </c>
      <c r="M379" s="1"/>
      <c r="N379" s="1">
        <v>20.315466666666666</v>
      </c>
      <c r="O379" s="1" t="s">
        <v>30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idden="1">
      <c r="A380" s="1" t="s">
        <v>55</v>
      </c>
      <c r="B380" s="1" t="s">
        <v>26</v>
      </c>
      <c r="C380" s="1">
        <v>329.0</v>
      </c>
      <c r="D380" s="1">
        <v>0.0</v>
      </c>
      <c r="E380" s="1" t="s">
        <v>824</v>
      </c>
      <c r="F380" s="1" t="s">
        <v>27</v>
      </c>
      <c r="G380" s="1" t="s">
        <v>19</v>
      </c>
      <c r="H380" s="1" t="s">
        <v>989</v>
      </c>
      <c r="I380" s="1" t="s">
        <v>990</v>
      </c>
      <c r="J380" s="1" t="s">
        <v>991</v>
      </c>
      <c r="K380" s="2"/>
      <c r="L380" s="1">
        <v>6.0</v>
      </c>
      <c r="M380" s="1"/>
      <c r="N380" s="1">
        <v>21.161733333333334</v>
      </c>
      <c r="O380" s="1" t="s">
        <v>30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idden="1">
      <c r="A381" s="1" t="s">
        <v>55</v>
      </c>
      <c r="B381" s="1" t="s">
        <v>26</v>
      </c>
      <c r="C381" s="1">
        <v>329.0</v>
      </c>
      <c r="D381" s="1">
        <v>0.0</v>
      </c>
      <c r="E381" s="1" t="s">
        <v>149</v>
      </c>
      <c r="F381" s="1" t="s">
        <v>27</v>
      </c>
      <c r="G381" s="1" t="s">
        <v>19</v>
      </c>
      <c r="H381" s="1" t="s">
        <v>992</v>
      </c>
      <c r="I381" s="1" t="s">
        <v>993</v>
      </c>
      <c r="J381" s="1" t="s">
        <v>993</v>
      </c>
      <c r="K381" s="2"/>
      <c r="L381" s="1">
        <v>7.0</v>
      </c>
      <c r="M381" s="1"/>
      <c r="N381" s="1">
        <v>22.37095</v>
      </c>
      <c r="O381" s="1" t="s">
        <v>30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idden="1">
      <c r="A382" s="1" t="s">
        <v>44</v>
      </c>
      <c r="B382" s="1" t="s">
        <v>16</v>
      </c>
      <c r="C382" s="1">
        <v>411.0</v>
      </c>
      <c r="D382" s="1">
        <v>0.0</v>
      </c>
      <c r="E382" s="1" t="s">
        <v>45</v>
      </c>
      <c r="F382" s="1" t="s">
        <v>27</v>
      </c>
      <c r="G382" s="1" t="s">
        <v>19</v>
      </c>
      <c r="H382" s="1" t="s">
        <v>994</v>
      </c>
      <c r="I382" s="1" t="s">
        <v>995</v>
      </c>
      <c r="J382" s="1" t="s">
        <v>995</v>
      </c>
      <c r="K382" s="2"/>
      <c r="L382" s="1">
        <v>6.0</v>
      </c>
      <c r="M382" s="1"/>
      <c r="N382" s="1">
        <v>21.401366666666668</v>
      </c>
      <c r="O382" s="1" t="s">
        <v>30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idden="1">
      <c r="A383" s="1" t="s">
        <v>15</v>
      </c>
      <c r="B383" s="1" t="s">
        <v>16</v>
      </c>
      <c r="C383" s="1">
        <v>582.0</v>
      </c>
      <c r="D383" s="1">
        <v>146.0</v>
      </c>
      <c r="E383" s="2"/>
      <c r="F383" s="1" t="s">
        <v>39</v>
      </c>
      <c r="G383" s="1" t="s">
        <v>35</v>
      </c>
      <c r="H383" s="1" t="s">
        <v>996</v>
      </c>
      <c r="I383" s="1" t="s">
        <v>997</v>
      </c>
      <c r="J383" s="1" t="s">
        <v>872</v>
      </c>
      <c r="K383" s="2"/>
      <c r="L383" s="1">
        <v>529.0</v>
      </c>
      <c r="M383" s="1"/>
      <c r="N383" s="1">
        <v>15.2516</v>
      </c>
      <c r="O383" s="1" t="s">
        <v>24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idden="1">
      <c r="A384" s="1" t="s">
        <v>15</v>
      </c>
      <c r="B384" s="1" t="s">
        <v>16</v>
      </c>
      <c r="C384" s="3">
        <v>299.0</v>
      </c>
      <c r="D384" s="1">
        <v>0.0</v>
      </c>
      <c r="E384" s="1" t="s">
        <v>121</v>
      </c>
      <c r="F384" s="1" t="s">
        <v>18</v>
      </c>
      <c r="G384" s="1" t="s">
        <v>19</v>
      </c>
      <c r="H384" s="1" t="s">
        <v>998</v>
      </c>
      <c r="I384" s="1" t="s">
        <v>999</v>
      </c>
      <c r="J384" s="1" t="s">
        <v>1000</v>
      </c>
      <c r="K384" s="1" t="s">
        <v>1001</v>
      </c>
      <c r="L384" s="1">
        <v>3.0</v>
      </c>
      <c r="M384" s="1">
        <v>0.006116666666666667</v>
      </c>
      <c r="N384" s="1">
        <v>19.851966666666666</v>
      </c>
      <c r="O384" s="1" t="s">
        <v>24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idden="1">
      <c r="A385" s="1" t="s">
        <v>25</v>
      </c>
      <c r="B385" s="1" t="s">
        <v>26</v>
      </c>
      <c r="C385" s="1">
        <v>364.0</v>
      </c>
      <c r="D385" s="1">
        <v>0.0</v>
      </c>
      <c r="E385" s="2"/>
      <c r="F385" s="1" t="s">
        <v>27</v>
      </c>
      <c r="G385" s="1" t="s">
        <v>19</v>
      </c>
      <c r="H385" s="1" t="s">
        <v>1002</v>
      </c>
      <c r="I385" s="1" t="s">
        <v>1003</v>
      </c>
      <c r="J385" s="1" t="s">
        <v>1003</v>
      </c>
      <c r="K385" s="2"/>
      <c r="L385" s="1">
        <v>12.0</v>
      </c>
      <c r="M385" s="1"/>
      <c r="N385" s="1">
        <v>27.905116666666668</v>
      </c>
      <c r="O385" s="1" t="s">
        <v>30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idden="1">
      <c r="A386" s="1" t="s">
        <v>55</v>
      </c>
      <c r="B386" s="1" t="s">
        <v>26</v>
      </c>
      <c r="C386" s="1">
        <v>839.0</v>
      </c>
      <c r="D386" s="1">
        <v>0.0</v>
      </c>
      <c r="E386" s="1" t="s">
        <v>1004</v>
      </c>
      <c r="F386" s="1" t="s">
        <v>27</v>
      </c>
      <c r="G386" s="1" t="s">
        <v>19</v>
      </c>
      <c r="H386" s="1" t="s">
        <v>1005</v>
      </c>
      <c r="I386" s="1" t="s">
        <v>1006</v>
      </c>
      <c r="J386" s="1" t="s">
        <v>1006</v>
      </c>
      <c r="K386" s="2"/>
      <c r="L386" s="1">
        <v>12.0</v>
      </c>
      <c r="M386" s="1"/>
      <c r="N386" s="1">
        <v>27.0969</v>
      </c>
      <c r="O386" s="1" t="s">
        <v>30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idden="1">
      <c r="A387" s="1" t="s">
        <v>44</v>
      </c>
      <c r="B387" s="1" t="s">
        <v>16</v>
      </c>
      <c r="C387" s="1">
        <v>831.0</v>
      </c>
      <c r="D387" s="1">
        <v>0.0</v>
      </c>
      <c r="E387" s="1" t="s">
        <v>45</v>
      </c>
      <c r="F387" s="1" t="s">
        <v>27</v>
      </c>
      <c r="G387" s="1" t="s">
        <v>19</v>
      </c>
      <c r="H387" s="1" t="s">
        <v>1007</v>
      </c>
      <c r="I387" s="1" t="s">
        <v>1008</v>
      </c>
      <c r="J387" s="1" t="s">
        <v>1008</v>
      </c>
      <c r="K387" s="2"/>
      <c r="L387" s="1">
        <v>8.0</v>
      </c>
      <c r="M387" s="1"/>
      <c r="N387" s="1">
        <v>23.283833333333334</v>
      </c>
      <c r="O387" s="1" t="s">
        <v>30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idden="1">
      <c r="A388" s="1" t="s">
        <v>15</v>
      </c>
      <c r="B388" s="1" t="s">
        <v>16</v>
      </c>
      <c r="C388" s="1">
        <v>304.0</v>
      </c>
      <c r="D388" s="1">
        <v>14.0</v>
      </c>
      <c r="E388" s="1" t="s">
        <v>121</v>
      </c>
      <c r="F388" s="1" t="s">
        <v>18</v>
      </c>
      <c r="G388" s="1" t="s">
        <v>19</v>
      </c>
      <c r="H388" s="1" t="s">
        <v>1009</v>
      </c>
      <c r="I388" s="1" t="s">
        <v>1010</v>
      </c>
      <c r="J388" s="1" t="s">
        <v>1011</v>
      </c>
      <c r="K388" s="1" t="s">
        <v>1012</v>
      </c>
      <c r="L388" s="1">
        <v>10.0</v>
      </c>
      <c r="M388" s="1">
        <v>0.006</v>
      </c>
      <c r="N388" s="1">
        <v>32.15155</v>
      </c>
      <c r="O388" s="1" t="s">
        <v>24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idden="1">
      <c r="A389" s="1" t="s">
        <v>15</v>
      </c>
      <c r="B389" s="1" t="s">
        <v>16</v>
      </c>
      <c r="C389" s="1">
        <v>462.0</v>
      </c>
      <c r="D389" s="1">
        <v>116.0</v>
      </c>
      <c r="E389" s="2"/>
      <c r="F389" s="1" t="s">
        <v>39</v>
      </c>
      <c r="G389" s="1" t="s">
        <v>35</v>
      </c>
      <c r="H389" s="1" t="s">
        <v>1013</v>
      </c>
      <c r="I389" s="1" t="s">
        <v>1014</v>
      </c>
      <c r="J389" s="1" t="s">
        <v>872</v>
      </c>
      <c r="K389" s="2"/>
      <c r="L389" s="1">
        <v>539.0</v>
      </c>
      <c r="M389" s="1"/>
      <c r="N389" s="1">
        <v>21.354533333333332</v>
      </c>
      <c r="O389" s="1" t="s">
        <v>24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idden="1">
      <c r="A390" s="1" t="s">
        <v>44</v>
      </c>
      <c r="B390" s="1" t="s">
        <v>16</v>
      </c>
      <c r="C390" s="1">
        <v>620.0</v>
      </c>
      <c r="D390" s="1">
        <v>0.0</v>
      </c>
      <c r="E390" s="1" t="s">
        <v>45</v>
      </c>
      <c r="F390" s="1" t="s">
        <v>27</v>
      </c>
      <c r="G390" s="1" t="s">
        <v>19</v>
      </c>
      <c r="H390" s="1" t="s">
        <v>1015</v>
      </c>
      <c r="I390" s="1" t="s">
        <v>1016</v>
      </c>
      <c r="J390" s="1" t="s">
        <v>1016</v>
      </c>
      <c r="K390" s="2"/>
      <c r="L390" s="1">
        <v>4.0</v>
      </c>
      <c r="M390" s="1"/>
      <c r="N390" s="1">
        <v>19.092766666666666</v>
      </c>
      <c r="O390" s="1" t="s">
        <v>30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idden="1">
      <c r="A391" s="1" t="s">
        <v>44</v>
      </c>
      <c r="B391" s="1" t="s">
        <v>16</v>
      </c>
      <c r="C391" s="1">
        <v>401.0</v>
      </c>
      <c r="D391" s="1">
        <v>0.0</v>
      </c>
      <c r="E391" s="1" t="s">
        <v>45</v>
      </c>
      <c r="F391" s="1" t="s">
        <v>27</v>
      </c>
      <c r="G391" s="1" t="s">
        <v>19</v>
      </c>
      <c r="H391" s="1" t="s">
        <v>1017</v>
      </c>
      <c r="I391" s="1" t="s">
        <v>1018</v>
      </c>
      <c r="J391" s="1" t="s">
        <v>1018</v>
      </c>
      <c r="K391" s="2"/>
      <c r="L391" s="1">
        <v>2.0</v>
      </c>
      <c r="M391" s="1"/>
      <c r="N391" s="1">
        <v>17.461566666666666</v>
      </c>
      <c r="O391" s="1" t="s">
        <v>30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idden="1">
      <c r="A392" s="1" t="s">
        <v>44</v>
      </c>
      <c r="B392" s="1" t="s">
        <v>16</v>
      </c>
      <c r="C392" s="1">
        <v>289.0</v>
      </c>
      <c r="D392" s="1">
        <v>0.0</v>
      </c>
      <c r="E392" s="1" t="s">
        <v>45</v>
      </c>
      <c r="F392" s="1" t="s">
        <v>27</v>
      </c>
      <c r="G392" s="1" t="s">
        <v>19</v>
      </c>
      <c r="H392" s="1" t="s">
        <v>1019</v>
      </c>
      <c r="I392" s="1" t="s">
        <v>1020</v>
      </c>
      <c r="J392" s="1" t="s">
        <v>1020</v>
      </c>
      <c r="K392" s="2"/>
      <c r="L392" s="1">
        <v>2.0</v>
      </c>
      <c r="M392" s="1"/>
      <c r="N392" s="1">
        <v>17.384133333333335</v>
      </c>
      <c r="O392" s="1" t="s">
        <v>30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idden="1">
      <c r="A393" s="1" t="s">
        <v>15</v>
      </c>
      <c r="B393" s="1" t="s">
        <v>16</v>
      </c>
      <c r="C393" s="1">
        <v>394.0</v>
      </c>
      <c r="D393" s="1">
        <v>0.0</v>
      </c>
      <c r="E393" s="1" t="s">
        <v>121</v>
      </c>
      <c r="F393" s="1" t="s">
        <v>18</v>
      </c>
      <c r="G393" s="1" t="s">
        <v>19</v>
      </c>
      <c r="H393" s="1" t="s">
        <v>1021</v>
      </c>
      <c r="I393" s="1" t="s">
        <v>1022</v>
      </c>
      <c r="J393" s="1" t="s">
        <v>1023</v>
      </c>
      <c r="K393" s="1" t="s">
        <v>1024</v>
      </c>
      <c r="L393" s="1">
        <v>-3.0</v>
      </c>
      <c r="M393" s="1">
        <v>0.007116666666666667</v>
      </c>
      <c r="N393" s="1">
        <v>19.11805</v>
      </c>
      <c r="O393" s="1" t="s">
        <v>24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idden="1">
      <c r="A394" s="1" t="s">
        <v>38</v>
      </c>
      <c r="B394" s="1" t="s">
        <v>16</v>
      </c>
      <c r="C394" s="1">
        <v>498.0</v>
      </c>
      <c r="D394" s="1">
        <v>0.0</v>
      </c>
      <c r="E394" s="2"/>
      <c r="F394" s="1" t="s">
        <v>39</v>
      </c>
      <c r="G394" s="1" t="s">
        <v>35</v>
      </c>
      <c r="H394" s="1" t="s">
        <v>1025</v>
      </c>
      <c r="I394" s="1" t="s">
        <v>1026</v>
      </c>
      <c r="J394" s="1" t="s">
        <v>872</v>
      </c>
      <c r="K394" s="2"/>
      <c r="L394" s="1">
        <v>568.0</v>
      </c>
      <c r="M394" s="1"/>
      <c r="N394" s="1">
        <v>18.172716666666666</v>
      </c>
      <c r="O394" s="1" t="s">
        <v>43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idden="1">
      <c r="A395" s="1" t="s">
        <v>38</v>
      </c>
      <c r="B395" s="1" t="s">
        <v>16</v>
      </c>
      <c r="C395" s="1">
        <v>249.0</v>
      </c>
      <c r="D395" s="1">
        <v>0.0</v>
      </c>
      <c r="E395" s="2"/>
      <c r="F395" s="1" t="s">
        <v>39</v>
      </c>
      <c r="G395" s="1" t="s">
        <v>35</v>
      </c>
      <c r="H395" s="1" t="s">
        <v>1027</v>
      </c>
      <c r="I395" s="1" t="s">
        <v>1028</v>
      </c>
      <c r="J395" s="1" t="s">
        <v>872</v>
      </c>
      <c r="K395" s="2"/>
      <c r="L395" s="1">
        <v>568.0</v>
      </c>
      <c r="M395" s="1"/>
      <c r="N395" s="1">
        <v>16.356616666666667</v>
      </c>
      <c r="O395" s="1" t="s">
        <v>43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idden="1">
      <c r="A396" s="1" t="s">
        <v>55</v>
      </c>
      <c r="B396" s="1" t="s">
        <v>26</v>
      </c>
      <c r="C396" s="1">
        <v>528.0</v>
      </c>
      <c r="D396" s="1">
        <v>0.0</v>
      </c>
      <c r="E396" s="1" t="s">
        <v>118</v>
      </c>
      <c r="F396" s="1" t="s">
        <v>27</v>
      </c>
      <c r="G396" s="1" t="s">
        <v>19</v>
      </c>
      <c r="H396" s="1" t="s">
        <v>1029</v>
      </c>
      <c r="I396" s="1" t="s">
        <v>1030</v>
      </c>
      <c r="J396" s="1" t="s">
        <v>1030</v>
      </c>
      <c r="K396" s="2"/>
      <c r="L396" s="1">
        <v>3.0</v>
      </c>
      <c r="M396" s="1"/>
      <c r="N396" s="1">
        <v>18.953916666666668</v>
      </c>
      <c r="O396" s="1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idden="1">
      <c r="A397" s="1" t="s">
        <v>25</v>
      </c>
      <c r="B397" s="1" t="s">
        <v>26</v>
      </c>
      <c r="C397" s="1">
        <v>1374.0</v>
      </c>
      <c r="D397" s="1">
        <v>0.0</v>
      </c>
      <c r="E397" s="2"/>
      <c r="F397" s="1" t="s">
        <v>27</v>
      </c>
      <c r="G397" s="1" t="s">
        <v>19</v>
      </c>
      <c r="H397" s="1" t="s">
        <v>1031</v>
      </c>
      <c r="I397" s="1" t="s">
        <v>1032</v>
      </c>
      <c r="J397" s="1" t="s">
        <v>1032</v>
      </c>
      <c r="K397" s="2"/>
      <c r="L397" s="1">
        <v>-1.0</v>
      </c>
      <c r="M397" s="1"/>
      <c r="N397" s="1">
        <v>13.189383333333334</v>
      </c>
      <c r="O397" s="1" t="s">
        <v>30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idden="1">
      <c r="A398" s="1" t="s">
        <v>25</v>
      </c>
      <c r="B398" s="1" t="s">
        <v>26</v>
      </c>
      <c r="C398" s="3">
        <v>399.0</v>
      </c>
      <c r="D398" s="1">
        <v>0.0</v>
      </c>
      <c r="E398" s="2"/>
      <c r="F398" s="1" t="s">
        <v>27</v>
      </c>
      <c r="G398" s="1" t="s">
        <v>19</v>
      </c>
      <c r="H398" s="1" t="s">
        <v>1033</v>
      </c>
      <c r="I398" s="1" t="s">
        <v>1034</v>
      </c>
      <c r="J398" s="1" t="s">
        <v>1034</v>
      </c>
      <c r="K398" s="2"/>
      <c r="L398" s="1">
        <v>-7.0</v>
      </c>
      <c r="M398" s="1"/>
      <c r="N398" s="1">
        <v>7.798233333333333</v>
      </c>
      <c r="O398" s="1" t="s">
        <v>30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idden="1">
      <c r="A399" s="1" t="s">
        <v>44</v>
      </c>
      <c r="B399" s="1" t="s">
        <v>16</v>
      </c>
      <c r="C399" s="1">
        <v>391.0</v>
      </c>
      <c r="D399" s="1">
        <v>0.0</v>
      </c>
      <c r="E399" s="1" t="s">
        <v>45</v>
      </c>
      <c r="F399" s="1" t="s">
        <v>27</v>
      </c>
      <c r="G399" s="1" t="s">
        <v>19</v>
      </c>
      <c r="H399" s="1" t="s">
        <v>1035</v>
      </c>
      <c r="I399" s="1" t="s">
        <v>1036</v>
      </c>
      <c r="J399" s="1" t="s">
        <v>1036</v>
      </c>
      <c r="K399" s="2"/>
      <c r="L399" s="1">
        <v>-8.0</v>
      </c>
      <c r="M399" s="1"/>
      <c r="N399" s="1">
        <v>6.9241166666666665</v>
      </c>
      <c r="O399" s="1" t="s">
        <v>30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idden="1">
      <c r="A400" s="1" t="s">
        <v>44</v>
      </c>
      <c r="B400" s="3" t="s">
        <v>16</v>
      </c>
      <c r="C400" s="1">
        <v>588.0</v>
      </c>
      <c r="D400" s="1">
        <v>0.0</v>
      </c>
      <c r="E400" s="1" t="s">
        <v>45</v>
      </c>
      <c r="F400" s="1" t="s">
        <v>27</v>
      </c>
      <c r="G400" s="1" t="s">
        <v>19</v>
      </c>
      <c r="H400" s="1" t="s">
        <v>1037</v>
      </c>
      <c r="I400" s="1" t="s">
        <v>1038</v>
      </c>
      <c r="J400" s="1" t="s">
        <v>1038</v>
      </c>
      <c r="K400" s="2"/>
      <c r="L400" s="1">
        <v>-4.0</v>
      </c>
      <c r="M400" s="1"/>
      <c r="N400" s="1">
        <v>10.1223</v>
      </c>
      <c r="O400" s="1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idden="1">
      <c r="A401" s="1" t="s">
        <v>15</v>
      </c>
      <c r="B401" s="1" t="s">
        <v>16</v>
      </c>
      <c r="C401" s="1">
        <v>1485.0</v>
      </c>
      <c r="D401" s="1">
        <v>0.0</v>
      </c>
      <c r="E401" s="1" t="s">
        <v>888</v>
      </c>
      <c r="F401" s="1" t="s">
        <v>18</v>
      </c>
      <c r="G401" s="1" t="s">
        <v>19</v>
      </c>
      <c r="H401" s="1" t="s">
        <v>1039</v>
      </c>
      <c r="I401" s="1" t="s">
        <v>1040</v>
      </c>
      <c r="J401" s="1" t="s">
        <v>1041</v>
      </c>
      <c r="K401" s="1" t="s">
        <v>1042</v>
      </c>
      <c r="L401" s="1">
        <v>4.0</v>
      </c>
      <c r="M401" s="1">
        <v>0.00495</v>
      </c>
      <c r="N401" s="1">
        <v>29.399283333333333</v>
      </c>
      <c r="O401" s="1" t="s">
        <v>24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idden="1">
      <c r="A402" s="1" t="s">
        <v>44</v>
      </c>
      <c r="B402" s="1" t="s">
        <v>16</v>
      </c>
      <c r="C402" s="3">
        <v>224.0</v>
      </c>
      <c r="D402" s="1">
        <v>0.0</v>
      </c>
      <c r="E402" s="1" t="s">
        <v>45</v>
      </c>
      <c r="F402" s="1" t="s">
        <v>27</v>
      </c>
      <c r="G402" s="1" t="s">
        <v>19</v>
      </c>
      <c r="H402" s="1" t="s">
        <v>1043</v>
      </c>
      <c r="I402" s="1" t="s">
        <v>1044</v>
      </c>
      <c r="J402" s="1" t="s">
        <v>1044</v>
      </c>
      <c r="K402" s="2"/>
      <c r="L402" s="1">
        <v>-5.0</v>
      </c>
      <c r="M402" s="1"/>
      <c r="N402" s="1">
        <v>9.5242</v>
      </c>
      <c r="O402" s="1" t="s">
        <v>30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idden="1">
      <c r="A403" s="1" t="s">
        <v>44</v>
      </c>
      <c r="B403" s="1" t="s">
        <v>16</v>
      </c>
      <c r="C403" s="1">
        <v>299.0</v>
      </c>
      <c r="D403" s="1">
        <v>0.0</v>
      </c>
      <c r="E403" s="1" t="s">
        <v>45</v>
      </c>
      <c r="F403" s="1" t="s">
        <v>27</v>
      </c>
      <c r="G403" s="1" t="s">
        <v>19</v>
      </c>
      <c r="H403" s="1" t="s">
        <v>1045</v>
      </c>
      <c r="I403" s="1" t="s">
        <v>1046</v>
      </c>
      <c r="J403" s="1" t="s">
        <v>1046</v>
      </c>
      <c r="K403" s="2"/>
      <c r="L403" s="1">
        <v>0.0</v>
      </c>
      <c r="M403" s="1"/>
      <c r="N403" s="1">
        <v>14.370333333333333</v>
      </c>
      <c r="O403" s="1" t="s">
        <v>30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idden="1">
      <c r="A404" s="1" t="s">
        <v>15</v>
      </c>
      <c r="B404" s="1" t="s">
        <v>16</v>
      </c>
      <c r="C404" s="3">
        <v>614.0</v>
      </c>
      <c r="D404" s="1">
        <v>153.0</v>
      </c>
      <c r="E404" s="2"/>
      <c r="F404" s="1" t="s">
        <v>39</v>
      </c>
      <c r="G404" s="1" t="s">
        <v>35</v>
      </c>
      <c r="H404" s="1" t="s">
        <v>1047</v>
      </c>
      <c r="I404" s="1" t="s">
        <v>1048</v>
      </c>
      <c r="J404" s="1" t="s">
        <v>872</v>
      </c>
      <c r="K404" s="2"/>
      <c r="L404" s="1">
        <v>578.0</v>
      </c>
      <c r="M404" s="1"/>
      <c r="N404" s="1">
        <v>14.435616666666666</v>
      </c>
      <c r="O404" s="1" t="s">
        <v>24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idden="1">
      <c r="A405" s="1" t="s">
        <v>44</v>
      </c>
      <c r="B405" s="1" t="s">
        <v>16</v>
      </c>
      <c r="C405" s="1">
        <v>329.0</v>
      </c>
      <c r="D405" s="1">
        <v>0.0</v>
      </c>
      <c r="E405" s="1" t="s">
        <v>45</v>
      </c>
      <c r="F405" s="1" t="s">
        <v>27</v>
      </c>
      <c r="G405" s="1" t="s">
        <v>19</v>
      </c>
      <c r="H405" s="1" t="s">
        <v>1049</v>
      </c>
      <c r="I405" s="1" t="s">
        <v>1050</v>
      </c>
      <c r="J405" s="1" t="s">
        <v>1050</v>
      </c>
      <c r="K405" s="2"/>
      <c r="L405" s="1">
        <v>2.0</v>
      </c>
      <c r="M405" s="1"/>
      <c r="N405" s="1">
        <v>17.283733333333334</v>
      </c>
      <c r="O405" s="1" t="s">
        <v>30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idden="1">
      <c r="A406" s="1" t="s">
        <v>15</v>
      </c>
      <c r="B406" s="1" t="s">
        <v>16</v>
      </c>
      <c r="C406" s="3">
        <v>807.0</v>
      </c>
      <c r="D406" s="1">
        <v>0.0</v>
      </c>
      <c r="E406" s="1" t="s">
        <v>441</v>
      </c>
      <c r="F406" s="1" t="s">
        <v>18</v>
      </c>
      <c r="G406" s="1" t="s">
        <v>35</v>
      </c>
      <c r="H406" s="1" t="s">
        <v>1051</v>
      </c>
      <c r="I406" s="1" t="s">
        <v>1052</v>
      </c>
      <c r="J406" s="1" t="s">
        <v>1053</v>
      </c>
      <c r="K406" s="1" t="s">
        <v>1054</v>
      </c>
      <c r="L406" s="1">
        <v>-5.0</v>
      </c>
      <c r="M406" s="1">
        <v>0.0052833333333333335</v>
      </c>
      <c r="N406" s="1">
        <v>19.8582</v>
      </c>
      <c r="O406" s="1" t="s">
        <v>24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idden="1">
      <c r="A407" s="1" t="s">
        <v>15</v>
      </c>
      <c r="B407" s="1" t="s">
        <v>16</v>
      </c>
      <c r="C407" s="1">
        <v>374.0</v>
      </c>
      <c r="D407" s="1">
        <v>0.0</v>
      </c>
      <c r="E407" s="1" t="s">
        <v>441</v>
      </c>
      <c r="F407" s="1" t="s">
        <v>18</v>
      </c>
      <c r="G407" s="1" t="s">
        <v>19</v>
      </c>
      <c r="H407" s="1" t="s">
        <v>1055</v>
      </c>
      <c r="I407" s="1" t="s">
        <v>1056</v>
      </c>
      <c r="J407" s="1" t="s">
        <v>1057</v>
      </c>
      <c r="K407" s="1" t="s">
        <v>1058</v>
      </c>
      <c r="L407" s="1">
        <v>6.0</v>
      </c>
      <c r="M407" s="1">
        <v>0.007516666666666666</v>
      </c>
      <c r="N407" s="1">
        <v>21.99363333333333</v>
      </c>
      <c r="O407" s="1" t="s">
        <v>24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idden="1">
      <c r="A408" s="1" t="s">
        <v>15</v>
      </c>
      <c r="B408" s="1" t="s">
        <v>16</v>
      </c>
      <c r="C408" s="3">
        <v>394.0</v>
      </c>
      <c r="D408" s="1">
        <v>0.0</v>
      </c>
      <c r="E408" s="1" t="s">
        <v>121</v>
      </c>
      <c r="F408" s="1" t="s">
        <v>18</v>
      </c>
      <c r="G408" s="1" t="s">
        <v>19</v>
      </c>
      <c r="H408" s="1" t="s">
        <v>1059</v>
      </c>
      <c r="I408" s="1" t="s">
        <v>1060</v>
      </c>
      <c r="J408" s="1" t="s">
        <v>1061</v>
      </c>
      <c r="K408" s="1" t="s">
        <v>1062</v>
      </c>
      <c r="L408" s="1">
        <v>7.0</v>
      </c>
      <c r="M408" s="1">
        <v>0.01185</v>
      </c>
      <c r="N408" s="1">
        <v>17.3578</v>
      </c>
      <c r="O408" s="1" t="s">
        <v>24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idden="1">
      <c r="A409" s="1" t="s">
        <v>44</v>
      </c>
      <c r="B409" s="1" t="s">
        <v>16</v>
      </c>
      <c r="C409" s="3">
        <v>528.0</v>
      </c>
      <c r="D409" s="1">
        <v>0.0</v>
      </c>
      <c r="E409" s="1" t="s">
        <v>45</v>
      </c>
      <c r="F409" s="1" t="s">
        <v>27</v>
      </c>
      <c r="G409" s="1" t="s">
        <v>19</v>
      </c>
      <c r="H409" s="1" t="s">
        <v>1063</v>
      </c>
      <c r="I409" s="1" t="s">
        <v>1064</v>
      </c>
      <c r="J409" s="1" t="s">
        <v>1064</v>
      </c>
      <c r="K409" s="2"/>
      <c r="L409" s="1">
        <v>11.0</v>
      </c>
      <c r="M409" s="1"/>
      <c r="N409" s="1">
        <v>26.810683333333333</v>
      </c>
      <c r="O409" s="1" t="s">
        <v>30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idden="1">
      <c r="A410" s="1" t="s">
        <v>15</v>
      </c>
      <c r="B410" s="1" t="s">
        <v>16</v>
      </c>
      <c r="C410" s="1">
        <v>498.0</v>
      </c>
      <c r="D410" s="1">
        <v>0.0</v>
      </c>
      <c r="E410" s="1" t="s">
        <v>121</v>
      </c>
      <c r="F410" s="1" t="s">
        <v>18</v>
      </c>
      <c r="G410" s="1" t="s">
        <v>19</v>
      </c>
      <c r="H410" s="1" t="s">
        <v>1065</v>
      </c>
      <c r="I410" s="1" t="s">
        <v>1066</v>
      </c>
      <c r="J410" s="1" t="s">
        <v>1067</v>
      </c>
      <c r="K410" s="1" t="s">
        <v>1068</v>
      </c>
      <c r="L410" s="1">
        <v>7.0</v>
      </c>
      <c r="M410" s="1">
        <v>0.005183333333333333</v>
      </c>
      <c r="N410" s="1">
        <v>23.66855</v>
      </c>
      <c r="O410" s="1" t="s">
        <v>24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idden="1">
      <c r="A411" s="1" t="s">
        <v>38</v>
      </c>
      <c r="B411" s="1" t="s">
        <v>16</v>
      </c>
      <c r="C411" s="1">
        <v>309.0</v>
      </c>
      <c r="D411" s="1">
        <v>0.0</v>
      </c>
      <c r="E411" s="2"/>
      <c r="F411" s="1" t="s">
        <v>39</v>
      </c>
      <c r="G411" s="1" t="s">
        <v>35</v>
      </c>
      <c r="H411" s="1" t="s">
        <v>1069</v>
      </c>
      <c r="I411" s="1" t="s">
        <v>1070</v>
      </c>
      <c r="J411" s="1" t="s">
        <v>872</v>
      </c>
      <c r="K411" s="2"/>
      <c r="L411" s="1">
        <v>623.0</v>
      </c>
      <c r="M411" s="1"/>
      <c r="N411" s="1">
        <v>22.48005</v>
      </c>
      <c r="O411" s="1" t="s">
        <v>43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idden="1">
      <c r="A412" s="1" t="s">
        <v>15</v>
      </c>
      <c r="B412" s="1" t="s">
        <v>16</v>
      </c>
      <c r="C412" s="1">
        <v>300.0</v>
      </c>
      <c r="D412" s="1">
        <v>0.0</v>
      </c>
      <c r="E412" s="1" t="s">
        <v>888</v>
      </c>
      <c r="F412" s="1" t="s">
        <v>18</v>
      </c>
      <c r="G412" s="1" t="s">
        <v>19</v>
      </c>
      <c r="H412" s="1" t="s">
        <v>1071</v>
      </c>
      <c r="I412" s="1" t="s">
        <v>1072</v>
      </c>
      <c r="J412" s="1" t="s">
        <v>1073</v>
      </c>
      <c r="K412" s="1" t="s">
        <v>1074</v>
      </c>
      <c r="L412" s="1">
        <v>6.0</v>
      </c>
      <c r="M412" s="1">
        <v>0.009866666666666666</v>
      </c>
      <c r="N412" s="1">
        <v>11.667483333333333</v>
      </c>
      <c r="O412" s="1" t="s">
        <v>24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idden="1">
      <c r="A413" s="1" t="s">
        <v>15</v>
      </c>
      <c r="B413" s="1" t="s">
        <v>16</v>
      </c>
      <c r="C413" s="1">
        <v>633.0</v>
      </c>
      <c r="D413" s="1">
        <v>0.0</v>
      </c>
      <c r="E413" s="1" t="s">
        <v>888</v>
      </c>
      <c r="F413" s="1" t="s">
        <v>18</v>
      </c>
      <c r="G413" s="1" t="s">
        <v>19</v>
      </c>
      <c r="H413" s="1" t="s">
        <v>1075</v>
      </c>
      <c r="I413" s="1" t="s">
        <v>1076</v>
      </c>
      <c r="J413" s="1" t="s">
        <v>1077</v>
      </c>
      <c r="K413" s="1" t="s">
        <v>1078</v>
      </c>
      <c r="L413" s="1">
        <v>12.0</v>
      </c>
      <c r="M413" s="1">
        <v>0.012683333333333333</v>
      </c>
      <c r="N413" s="1">
        <v>19.66796666666667</v>
      </c>
      <c r="O413" s="1" t="s">
        <v>24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idden="1">
      <c r="A414" s="1" t="s">
        <v>15</v>
      </c>
      <c r="B414" s="1" t="s">
        <v>16</v>
      </c>
      <c r="C414" s="1">
        <v>358.0</v>
      </c>
      <c r="D414" s="1">
        <v>0.0</v>
      </c>
      <c r="E414" s="1" t="s">
        <v>121</v>
      </c>
      <c r="F414" s="1" t="s">
        <v>18</v>
      </c>
      <c r="G414" s="1" t="s">
        <v>19</v>
      </c>
      <c r="H414" s="1" t="s">
        <v>1079</v>
      </c>
      <c r="I414" s="1" t="s">
        <v>1080</v>
      </c>
      <c r="J414" s="1" t="s">
        <v>1081</v>
      </c>
      <c r="K414" s="1" t="s">
        <v>1082</v>
      </c>
      <c r="L414" s="1">
        <v>25.0</v>
      </c>
      <c r="M414" s="1">
        <v>0.036283333333333334</v>
      </c>
      <c r="N414" s="1">
        <v>35.58415</v>
      </c>
      <c r="O414" s="1" t="s">
        <v>24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idden="1">
      <c r="A415" s="1" t="s">
        <v>44</v>
      </c>
      <c r="B415" s="1" t="s">
        <v>16</v>
      </c>
      <c r="C415" s="1">
        <v>329.0</v>
      </c>
      <c r="D415" s="1">
        <v>0.0</v>
      </c>
      <c r="E415" s="1" t="s">
        <v>45</v>
      </c>
      <c r="F415" s="1" t="s">
        <v>27</v>
      </c>
      <c r="G415" s="1" t="s">
        <v>19</v>
      </c>
      <c r="H415" s="1" t="s">
        <v>1083</v>
      </c>
      <c r="I415" s="1" t="s">
        <v>1084</v>
      </c>
      <c r="J415" s="1" t="s">
        <v>1084</v>
      </c>
      <c r="K415" s="2"/>
      <c r="L415" s="1">
        <v>6.0</v>
      </c>
      <c r="M415" s="1"/>
      <c r="N415" s="1">
        <v>21.656466666666667</v>
      </c>
      <c r="O415" s="1" t="s">
        <v>30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idden="1">
      <c r="A416" s="1" t="s">
        <v>15</v>
      </c>
      <c r="B416" s="1" t="s">
        <v>16</v>
      </c>
      <c r="C416" s="3">
        <v>326.0</v>
      </c>
      <c r="D416" s="1">
        <v>0.0</v>
      </c>
      <c r="E416" s="1" t="s">
        <v>888</v>
      </c>
      <c r="F416" s="1" t="s">
        <v>18</v>
      </c>
      <c r="G416" s="1" t="s">
        <v>19</v>
      </c>
      <c r="H416" s="1" t="s">
        <v>1085</v>
      </c>
      <c r="I416" s="1" t="s">
        <v>1086</v>
      </c>
      <c r="J416" s="1" t="s">
        <v>1087</v>
      </c>
      <c r="K416" s="1" t="s">
        <v>1088</v>
      </c>
      <c r="L416" s="1">
        <v>7.0</v>
      </c>
      <c r="M416" s="1">
        <v>0.00955</v>
      </c>
      <c r="N416" s="1">
        <v>18.761483333333334</v>
      </c>
      <c r="O416" s="1" t="s">
        <v>24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idden="1">
      <c r="A417" s="1" t="s">
        <v>55</v>
      </c>
      <c r="B417" s="1" t="s">
        <v>26</v>
      </c>
      <c r="C417" s="1">
        <v>264.0</v>
      </c>
      <c r="D417" s="1">
        <v>0.0</v>
      </c>
      <c r="E417" s="1" t="s">
        <v>507</v>
      </c>
      <c r="F417" s="1" t="s">
        <v>27</v>
      </c>
      <c r="G417" s="1" t="s">
        <v>19</v>
      </c>
      <c r="H417" s="1" t="s">
        <v>1089</v>
      </c>
      <c r="I417" s="1" t="s">
        <v>1090</v>
      </c>
      <c r="J417" s="1" t="s">
        <v>1090</v>
      </c>
      <c r="K417" s="2"/>
      <c r="L417" s="1">
        <v>7.0</v>
      </c>
      <c r="M417" s="1"/>
      <c r="N417" s="1">
        <v>22.91315</v>
      </c>
      <c r="O417" s="1" t="s">
        <v>30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idden="1">
      <c r="A418" s="1" t="s">
        <v>25</v>
      </c>
      <c r="B418" s="1" t="s">
        <v>26</v>
      </c>
      <c r="C418" s="1">
        <v>289.0</v>
      </c>
      <c r="D418" s="1">
        <v>0.0</v>
      </c>
      <c r="E418" s="2"/>
      <c r="F418" s="1" t="s">
        <v>27</v>
      </c>
      <c r="G418" s="1" t="s">
        <v>19</v>
      </c>
      <c r="H418" s="1" t="s">
        <v>1091</v>
      </c>
      <c r="I418" s="1" t="s">
        <v>1092</v>
      </c>
      <c r="J418" s="1" t="s">
        <v>1092</v>
      </c>
      <c r="K418" s="2"/>
      <c r="L418" s="1">
        <v>6.0</v>
      </c>
      <c r="M418" s="1"/>
      <c r="N418" s="1">
        <v>21.057016666666666</v>
      </c>
      <c r="O418" s="1" t="s">
        <v>30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idden="1">
      <c r="A419" s="1" t="s">
        <v>15</v>
      </c>
      <c r="B419" s="1" t="s">
        <v>16</v>
      </c>
      <c r="C419" s="3">
        <v>199.0</v>
      </c>
      <c r="D419" s="1">
        <v>50.0</v>
      </c>
      <c r="E419" s="2"/>
      <c r="F419" s="1" t="s">
        <v>39</v>
      </c>
      <c r="G419" s="1" t="s">
        <v>52</v>
      </c>
      <c r="H419" s="1" t="s">
        <v>1093</v>
      </c>
      <c r="I419" s="1" t="s">
        <v>1094</v>
      </c>
      <c r="J419" s="1" t="s">
        <v>872</v>
      </c>
      <c r="K419" s="2"/>
      <c r="L419" s="1">
        <v>614.0</v>
      </c>
      <c r="M419" s="1"/>
      <c r="N419" s="1">
        <v>23.140583333333332</v>
      </c>
      <c r="O419" s="1" t="s">
        <v>24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idden="1">
      <c r="A420" s="1" t="s">
        <v>44</v>
      </c>
      <c r="B420" s="1" t="s">
        <v>16</v>
      </c>
      <c r="C420" s="1">
        <v>693.0</v>
      </c>
      <c r="D420" s="1">
        <v>0.0</v>
      </c>
      <c r="E420" s="1" t="s">
        <v>45</v>
      </c>
      <c r="F420" s="1" t="s">
        <v>27</v>
      </c>
      <c r="G420" s="1" t="s">
        <v>19</v>
      </c>
      <c r="H420" s="1" t="s">
        <v>1095</v>
      </c>
      <c r="I420" s="1" t="s">
        <v>1096</v>
      </c>
      <c r="J420" s="1" t="s">
        <v>1096</v>
      </c>
      <c r="K420" s="2"/>
      <c r="L420" s="1">
        <v>10.0</v>
      </c>
      <c r="M420" s="1"/>
      <c r="N420" s="1">
        <v>25.270383333333335</v>
      </c>
      <c r="O420" s="1" t="s">
        <v>30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idden="1">
      <c r="A421" s="1" t="s">
        <v>15</v>
      </c>
      <c r="B421" s="1" t="s">
        <v>16</v>
      </c>
      <c r="C421" s="3">
        <v>911.0</v>
      </c>
      <c r="D421" s="1">
        <v>0.0</v>
      </c>
      <c r="E421" s="1" t="s">
        <v>121</v>
      </c>
      <c r="F421" s="1" t="s">
        <v>18</v>
      </c>
      <c r="G421" s="1" t="s">
        <v>35</v>
      </c>
      <c r="H421" s="1" t="s">
        <v>1097</v>
      </c>
      <c r="I421" s="1" t="s">
        <v>1098</v>
      </c>
      <c r="J421" s="1" t="s">
        <v>1099</v>
      </c>
      <c r="K421" s="1" t="s">
        <v>1100</v>
      </c>
      <c r="L421" s="1">
        <v>5.0</v>
      </c>
      <c r="M421" s="1">
        <v>0.0045</v>
      </c>
      <c r="N421" s="1">
        <v>25.587616666666666</v>
      </c>
      <c r="O421" s="1" t="s">
        <v>24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idden="1">
      <c r="A422" s="1" t="s">
        <v>15</v>
      </c>
      <c r="B422" s="1" t="s">
        <v>16</v>
      </c>
      <c r="C422" s="1">
        <v>398.0</v>
      </c>
      <c r="D422" s="1">
        <v>100.0</v>
      </c>
      <c r="E422" s="2"/>
      <c r="F422" s="1" t="s">
        <v>39</v>
      </c>
      <c r="G422" s="1" t="s">
        <v>35</v>
      </c>
      <c r="H422" s="1" t="s">
        <v>1101</v>
      </c>
      <c r="I422" s="1" t="s">
        <v>1102</v>
      </c>
      <c r="J422" s="1" t="s">
        <v>872</v>
      </c>
      <c r="K422" s="2"/>
      <c r="L422" s="1">
        <v>599.0</v>
      </c>
      <c r="M422" s="1"/>
      <c r="N422" s="1">
        <v>46.134683333333335</v>
      </c>
      <c r="O422" s="1" t="s">
        <v>24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idden="1">
      <c r="A423" s="1" t="s">
        <v>25</v>
      </c>
      <c r="B423" s="1" t="s">
        <v>26</v>
      </c>
      <c r="C423" s="1">
        <v>533.0</v>
      </c>
      <c r="D423" s="1">
        <v>0.0</v>
      </c>
      <c r="E423" s="2"/>
      <c r="F423" s="1" t="s">
        <v>27</v>
      </c>
      <c r="G423" s="1" t="s">
        <v>19</v>
      </c>
      <c r="H423" s="1" t="s">
        <v>1103</v>
      </c>
      <c r="I423" s="1" t="s">
        <v>1104</v>
      </c>
      <c r="J423" s="1" t="s">
        <v>1104</v>
      </c>
      <c r="K423" s="2"/>
      <c r="L423" s="1">
        <v>12.0</v>
      </c>
      <c r="M423" s="1"/>
      <c r="N423" s="1">
        <v>27.894933333333334</v>
      </c>
      <c r="O423" s="1" t="s">
        <v>30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idden="1">
      <c r="A424" s="1" t="s">
        <v>15</v>
      </c>
      <c r="B424" s="1" t="s">
        <v>16</v>
      </c>
      <c r="C424" s="1">
        <v>250.0</v>
      </c>
      <c r="D424" s="1">
        <v>0.0</v>
      </c>
      <c r="E424" s="1" t="s">
        <v>441</v>
      </c>
      <c r="F424" s="1" t="s">
        <v>18</v>
      </c>
      <c r="G424" s="1" t="s">
        <v>19</v>
      </c>
      <c r="H424" s="1" t="s">
        <v>1105</v>
      </c>
      <c r="I424" s="1" t="s">
        <v>1106</v>
      </c>
      <c r="J424" s="1" t="s">
        <v>1107</v>
      </c>
      <c r="K424" s="1" t="s">
        <v>1108</v>
      </c>
      <c r="L424" s="1">
        <v>12.0</v>
      </c>
      <c r="M424" s="1">
        <v>0.006683333333333334</v>
      </c>
      <c r="N424" s="1">
        <v>26.094033333333332</v>
      </c>
      <c r="O424" s="1" t="s">
        <v>24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idden="1">
      <c r="A425" s="1" t="s">
        <v>44</v>
      </c>
      <c r="B425" s="1" t="s">
        <v>16</v>
      </c>
      <c r="C425" s="1">
        <v>593.0</v>
      </c>
      <c r="D425" s="1">
        <v>0.0</v>
      </c>
      <c r="E425" s="1" t="s">
        <v>45</v>
      </c>
      <c r="F425" s="1" t="s">
        <v>27</v>
      </c>
      <c r="G425" s="1" t="s">
        <v>19</v>
      </c>
      <c r="H425" s="1" t="s">
        <v>1109</v>
      </c>
      <c r="I425" s="1" t="s">
        <v>1110</v>
      </c>
      <c r="J425" s="1" t="s">
        <v>1110</v>
      </c>
      <c r="K425" s="2"/>
      <c r="L425" s="1">
        <v>12.0</v>
      </c>
      <c r="M425" s="1"/>
      <c r="N425" s="1">
        <v>27.23725</v>
      </c>
      <c r="O425" s="1" t="s">
        <v>30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idden="1">
      <c r="A426" s="1" t="s">
        <v>25</v>
      </c>
      <c r="B426" s="1" t="s">
        <v>26</v>
      </c>
      <c r="C426" s="1">
        <v>264.0</v>
      </c>
      <c r="D426" s="1">
        <v>0.0</v>
      </c>
      <c r="E426" s="2"/>
      <c r="F426" s="1" t="s">
        <v>27</v>
      </c>
      <c r="G426" s="1" t="s">
        <v>19</v>
      </c>
      <c r="H426" s="1" t="s">
        <v>1111</v>
      </c>
      <c r="I426" s="1" t="s">
        <v>1112</v>
      </c>
      <c r="J426" s="1" t="s">
        <v>1112</v>
      </c>
      <c r="K426" s="2"/>
      <c r="L426" s="1">
        <v>9.0</v>
      </c>
      <c r="M426" s="1"/>
      <c r="N426" s="1">
        <v>24.835983333333335</v>
      </c>
      <c r="O426" s="1" t="s">
        <v>30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idden="1">
      <c r="A427" s="1" t="s">
        <v>25</v>
      </c>
      <c r="B427" s="1" t="s">
        <v>26</v>
      </c>
      <c r="C427" s="1">
        <v>314.0</v>
      </c>
      <c r="D427" s="1">
        <v>0.0</v>
      </c>
      <c r="E427" s="2"/>
      <c r="F427" s="1" t="s">
        <v>27</v>
      </c>
      <c r="G427" s="1" t="s">
        <v>19</v>
      </c>
      <c r="H427" s="1" t="s">
        <v>1113</v>
      </c>
      <c r="I427" s="1" t="s">
        <v>1114</v>
      </c>
      <c r="J427" s="1" t="s">
        <v>1114</v>
      </c>
      <c r="K427" s="2"/>
      <c r="L427" s="1">
        <v>9.0</v>
      </c>
      <c r="M427" s="1"/>
      <c r="N427" s="1">
        <v>24.876066666666667</v>
      </c>
      <c r="O427" s="1" t="s">
        <v>30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idden="1">
      <c r="A428" s="1" t="s">
        <v>15</v>
      </c>
      <c r="B428" s="1" t="s">
        <v>16</v>
      </c>
      <c r="C428" s="1">
        <v>309.0</v>
      </c>
      <c r="D428" s="1">
        <v>0.0</v>
      </c>
      <c r="E428" s="1" t="s">
        <v>121</v>
      </c>
      <c r="F428" s="1" t="s">
        <v>18</v>
      </c>
      <c r="G428" s="1" t="s">
        <v>19</v>
      </c>
      <c r="H428" s="1" t="s">
        <v>1115</v>
      </c>
      <c r="I428" s="1" t="s">
        <v>1116</v>
      </c>
      <c r="J428" s="1" t="s">
        <v>1117</v>
      </c>
      <c r="K428" s="1" t="s">
        <v>1118</v>
      </c>
      <c r="L428" s="1">
        <v>4.0</v>
      </c>
      <c r="M428" s="1">
        <v>0.009166666666666667</v>
      </c>
      <c r="N428" s="1">
        <v>26.628333333333334</v>
      </c>
      <c r="O428" s="1" t="s">
        <v>24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idden="1">
      <c r="A429" s="1" t="s">
        <v>44</v>
      </c>
      <c r="B429" s="1" t="s">
        <v>16</v>
      </c>
      <c r="C429" s="1">
        <v>528.0</v>
      </c>
      <c r="D429" s="1">
        <v>0.0</v>
      </c>
      <c r="E429" s="1" t="s">
        <v>45</v>
      </c>
      <c r="F429" s="1" t="s">
        <v>27</v>
      </c>
      <c r="G429" s="1" t="s">
        <v>19</v>
      </c>
      <c r="H429" s="1" t="s">
        <v>1119</v>
      </c>
      <c r="I429" s="1" t="s">
        <v>1120</v>
      </c>
      <c r="J429" s="1" t="s">
        <v>1120</v>
      </c>
      <c r="K429" s="2"/>
      <c r="L429" s="1">
        <v>10.0</v>
      </c>
      <c r="M429" s="1"/>
      <c r="N429" s="1">
        <v>25.071016666666665</v>
      </c>
      <c r="O429" s="1" t="s">
        <v>30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idden="1">
      <c r="A430" s="1" t="s">
        <v>15</v>
      </c>
      <c r="B430" s="1" t="s">
        <v>16</v>
      </c>
      <c r="C430" s="1">
        <v>518.0</v>
      </c>
      <c r="D430" s="1">
        <v>0.0</v>
      </c>
      <c r="E430" s="1" t="s">
        <v>441</v>
      </c>
      <c r="F430" s="1" t="s">
        <v>18</v>
      </c>
      <c r="G430" s="1" t="s">
        <v>19</v>
      </c>
      <c r="H430" s="1" t="s">
        <v>1121</v>
      </c>
      <c r="I430" s="1" t="s">
        <v>1122</v>
      </c>
      <c r="J430" s="1" t="s">
        <v>1123</v>
      </c>
      <c r="K430" s="1" t="s">
        <v>1124</v>
      </c>
      <c r="L430" s="1">
        <v>2.0</v>
      </c>
      <c r="M430" s="1">
        <v>0.005833333333333334</v>
      </c>
      <c r="N430" s="1">
        <v>39.36743333333333</v>
      </c>
      <c r="O430" s="1" t="s">
        <v>24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idden="1">
      <c r="A431" s="1" t="s">
        <v>15</v>
      </c>
      <c r="B431" s="1" t="s">
        <v>16</v>
      </c>
      <c r="C431" s="1">
        <v>515.0</v>
      </c>
      <c r="D431" s="1">
        <v>0.0</v>
      </c>
      <c r="E431" s="1" t="s">
        <v>888</v>
      </c>
      <c r="F431" s="1" t="s">
        <v>18</v>
      </c>
      <c r="G431" s="1" t="s">
        <v>19</v>
      </c>
      <c r="H431" s="1" t="s">
        <v>1125</v>
      </c>
      <c r="I431" s="1" t="s">
        <v>1126</v>
      </c>
      <c r="J431" s="1" t="s">
        <v>1127</v>
      </c>
      <c r="K431" s="1" t="s">
        <v>1128</v>
      </c>
      <c r="L431" s="1">
        <v>13.0</v>
      </c>
      <c r="M431" s="1">
        <v>0.006516666666666666</v>
      </c>
      <c r="N431" s="1">
        <v>34.7724</v>
      </c>
      <c r="O431" s="1" t="s">
        <v>24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idden="1">
      <c r="A432" s="1" t="s">
        <v>44</v>
      </c>
      <c r="B432" s="1" t="s">
        <v>16</v>
      </c>
      <c r="C432" s="1">
        <v>548.0</v>
      </c>
      <c r="D432" s="1">
        <v>0.0</v>
      </c>
      <c r="E432" s="1" t="s">
        <v>45</v>
      </c>
      <c r="F432" s="1" t="s">
        <v>27</v>
      </c>
      <c r="G432" s="1" t="s">
        <v>19</v>
      </c>
      <c r="H432" s="1" t="s">
        <v>1129</v>
      </c>
      <c r="I432" s="1" t="s">
        <v>1130</v>
      </c>
      <c r="J432" s="1" t="s">
        <v>1130</v>
      </c>
      <c r="K432" s="2"/>
      <c r="L432" s="1">
        <v>11.0</v>
      </c>
      <c r="M432" s="1"/>
      <c r="N432" s="1">
        <v>26.42615</v>
      </c>
      <c r="O432" s="1" t="s">
        <v>30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idden="1">
      <c r="A433" s="1" t="s">
        <v>25</v>
      </c>
      <c r="B433" s="1" t="s">
        <v>26</v>
      </c>
      <c r="C433" s="3">
        <v>429.0</v>
      </c>
      <c r="D433" s="1">
        <v>0.0</v>
      </c>
      <c r="E433" s="2"/>
      <c r="F433" s="1" t="s">
        <v>27</v>
      </c>
      <c r="G433" s="1" t="s">
        <v>19</v>
      </c>
      <c r="H433" s="1" t="s">
        <v>1131</v>
      </c>
      <c r="I433" s="1" t="s">
        <v>1132</v>
      </c>
      <c r="J433" s="1" t="s">
        <v>1132</v>
      </c>
      <c r="K433" s="2"/>
      <c r="L433" s="1">
        <v>12.0</v>
      </c>
      <c r="M433" s="1"/>
      <c r="N433" s="1">
        <v>27.388816666666667</v>
      </c>
      <c r="O433" s="1" t="s">
        <v>30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idden="1">
      <c r="A434" s="1" t="s">
        <v>44</v>
      </c>
      <c r="B434" s="1" t="s">
        <v>16</v>
      </c>
      <c r="C434" s="1">
        <v>364.0</v>
      </c>
      <c r="D434" s="1">
        <v>0.0</v>
      </c>
      <c r="E434" s="1" t="s">
        <v>45</v>
      </c>
      <c r="F434" s="1" t="s">
        <v>27</v>
      </c>
      <c r="G434" s="1" t="s">
        <v>19</v>
      </c>
      <c r="H434" s="1" t="s">
        <v>1133</v>
      </c>
      <c r="I434" s="1" t="s">
        <v>1134</v>
      </c>
      <c r="J434" s="1" t="s">
        <v>1134</v>
      </c>
      <c r="K434" s="2"/>
      <c r="L434" s="1">
        <v>10.0</v>
      </c>
      <c r="M434" s="1"/>
      <c r="N434" s="1">
        <v>25.99045</v>
      </c>
      <c r="O434" s="1" t="s">
        <v>30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idden="1">
      <c r="A435" s="1" t="s">
        <v>15</v>
      </c>
      <c r="B435" s="1" t="s">
        <v>16</v>
      </c>
      <c r="C435" s="1">
        <v>199.0</v>
      </c>
      <c r="D435" s="1">
        <v>50.0</v>
      </c>
      <c r="E435" s="2"/>
      <c r="F435" s="1" t="s">
        <v>39</v>
      </c>
      <c r="G435" s="1" t="s">
        <v>35</v>
      </c>
      <c r="H435" s="1" t="s">
        <v>1135</v>
      </c>
      <c r="I435" s="1" t="s">
        <v>1136</v>
      </c>
      <c r="J435" s="1" t="s">
        <v>872</v>
      </c>
      <c r="K435" s="2"/>
      <c r="L435" s="1">
        <v>661.0</v>
      </c>
      <c r="M435" s="1"/>
      <c r="N435" s="1">
        <v>24.384733333333333</v>
      </c>
      <c r="O435" s="1" t="s">
        <v>24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idden="1">
      <c r="A436" s="1" t="s">
        <v>38</v>
      </c>
      <c r="B436" s="1" t="s">
        <v>16</v>
      </c>
      <c r="C436" s="1">
        <v>119.0</v>
      </c>
      <c r="D436" s="1">
        <v>0.0</v>
      </c>
      <c r="E436" s="2"/>
      <c r="F436" s="1" t="s">
        <v>39</v>
      </c>
      <c r="G436" s="1" t="s">
        <v>35</v>
      </c>
      <c r="H436" s="1" t="s">
        <v>1137</v>
      </c>
      <c r="I436" s="1" t="s">
        <v>1138</v>
      </c>
      <c r="J436" s="1" t="s">
        <v>872</v>
      </c>
      <c r="K436" s="2"/>
      <c r="L436" s="1">
        <v>680.0</v>
      </c>
      <c r="M436" s="1"/>
      <c r="N436" s="1">
        <v>27.436833333333333</v>
      </c>
      <c r="O436" s="1" t="s">
        <v>43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idden="1">
      <c r="A437" s="1" t="s">
        <v>44</v>
      </c>
      <c r="B437" s="1" t="s">
        <v>16</v>
      </c>
      <c r="C437" s="3">
        <v>364.0</v>
      </c>
      <c r="D437" s="1">
        <v>0.0</v>
      </c>
      <c r="E437" s="1" t="s">
        <v>45</v>
      </c>
      <c r="F437" s="1" t="s">
        <v>27</v>
      </c>
      <c r="G437" s="1" t="s">
        <v>19</v>
      </c>
      <c r="H437" s="1" t="s">
        <v>1139</v>
      </c>
      <c r="I437" s="1" t="s">
        <v>1140</v>
      </c>
      <c r="J437" s="1" t="s">
        <v>1140</v>
      </c>
      <c r="K437" s="2"/>
      <c r="L437" s="1">
        <v>16.0</v>
      </c>
      <c r="M437" s="1"/>
      <c r="N437" s="1">
        <v>31.355183333333333</v>
      </c>
      <c r="O437" s="1" t="s">
        <v>30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idden="1">
      <c r="A438" s="1" t="s">
        <v>15</v>
      </c>
      <c r="B438" s="1" t="s">
        <v>16</v>
      </c>
      <c r="C438" s="1">
        <v>247.0</v>
      </c>
      <c r="D438" s="1">
        <v>62.0</v>
      </c>
      <c r="E438" s="2"/>
      <c r="F438" s="1" t="s">
        <v>39</v>
      </c>
      <c r="G438" s="1" t="s">
        <v>52</v>
      </c>
      <c r="H438" s="1" t="s">
        <v>1141</v>
      </c>
      <c r="I438" s="1" t="s">
        <v>1142</v>
      </c>
      <c r="J438" s="1" t="s">
        <v>872</v>
      </c>
      <c r="K438" s="2"/>
      <c r="L438" s="1">
        <v>668.0</v>
      </c>
      <c r="M438" s="1"/>
      <c r="N438" s="1">
        <v>29.6092</v>
      </c>
      <c r="O438" s="1" t="s">
        <v>24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idden="1">
      <c r="A439" s="1" t="s">
        <v>15</v>
      </c>
      <c r="B439" s="1" t="s">
        <v>16</v>
      </c>
      <c r="C439" s="3">
        <v>279.0</v>
      </c>
      <c r="D439" s="1">
        <v>0.0</v>
      </c>
      <c r="E439" s="1" t="s">
        <v>888</v>
      </c>
      <c r="F439" s="1" t="s">
        <v>18</v>
      </c>
      <c r="G439" s="1" t="s">
        <v>19</v>
      </c>
      <c r="H439" s="1" t="s">
        <v>1143</v>
      </c>
      <c r="I439" s="1" t="s">
        <v>1144</v>
      </c>
      <c r="J439" s="1" t="s">
        <v>1145</v>
      </c>
      <c r="K439" s="1" t="s">
        <v>1146</v>
      </c>
      <c r="L439" s="1">
        <v>9.0</v>
      </c>
      <c r="M439" s="1">
        <v>0.007716666666666667</v>
      </c>
      <c r="N439" s="1">
        <v>15.94715</v>
      </c>
      <c r="O439" s="1" t="s">
        <v>24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idden="1">
      <c r="A440" s="1" t="s">
        <v>15</v>
      </c>
      <c r="B440" s="1" t="s">
        <v>16</v>
      </c>
      <c r="C440" s="1">
        <v>405.0</v>
      </c>
      <c r="D440" s="1">
        <v>0.0</v>
      </c>
      <c r="E440" s="1" t="s">
        <v>121</v>
      </c>
      <c r="F440" s="1" t="s">
        <v>18</v>
      </c>
      <c r="G440" s="1" t="s">
        <v>19</v>
      </c>
      <c r="H440" s="1" t="s">
        <v>1147</v>
      </c>
      <c r="I440" s="1" t="s">
        <v>1148</v>
      </c>
      <c r="J440" s="1" t="s">
        <v>1149</v>
      </c>
      <c r="K440" s="1" t="s">
        <v>1150</v>
      </c>
      <c r="L440" s="1">
        <v>-3.0</v>
      </c>
      <c r="M440" s="1">
        <v>0.005066666666666666</v>
      </c>
      <c r="N440" s="1">
        <v>20.239983333333335</v>
      </c>
      <c r="O440" s="1" t="s">
        <v>24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idden="1">
      <c r="A441" s="1" t="s">
        <v>15</v>
      </c>
      <c r="B441" s="1" t="s">
        <v>16</v>
      </c>
      <c r="C441" s="1">
        <v>275.0</v>
      </c>
      <c r="D441" s="1">
        <v>69.0</v>
      </c>
      <c r="E441" s="2"/>
      <c r="F441" s="1" t="s">
        <v>39</v>
      </c>
      <c r="G441" s="1" t="s">
        <v>52</v>
      </c>
      <c r="H441" s="1" t="s">
        <v>1151</v>
      </c>
      <c r="I441" s="1" t="s">
        <v>1152</v>
      </c>
      <c r="J441" s="1" t="s">
        <v>872</v>
      </c>
      <c r="K441" s="2"/>
      <c r="L441" s="1">
        <v>670.0</v>
      </c>
      <c r="M441" s="1"/>
      <c r="N441" s="1">
        <v>30.59101666666667</v>
      </c>
      <c r="O441" s="1" t="s">
        <v>24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idden="1">
      <c r="A442" s="1" t="s">
        <v>15</v>
      </c>
      <c r="B442" s="1" t="s">
        <v>16</v>
      </c>
      <c r="C442" s="1">
        <v>886.0</v>
      </c>
      <c r="D442" s="1">
        <v>0.0</v>
      </c>
      <c r="E442" s="1" t="s">
        <v>441</v>
      </c>
      <c r="F442" s="1" t="s">
        <v>18</v>
      </c>
      <c r="G442" s="1" t="s">
        <v>19</v>
      </c>
      <c r="H442" s="1" t="s">
        <v>1153</v>
      </c>
      <c r="I442" s="1" t="s">
        <v>1154</v>
      </c>
      <c r="J442" s="1" t="s">
        <v>1155</v>
      </c>
      <c r="K442" s="1" t="s">
        <v>1156</v>
      </c>
      <c r="L442" s="1">
        <v>6.0</v>
      </c>
      <c r="M442" s="1">
        <v>0.005683333333333334</v>
      </c>
      <c r="N442" s="1">
        <v>28.155183333333333</v>
      </c>
      <c r="O442" s="1" t="s">
        <v>24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idden="1">
      <c r="A443" s="1" t="s">
        <v>15</v>
      </c>
      <c r="B443" s="1" t="s">
        <v>16</v>
      </c>
      <c r="C443" s="1">
        <v>344.0</v>
      </c>
      <c r="D443" s="1">
        <v>25.0</v>
      </c>
      <c r="E443" s="1" t="s">
        <v>121</v>
      </c>
      <c r="F443" s="1" t="s">
        <v>18</v>
      </c>
      <c r="G443" s="1" t="s">
        <v>19</v>
      </c>
      <c r="H443" s="1" t="s">
        <v>1157</v>
      </c>
      <c r="I443" s="1" t="s">
        <v>1158</v>
      </c>
      <c r="J443" s="1" t="s">
        <v>1159</v>
      </c>
      <c r="K443" s="1" t="s">
        <v>1160</v>
      </c>
      <c r="L443" s="1">
        <v>2.0</v>
      </c>
      <c r="M443" s="1">
        <v>0.005166666666666667</v>
      </c>
      <c r="N443" s="1">
        <v>16.554716666666668</v>
      </c>
      <c r="O443" s="1" t="s">
        <v>24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idden="1">
      <c r="A444" s="1" t="s">
        <v>15</v>
      </c>
      <c r="B444" s="1" t="s">
        <v>16</v>
      </c>
      <c r="C444" s="1">
        <v>742.0</v>
      </c>
      <c r="D444" s="1">
        <v>185.0</v>
      </c>
      <c r="E444" s="2"/>
      <c r="F444" s="1" t="s">
        <v>39</v>
      </c>
      <c r="G444" s="1" t="s">
        <v>52</v>
      </c>
      <c r="H444" s="1" t="s">
        <v>1161</v>
      </c>
      <c r="I444" s="1" t="s">
        <v>1162</v>
      </c>
      <c r="J444" s="1" t="s">
        <v>872</v>
      </c>
      <c r="K444" s="2"/>
      <c r="L444" s="1">
        <v>676.0</v>
      </c>
      <c r="M444" s="1"/>
      <c r="N444" s="1">
        <v>17.628533333333333</v>
      </c>
      <c r="O444" s="1" t="s">
        <v>24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idden="1">
      <c r="A445" s="1" t="s">
        <v>55</v>
      </c>
      <c r="B445" s="1" t="s">
        <v>16</v>
      </c>
      <c r="C445" s="1">
        <v>607.0</v>
      </c>
      <c r="D445" s="1">
        <v>0.0</v>
      </c>
      <c r="E445" s="2"/>
      <c r="F445" s="1" t="s">
        <v>39</v>
      </c>
      <c r="G445" s="1" t="s">
        <v>19</v>
      </c>
      <c r="H445" s="1" t="s">
        <v>1163</v>
      </c>
      <c r="I445" s="1" t="s">
        <v>1164</v>
      </c>
      <c r="J445" s="1" t="s">
        <v>872</v>
      </c>
      <c r="K445" s="2"/>
      <c r="L445" s="1">
        <v>686.0</v>
      </c>
      <c r="M445" s="1"/>
      <c r="N445" s="1">
        <v>29.09101666666667</v>
      </c>
      <c r="O445" s="1" t="s">
        <v>30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" t="s">
        <v>15</v>
      </c>
      <c r="B446" s="1" t="s">
        <v>16</v>
      </c>
      <c r="C446" s="1">
        <v>458.0</v>
      </c>
      <c r="D446" s="1">
        <v>0.0</v>
      </c>
      <c r="E446" s="1" t="s">
        <v>888</v>
      </c>
      <c r="F446" s="1" t="s">
        <v>18</v>
      </c>
      <c r="G446" s="1" t="s">
        <v>19</v>
      </c>
      <c r="H446" s="1" t="s">
        <v>1165</v>
      </c>
      <c r="I446" s="1" t="s">
        <v>1166</v>
      </c>
      <c r="J446" s="1" t="s">
        <v>1167</v>
      </c>
      <c r="K446" s="1" t="s">
        <v>1168</v>
      </c>
      <c r="L446" s="1">
        <v>-9.0</v>
      </c>
      <c r="M446" s="1">
        <v>0.011</v>
      </c>
      <c r="N446" s="1">
        <v>10.330133333333333</v>
      </c>
      <c r="O446" s="1" t="s">
        <v>24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idden="1">
      <c r="A447" s="1" t="s">
        <v>25</v>
      </c>
      <c r="B447" s="1" t="s">
        <v>26</v>
      </c>
      <c r="C447" s="1">
        <v>433.0</v>
      </c>
      <c r="D447" s="1">
        <v>0.0</v>
      </c>
      <c r="E447" s="2"/>
      <c r="F447" s="1" t="s">
        <v>27</v>
      </c>
      <c r="G447" s="1" t="s">
        <v>19</v>
      </c>
      <c r="H447" s="1" t="s">
        <v>1169</v>
      </c>
      <c r="I447" s="1" t="s">
        <v>1170</v>
      </c>
      <c r="J447" s="1" t="s">
        <v>1170</v>
      </c>
      <c r="K447" s="2"/>
      <c r="L447" s="1">
        <v>10.0</v>
      </c>
      <c r="M447" s="1"/>
      <c r="N447" s="1">
        <v>25.736683333333332</v>
      </c>
      <c r="O447" s="1" t="s">
        <v>30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idden="1">
      <c r="A448" s="1" t="s">
        <v>15</v>
      </c>
      <c r="B448" s="1" t="s">
        <v>16</v>
      </c>
      <c r="C448" s="1">
        <v>1010.0</v>
      </c>
      <c r="D448" s="1">
        <v>232.0</v>
      </c>
      <c r="E448" s="2"/>
      <c r="F448" s="1" t="s">
        <v>39</v>
      </c>
      <c r="G448" s="1" t="s">
        <v>52</v>
      </c>
      <c r="H448" s="1" t="s">
        <v>1171</v>
      </c>
      <c r="I448" s="1" t="s">
        <v>1172</v>
      </c>
      <c r="J448" s="1" t="s">
        <v>872</v>
      </c>
      <c r="K448" s="2"/>
      <c r="L448" s="1">
        <v>690.0</v>
      </c>
      <c r="M448" s="1"/>
      <c r="N448" s="1">
        <v>10.964183333333333</v>
      </c>
      <c r="O448" s="1" t="s">
        <v>24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idden="1">
      <c r="A449" s="1" t="s">
        <v>25</v>
      </c>
      <c r="B449" s="1" t="s">
        <v>26</v>
      </c>
      <c r="C449" s="1">
        <v>922.0</v>
      </c>
      <c r="D449" s="1">
        <v>0.0</v>
      </c>
      <c r="E449" s="2"/>
      <c r="F449" s="1" t="s">
        <v>27</v>
      </c>
      <c r="G449" s="1" t="s">
        <v>19</v>
      </c>
      <c r="H449" s="1" t="s">
        <v>1173</v>
      </c>
      <c r="I449" s="1" t="s">
        <v>1174</v>
      </c>
      <c r="J449" s="1" t="s">
        <v>1174</v>
      </c>
      <c r="K449" s="2"/>
      <c r="L449" s="1">
        <v>12.0</v>
      </c>
      <c r="M449" s="1"/>
      <c r="N449" s="1">
        <v>27.940333333333335</v>
      </c>
      <c r="O449" s="1" t="s">
        <v>30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idden="1">
      <c r="A450" s="1" t="s">
        <v>15</v>
      </c>
      <c r="B450" s="1" t="s">
        <v>16</v>
      </c>
      <c r="C450" s="1">
        <v>368.0</v>
      </c>
      <c r="D450" s="1">
        <v>19.0</v>
      </c>
      <c r="E450" s="1" t="s">
        <v>888</v>
      </c>
      <c r="F450" s="1" t="s">
        <v>18</v>
      </c>
      <c r="G450" s="1" t="s">
        <v>19</v>
      </c>
      <c r="H450" s="1" t="s">
        <v>1175</v>
      </c>
      <c r="I450" s="1" t="s">
        <v>1176</v>
      </c>
      <c r="J450" s="1" t="s">
        <v>1177</v>
      </c>
      <c r="K450" s="1" t="s">
        <v>1178</v>
      </c>
      <c r="L450" s="1">
        <v>0.0</v>
      </c>
      <c r="M450" s="1">
        <v>0.005816666666666667</v>
      </c>
      <c r="N450" s="1">
        <v>21.968083333333333</v>
      </c>
      <c r="O450" s="1" t="s">
        <v>24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idden="1">
      <c r="A451" s="1" t="s">
        <v>44</v>
      </c>
      <c r="B451" s="1" t="s">
        <v>16</v>
      </c>
      <c r="C451" s="1">
        <v>469.0</v>
      </c>
      <c r="D451" s="1">
        <v>0.0</v>
      </c>
      <c r="E451" s="1" t="s">
        <v>45</v>
      </c>
      <c r="F451" s="1" t="s">
        <v>27</v>
      </c>
      <c r="G451" s="1" t="s">
        <v>19</v>
      </c>
      <c r="H451" s="1" t="s">
        <v>1179</v>
      </c>
      <c r="I451" s="1" t="s">
        <v>1180</v>
      </c>
      <c r="J451" s="1" t="s">
        <v>1180</v>
      </c>
      <c r="K451" s="2"/>
      <c r="L451" s="1">
        <v>5.0</v>
      </c>
      <c r="M451" s="1"/>
      <c r="N451" s="1">
        <v>20.492333333333335</v>
      </c>
      <c r="O451" s="1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idden="1">
      <c r="A452" s="1" t="s">
        <v>25</v>
      </c>
      <c r="B452" s="1" t="s">
        <v>26</v>
      </c>
      <c r="C452" s="3">
        <v>578.0</v>
      </c>
      <c r="D452" s="1">
        <v>0.0</v>
      </c>
      <c r="E452" s="2"/>
      <c r="F452" s="1" t="s">
        <v>27</v>
      </c>
      <c r="G452" s="1" t="s">
        <v>35</v>
      </c>
      <c r="H452" s="1" t="s">
        <v>1181</v>
      </c>
      <c r="I452" s="1" t="s">
        <v>1182</v>
      </c>
      <c r="J452" s="1" t="s">
        <v>1182</v>
      </c>
      <c r="K452" s="2"/>
      <c r="L452" s="1">
        <v>2.0</v>
      </c>
      <c r="M452" s="1"/>
      <c r="N452" s="1">
        <v>17.617866666666668</v>
      </c>
      <c r="O452" s="1" t="s">
        <v>30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idden="1">
      <c r="A453" s="1" t="s">
        <v>44</v>
      </c>
      <c r="B453" s="3" t="s">
        <v>16</v>
      </c>
      <c r="C453" s="1">
        <v>329.0</v>
      </c>
      <c r="D453" s="1">
        <v>0.0</v>
      </c>
      <c r="E453" s="1" t="s">
        <v>45</v>
      </c>
      <c r="F453" s="1" t="s">
        <v>27</v>
      </c>
      <c r="G453" s="1" t="s">
        <v>19</v>
      </c>
      <c r="H453" s="1" t="s">
        <v>1183</v>
      </c>
      <c r="I453" s="1" t="s">
        <v>1184</v>
      </c>
      <c r="J453" s="1" t="s">
        <v>1184</v>
      </c>
      <c r="K453" s="2"/>
      <c r="L453" s="1">
        <v>3.0</v>
      </c>
      <c r="M453" s="1"/>
      <c r="N453" s="1">
        <v>18.945033333333335</v>
      </c>
      <c r="O453" s="1" t="s">
        <v>30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idden="1">
      <c r="A454" s="1" t="s">
        <v>25</v>
      </c>
      <c r="B454" s="1" t="s">
        <v>26</v>
      </c>
      <c r="C454" s="1">
        <v>528.0</v>
      </c>
      <c r="D454" s="1">
        <v>0.0</v>
      </c>
      <c r="E454" s="2"/>
      <c r="F454" s="1" t="s">
        <v>27</v>
      </c>
      <c r="G454" s="1" t="s">
        <v>19</v>
      </c>
      <c r="H454" s="1" t="s">
        <v>1185</v>
      </c>
      <c r="I454" s="1" t="s">
        <v>1186</v>
      </c>
      <c r="J454" s="1" t="s">
        <v>1186</v>
      </c>
      <c r="K454" s="2"/>
      <c r="L454" s="1">
        <v>2.0</v>
      </c>
      <c r="M454" s="1"/>
      <c r="N454" s="1">
        <v>17.319733333333332</v>
      </c>
      <c r="O454" s="1" t="s">
        <v>30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idden="1">
      <c r="A455" s="1" t="s">
        <v>15</v>
      </c>
      <c r="B455" s="1" t="s">
        <v>16</v>
      </c>
      <c r="C455" s="1">
        <v>394.0</v>
      </c>
      <c r="D455" s="1">
        <v>0.0</v>
      </c>
      <c r="E455" s="1" t="s">
        <v>121</v>
      </c>
      <c r="F455" s="1" t="s">
        <v>18</v>
      </c>
      <c r="G455" s="1" t="s">
        <v>19</v>
      </c>
      <c r="H455" s="1" t="s">
        <v>1187</v>
      </c>
      <c r="I455" s="1" t="s">
        <v>1188</v>
      </c>
      <c r="J455" s="1" t="s">
        <v>1189</v>
      </c>
      <c r="K455" s="1" t="s">
        <v>1190</v>
      </c>
      <c r="L455" s="1">
        <v>0.0</v>
      </c>
      <c r="M455" s="1">
        <v>0.00475</v>
      </c>
      <c r="N455" s="1">
        <v>15.84995</v>
      </c>
      <c r="O455" s="1" t="s">
        <v>24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idden="1">
      <c r="A456" s="1" t="s">
        <v>15</v>
      </c>
      <c r="B456" s="1" t="s">
        <v>16</v>
      </c>
      <c r="C456" s="1">
        <v>247.0</v>
      </c>
      <c r="D456" s="1">
        <v>62.0</v>
      </c>
      <c r="E456" s="2"/>
      <c r="F456" s="1" t="s">
        <v>39</v>
      </c>
      <c r="G456" s="1" t="s">
        <v>19</v>
      </c>
      <c r="H456" s="1" t="s">
        <v>1191</v>
      </c>
      <c r="I456" s="1" t="s">
        <v>1192</v>
      </c>
      <c r="J456" s="1" t="s">
        <v>872</v>
      </c>
      <c r="K456" s="2"/>
      <c r="L456" s="1">
        <v>709.0</v>
      </c>
      <c r="M456" s="1"/>
      <c r="N456" s="1">
        <v>12.83345</v>
      </c>
      <c r="O456" s="1" t="s">
        <v>24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idden="1">
      <c r="A457" s="1" t="s">
        <v>38</v>
      </c>
      <c r="B457" s="1" t="s">
        <v>16</v>
      </c>
      <c r="C457" s="1">
        <v>55.0</v>
      </c>
      <c r="D457" s="1">
        <v>0.0</v>
      </c>
      <c r="E457" s="2"/>
      <c r="F457" s="1" t="s">
        <v>39</v>
      </c>
      <c r="G457" s="1" t="s">
        <v>35</v>
      </c>
      <c r="H457" s="1" t="s">
        <v>1193</v>
      </c>
      <c r="I457" s="1" t="s">
        <v>1194</v>
      </c>
      <c r="J457" s="1" t="s">
        <v>872</v>
      </c>
      <c r="K457" s="2"/>
      <c r="L457" s="1">
        <v>728.0</v>
      </c>
      <c r="M457" s="1"/>
      <c r="N457" s="1">
        <v>1.4624166666666667</v>
      </c>
      <c r="O457" s="1" t="s">
        <v>43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idden="1">
      <c r="A458" s="1" t="s">
        <v>38</v>
      </c>
      <c r="B458" s="1" t="s">
        <v>16</v>
      </c>
      <c r="C458" s="1">
        <v>338.0</v>
      </c>
      <c r="D458" s="1">
        <v>0.0</v>
      </c>
      <c r="E458" s="2"/>
      <c r="F458" s="1" t="s">
        <v>39</v>
      </c>
      <c r="G458" s="1" t="s">
        <v>35</v>
      </c>
      <c r="H458" s="1" t="s">
        <v>1195</v>
      </c>
      <c r="I458" s="1" t="s">
        <v>1196</v>
      </c>
      <c r="J458" s="1" t="s">
        <v>872</v>
      </c>
      <c r="K458" s="2"/>
      <c r="L458" s="1">
        <v>729.0</v>
      </c>
      <c r="M458" s="1"/>
      <c r="N458" s="1">
        <v>13.74145</v>
      </c>
      <c r="O458" s="1" t="s">
        <v>43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idden="1">
      <c r="A459" s="1" t="s">
        <v>55</v>
      </c>
      <c r="B459" s="1" t="s">
        <v>26</v>
      </c>
      <c r="C459" s="1">
        <v>423.0</v>
      </c>
      <c r="D459" s="1">
        <v>0.0</v>
      </c>
      <c r="E459" s="1" t="s">
        <v>1197</v>
      </c>
      <c r="F459" s="1" t="s">
        <v>27</v>
      </c>
      <c r="G459" s="1" t="s">
        <v>19</v>
      </c>
      <c r="H459" s="1" t="s">
        <v>1198</v>
      </c>
      <c r="I459" s="1" t="s">
        <v>1199</v>
      </c>
      <c r="J459" s="1" t="s">
        <v>1199</v>
      </c>
      <c r="K459" s="2"/>
      <c r="L459" s="1">
        <v>5.0</v>
      </c>
      <c r="M459" s="1"/>
      <c r="N459" s="1">
        <v>20.038733333333333</v>
      </c>
      <c r="O459" s="1" t="s">
        <v>30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idden="1">
      <c r="A460" s="1" t="s">
        <v>15</v>
      </c>
      <c r="B460" s="1" t="s">
        <v>16</v>
      </c>
      <c r="C460" s="1">
        <v>199.0</v>
      </c>
      <c r="D460" s="1">
        <v>50.0</v>
      </c>
      <c r="E460" s="2"/>
      <c r="F460" s="1" t="s">
        <v>39</v>
      </c>
      <c r="G460" s="1" t="s">
        <v>52</v>
      </c>
      <c r="H460" s="1" t="s">
        <v>1200</v>
      </c>
      <c r="I460" s="1" t="s">
        <v>1201</v>
      </c>
      <c r="J460" s="1" t="s">
        <v>872</v>
      </c>
      <c r="K460" s="2"/>
      <c r="L460" s="1">
        <v>719.0</v>
      </c>
      <c r="M460" s="1"/>
      <c r="N460" s="1">
        <v>15.45465</v>
      </c>
      <c r="O460" s="1" t="s">
        <v>24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idden="1">
      <c r="A461" s="1" t="s">
        <v>25</v>
      </c>
      <c r="B461" s="1" t="s">
        <v>26</v>
      </c>
      <c r="C461" s="1">
        <v>528.0</v>
      </c>
      <c r="D461" s="1">
        <v>0.0</v>
      </c>
      <c r="E461" s="2"/>
      <c r="F461" s="1" t="s">
        <v>27</v>
      </c>
      <c r="G461" s="1" t="s">
        <v>19</v>
      </c>
      <c r="H461" s="1" t="s">
        <v>1202</v>
      </c>
      <c r="I461" s="1" t="s">
        <v>1203</v>
      </c>
      <c r="J461" s="1" t="s">
        <v>1203</v>
      </c>
      <c r="K461" s="2"/>
      <c r="L461" s="1">
        <v>0.0</v>
      </c>
      <c r="M461" s="1"/>
      <c r="N461" s="1">
        <v>14.895716666666667</v>
      </c>
      <c r="O461" s="1" t="s">
        <v>30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idden="1">
      <c r="A462" s="1" t="s">
        <v>25</v>
      </c>
      <c r="B462" s="1" t="s">
        <v>26</v>
      </c>
      <c r="C462" s="1">
        <v>658.0</v>
      </c>
      <c r="D462" s="1">
        <v>0.0</v>
      </c>
      <c r="E462" s="2"/>
      <c r="F462" s="1" t="s">
        <v>27</v>
      </c>
      <c r="G462" s="1" t="s">
        <v>19</v>
      </c>
      <c r="H462" s="1" t="s">
        <v>1204</v>
      </c>
      <c r="I462" s="1" t="s">
        <v>1205</v>
      </c>
      <c r="J462" s="1" t="s">
        <v>1205</v>
      </c>
      <c r="K462" s="2"/>
      <c r="L462" s="1">
        <v>-1.0</v>
      </c>
      <c r="M462" s="1"/>
      <c r="N462" s="1">
        <v>13.5391</v>
      </c>
      <c r="O462" s="1" t="s">
        <v>30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idden="1">
      <c r="A463" s="1" t="s">
        <v>15</v>
      </c>
      <c r="B463" s="1" t="s">
        <v>16</v>
      </c>
      <c r="C463" s="1">
        <v>346.0</v>
      </c>
      <c r="D463" s="1">
        <v>62.0</v>
      </c>
      <c r="E463" s="2"/>
      <c r="F463" s="1" t="s">
        <v>39</v>
      </c>
      <c r="G463" s="1" t="s">
        <v>35</v>
      </c>
      <c r="H463" s="1" t="s">
        <v>1206</v>
      </c>
      <c r="I463" s="1" t="s">
        <v>1207</v>
      </c>
      <c r="J463" s="1" t="s">
        <v>872</v>
      </c>
      <c r="K463" s="2"/>
      <c r="L463" s="1">
        <v>727.0</v>
      </c>
      <c r="M463" s="1"/>
      <c r="N463" s="1">
        <v>11.022883333333333</v>
      </c>
      <c r="O463" s="1" t="s">
        <v>24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idden="1">
      <c r="A464" s="1" t="s">
        <v>44</v>
      </c>
      <c r="B464" s="1" t="s">
        <v>16</v>
      </c>
      <c r="C464" s="1">
        <v>299.0</v>
      </c>
      <c r="D464" s="1">
        <v>0.0</v>
      </c>
      <c r="E464" s="1" t="s">
        <v>45</v>
      </c>
      <c r="F464" s="1" t="s">
        <v>27</v>
      </c>
      <c r="G464" s="1" t="s">
        <v>19</v>
      </c>
      <c r="H464" s="1" t="s">
        <v>1208</v>
      </c>
      <c r="I464" s="1" t="s">
        <v>1209</v>
      </c>
      <c r="J464" s="1" t="s">
        <v>1209</v>
      </c>
      <c r="K464" s="2"/>
      <c r="L464" s="1">
        <v>0.0</v>
      </c>
      <c r="M464" s="1"/>
      <c r="N464" s="1">
        <v>14.410233333333334</v>
      </c>
      <c r="O464" s="1" t="s">
        <v>30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idden="1">
      <c r="A465" s="1" t="s">
        <v>15</v>
      </c>
      <c r="B465" s="1" t="s">
        <v>16</v>
      </c>
      <c r="C465" s="1">
        <v>199.0</v>
      </c>
      <c r="D465" s="1">
        <v>50.0</v>
      </c>
      <c r="E465" s="2"/>
      <c r="F465" s="1" t="s">
        <v>39</v>
      </c>
      <c r="G465" s="1" t="s">
        <v>52</v>
      </c>
      <c r="H465" s="1" t="s">
        <v>1210</v>
      </c>
      <c r="I465" s="1" t="s">
        <v>1211</v>
      </c>
      <c r="J465" s="1" t="s">
        <v>872</v>
      </c>
      <c r="K465" s="2"/>
      <c r="L465" s="1">
        <v>734.0</v>
      </c>
      <c r="M465" s="1"/>
      <c r="N465" s="1">
        <v>7.879183333333334</v>
      </c>
      <c r="O465" s="1" t="s">
        <v>24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idden="1">
      <c r="A466" s="1" t="s">
        <v>15</v>
      </c>
      <c r="B466" s="1" t="s">
        <v>16</v>
      </c>
      <c r="C466" s="3">
        <v>352.0</v>
      </c>
      <c r="D466" s="1">
        <v>26.0</v>
      </c>
      <c r="E466" s="1" t="s">
        <v>17</v>
      </c>
      <c r="F466" s="1" t="s">
        <v>18</v>
      </c>
      <c r="G466" s="1" t="s">
        <v>19</v>
      </c>
      <c r="H466" s="1" t="s">
        <v>1212</v>
      </c>
      <c r="I466" s="1" t="s">
        <v>1213</v>
      </c>
      <c r="J466" s="1" t="s">
        <v>1214</v>
      </c>
      <c r="K466" s="1" t="s">
        <v>1215</v>
      </c>
      <c r="L466" s="1">
        <v>7.0</v>
      </c>
      <c r="M466" s="1">
        <v>0.004583333333333333</v>
      </c>
      <c r="N466" s="1">
        <v>8.97085</v>
      </c>
      <c r="O466" s="1" t="s">
        <v>24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idden="1">
      <c r="A467" s="1" t="s">
        <v>44</v>
      </c>
      <c r="B467" s="1" t="s">
        <v>16</v>
      </c>
      <c r="C467" s="1">
        <v>688.0</v>
      </c>
      <c r="D467" s="1">
        <v>0.0</v>
      </c>
      <c r="E467" s="1" t="s">
        <v>45</v>
      </c>
      <c r="F467" s="1" t="s">
        <v>27</v>
      </c>
      <c r="G467" s="1" t="s">
        <v>19</v>
      </c>
      <c r="H467" s="1" t="s">
        <v>1216</v>
      </c>
      <c r="I467" s="1" t="s">
        <v>1217</v>
      </c>
      <c r="J467" s="1" t="s">
        <v>1217</v>
      </c>
      <c r="K467" s="2"/>
      <c r="L467" s="1">
        <v>-1.0</v>
      </c>
      <c r="M467" s="1"/>
      <c r="N467" s="1">
        <v>13.96735</v>
      </c>
      <c r="O467" s="1" t="s">
        <v>30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idden="1">
      <c r="A468" s="1" t="s">
        <v>15</v>
      </c>
      <c r="B468" s="1" t="s">
        <v>16</v>
      </c>
      <c r="C468" s="1">
        <v>247.0</v>
      </c>
      <c r="D468" s="1">
        <v>62.0</v>
      </c>
      <c r="E468" s="2"/>
      <c r="F468" s="1" t="s">
        <v>39</v>
      </c>
      <c r="G468" s="1" t="s">
        <v>19</v>
      </c>
      <c r="H468" s="1" t="s">
        <v>1218</v>
      </c>
      <c r="I468" s="1" t="s">
        <v>1219</v>
      </c>
      <c r="J468" s="1" t="s">
        <v>872</v>
      </c>
      <c r="K468" s="2"/>
      <c r="L468" s="1">
        <v>744.0</v>
      </c>
      <c r="M468" s="1"/>
      <c r="N468" s="1">
        <v>10.431866666666666</v>
      </c>
      <c r="O468" s="1" t="s">
        <v>24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idden="1">
      <c r="A469" s="1" t="s">
        <v>15</v>
      </c>
      <c r="B469" s="1" t="s">
        <v>16</v>
      </c>
      <c r="C469" s="3">
        <v>907.0</v>
      </c>
      <c r="D469" s="1">
        <v>0.0</v>
      </c>
      <c r="E469" s="1" t="s">
        <v>17</v>
      </c>
      <c r="F469" s="1" t="s">
        <v>18</v>
      </c>
      <c r="G469" s="1" t="s">
        <v>35</v>
      </c>
      <c r="H469" s="1" t="s">
        <v>1220</v>
      </c>
      <c r="I469" s="1" t="s">
        <v>1221</v>
      </c>
      <c r="J469" s="1" t="s">
        <v>1222</v>
      </c>
      <c r="K469" s="1" t="s">
        <v>1223</v>
      </c>
      <c r="L469" s="1">
        <v>8.0</v>
      </c>
      <c r="M469" s="1">
        <v>0.0058</v>
      </c>
      <c r="N469" s="1">
        <v>20.054733333333335</v>
      </c>
      <c r="O469" s="1" t="s">
        <v>24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idden="1">
      <c r="A470" s="1" t="s">
        <v>25</v>
      </c>
      <c r="B470" s="1" t="s">
        <v>26</v>
      </c>
      <c r="C470" s="1">
        <v>329.0</v>
      </c>
      <c r="D470" s="1">
        <v>0.0</v>
      </c>
      <c r="E470" s="2"/>
      <c r="F470" s="1" t="s">
        <v>27</v>
      </c>
      <c r="G470" s="1" t="s">
        <v>19</v>
      </c>
      <c r="H470" s="1" t="s">
        <v>1224</v>
      </c>
      <c r="I470" s="1" t="s">
        <v>1225</v>
      </c>
      <c r="J470" s="1" t="s">
        <v>1225</v>
      </c>
      <c r="K470" s="2"/>
      <c r="L470" s="1">
        <v>-1.0</v>
      </c>
      <c r="M470" s="1"/>
      <c r="N470" s="1">
        <v>13.74005</v>
      </c>
      <c r="O470" s="1" t="s">
        <v>30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idden="1">
      <c r="A471" s="1" t="s">
        <v>38</v>
      </c>
      <c r="B471" s="1" t="s">
        <v>16</v>
      </c>
      <c r="C471" s="1">
        <v>249.0</v>
      </c>
      <c r="D471" s="1">
        <v>0.0</v>
      </c>
      <c r="E471" s="2"/>
      <c r="F471" s="1" t="s">
        <v>39</v>
      </c>
      <c r="G471" s="1" t="s">
        <v>35</v>
      </c>
      <c r="H471" s="1" t="s">
        <v>1226</v>
      </c>
      <c r="I471" s="1" t="s">
        <v>1227</v>
      </c>
      <c r="J471" s="1" t="s">
        <v>872</v>
      </c>
      <c r="K471" s="2"/>
      <c r="L471" s="1">
        <v>776.0</v>
      </c>
      <c r="M471" s="1"/>
      <c r="N471" s="1">
        <v>7.620516666666667</v>
      </c>
      <c r="O471" s="1" t="s">
        <v>43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idden="1">
      <c r="A472" s="1" t="s">
        <v>55</v>
      </c>
      <c r="B472" s="1" t="s">
        <v>26</v>
      </c>
      <c r="C472" s="3">
        <v>389.0</v>
      </c>
      <c r="D472" s="1">
        <v>0.0</v>
      </c>
      <c r="E472" s="1" t="s">
        <v>264</v>
      </c>
      <c r="F472" s="1" t="s">
        <v>27</v>
      </c>
      <c r="G472" s="1" t="s">
        <v>19</v>
      </c>
      <c r="H472" s="1" t="s">
        <v>1228</v>
      </c>
      <c r="I472" s="1" t="s">
        <v>1229</v>
      </c>
      <c r="J472" s="1" t="s">
        <v>1229</v>
      </c>
      <c r="K472" s="2"/>
      <c r="L472" s="1">
        <v>5.0</v>
      </c>
      <c r="M472" s="1"/>
      <c r="N472" s="1">
        <v>20.028733333333335</v>
      </c>
      <c r="O472" s="1" t="s">
        <v>30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idden="1">
      <c r="A473" s="1" t="s">
        <v>25</v>
      </c>
      <c r="B473" s="1" t="s">
        <v>26</v>
      </c>
      <c r="C473" s="1">
        <v>904.0</v>
      </c>
      <c r="D473" s="1">
        <v>0.0</v>
      </c>
      <c r="E473" s="2"/>
      <c r="F473" s="1" t="s">
        <v>27</v>
      </c>
      <c r="G473" s="1" t="s">
        <v>19</v>
      </c>
      <c r="H473" s="1" t="s">
        <v>1230</v>
      </c>
      <c r="I473" s="1" t="s">
        <v>1231</v>
      </c>
      <c r="J473" s="1" t="s">
        <v>1231</v>
      </c>
      <c r="K473" s="2"/>
      <c r="L473" s="1">
        <v>1.0</v>
      </c>
      <c r="M473" s="1"/>
      <c r="N473" s="1">
        <v>16.462066666666665</v>
      </c>
      <c r="O473" s="1" t="s">
        <v>30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idden="1">
      <c r="A474" s="1" t="s">
        <v>15</v>
      </c>
      <c r="B474" s="1" t="s">
        <v>16</v>
      </c>
      <c r="C474" s="3">
        <v>329.0</v>
      </c>
      <c r="D474" s="1">
        <v>0.0</v>
      </c>
      <c r="E474" s="1" t="s">
        <v>17</v>
      </c>
      <c r="F474" s="1" t="s">
        <v>18</v>
      </c>
      <c r="G474" s="1" t="s">
        <v>19</v>
      </c>
      <c r="H474" s="1" t="s">
        <v>1232</v>
      </c>
      <c r="I474" s="1" t="s">
        <v>1233</v>
      </c>
      <c r="J474" s="1" t="s">
        <v>1234</v>
      </c>
      <c r="K474" s="1" t="s">
        <v>1235</v>
      </c>
      <c r="L474" s="1">
        <v>12.0</v>
      </c>
      <c r="M474" s="1">
        <v>0.0078</v>
      </c>
      <c r="N474" s="1">
        <v>7.904866666666667</v>
      </c>
      <c r="O474" s="1" t="s">
        <v>24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idden="1">
      <c r="A475" s="1" t="s">
        <v>55</v>
      </c>
      <c r="B475" s="1" t="s">
        <v>26</v>
      </c>
      <c r="C475" s="1">
        <v>394.0</v>
      </c>
      <c r="D475" s="1">
        <v>0.0</v>
      </c>
      <c r="E475" s="1" t="s">
        <v>99</v>
      </c>
      <c r="F475" s="1" t="s">
        <v>27</v>
      </c>
      <c r="G475" s="1" t="s">
        <v>19</v>
      </c>
      <c r="H475" s="1" t="s">
        <v>1236</v>
      </c>
      <c r="I475" s="1" t="s">
        <v>1237</v>
      </c>
      <c r="J475" s="1" t="s">
        <v>1237</v>
      </c>
      <c r="K475" s="2"/>
      <c r="L475" s="1">
        <v>-2.0</v>
      </c>
      <c r="M475" s="1"/>
      <c r="N475" s="1">
        <v>12.558583333333333</v>
      </c>
      <c r="O475" s="1" t="s">
        <v>30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idden="1">
      <c r="A476" s="1" t="s">
        <v>15</v>
      </c>
      <c r="B476" s="1" t="s">
        <v>16</v>
      </c>
      <c r="C476" s="3">
        <v>282.0</v>
      </c>
      <c r="D476" s="1">
        <v>27.0</v>
      </c>
      <c r="E476" s="1" t="s">
        <v>17</v>
      </c>
      <c r="F476" s="1" t="s">
        <v>18</v>
      </c>
      <c r="G476" s="1" t="s">
        <v>19</v>
      </c>
      <c r="H476" s="1" t="s">
        <v>1238</v>
      </c>
      <c r="I476" s="1" t="s">
        <v>1239</v>
      </c>
      <c r="J476" s="1" t="s">
        <v>1240</v>
      </c>
      <c r="K476" s="1" t="s">
        <v>1241</v>
      </c>
      <c r="L476" s="1">
        <v>-7.0</v>
      </c>
      <c r="M476" s="1">
        <v>0.004733333333333333</v>
      </c>
      <c r="N476" s="1">
        <v>7.006916666666666</v>
      </c>
      <c r="O476" s="1" t="s">
        <v>24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idden="1">
      <c r="A477" s="1" t="s">
        <v>15</v>
      </c>
      <c r="B477" s="1" t="s">
        <v>16</v>
      </c>
      <c r="C477" s="1">
        <v>514.0</v>
      </c>
      <c r="D477" s="1">
        <v>124.0</v>
      </c>
      <c r="E477" s="2"/>
      <c r="F477" s="1" t="s">
        <v>39</v>
      </c>
      <c r="G477" s="1" t="s">
        <v>19</v>
      </c>
      <c r="H477" s="1" t="s">
        <v>1242</v>
      </c>
      <c r="I477" s="1" t="s">
        <v>1243</v>
      </c>
      <c r="J477" s="1" t="s">
        <v>872</v>
      </c>
      <c r="K477" s="2"/>
      <c r="L477" s="1">
        <v>719.0</v>
      </c>
      <c r="M477" s="1"/>
      <c r="N477" s="1">
        <v>64.51206666666667</v>
      </c>
      <c r="O477" s="1" t="s">
        <v>24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idden="1">
      <c r="A478" s="1" t="s">
        <v>15</v>
      </c>
      <c r="B478" s="1" t="s">
        <v>16</v>
      </c>
      <c r="C478" s="1">
        <v>410.0</v>
      </c>
      <c r="D478" s="1">
        <v>0.0</v>
      </c>
      <c r="E478" s="1" t="s">
        <v>121</v>
      </c>
      <c r="F478" s="1" t="s">
        <v>18</v>
      </c>
      <c r="G478" s="1" t="s">
        <v>19</v>
      </c>
      <c r="H478" s="1" t="s">
        <v>1244</v>
      </c>
      <c r="I478" s="1" t="s">
        <v>1245</v>
      </c>
      <c r="J478" s="1" t="s">
        <v>1246</v>
      </c>
      <c r="K478" s="1" t="s">
        <v>1247</v>
      </c>
      <c r="L478" s="1">
        <v>7.0</v>
      </c>
      <c r="M478" s="1">
        <v>0.004933333333333333</v>
      </c>
      <c r="N478" s="1">
        <v>26.7867</v>
      </c>
      <c r="O478" s="1" t="s">
        <v>24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idden="1">
      <c r="A479" s="1" t="s">
        <v>25</v>
      </c>
      <c r="B479" s="1" t="s">
        <v>26</v>
      </c>
      <c r="C479" s="1">
        <v>763.0</v>
      </c>
      <c r="D479" s="1">
        <v>0.0</v>
      </c>
      <c r="E479" s="2"/>
      <c r="F479" s="1" t="s">
        <v>27</v>
      </c>
      <c r="G479" s="1" t="s">
        <v>19</v>
      </c>
      <c r="H479" s="1" t="s">
        <v>1248</v>
      </c>
      <c r="I479" s="1" t="s">
        <v>1249</v>
      </c>
      <c r="J479" s="1" t="s">
        <v>1249</v>
      </c>
      <c r="K479" s="2"/>
      <c r="L479" s="1">
        <v>-3.0</v>
      </c>
      <c r="M479" s="1"/>
      <c r="N479" s="1">
        <v>11.628666666666666</v>
      </c>
      <c r="O479" s="1" t="s">
        <v>30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idden="1">
      <c r="A480" s="1" t="s">
        <v>25</v>
      </c>
      <c r="B480" s="1" t="s">
        <v>26</v>
      </c>
      <c r="C480" s="1">
        <v>399.0</v>
      </c>
      <c r="D480" s="1">
        <v>0.0</v>
      </c>
      <c r="E480" s="2"/>
      <c r="F480" s="1" t="s">
        <v>27</v>
      </c>
      <c r="G480" s="1" t="s">
        <v>19</v>
      </c>
      <c r="H480" s="1" t="s">
        <v>1250</v>
      </c>
      <c r="I480" s="1" t="s">
        <v>1251</v>
      </c>
      <c r="J480" s="1" t="s">
        <v>1251</v>
      </c>
      <c r="K480" s="2"/>
      <c r="L480" s="1">
        <v>-8.0</v>
      </c>
      <c r="M480" s="1"/>
      <c r="N480" s="1">
        <v>6.798566666666667</v>
      </c>
      <c r="O480" s="1" t="s">
        <v>30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idden="1">
      <c r="A481" s="1" t="s">
        <v>55</v>
      </c>
      <c r="B481" s="1" t="s">
        <v>26</v>
      </c>
      <c r="C481" s="1">
        <v>505.0</v>
      </c>
      <c r="D481" s="1">
        <v>0.0</v>
      </c>
      <c r="E481" s="1" t="s">
        <v>1252</v>
      </c>
      <c r="F481" s="1" t="s">
        <v>27</v>
      </c>
      <c r="G481" s="1" t="s">
        <v>19</v>
      </c>
      <c r="H481" s="1" t="s">
        <v>1253</v>
      </c>
      <c r="I481" s="1" t="s">
        <v>1254</v>
      </c>
      <c r="J481" s="1" t="s">
        <v>1254</v>
      </c>
      <c r="K481" s="2"/>
      <c r="L481" s="1">
        <v>-3.0</v>
      </c>
      <c r="M481" s="1"/>
      <c r="N481" s="1">
        <v>11.553516666666667</v>
      </c>
      <c r="O481" s="1" t="s">
        <v>30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idden="1">
      <c r="A482" s="1" t="s">
        <v>15</v>
      </c>
      <c r="B482" s="1" t="s">
        <v>16</v>
      </c>
      <c r="C482" s="1">
        <v>329.0</v>
      </c>
      <c r="D482" s="1">
        <v>0.0</v>
      </c>
      <c r="E482" s="1" t="s">
        <v>121</v>
      </c>
      <c r="F482" s="1" t="s">
        <v>18</v>
      </c>
      <c r="G482" s="1" t="s">
        <v>19</v>
      </c>
      <c r="H482" s="1" t="s">
        <v>1255</v>
      </c>
      <c r="I482" s="1" t="s">
        <v>1256</v>
      </c>
      <c r="J482" s="1" t="s">
        <v>1257</v>
      </c>
      <c r="K482" s="1" t="s">
        <v>1258</v>
      </c>
      <c r="L482" s="1">
        <v>4.0</v>
      </c>
      <c r="M482" s="1">
        <v>0.0041333333333333335</v>
      </c>
      <c r="N482" s="1">
        <v>9.28435</v>
      </c>
      <c r="O482" s="1" t="s">
        <v>24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idden="1">
      <c r="A483" s="1" t="s">
        <v>15</v>
      </c>
      <c r="B483" s="1" t="s">
        <v>16</v>
      </c>
      <c r="C483" s="1">
        <v>804.0</v>
      </c>
      <c r="D483" s="1">
        <v>0.0</v>
      </c>
      <c r="E483" s="1" t="s">
        <v>441</v>
      </c>
      <c r="F483" s="1" t="s">
        <v>18</v>
      </c>
      <c r="G483" s="1" t="s">
        <v>19</v>
      </c>
      <c r="H483" s="1" t="s">
        <v>1259</v>
      </c>
      <c r="I483" s="1" t="s">
        <v>1260</v>
      </c>
      <c r="J483" s="1" t="s">
        <v>1261</v>
      </c>
      <c r="K483" s="1" t="s">
        <v>1262</v>
      </c>
      <c r="L483" s="1">
        <v>8.0</v>
      </c>
      <c r="M483" s="1">
        <v>42.955866666666665</v>
      </c>
      <c r="N483" s="1">
        <v>137.19081666666668</v>
      </c>
      <c r="O483" s="1" t="s">
        <v>24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idden="1">
      <c r="A484" s="1" t="s">
        <v>55</v>
      </c>
      <c r="B484" s="1" t="s">
        <v>26</v>
      </c>
      <c r="C484" s="1">
        <v>602.0</v>
      </c>
      <c r="D484" s="1">
        <v>0.0</v>
      </c>
      <c r="E484" s="1" t="s">
        <v>264</v>
      </c>
      <c r="F484" s="1" t="s">
        <v>27</v>
      </c>
      <c r="G484" s="1" t="s">
        <v>19</v>
      </c>
      <c r="H484" s="1" t="s">
        <v>1263</v>
      </c>
      <c r="I484" s="1" t="s">
        <v>1264</v>
      </c>
      <c r="J484" s="1" t="s">
        <v>1264</v>
      </c>
      <c r="K484" s="2"/>
      <c r="L484" s="1">
        <v>-5.0</v>
      </c>
      <c r="M484" s="1"/>
      <c r="N484" s="1">
        <v>9.0557</v>
      </c>
      <c r="O484" s="1" t="s">
        <v>30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idden="1">
      <c r="A485" s="1" t="s">
        <v>15</v>
      </c>
      <c r="B485" s="1" t="s">
        <v>16</v>
      </c>
      <c r="C485" s="1">
        <v>413.0</v>
      </c>
      <c r="D485" s="1">
        <v>0.0</v>
      </c>
      <c r="E485" s="1" t="s">
        <v>17</v>
      </c>
      <c r="F485" s="1" t="s">
        <v>18</v>
      </c>
      <c r="G485" s="1" t="s">
        <v>35</v>
      </c>
      <c r="H485" s="1" t="s">
        <v>1265</v>
      </c>
      <c r="I485" s="1" t="s">
        <v>1266</v>
      </c>
      <c r="J485" s="1" t="s">
        <v>1267</v>
      </c>
      <c r="K485" s="1" t="s">
        <v>1268</v>
      </c>
      <c r="L485" s="1">
        <v>-10.0</v>
      </c>
      <c r="M485" s="1">
        <v>0.004666666666666667</v>
      </c>
      <c r="N485" s="1">
        <v>6.22135</v>
      </c>
      <c r="O485" s="1" t="s">
        <v>24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idden="1">
      <c r="A486" s="1" t="s">
        <v>44</v>
      </c>
      <c r="B486" s="1" t="s">
        <v>16</v>
      </c>
      <c r="C486" s="1">
        <v>264.0</v>
      </c>
      <c r="D486" s="1">
        <v>0.0</v>
      </c>
      <c r="E486" s="1" t="s">
        <v>45</v>
      </c>
      <c r="F486" s="1" t="s">
        <v>27</v>
      </c>
      <c r="G486" s="1" t="s">
        <v>19</v>
      </c>
      <c r="H486" s="1" t="s">
        <v>1269</v>
      </c>
      <c r="I486" s="1" t="s">
        <v>1270</v>
      </c>
      <c r="J486" s="1" t="s">
        <v>1270</v>
      </c>
      <c r="K486" s="2"/>
      <c r="L486" s="1">
        <v>-2.0</v>
      </c>
      <c r="M486" s="1"/>
      <c r="N486" s="1">
        <v>12.235866666666666</v>
      </c>
      <c r="O486" s="1" t="s">
        <v>30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idden="1">
      <c r="A487" s="1" t="s">
        <v>25</v>
      </c>
      <c r="B487" s="1" t="s">
        <v>26</v>
      </c>
      <c r="C487" s="1">
        <v>673.0</v>
      </c>
      <c r="D487" s="1">
        <v>0.0</v>
      </c>
      <c r="E487" s="2"/>
      <c r="F487" s="1" t="s">
        <v>27</v>
      </c>
      <c r="G487" s="1" t="s">
        <v>35</v>
      </c>
      <c r="H487" s="1" t="s">
        <v>1271</v>
      </c>
      <c r="I487" s="1" t="s">
        <v>1272</v>
      </c>
      <c r="J487" s="1" t="s">
        <v>1272</v>
      </c>
      <c r="K487" s="2"/>
      <c r="L487" s="1">
        <v>-2.0</v>
      </c>
      <c r="M487" s="1"/>
      <c r="N487" s="1">
        <v>12.990983333333334</v>
      </c>
      <c r="O487" s="1" t="s">
        <v>30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idden="1">
      <c r="A488" s="1" t="s">
        <v>44</v>
      </c>
      <c r="B488" s="1" t="s">
        <v>16</v>
      </c>
      <c r="C488" s="1">
        <v>429.0</v>
      </c>
      <c r="D488" s="1">
        <v>0.0</v>
      </c>
      <c r="E488" s="1" t="s">
        <v>45</v>
      </c>
      <c r="F488" s="1" t="s">
        <v>27</v>
      </c>
      <c r="G488" s="1" t="s">
        <v>19</v>
      </c>
      <c r="H488" s="1" t="s">
        <v>1273</v>
      </c>
      <c r="I488" s="1" t="s">
        <v>1274</v>
      </c>
      <c r="J488" s="1" t="s">
        <v>1274</v>
      </c>
      <c r="K488" s="2"/>
      <c r="L488" s="1">
        <v>-1.0</v>
      </c>
      <c r="M488" s="1"/>
      <c r="N488" s="1">
        <v>13.340683333333333</v>
      </c>
      <c r="O488" s="1" t="s">
        <v>30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idden="1">
      <c r="A489" s="1" t="s">
        <v>15</v>
      </c>
      <c r="B489" s="1" t="s">
        <v>16</v>
      </c>
      <c r="C489" s="1">
        <v>329.0</v>
      </c>
      <c r="D489" s="1">
        <v>0.0</v>
      </c>
      <c r="E489" s="1" t="s">
        <v>121</v>
      </c>
      <c r="F489" s="1" t="s">
        <v>18</v>
      </c>
      <c r="G489" s="1" t="s">
        <v>19</v>
      </c>
      <c r="H489" s="1" t="s">
        <v>1275</v>
      </c>
      <c r="I489" s="1" t="s">
        <v>1276</v>
      </c>
      <c r="J489" s="1" t="s">
        <v>1277</v>
      </c>
      <c r="K489" s="1" t="s">
        <v>1278</v>
      </c>
      <c r="L489" s="1">
        <v>-12.0</v>
      </c>
      <c r="M489" s="1">
        <v>0.005416666666666667</v>
      </c>
      <c r="N489" s="1">
        <v>6.143116666666667</v>
      </c>
      <c r="O489" s="1" t="s">
        <v>24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idden="1">
      <c r="A490" s="1" t="s">
        <v>15</v>
      </c>
      <c r="B490" s="1" t="s">
        <v>16</v>
      </c>
      <c r="C490" s="1">
        <v>618.0</v>
      </c>
      <c r="D490" s="1">
        <v>0.0</v>
      </c>
      <c r="E490" s="1" t="s">
        <v>121</v>
      </c>
      <c r="F490" s="1" t="s">
        <v>18</v>
      </c>
      <c r="G490" s="1" t="s">
        <v>19</v>
      </c>
      <c r="H490" s="1" t="s">
        <v>1279</v>
      </c>
      <c r="I490" s="1" t="s">
        <v>1280</v>
      </c>
      <c r="J490" s="1" t="s">
        <v>1281</v>
      </c>
      <c r="K490" s="1" t="s">
        <v>1282</v>
      </c>
      <c r="L490" s="1">
        <v>6.0</v>
      </c>
      <c r="M490" s="1">
        <v>0.0062833333333333335</v>
      </c>
      <c r="N490" s="1">
        <v>10.26315</v>
      </c>
      <c r="O490" s="1" t="s">
        <v>24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idden="1">
      <c r="A491" s="1" t="s">
        <v>25</v>
      </c>
      <c r="B491" s="1" t="s">
        <v>16</v>
      </c>
      <c r="C491" s="1">
        <v>264.0</v>
      </c>
      <c r="D491" s="1">
        <v>0.0</v>
      </c>
      <c r="E491" s="2"/>
      <c r="F491" s="1" t="s">
        <v>27</v>
      </c>
      <c r="G491" s="1" t="s">
        <v>19</v>
      </c>
      <c r="H491" s="1" t="s">
        <v>1283</v>
      </c>
      <c r="I491" s="1" t="s">
        <v>1284</v>
      </c>
      <c r="J491" s="1" t="s">
        <v>1284</v>
      </c>
      <c r="K491" s="2"/>
      <c r="L491" s="1">
        <v>-7.0</v>
      </c>
      <c r="M491" s="1"/>
      <c r="N491" s="1">
        <v>7.067083333333334</v>
      </c>
      <c r="O491" s="1" t="s">
        <v>30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idden="1">
      <c r="A492" s="1" t="s">
        <v>44</v>
      </c>
      <c r="B492" s="1" t="s">
        <v>16</v>
      </c>
      <c r="C492" s="1">
        <v>329.0</v>
      </c>
      <c r="D492" s="1">
        <v>0.0</v>
      </c>
      <c r="E492" s="1" t="s">
        <v>45</v>
      </c>
      <c r="F492" s="1" t="s">
        <v>27</v>
      </c>
      <c r="G492" s="1" t="s">
        <v>19</v>
      </c>
      <c r="H492" s="1" t="s">
        <v>1285</v>
      </c>
      <c r="I492" s="1" t="s">
        <v>1286</v>
      </c>
      <c r="J492" s="1" t="s">
        <v>1286</v>
      </c>
      <c r="K492" s="2"/>
      <c r="L492" s="1">
        <v>-2.0</v>
      </c>
      <c r="M492" s="1"/>
      <c r="N492" s="1">
        <v>12.278083333333333</v>
      </c>
      <c r="O492" s="1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idden="1">
      <c r="A493" s="1" t="s">
        <v>25</v>
      </c>
      <c r="B493" s="1" t="s">
        <v>16</v>
      </c>
      <c r="C493" s="1">
        <v>254.0</v>
      </c>
      <c r="D493" s="1">
        <v>0.0</v>
      </c>
      <c r="E493" s="2"/>
      <c r="F493" s="1" t="s">
        <v>27</v>
      </c>
      <c r="G493" s="1" t="s">
        <v>19</v>
      </c>
      <c r="H493" s="1" t="s">
        <v>1287</v>
      </c>
      <c r="I493" s="1" t="s">
        <v>1288</v>
      </c>
      <c r="J493" s="1" t="s">
        <v>1288</v>
      </c>
      <c r="K493" s="2"/>
      <c r="L493" s="1">
        <v>-5.0</v>
      </c>
      <c r="M493" s="1"/>
      <c r="N493" s="1">
        <v>9.176666666666666</v>
      </c>
      <c r="O493" s="1" t="s">
        <v>30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idden="1">
      <c r="A494" s="1" t="s">
        <v>15</v>
      </c>
      <c r="B494" s="1" t="s">
        <v>16</v>
      </c>
      <c r="C494" s="1">
        <v>625.0</v>
      </c>
      <c r="D494" s="1">
        <v>0.0</v>
      </c>
      <c r="E494" s="1" t="s">
        <v>17</v>
      </c>
      <c r="F494" s="1" t="s">
        <v>18</v>
      </c>
      <c r="G494" s="1" t="s">
        <v>19</v>
      </c>
      <c r="H494" s="1" t="s">
        <v>1289</v>
      </c>
      <c r="I494" s="1" t="s">
        <v>1290</v>
      </c>
      <c r="J494" s="1" t="s">
        <v>1291</v>
      </c>
      <c r="K494" s="1" t="s">
        <v>1292</v>
      </c>
      <c r="L494" s="1">
        <v>-8.0</v>
      </c>
      <c r="M494" s="1">
        <v>0.009166666666666667</v>
      </c>
      <c r="N494" s="1">
        <v>11.434716666666667</v>
      </c>
      <c r="O494" s="1" t="s">
        <v>24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idden="1">
      <c r="A495" s="1" t="s">
        <v>15</v>
      </c>
      <c r="B495" s="1" t="s">
        <v>16</v>
      </c>
      <c r="C495" s="1">
        <v>199.0</v>
      </c>
      <c r="D495" s="1">
        <v>50.0</v>
      </c>
      <c r="E495" s="2"/>
      <c r="F495" s="1" t="s">
        <v>39</v>
      </c>
      <c r="G495" s="1" t="s">
        <v>35</v>
      </c>
      <c r="H495" s="1" t="s">
        <v>1293</v>
      </c>
      <c r="I495" s="1" t="s">
        <v>1294</v>
      </c>
      <c r="J495" s="1" t="s">
        <v>1294</v>
      </c>
      <c r="K495" s="2"/>
      <c r="L495" s="1">
        <v>-13.0</v>
      </c>
      <c r="M495" s="1"/>
      <c r="N495" s="1">
        <v>6.146233333333333</v>
      </c>
      <c r="O495" s="1" t="s">
        <v>24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idden="1">
      <c r="A496" s="1" t="s">
        <v>15</v>
      </c>
      <c r="B496" s="1" t="s">
        <v>16</v>
      </c>
      <c r="C496" s="3">
        <v>205.0</v>
      </c>
      <c r="D496" s="1">
        <v>64.0</v>
      </c>
      <c r="E496" s="2"/>
      <c r="F496" s="1" t="s">
        <v>39</v>
      </c>
      <c r="G496" s="1" t="s">
        <v>35</v>
      </c>
      <c r="H496" s="1" t="s">
        <v>1295</v>
      </c>
      <c r="I496" s="1" t="s">
        <v>1296</v>
      </c>
      <c r="J496" s="1" t="s">
        <v>1296</v>
      </c>
      <c r="K496" s="2"/>
      <c r="L496" s="1">
        <v>-10.0</v>
      </c>
      <c r="M496" s="1"/>
      <c r="N496" s="1">
        <v>9.283783333333334</v>
      </c>
      <c r="O496" s="1" t="s">
        <v>24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idden="1">
      <c r="A497" s="1" t="s">
        <v>15</v>
      </c>
      <c r="B497" s="1" t="s">
        <v>16</v>
      </c>
      <c r="C497" s="1">
        <v>619.0</v>
      </c>
      <c r="D497" s="1">
        <v>122.0</v>
      </c>
      <c r="E497" s="2"/>
      <c r="F497" s="1" t="s">
        <v>39</v>
      </c>
      <c r="G497" s="1" t="s">
        <v>19</v>
      </c>
      <c r="H497" s="1" t="s">
        <v>1297</v>
      </c>
      <c r="I497" s="1" t="s">
        <v>1298</v>
      </c>
      <c r="J497" s="1" t="s">
        <v>1298</v>
      </c>
      <c r="K497" s="2"/>
      <c r="L497" s="1">
        <v>6.0</v>
      </c>
      <c r="M497" s="1"/>
      <c r="N497" s="1">
        <v>9.426483333333334</v>
      </c>
      <c r="O497" s="1" t="s">
        <v>24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idden="1">
      <c r="A498" s="1" t="s">
        <v>15</v>
      </c>
      <c r="B498" s="1" t="s">
        <v>16</v>
      </c>
      <c r="C498" s="1">
        <v>447.0</v>
      </c>
      <c r="D498" s="1">
        <v>0.0</v>
      </c>
      <c r="E498" s="1" t="s">
        <v>17</v>
      </c>
      <c r="F498" s="1" t="s">
        <v>18</v>
      </c>
      <c r="G498" s="1" t="s">
        <v>19</v>
      </c>
      <c r="H498" s="1" t="s">
        <v>1299</v>
      </c>
      <c r="I498" s="1" t="s">
        <v>1300</v>
      </c>
      <c r="J498" s="1" t="s">
        <v>1301</v>
      </c>
      <c r="K498" s="1" t="s">
        <v>1302</v>
      </c>
      <c r="L498" s="1">
        <v>-2.0</v>
      </c>
      <c r="M498" s="1">
        <v>0.00565</v>
      </c>
      <c r="N498" s="1">
        <v>14.190166666666666</v>
      </c>
      <c r="O498" s="1" t="s">
        <v>24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idden="1">
      <c r="A499" s="1" t="s">
        <v>15</v>
      </c>
      <c r="B499" s="1" t="s">
        <v>16</v>
      </c>
      <c r="C499" s="1">
        <v>247.0</v>
      </c>
      <c r="D499" s="1">
        <v>62.0</v>
      </c>
      <c r="E499" s="2"/>
      <c r="F499" s="1" t="s">
        <v>39</v>
      </c>
      <c r="G499" s="1" t="s">
        <v>19</v>
      </c>
      <c r="H499" s="1" t="s">
        <v>1303</v>
      </c>
      <c r="I499" s="1" t="s">
        <v>1304</v>
      </c>
      <c r="J499" s="1" t="s">
        <v>1304</v>
      </c>
      <c r="K499" s="2"/>
      <c r="L499" s="1">
        <v>-1.0</v>
      </c>
      <c r="M499" s="1"/>
      <c r="N499" s="1">
        <v>9.47265</v>
      </c>
      <c r="O499" s="1" t="s">
        <v>24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idden="1">
      <c r="A500" s="1" t="s">
        <v>38</v>
      </c>
      <c r="B500" s="1" t="s">
        <v>16</v>
      </c>
      <c r="C500" s="1">
        <v>27.5</v>
      </c>
      <c r="D500" s="1">
        <v>27.5</v>
      </c>
      <c r="E500" s="2"/>
      <c r="F500" s="1" t="s">
        <v>39</v>
      </c>
      <c r="G500" s="1" t="s">
        <v>35</v>
      </c>
      <c r="H500" s="1" t="s">
        <v>1305</v>
      </c>
      <c r="I500" s="1" t="s">
        <v>1306</v>
      </c>
      <c r="J500" s="1" t="s">
        <v>1306</v>
      </c>
      <c r="K500" s="2"/>
      <c r="L500" s="1">
        <v>-4.0</v>
      </c>
      <c r="M500" s="1"/>
      <c r="N500" s="1">
        <v>0.4474166666666667</v>
      </c>
      <c r="O500" s="1" t="s">
        <v>43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idden="1">
      <c r="A501" s="1" t="s">
        <v>25</v>
      </c>
      <c r="B501" s="1" t="s">
        <v>16</v>
      </c>
      <c r="C501" s="1">
        <v>593.0</v>
      </c>
      <c r="D501" s="1">
        <v>0.0</v>
      </c>
      <c r="E501" s="2"/>
      <c r="F501" s="1" t="s">
        <v>27</v>
      </c>
      <c r="G501" s="1" t="s">
        <v>19</v>
      </c>
      <c r="H501" s="1" t="s">
        <v>1307</v>
      </c>
      <c r="I501" s="1" t="s">
        <v>1308</v>
      </c>
      <c r="J501" s="1" t="s">
        <v>1308</v>
      </c>
      <c r="K501" s="2"/>
      <c r="L501" s="1">
        <v>-2.0</v>
      </c>
      <c r="M501" s="1"/>
      <c r="N501" s="1">
        <v>12.805366666666666</v>
      </c>
      <c r="O501" s="1" t="s">
        <v>30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idden="1">
      <c r="A502" s="1" t="s">
        <v>15</v>
      </c>
      <c r="B502" s="1" t="s">
        <v>16</v>
      </c>
      <c r="C502" s="1">
        <v>546.0</v>
      </c>
      <c r="D502" s="1">
        <v>137.0</v>
      </c>
      <c r="E502" s="2"/>
      <c r="F502" s="1" t="s">
        <v>39</v>
      </c>
      <c r="G502" s="1" t="s">
        <v>52</v>
      </c>
      <c r="H502" s="1" t="s">
        <v>1309</v>
      </c>
      <c r="I502" s="1" t="s">
        <v>1310</v>
      </c>
      <c r="J502" s="1" t="s">
        <v>1310</v>
      </c>
      <c r="K502" s="2"/>
      <c r="L502" s="1">
        <v>-4.0</v>
      </c>
      <c r="M502" s="1"/>
      <c r="N502" s="1">
        <v>14.636383333333333</v>
      </c>
      <c r="O502" s="1" t="s">
        <v>24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idden="1">
      <c r="A503" s="1" t="s">
        <v>15</v>
      </c>
      <c r="B503" s="1" t="s">
        <v>16</v>
      </c>
      <c r="C503" s="1">
        <v>344.0</v>
      </c>
      <c r="D503" s="1">
        <v>54.0</v>
      </c>
      <c r="E503" s="2"/>
      <c r="F503" s="1" t="s">
        <v>39</v>
      </c>
      <c r="G503" s="1" t="s">
        <v>52</v>
      </c>
      <c r="H503" s="1" t="s">
        <v>1311</v>
      </c>
      <c r="I503" s="1" t="s">
        <v>1312</v>
      </c>
      <c r="J503" s="1" t="s">
        <v>1312</v>
      </c>
      <c r="K503" s="2"/>
      <c r="L503" s="1">
        <v>-12.0</v>
      </c>
      <c r="M503" s="1"/>
      <c r="N503" s="1">
        <v>6.967866666666667</v>
      </c>
      <c r="O503" s="1" t="s">
        <v>24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idden="1">
      <c r="A504" s="1" t="s">
        <v>15</v>
      </c>
      <c r="B504" s="1" t="s">
        <v>16</v>
      </c>
      <c r="C504" s="3">
        <v>219.0</v>
      </c>
      <c r="D504" s="1">
        <v>50.0</v>
      </c>
      <c r="E504" s="2"/>
      <c r="F504" s="1" t="s">
        <v>39</v>
      </c>
      <c r="G504" s="1" t="s">
        <v>19</v>
      </c>
      <c r="H504" s="1" t="s">
        <v>1313</v>
      </c>
      <c r="I504" s="1" t="s">
        <v>1314</v>
      </c>
      <c r="J504" s="1" t="s">
        <v>1314</v>
      </c>
      <c r="K504" s="2"/>
      <c r="L504" s="1">
        <v>-9.0</v>
      </c>
      <c r="M504" s="1"/>
      <c r="N504" s="1">
        <v>49.15023333333333</v>
      </c>
      <c r="O504" s="1" t="s">
        <v>24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idden="1">
      <c r="A505" s="1" t="s">
        <v>25</v>
      </c>
      <c r="B505" s="1" t="s">
        <v>16</v>
      </c>
      <c r="C505" s="3">
        <v>346.0</v>
      </c>
      <c r="D505" s="1">
        <v>0.0</v>
      </c>
      <c r="E505" s="2"/>
      <c r="F505" s="1" t="s">
        <v>27</v>
      </c>
      <c r="G505" s="1" t="s">
        <v>19</v>
      </c>
      <c r="H505" s="1" t="s">
        <v>1315</v>
      </c>
      <c r="I505" s="1" t="s">
        <v>1316</v>
      </c>
      <c r="J505" s="1" t="s">
        <v>1316</v>
      </c>
      <c r="K505" s="2"/>
      <c r="L505" s="1">
        <v>-4.0</v>
      </c>
      <c r="M505" s="1"/>
      <c r="N505" s="1">
        <v>10.149333333333333</v>
      </c>
      <c r="O505" s="1" t="s">
        <v>30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idden="1">
      <c r="A506" s="1" t="s">
        <v>25</v>
      </c>
      <c r="B506" s="1" t="s">
        <v>16</v>
      </c>
      <c r="C506" s="1">
        <v>264.0</v>
      </c>
      <c r="D506" s="1">
        <v>0.0</v>
      </c>
      <c r="E506" s="2"/>
      <c r="F506" s="1" t="s">
        <v>27</v>
      </c>
      <c r="G506" s="1" t="s">
        <v>19</v>
      </c>
      <c r="H506" s="1" t="s">
        <v>1317</v>
      </c>
      <c r="I506" s="1" t="s">
        <v>1318</v>
      </c>
      <c r="J506" s="1" t="s">
        <v>1318</v>
      </c>
      <c r="K506" s="2"/>
      <c r="L506" s="1">
        <v>-8.0</v>
      </c>
      <c r="M506" s="1"/>
      <c r="N506" s="1">
        <v>6.752533333333333</v>
      </c>
      <c r="O506" s="1" t="s">
        <v>30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idden="1">
      <c r="A507" s="1" t="s">
        <v>25</v>
      </c>
      <c r="B507" s="1" t="s">
        <v>16</v>
      </c>
      <c r="C507" s="3">
        <v>264.0</v>
      </c>
      <c r="D507" s="1">
        <v>0.0</v>
      </c>
      <c r="E507" s="2"/>
      <c r="F507" s="1" t="s">
        <v>27</v>
      </c>
      <c r="G507" s="1" t="s">
        <v>19</v>
      </c>
      <c r="H507" s="1" t="s">
        <v>1319</v>
      </c>
      <c r="I507" s="1" t="s">
        <v>1320</v>
      </c>
      <c r="J507" s="1" t="s">
        <v>1320</v>
      </c>
      <c r="K507" s="2"/>
      <c r="L507" s="1">
        <v>-6.0</v>
      </c>
      <c r="M507" s="1"/>
      <c r="N507" s="1">
        <v>8.506783333333333</v>
      </c>
      <c r="O507" s="1" t="s">
        <v>30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idden="1">
      <c r="A508" s="1" t="s">
        <v>55</v>
      </c>
      <c r="B508" s="1" t="s">
        <v>16</v>
      </c>
      <c r="C508" s="1">
        <v>264.0</v>
      </c>
      <c r="D508" s="1">
        <v>0.0</v>
      </c>
      <c r="E508" s="1" t="s">
        <v>1321</v>
      </c>
      <c r="F508" s="1" t="s">
        <v>27</v>
      </c>
      <c r="G508" s="1" t="s">
        <v>19</v>
      </c>
      <c r="H508" s="1" t="s">
        <v>1322</v>
      </c>
      <c r="I508" s="1" t="s">
        <v>1323</v>
      </c>
      <c r="J508" s="1" t="s">
        <v>1323</v>
      </c>
      <c r="K508" s="2"/>
      <c r="L508" s="1">
        <v>-4.0</v>
      </c>
      <c r="M508" s="1"/>
      <c r="N508" s="1">
        <v>10.04325</v>
      </c>
      <c r="O508" s="1" t="s">
        <v>30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idden="1">
      <c r="A509" s="1" t="s">
        <v>15</v>
      </c>
      <c r="B509" s="1" t="s">
        <v>16</v>
      </c>
      <c r="C509" s="1">
        <v>269.0</v>
      </c>
      <c r="D509" s="1">
        <v>0.0</v>
      </c>
      <c r="E509" s="1" t="s">
        <v>17</v>
      </c>
      <c r="F509" s="1" t="s">
        <v>18</v>
      </c>
      <c r="G509" s="1" t="s">
        <v>19</v>
      </c>
      <c r="H509" s="1" t="s">
        <v>1324</v>
      </c>
      <c r="I509" s="1" t="s">
        <v>1325</v>
      </c>
      <c r="J509" s="1" t="s">
        <v>1326</v>
      </c>
      <c r="K509" s="1" t="s">
        <v>1327</v>
      </c>
      <c r="L509" s="1">
        <v>-9.0</v>
      </c>
      <c r="M509" s="1">
        <v>0.005233333333333334</v>
      </c>
      <c r="N509" s="1">
        <v>9.6042</v>
      </c>
      <c r="O509" s="1" t="s">
        <v>24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idden="1">
      <c r="A510" s="1" t="s">
        <v>15</v>
      </c>
      <c r="B510" s="1" t="s">
        <v>16</v>
      </c>
      <c r="C510" s="1">
        <v>618.0</v>
      </c>
      <c r="D510" s="1">
        <v>0.0</v>
      </c>
      <c r="E510" s="1" t="s">
        <v>17</v>
      </c>
      <c r="F510" s="1" t="s">
        <v>18</v>
      </c>
      <c r="G510" s="1" t="s">
        <v>19</v>
      </c>
      <c r="H510" s="1" t="s">
        <v>1328</v>
      </c>
      <c r="I510" s="1" t="s">
        <v>1329</v>
      </c>
      <c r="J510" s="1" t="s">
        <v>1330</v>
      </c>
      <c r="K510" s="1" t="s">
        <v>1331</v>
      </c>
      <c r="L510" s="1">
        <v>-4.0</v>
      </c>
      <c r="M510" s="1">
        <v>0.018466666666666666</v>
      </c>
      <c r="N510" s="1">
        <v>11.184383333333333</v>
      </c>
      <c r="O510" s="1" t="s">
        <v>24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idden="1">
      <c r="A511" s="1" t="s">
        <v>25</v>
      </c>
      <c r="B511" s="1" t="s">
        <v>16</v>
      </c>
      <c r="C511" s="1">
        <v>396.0</v>
      </c>
      <c r="D511" s="1">
        <v>0.0</v>
      </c>
      <c r="E511" s="2"/>
      <c r="F511" s="1" t="s">
        <v>27</v>
      </c>
      <c r="G511" s="1" t="s">
        <v>19</v>
      </c>
      <c r="H511" s="1" t="s">
        <v>1332</v>
      </c>
      <c r="I511" s="1" t="s">
        <v>1333</v>
      </c>
      <c r="J511" s="1" t="s">
        <v>1333</v>
      </c>
      <c r="K511" s="2"/>
      <c r="L511" s="1">
        <v>-3.0</v>
      </c>
      <c r="M511" s="1"/>
      <c r="N511" s="1">
        <v>11.893033333333333</v>
      </c>
      <c r="O511" s="1" t="s">
        <v>30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idden="1">
      <c r="A512" s="1" t="s">
        <v>44</v>
      </c>
      <c r="B512" s="1" t="s">
        <v>16</v>
      </c>
      <c r="C512" s="3">
        <v>593.0</v>
      </c>
      <c r="D512" s="1">
        <v>0.0</v>
      </c>
      <c r="E512" s="1" t="s">
        <v>45</v>
      </c>
      <c r="F512" s="1" t="s">
        <v>27</v>
      </c>
      <c r="G512" s="1" t="s">
        <v>19</v>
      </c>
      <c r="H512" s="1" t="s">
        <v>1334</v>
      </c>
      <c r="I512" s="1" t="s">
        <v>1335</v>
      </c>
      <c r="J512" s="1" t="s">
        <v>1335</v>
      </c>
      <c r="K512" s="2"/>
      <c r="L512" s="1">
        <v>-3.0</v>
      </c>
      <c r="M512" s="1"/>
      <c r="N512" s="1">
        <v>11.788716666666666</v>
      </c>
      <c r="O512" s="1" t="s">
        <v>30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idden="1">
      <c r="A513" s="1" t="s">
        <v>15</v>
      </c>
      <c r="B513" s="1" t="s">
        <v>16</v>
      </c>
      <c r="C513" s="1">
        <v>314.0</v>
      </c>
      <c r="D513" s="1">
        <v>0.0</v>
      </c>
      <c r="E513" s="1" t="s">
        <v>17</v>
      </c>
      <c r="F513" s="1" t="s">
        <v>18</v>
      </c>
      <c r="G513" s="1" t="s">
        <v>19</v>
      </c>
      <c r="H513" s="1" t="s">
        <v>1336</v>
      </c>
      <c r="I513" s="1" t="s">
        <v>1337</v>
      </c>
      <c r="J513" s="1" t="s">
        <v>1338</v>
      </c>
      <c r="K513" s="1" t="s">
        <v>1339</v>
      </c>
      <c r="L513" s="1">
        <v>0.0</v>
      </c>
      <c r="M513" s="1">
        <v>0.005483333333333333</v>
      </c>
      <c r="N513" s="1">
        <v>18.04615</v>
      </c>
      <c r="O513" s="1" t="s">
        <v>24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idden="1">
      <c r="A514" s="1" t="s">
        <v>15</v>
      </c>
      <c r="B514" s="1" t="s">
        <v>16</v>
      </c>
      <c r="C514" s="3">
        <v>263.0</v>
      </c>
      <c r="D514" s="1">
        <v>61.0</v>
      </c>
      <c r="E514" s="2"/>
      <c r="F514" s="1" t="s">
        <v>39</v>
      </c>
      <c r="G514" s="1" t="s">
        <v>52</v>
      </c>
      <c r="H514" s="1" t="s">
        <v>1340</v>
      </c>
      <c r="I514" s="1" t="s">
        <v>1341</v>
      </c>
      <c r="J514" s="1" t="s">
        <v>1341</v>
      </c>
      <c r="K514" s="2"/>
      <c r="L514" s="1">
        <v>-9.0</v>
      </c>
      <c r="M514" s="1"/>
      <c r="N514" s="1">
        <v>10.068533333333333</v>
      </c>
      <c r="O514" s="1" t="s">
        <v>24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idden="1">
      <c r="A515" s="1" t="s">
        <v>15</v>
      </c>
      <c r="B515" s="1" t="s">
        <v>16</v>
      </c>
      <c r="C515" s="1">
        <v>368.0</v>
      </c>
      <c r="D515" s="1">
        <v>0.0</v>
      </c>
      <c r="E515" s="1" t="s">
        <v>17</v>
      </c>
      <c r="F515" s="1" t="s">
        <v>18</v>
      </c>
      <c r="G515" s="1" t="s">
        <v>19</v>
      </c>
      <c r="H515" s="1" t="s">
        <v>1342</v>
      </c>
      <c r="I515" s="1" t="s">
        <v>1343</v>
      </c>
      <c r="J515" s="1" t="s">
        <v>1344</v>
      </c>
      <c r="K515" s="1" t="s">
        <v>1345</v>
      </c>
      <c r="L515" s="1">
        <v>-6.0</v>
      </c>
      <c r="M515" s="1">
        <v>0.015066666666666667</v>
      </c>
      <c r="N515" s="1">
        <v>9.08165</v>
      </c>
      <c r="O515" s="1" t="s">
        <v>24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idden="1">
      <c r="A516" s="1" t="s">
        <v>15</v>
      </c>
      <c r="B516" s="1" t="s">
        <v>16</v>
      </c>
      <c r="C516" s="1">
        <v>438.0</v>
      </c>
      <c r="D516" s="1">
        <v>0.0</v>
      </c>
      <c r="E516" s="1" t="s">
        <v>17</v>
      </c>
      <c r="F516" s="1" t="s">
        <v>18</v>
      </c>
      <c r="G516" s="1" t="s">
        <v>19</v>
      </c>
      <c r="H516" s="1" t="s">
        <v>1346</v>
      </c>
      <c r="I516" s="1" t="s">
        <v>1347</v>
      </c>
      <c r="J516" s="1" t="s">
        <v>1348</v>
      </c>
      <c r="K516" s="1" t="s">
        <v>1349</v>
      </c>
      <c r="L516" s="1">
        <v>-18.0</v>
      </c>
      <c r="M516" s="1">
        <v>0.006016666666666667</v>
      </c>
      <c r="N516" s="1">
        <v>8.90305</v>
      </c>
      <c r="O516" s="1" t="s">
        <v>24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idden="1">
      <c r="A517" s="1" t="s">
        <v>15</v>
      </c>
      <c r="B517" s="3" t="s">
        <v>16</v>
      </c>
      <c r="C517" s="3">
        <v>247.0</v>
      </c>
      <c r="D517" s="1">
        <v>62.0</v>
      </c>
      <c r="E517" s="2"/>
      <c r="F517" s="1" t="s">
        <v>39</v>
      </c>
      <c r="G517" s="1" t="s">
        <v>19</v>
      </c>
      <c r="H517" s="1" t="s">
        <v>1350</v>
      </c>
      <c r="I517" s="1" t="s">
        <v>1351</v>
      </c>
      <c r="J517" s="1" t="s">
        <v>1351</v>
      </c>
      <c r="K517" s="2"/>
      <c r="L517" s="1">
        <v>-11.0</v>
      </c>
      <c r="M517" s="1"/>
      <c r="N517" s="1">
        <v>8.2199</v>
      </c>
      <c r="O517" s="1" t="s">
        <v>24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idden="1">
      <c r="A518" s="1" t="s">
        <v>15</v>
      </c>
      <c r="B518" s="1" t="s">
        <v>16</v>
      </c>
      <c r="C518" s="1">
        <v>209.0</v>
      </c>
      <c r="D518" s="1">
        <v>50.0</v>
      </c>
      <c r="E518" s="2"/>
      <c r="F518" s="1" t="s">
        <v>39</v>
      </c>
      <c r="G518" s="1" t="s">
        <v>19</v>
      </c>
      <c r="H518" s="1" t="s">
        <v>1352</v>
      </c>
      <c r="I518" s="1" t="s">
        <v>1353</v>
      </c>
      <c r="J518" s="1" t="s">
        <v>1353</v>
      </c>
      <c r="K518" s="2"/>
      <c r="L518" s="1">
        <v>-11.0</v>
      </c>
      <c r="M518" s="1"/>
      <c r="N518" s="1">
        <v>27.969316666666668</v>
      </c>
      <c r="O518" s="1" t="s">
        <v>24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idden="1">
      <c r="A519" s="1" t="s">
        <v>25</v>
      </c>
      <c r="B519" s="1" t="s">
        <v>16</v>
      </c>
      <c r="C519" s="1">
        <v>319.0</v>
      </c>
      <c r="D519" s="1">
        <v>0.0</v>
      </c>
      <c r="E519" s="2"/>
      <c r="F519" s="1" t="s">
        <v>27</v>
      </c>
      <c r="G519" s="1" t="s">
        <v>19</v>
      </c>
      <c r="H519" s="1" t="s">
        <v>1354</v>
      </c>
      <c r="I519" s="1" t="s">
        <v>1355</v>
      </c>
      <c r="J519" s="1" t="s">
        <v>1355</v>
      </c>
      <c r="K519" s="2"/>
      <c r="L519" s="1">
        <v>-9.0</v>
      </c>
      <c r="M519" s="1"/>
      <c r="N519" s="1">
        <v>5.9478333333333335</v>
      </c>
      <c r="O519" s="1" t="s">
        <v>30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idden="1">
      <c r="A520" s="1" t="s">
        <v>44</v>
      </c>
      <c r="B520" s="1" t="s">
        <v>16</v>
      </c>
      <c r="C520" s="1">
        <v>433.0</v>
      </c>
      <c r="D520" s="1">
        <v>0.0</v>
      </c>
      <c r="E520" s="1" t="s">
        <v>45</v>
      </c>
      <c r="F520" s="1" t="s">
        <v>27</v>
      </c>
      <c r="G520" s="1" t="s">
        <v>19</v>
      </c>
      <c r="H520" s="1" t="s">
        <v>1356</v>
      </c>
      <c r="I520" s="1" t="s">
        <v>1357</v>
      </c>
      <c r="J520" s="1" t="s">
        <v>1357</v>
      </c>
      <c r="K520" s="2"/>
      <c r="L520" s="1">
        <v>-7.0</v>
      </c>
      <c r="M520" s="1"/>
      <c r="N520" s="1">
        <v>7.897733333333333</v>
      </c>
      <c r="O520" s="1" t="s">
        <v>30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idden="1">
      <c r="A521" s="1" t="s">
        <v>38</v>
      </c>
      <c r="B521" s="1" t="s">
        <v>16</v>
      </c>
      <c r="C521" s="1">
        <v>357.0</v>
      </c>
      <c r="D521" s="1">
        <v>0.0</v>
      </c>
      <c r="E521" s="2"/>
      <c r="F521" s="1" t="s">
        <v>39</v>
      </c>
      <c r="G521" s="1" t="s">
        <v>35</v>
      </c>
      <c r="H521" s="1" t="s">
        <v>1358</v>
      </c>
      <c r="I521" s="1" t="s">
        <v>1359</v>
      </c>
      <c r="J521" s="1" t="s">
        <v>1359</v>
      </c>
      <c r="K521" s="2"/>
      <c r="L521" s="1">
        <v>6.0</v>
      </c>
      <c r="M521" s="1"/>
      <c r="N521" s="1">
        <v>11.634433333333334</v>
      </c>
      <c r="O521" s="1" t="s">
        <v>43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idden="1">
      <c r="A522" s="1" t="s">
        <v>44</v>
      </c>
      <c r="B522" s="1" t="s">
        <v>16</v>
      </c>
      <c r="C522" s="1">
        <v>344.0</v>
      </c>
      <c r="D522" s="1">
        <v>0.0</v>
      </c>
      <c r="E522" s="1" t="s">
        <v>45</v>
      </c>
      <c r="F522" s="1" t="s">
        <v>27</v>
      </c>
      <c r="G522" s="1" t="s">
        <v>19</v>
      </c>
      <c r="H522" s="1" t="s">
        <v>1360</v>
      </c>
      <c r="I522" s="1" t="s">
        <v>1361</v>
      </c>
      <c r="J522" s="1" t="s">
        <v>1361</v>
      </c>
      <c r="K522" s="2"/>
      <c r="L522" s="1">
        <v>-3.0</v>
      </c>
      <c r="M522" s="1"/>
      <c r="N522" s="1">
        <v>11.77495</v>
      </c>
      <c r="O522" s="1" t="s">
        <v>30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idden="1">
      <c r="A523" s="1" t="s">
        <v>15</v>
      </c>
      <c r="B523" s="1" t="s">
        <v>16</v>
      </c>
      <c r="C523" s="1">
        <v>309.0</v>
      </c>
      <c r="D523" s="1">
        <v>0.0</v>
      </c>
      <c r="E523" s="1" t="s">
        <v>17</v>
      </c>
      <c r="F523" s="1" t="s">
        <v>18</v>
      </c>
      <c r="G523" s="1" t="s">
        <v>19</v>
      </c>
      <c r="H523" s="1" t="s">
        <v>1362</v>
      </c>
      <c r="I523" s="1" t="s">
        <v>1363</v>
      </c>
      <c r="J523" s="1" t="s">
        <v>1364</v>
      </c>
      <c r="K523" s="1" t="s">
        <v>1365</v>
      </c>
      <c r="L523" s="1">
        <v>1.0</v>
      </c>
      <c r="M523" s="1">
        <v>0.12705</v>
      </c>
      <c r="N523" s="1">
        <v>23.850966666666668</v>
      </c>
      <c r="O523" s="1" t="s">
        <v>24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idden="1">
      <c r="A524" s="1" t="s">
        <v>15</v>
      </c>
      <c r="B524" s="1" t="s">
        <v>16</v>
      </c>
      <c r="C524" s="1">
        <v>119.0</v>
      </c>
      <c r="D524" s="1">
        <v>0.0</v>
      </c>
      <c r="E524" s="2"/>
      <c r="F524" s="1" t="s">
        <v>39</v>
      </c>
      <c r="G524" s="1" t="s">
        <v>19</v>
      </c>
      <c r="H524" s="1" t="s">
        <v>1366</v>
      </c>
      <c r="I524" s="1" t="s">
        <v>1367</v>
      </c>
      <c r="J524" s="1" t="s">
        <v>1367</v>
      </c>
      <c r="K524" s="2"/>
      <c r="L524" s="1">
        <v>-8.0</v>
      </c>
      <c r="M524" s="1"/>
      <c r="N524" s="1">
        <v>10.3398</v>
      </c>
      <c r="O524" s="1" t="s">
        <v>24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idden="1">
      <c r="A525" s="1" t="s">
        <v>55</v>
      </c>
      <c r="B525" s="1" t="s">
        <v>16</v>
      </c>
      <c r="C525" s="1">
        <v>429.0</v>
      </c>
      <c r="D525" s="1">
        <v>0.0</v>
      </c>
      <c r="E525" s="1" t="s">
        <v>379</v>
      </c>
      <c r="F525" s="1" t="s">
        <v>27</v>
      </c>
      <c r="G525" s="1" t="s">
        <v>19</v>
      </c>
      <c r="H525" s="1" t="s">
        <v>1368</v>
      </c>
      <c r="I525" s="1" t="s">
        <v>1369</v>
      </c>
      <c r="J525" s="1" t="s">
        <v>1369</v>
      </c>
      <c r="K525" s="2"/>
      <c r="L525" s="1">
        <v>-5.0</v>
      </c>
      <c r="M525" s="1"/>
      <c r="N525" s="1">
        <v>9.7071</v>
      </c>
      <c r="O525" s="1" t="s">
        <v>30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idden="1">
      <c r="A526" s="1" t="s">
        <v>44</v>
      </c>
      <c r="B526" s="1" t="s">
        <v>16</v>
      </c>
      <c r="C526" s="1">
        <v>369.0</v>
      </c>
      <c r="D526" s="1">
        <v>0.0</v>
      </c>
      <c r="E526" s="1" t="s">
        <v>45</v>
      </c>
      <c r="F526" s="1" t="s">
        <v>27</v>
      </c>
      <c r="G526" s="1" t="s">
        <v>19</v>
      </c>
      <c r="H526" s="1" t="s">
        <v>1370</v>
      </c>
      <c r="I526" s="1" t="s">
        <v>1371</v>
      </c>
      <c r="J526" s="1" t="s">
        <v>1371</v>
      </c>
      <c r="K526" s="2"/>
      <c r="L526" s="1">
        <v>-9.0</v>
      </c>
      <c r="M526" s="1"/>
      <c r="N526" s="1">
        <v>7.62785</v>
      </c>
      <c r="O526" s="1" t="s">
        <v>30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idden="1">
      <c r="A527" s="1" t="s">
        <v>15</v>
      </c>
      <c r="B527" s="1" t="s">
        <v>16</v>
      </c>
      <c r="C527" s="1">
        <v>119.0</v>
      </c>
      <c r="D527" s="1">
        <v>0.0</v>
      </c>
      <c r="E527" s="2"/>
      <c r="F527" s="1" t="s">
        <v>39</v>
      </c>
      <c r="G527" s="1" t="s">
        <v>19</v>
      </c>
      <c r="H527" s="1" t="s">
        <v>1372</v>
      </c>
      <c r="I527" s="1" t="s">
        <v>1373</v>
      </c>
      <c r="J527" s="1" t="s">
        <v>1373</v>
      </c>
      <c r="K527" s="2"/>
      <c r="L527" s="1">
        <v>-6.0</v>
      </c>
      <c r="M527" s="1"/>
      <c r="N527" s="1">
        <v>12.075433333333333</v>
      </c>
      <c r="O527" s="1" t="s">
        <v>24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idden="1">
      <c r="A528" s="1" t="s">
        <v>44</v>
      </c>
      <c r="B528" s="1" t="s">
        <v>16</v>
      </c>
      <c r="C528" s="1">
        <v>792.0</v>
      </c>
      <c r="D528" s="1">
        <v>0.0</v>
      </c>
      <c r="E528" s="1" t="s">
        <v>45</v>
      </c>
      <c r="F528" s="1" t="s">
        <v>27</v>
      </c>
      <c r="G528" s="1" t="s">
        <v>19</v>
      </c>
      <c r="H528" s="1" t="s">
        <v>1374</v>
      </c>
      <c r="I528" s="1" t="s">
        <v>1375</v>
      </c>
      <c r="J528" s="1" t="s">
        <v>1375</v>
      </c>
      <c r="K528" s="2"/>
      <c r="L528" s="1">
        <v>-1.0</v>
      </c>
      <c r="M528" s="1"/>
      <c r="N528" s="1">
        <v>13.275</v>
      </c>
      <c r="O528" s="1" t="s">
        <v>30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idden="1">
      <c r="A529" s="1" t="s">
        <v>44</v>
      </c>
      <c r="B529" s="1" t="s">
        <v>16</v>
      </c>
      <c r="C529" s="1">
        <v>583.0</v>
      </c>
      <c r="D529" s="1">
        <v>0.0</v>
      </c>
      <c r="E529" s="1" t="s">
        <v>45</v>
      </c>
      <c r="F529" s="1" t="s">
        <v>27</v>
      </c>
      <c r="G529" s="1" t="s">
        <v>19</v>
      </c>
      <c r="H529" s="1" t="s">
        <v>1376</v>
      </c>
      <c r="I529" s="1" t="s">
        <v>1377</v>
      </c>
      <c r="J529" s="1" t="s">
        <v>1377</v>
      </c>
      <c r="K529" s="2"/>
      <c r="L529" s="1">
        <v>-6.0</v>
      </c>
      <c r="M529" s="1"/>
      <c r="N529" s="1">
        <v>8.055766666666667</v>
      </c>
      <c r="O529" s="1" t="s">
        <v>30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idden="1">
      <c r="A530" s="1" t="s">
        <v>15</v>
      </c>
      <c r="B530" s="1" t="s">
        <v>16</v>
      </c>
      <c r="C530" s="1">
        <v>398.0</v>
      </c>
      <c r="D530" s="1">
        <v>100.0</v>
      </c>
      <c r="E530" s="2"/>
      <c r="F530" s="1" t="s">
        <v>39</v>
      </c>
      <c r="G530" s="1" t="s">
        <v>19</v>
      </c>
      <c r="H530" s="1" t="s">
        <v>1378</v>
      </c>
      <c r="I530" s="1" t="s">
        <v>1379</v>
      </c>
      <c r="J530" s="1" t="s">
        <v>1379</v>
      </c>
      <c r="K530" s="2"/>
      <c r="L530" s="1">
        <v>-10.0</v>
      </c>
      <c r="M530" s="1"/>
      <c r="N530" s="1">
        <v>26.848016666666666</v>
      </c>
      <c r="O530" s="1" t="s">
        <v>24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idden="1">
      <c r="A531" s="1" t="s">
        <v>38</v>
      </c>
      <c r="B531" s="1" t="s">
        <v>16</v>
      </c>
      <c r="C531" s="1">
        <v>304.0</v>
      </c>
      <c r="D531" s="1">
        <v>0.0</v>
      </c>
      <c r="E531" s="2"/>
      <c r="F531" s="1" t="s">
        <v>39</v>
      </c>
      <c r="G531" s="1" t="s">
        <v>35</v>
      </c>
      <c r="H531" s="1" t="s">
        <v>1380</v>
      </c>
      <c r="I531" s="1" t="s">
        <v>1381</v>
      </c>
      <c r="J531" s="1" t="s">
        <v>1381</v>
      </c>
      <c r="K531" s="2"/>
      <c r="L531" s="1">
        <v>0.0</v>
      </c>
      <c r="M531" s="1"/>
      <c r="N531" s="1">
        <v>5.6596166666666665</v>
      </c>
      <c r="O531" s="1" t="s">
        <v>43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idden="1">
      <c r="A532" s="1" t="s">
        <v>15</v>
      </c>
      <c r="B532" s="1" t="s">
        <v>16</v>
      </c>
      <c r="C532" s="1">
        <v>119.0</v>
      </c>
      <c r="D532" s="1">
        <v>0.0</v>
      </c>
      <c r="E532" s="2"/>
      <c r="F532" s="1" t="s">
        <v>39</v>
      </c>
      <c r="G532" s="1" t="s">
        <v>52</v>
      </c>
      <c r="H532" s="1" t="s">
        <v>1382</v>
      </c>
      <c r="I532" s="1" t="s">
        <v>1383</v>
      </c>
      <c r="J532" s="1" t="s">
        <v>1383</v>
      </c>
      <c r="K532" s="2"/>
      <c r="L532" s="1">
        <v>-9.0</v>
      </c>
      <c r="M532" s="1"/>
      <c r="N532" s="1">
        <v>10.152566666666667</v>
      </c>
      <c r="O532" s="1" t="s">
        <v>24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idden="1">
      <c r="A533" s="1" t="s">
        <v>25</v>
      </c>
      <c r="B533" s="1" t="s">
        <v>16</v>
      </c>
      <c r="C533" s="1">
        <v>578.0</v>
      </c>
      <c r="D533" s="1">
        <v>0.0</v>
      </c>
      <c r="E533" s="2"/>
      <c r="F533" s="1" t="s">
        <v>27</v>
      </c>
      <c r="G533" s="1" t="s">
        <v>19</v>
      </c>
      <c r="H533" s="1" t="s">
        <v>1384</v>
      </c>
      <c r="I533" s="1" t="s">
        <v>1385</v>
      </c>
      <c r="J533" s="1" t="s">
        <v>1385</v>
      </c>
      <c r="K533" s="2"/>
      <c r="L533" s="1">
        <v>-2.0</v>
      </c>
      <c r="M533" s="1"/>
      <c r="N533" s="1">
        <v>12.124016666666666</v>
      </c>
      <c r="O533" s="1" t="s">
        <v>30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idden="1">
      <c r="A534" s="1" t="s">
        <v>55</v>
      </c>
      <c r="B534" s="1" t="s">
        <v>16</v>
      </c>
      <c r="C534" s="1">
        <v>224.0</v>
      </c>
      <c r="D534" s="1">
        <v>0.0</v>
      </c>
      <c r="E534" s="1" t="s">
        <v>1386</v>
      </c>
      <c r="F534" s="1" t="s">
        <v>27</v>
      </c>
      <c r="G534" s="1" t="s">
        <v>19</v>
      </c>
      <c r="H534" s="1" t="s">
        <v>1387</v>
      </c>
      <c r="I534" s="1" t="s">
        <v>1388</v>
      </c>
      <c r="J534" s="1" t="s">
        <v>1388</v>
      </c>
      <c r="K534" s="2"/>
      <c r="L534" s="1">
        <v>-9.0</v>
      </c>
      <c r="M534" s="1"/>
      <c r="N534" s="1">
        <v>5.975366666666667</v>
      </c>
      <c r="O534" s="1" t="s">
        <v>30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1" t="s">
        <v>44</v>
      </c>
      <c r="B535" s="1" t="s">
        <v>16</v>
      </c>
      <c r="C535" s="1">
        <v>264.0</v>
      </c>
      <c r="D535" s="1">
        <v>0.0</v>
      </c>
      <c r="E535" s="1" t="s">
        <v>45</v>
      </c>
      <c r="F535" s="1" t="s">
        <v>27</v>
      </c>
      <c r="G535" s="1" t="s">
        <v>19</v>
      </c>
      <c r="H535" s="1" t="s">
        <v>1389</v>
      </c>
      <c r="I535" s="1" t="s">
        <v>1390</v>
      </c>
      <c r="J535" s="1" t="s">
        <v>1390</v>
      </c>
      <c r="K535" s="2"/>
      <c r="L535" s="1">
        <v>-7.0</v>
      </c>
      <c r="M535" s="1"/>
      <c r="N535" s="1">
        <v>7.703716666666667</v>
      </c>
      <c r="O535" s="1" t="s">
        <v>30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1" t="s">
        <v>38</v>
      </c>
      <c r="B536" s="1" t="s">
        <v>16</v>
      </c>
      <c r="C536" s="1">
        <v>309.0</v>
      </c>
      <c r="D536" s="1">
        <v>0.0</v>
      </c>
      <c r="E536" s="2"/>
      <c r="F536" s="1" t="s">
        <v>39</v>
      </c>
      <c r="G536" s="1" t="s">
        <v>35</v>
      </c>
      <c r="H536" s="1" t="s">
        <v>1391</v>
      </c>
      <c r="I536" s="1" t="s">
        <v>1392</v>
      </c>
      <c r="J536" s="1" t="s">
        <v>1392</v>
      </c>
      <c r="K536" s="2"/>
      <c r="L536" s="1">
        <v>0.0</v>
      </c>
      <c r="M536" s="1"/>
      <c r="N536" s="1">
        <v>5.94045</v>
      </c>
      <c r="O536" s="1" t="s">
        <v>43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idden="1">
      <c r="A537" s="1" t="s">
        <v>15</v>
      </c>
      <c r="B537" s="1" t="s">
        <v>16</v>
      </c>
      <c r="C537" s="1">
        <v>418.0</v>
      </c>
      <c r="D537" s="1">
        <v>25.0</v>
      </c>
      <c r="E537" s="1" t="s">
        <v>45</v>
      </c>
      <c r="F537" s="1" t="s">
        <v>18</v>
      </c>
      <c r="G537" s="1" t="s">
        <v>19</v>
      </c>
      <c r="H537" s="1" t="s">
        <v>1393</v>
      </c>
      <c r="I537" s="1" t="s">
        <v>1394</v>
      </c>
      <c r="J537" s="1" t="s">
        <v>1395</v>
      </c>
      <c r="K537" s="1" t="s">
        <v>1396</v>
      </c>
      <c r="L537" s="1">
        <v>-13.0</v>
      </c>
      <c r="M537" s="1">
        <v>0.7060666666666666</v>
      </c>
      <c r="N537" s="1">
        <v>12.291566666666666</v>
      </c>
      <c r="O537" s="1" t="s">
        <v>24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idden="1">
      <c r="A538" s="1" t="s">
        <v>38</v>
      </c>
      <c r="B538" s="1" t="s">
        <v>16</v>
      </c>
      <c r="C538" s="1">
        <v>249.0</v>
      </c>
      <c r="D538" s="1">
        <v>0.0</v>
      </c>
      <c r="E538" s="2"/>
      <c r="F538" s="1" t="s">
        <v>39</v>
      </c>
      <c r="G538" s="1" t="s">
        <v>35</v>
      </c>
      <c r="H538" s="1" t="s">
        <v>1397</v>
      </c>
      <c r="I538" s="1" t="s">
        <v>1398</v>
      </c>
      <c r="J538" s="1" t="s">
        <v>1398</v>
      </c>
      <c r="K538" s="2"/>
      <c r="L538" s="1">
        <v>2.0</v>
      </c>
      <c r="M538" s="1"/>
      <c r="N538" s="1">
        <v>7.4423</v>
      </c>
      <c r="O538" s="1" t="s">
        <v>43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idden="1">
      <c r="A539" s="1" t="s">
        <v>15</v>
      </c>
      <c r="B539" s="1" t="s">
        <v>16</v>
      </c>
      <c r="C539" s="1">
        <v>199.0</v>
      </c>
      <c r="D539" s="1">
        <v>50.0</v>
      </c>
      <c r="E539" s="2"/>
      <c r="F539" s="1" t="s">
        <v>39</v>
      </c>
      <c r="G539" s="1" t="s">
        <v>19</v>
      </c>
      <c r="H539" s="1" t="s">
        <v>1399</v>
      </c>
      <c r="I539" s="1" t="s">
        <v>1400</v>
      </c>
      <c r="J539" s="1" t="s">
        <v>1400</v>
      </c>
      <c r="K539" s="2"/>
      <c r="L539" s="1">
        <v>-7.0</v>
      </c>
      <c r="M539" s="1"/>
      <c r="N539" s="1">
        <v>46.605183333333336</v>
      </c>
      <c r="O539" s="1" t="s">
        <v>24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idden="1">
      <c r="A540" s="1" t="s">
        <v>15</v>
      </c>
      <c r="B540" s="1" t="s">
        <v>16</v>
      </c>
      <c r="C540" s="1">
        <v>469.0</v>
      </c>
      <c r="D540" s="1">
        <v>0.0</v>
      </c>
      <c r="E540" s="1" t="s">
        <v>17</v>
      </c>
      <c r="F540" s="1" t="s">
        <v>18</v>
      </c>
      <c r="G540" s="1" t="s">
        <v>35</v>
      </c>
      <c r="H540" s="1" t="s">
        <v>1401</v>
      </c>
      <c r="I540" s="1" t="s">
        <v>1402</v>
      </c>
      <c r="J540" s="1" t="s">
        <v>1403</v>
      </c>
      <c r="K540" s="1" t="s">
        <v>1404</v>
      </c>
      <c r="L540" s="1">
        <v>-12.0</v>
      </c>
      <c r="M540" s="1">
        <v>0.005016666666666667</v>
      </c>
      <c r="N540" s="1">
        <v>12.209533333333333</v>
      </c>
      <c r="O540" s="1" t="s">
        <v>24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idden="1">
      <c r="A541" s="1" t="s">
        <v>25</v>
      </c>
      <c r="B541" s="3" t="s">
        <v>16</v>
      </c>
      <c r="C541" s="1">
        <v>384.0</v>
      </c>
      <c r="D541" s="1">
        <v>0.0</v>
      </c>
      <c r="E541" s="2"/>
      <c r="F541" s="1" t="s">
        <v>27</v>
      </c>
      <c r="G541" s="1" t="s">
        <v>19</v>
      </c>
      <c r="H541" s="1" t="s">
        <v>1405</v>
      </c>
      <c r="I541" s="1" t="s">
        <v>1406</v>
      </c>
      <c r="J541" s="1" t="s">
        <v>1406</v>
      </c>
      <c r="K541" s="2"/>
      <c r="L541" s="1">
        <v>-4.0</v>
      </c>
      <c r="M541" s="1"/>
      <c r="N541" s="1">
        <v>10.150283333333334</v>
      </c>
      <c r="O541" s="1" t="s">
        <v>30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idden="1">
      <c r="A542" s="1" t="s">
        <v>38</v>
      </c>
      <c r="B542" s="1" t="s">
        <v>16</v>
      </c>
      <c r="C542" s="3">
        <v>55.0</v>
      </c>
      <c r="D542" s="1">
        <v>0.0</v>
      </c>
      <c r="E542" s="2"/>
      <c r="F542" s="1" t="s">
        <v>39</v>
      </c>
      <c r="G542" s="1" t="s">
        <v>35</v>
      </c>
      <c r="H542" s="1" t="s">
        <v>1407</v>
      </c>
      <c r="I542" s="1" t="s">
        <v>1408</v>
      </c>
      <c r="J542" s="1" t="s">
        <v>1408</v>
      </c>
      <c r="K542" s="2"/>
      <c r="L542" s="1">
        <v>-4.0</v>
      </c>
      <c r="M542" s="1"/>
      <c r="N542" s="1">
        <v>0.34025</v>
      </c>
      <c r="O542" s="1" t="s">
        <v>43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idden="1">
      <c r="A543" s="1" t="s">
        <v>55</v>
      </c>
      <c r="B543" s="1" t="s">
        <v>16</v>
      </c>
      <c r="C543" s="1">
        <v>329.0</v>
      </c>
      <c r="D543" s="1">
        <v>0.0</v>
      </c>
      <c r="E543" s="1" t="s">
        <v>1409</v>
      </c>
      <c r="F543" s="1" t="s">
        <v>27</v>
      </c>
      <c r="G543" s="1" t="s">
        <v>19</v>
      </c>
      <c r="H543" s="1" t="s">
        <v>1410</v>
      </c>
      <c r="I543" s="1" t="s">
        <v>1411</v>
      </c>
      <c r="J543" s="1" t="s">
        <v>1411</v>
      </c>
      <c r="K543" s="2"/>
      <c r="L543" s="1">
        <v>-7.0</v>
      </c>
      <c r="M543" s="1"/>
      <c r="N543" s="1">
        <v>7.7979</v>
      </c>
      <c r="O543" s="1" t="s">
        <v>30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idden="1">
      <c r="A544" s="1" t="s">
        <v>44</v>
      </c>
      <c r="B544" s="1" t="s">
        <v>16</v>
      </c>
      <c r="C544" s="1">
        <v>264.0</v>
      </c>
      <c r="D544" s="1">
        <v>0.0</v>
      </c>
      <c r="E544" s="1" t="s">
        <v>45</v>
      </c>
      <c r="F544" s="1" t="s">
        <v>27</v>
      </c>
      <c r="G544" s="1" t="s">
        <v>19</v>
      </c>
      <c r="H544" s="1" t="s">
        <v>1412</v>
      </c>
      <c r="I544" s="1" t="s">
        <v>1413</v>
      </c>
      <c r="J544" s="1" t="s">
        <v>1413</v>
      </c>
      <c r="K544" s="2"/>
      <c r="L544" s="1">
        <v>-6.0</v>
      </c>
      <c r="M544" s="1"/>
      <c r="N544" s="1">
        <v>8.440516666666667</v>
      </c>
      <c r="O544" s="1" t="s">
        <v>30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idden="1">
      <c r="A545" s="1" t="s">
        <v>38</v>
      </c>
      <c r="B545" s="1" t="s">
        <v>16</v>
      </c>
      <c r="C545" s="1">
        <v>269.0</v>
      </c>
      <c r="D545" s="1">
        <v>0.0</v>
      </c>
      <c r="E545" s="2"/>
      <c r="F545" s="1" t="s">
        <v>39</v>
      </c>
      <c r="G545" s="1" t="s">
        <v>35</v>
      </c>
      <c r="H545" s="1" t="s">
        <v>1414</v>
      </c>
      <c r="I545" s="1" t="s">
        <v>1415</v>
      </c>
      <c r="J545" s="1" t="s">
        <v>1415</v>
      </c>
      <c r="K545" s="2"/>
      <c r="L545" s="1">
        <v>2.0</v>
      </c>
      <c r="M545" s="1"/>
      <c r="N545" s="1">
        <v>7.347266666666667</v>
      </c>
      <c r="O545" s="1" t="s">
        <v>43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idden="1">
      <c r="A546" s="1" t="s">
        <v>44</v>
      </c>
      <c r="B546" s="1" t="s">
        <v>16</v>
      </c>
      <c r="C546" s="1">
        <v>394.0</v>
      </c>
      <c r="D546" s="1">
        <v>0.0</v>
      </c>
      <c r="E546" s="1" t="s">
        <v>45</v>
      </c>
      <c r="F546" s="1" t="s">
        <v>27</v>
      </c>
      <c r="G546" s="1" t="s">
        <v>19</v>
      </c>
      <c r="H546" s="1" t="s">
        <v>1416</v>
      </c>
      <c r="I546" s="1" t="s">
        <v>1417</v>
      </c>
      <c r="J546" s="1" t="s">
        <v>1417</v>
      </c>
      <c r="K546" s="2"/>
      <c r="L546" s="1">
        <v>-5.0</v>
      </c>
      <c r="M546" s="1"/>
      <c r="N546" s="1">
        <v>9.8104</v>
      </c>
      <c r="O546" s="1" t="s">
        <v>30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idden="1">
      <c r="A547" s="1" t="s">
        <v>44</v>
      </c>
      <c r="B547" s="1" t="s">
        <v>16</v>
      </c>
      <c r="C547" s="1">
        <v>321.0</v>
      </c>
      <c r="D547" s="1">
        <v>0.0</v>
      </c>
      <c r="E547" s="1" t="s">
        <v>45</v>
      </c>
      <c r="F547" s="1" t="s">
        <v>27</v>
      </c>
      <c r="G547" s="1" t="s">
        <v>19</v>
      </c>
      <c r="H547" s="1" t="s">
        <v>1418</v>
      </c>
      <c r="I547" s="1" t="s">
        <v>1419</v>
      </c>
      <c r="J547" s="1" t="s">
        <v>1419</v>
      </c>
      <c r="K547" s="2"/>
      <c r="L547" s="1">
        <v>-6.0</v>
      </c>
      <c r="M547" s="1"/>
      <c r="N547" s="1">
        <v>8.171683333333334</v>
      </c>
      <c r="O547" s="1" t="s">
        <v>30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idden="1">
      <c r="A548" s="1" t="s">
        <v>44</v>
      </c>
      <c r="B548" s="1" t="s">
        <v>16</v>
      </c>
      <c r="C548" s="3">
        <v>615.0</v>
      </c>
      <c r="D548" s="1">
        <v>0.0</v>
      </c>
      <c r="E548" s="1" t="s">
        <v>45</v>
      </c>
      <c r="F548" s="1" t="s">
        <v>27</v>
      </c>
      <c r="G548" s="1" t="s">
        <v>19</v>
      </c>
      <c r="H548" s="1" t="s">
        <v>1420</v>
      </c>
      <c r="I548" s="1" t="s">
        <v>1421</v>
      </c>
      <c r="J548" s="1" t="s">
        <v>1421</v>
      </c>
      <c r="K548" s="2"/>
      <c r="L548" s="1">
        <v>-3.0</v>
      </c>
      <c r="M548" s="1"/>
      <c r="N548" s="1">
        <v>11.913733333333333</v>
      </c>
      <c r="O548" s="1" t="s">
        <v>30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idden="1">
      <c r="A549" s="1" t="s">
        <v>15</v>
      </c>
      <c r="B549" s="1" t="s">
        <v>16</v>
      </c>
      <c r="C549" s="1">
        <v>329.0</v>
      </c>
      <c r="D549" s="1">
        <v>0.0</v>
      </c>
      <c r="E549" s="1" t="s">
        <v>17</v>
      </c>
      <c r="F549" s="1" t="s">
        <v>18</v>
      </c>
      <c r="G549" s="1" t="s">
        <v>35</v>
      </c>
      <c r="H549" s="1" t="s">
        <v>1422</v>
      </c>
      <c r="I549" s="1" t="s">
        <v>1423</v>
      </c>
      <c r="J549" s="1" t="s">
        <v>1424</v>
      </c>
      <c r="K549" s="1" t="s">
        <v>1425</v>
      </c>
      <c r="L549" s="1">
        <v>-11.0</v>
      </c>
      <c r="M549" s="1">
        <v>0.004266666666666667</v>
      </c>
      <c r="N549" s="1">
        <v>11.720866666666666</v>
      </c>
      <c r="O549" s="1" t="s">
        <v>24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idden="1">
      <c r="A550" s="1" t="s">
        <v>44</v>
      </c>
      <c r="B550" s="1" t="s">
        <v>16</v>
      </c>
      <c r="C550" s="1">
        <v>386.0</v>
      </c>
      <c r="D550" s="1">
        <v>0.0</v>
      </c>
      <c r="E550" s="1" t="s">
        <v>45</v>
      </c>
      <c r="F550" s="1" t="s">
        <v>27</v>
      </c>
      <c r="G550" s="1" t="s">
        <v>19</v>
      </c>
      <c r="H550" s="1" t="s">
        <v>1426</v>
      </c>
      <c r="I550" s="1" t="s">
        <v>1427</v>
      </c>
      <c r="J550" s="1" t="s">
        <v>1427</v>
      </c>
      <c r="K550" s="2"/>
      <c r="L550" s="1">
        <v>-6.0</v>
      </c>
      <c r="M550" s="1"/>
      <c r="N550" s="1">
        <v>8.570883333333333</v>
      </c>
      <c r="O550" s="1" t="s">
        <v>30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idden="1">
      <c r="A551" s="1" t="s">
        <v>25</v>
      </c>
      <c r="B551" s="1" t="s">
        <v>16</v>
      </c>
      <c r="C551" s="1">
        <v>264.0</v>
      </c>
      <c r="D551" s="1">
        <v>0.0</v>
      </c>
      <c r="E551" s="2"/>
      <c r="F551" s="1" t="s">
        <v>27</v>
      </c>
      <c r="G551" s="1" t="s">
        <v>19</v>
      </c>
      <c r="H551" s="1" t="s">
        <v>1428</v>
      </c>
      <c r="I551" s="1" t="s">
        <v>1429</v>
      </c>
      <c r="J551" s="1" t="s">
        <v>1429</v>
      </c>
      <c r="K551" s="2"/>
      <c r="L551" s="1">
        <v>-7.0</v>
      </c>
      <c r="M551" s="1"/>
      <c r="N551" s="1">
        <v>7.8692166666666665</v>
      </c>
      <c r="O551" s="1" t="s">
        <v>30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idden="1">
      <c r="A552" s="1" t="s">
        <v>44</v>
      </c>
      <c r="B552" s="1" t="s">
        <v>16</v>
      </c>
      <c r="C552" s="1">
        <v>319.0</v>
      </c>
      <c r="D552" s="1">
        <v>0.0</v>
      </c>
      <c r="E552" s="1" t="s">
        <v>45</v>
      </c>
      <c r="F552" s="1" t="s">
        <v>27</v>
      </c>
      <c r="G552" s="1" t="s">
        <v>19</v>
      </c>
      <c r="H552" s="1" t="s">
        <v>1430</v>
      </c>
      <c r="I552" s="1" t="s">
        <v>1431</v>
      </c>
      <c r="J552" s="1" t="s">
        <v>1431</v>
      </c>
      <c r="K552" s="2"/>
      <c r="L552" s="1">
        <v>-2.0</v>
      </c>
      <c r="M552" s="1"/>
      <c r="N552" s="1">
        <v>12.43355</v>
      </c>
      <c r="O552" s="1" t="s">
        <v>30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idden="1">
      <c r="A553" s="1" t="s">
        <v>55</v>
      </c>
      <c r="B553" s="1" t="s">
        <v>16</v>
      </c>
      <c r="C553" s="1">
        <v>544.0</v>
      </c>
      <c r="D553" s="1">
        <v>0.0</v>
      </c>
      <c r="E553" s="1" t="s">
        <v>1432</v>
      </c>
      <c r="F553" s="1" t="s">
        <v>27</v>
      </c>
      <c r="G553" s="1" t="s">
        <v>19</v>
      </c>
      <c r="H553" s="1" t="s">
        <v>1433</v>
      </c>
      <c r="I553" s="1" t="s">
        <v>1434</v>
      </c>
      <c r="J553" s="1" t="s">
        <v>1434</v>
      </c>
      <c r="K553" s="2"/>
      <c r="L553" s="1">
        <v>-1.0</v>
      </c>
      <c r="M553" s="1"/>
      <c r="N553" s="1">
        <v>13.15535</v>
      </c>
      <c r="O553" s="1" t="s">
        <v>30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idden="1">
      <c r="A554" s="1" t="s">
        <v>55</v>
      </c>
      <c r="B554" s="1" t="s">
        <v>16</v>
      </c>
      <c r="C554" s="1">
        <v>433.0</v>
      </c>
      <c r="D554" s="1">
        <v>0.0</v>
      </c>
      <c r="E554" s="1" t="s">
        <v>1435</v>
      </c>
      <c r="F554" s="1" t="s">
        <v>27</v>
      </c>
      <c r="G554" s="1" t="s">
        <v>19</v>
      </c>
      <c r="H554" s="1" t="s">
        <v>1436</v>
      </c>
      <c r="I554" s="1" t="s">
        <v>1437</v>
      </c>
      <c r="J554" s="1" t="s">
        <v>1437</v>
      </c>
      <c r="K554" s="2"/>
      <c r="L554" s="1">
        <v>-6.0</v>
      </c>
      <c r="M554" s="1"/>
      <c r="N554" s="1">
        <v>8.472466666666667</v>
      </c>
      <c r="O554" s="1" t="s">
        <v>30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idden="1">
      <c r="A555" s="1" t="s">
        <v>55</v>
      </c>
      <c r="B555" s="1" t="s">
        <v>16</v>
      </c>
      <c r="C555" s="1">
        <v>547.0</v>
      </c>
      <c r="D555" s="1">
        <v>0.0</v>
      </c>
      <c r="E555" s="1" t="s">
        <v>1435</v>
      </c>
      <c r="F555" s="1" t="s">
        <v>27</v>
      </c>
      <c r="G555" s="1" t="s">
        <v>19</v>
      </c>
      <c r="H555" s="1" t="s">
        <v>1438</v>
      </c>
      <c r="I555" s="1" t="s">
        <v>1439</v>
      </c>
      <c r="J555" s="1" t="s">
        <v>1439</v>
      </c>
      <c r="K555" s="2"/>
      <c r="L555" s="1">
        <v>-4.0</v>
      </c>
      <c r="M555" s="1"/>
      <c r="N555" s="1">
        <v>10.33695</v>
      </c>
      <c r="O555" s="1" t="s">
        <v>30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idden="1">
      <c r="A556" s="1" t="s">
        <v>44</v>
      </c>
      <c r="B556" s="1" t="s">
        <v>16</v>
      </c>
      <c r="C556" s="1">
        <v>329.0</v>
      </c>
      <c r="D556" s="1">
        <v>0.0</v>
      </c>
      <c r="E556" s="1" t="s">
        <v>45</v>
      </c>
      <c r="F556" s="1" t="s">
        <v>27</v>
      </c>
      <c r="G556" s="1" t="s">
        <v>19</v>
      </c>
      <c r="H556" s="1" t="s">
        <v>1440</v>
      </c>
      <c r="I556" s="1" t="s">
        <v>1441</v>
      </c>
      <c r="J556" s="1" t="s">
        <v>1441</v>
      </c>
      <c r="K556" s="2"/>
      <c r="L556" s="1">
        <v>-5.0</v>
      </c>
      <c r="M556" s="1"/>
      <c r="N556" s="1">
        <v>9.30305</v>
      </c>
      <c r="O556" s="1" t="s">
        <v>30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idden="1">
      <c r="A557" s="1" t="s">
        <v>38</v>
      </c>
      <c r="B557" s="1" t="s">
        <v>16</v>
      </c>
      <c r="C557" s="3">
        <v>20.0</v>
      </c>
      <c r="D557" s="1">
        <v>30.0</v>
      </c>
      <c r="E557" s="2"/>
      <c r="F557" s="1" t="s">
        <v>39</v>
      </c>
      <c r="G557" s="1" t="s">
        <v>35</v>
      </c>
      <c r="H557" s="1" t="s">
        <v>1442</v>
      </c>
      <c r="I557" s="1" t="s">
        <v>1443</v>
      </c>
      <c r="J557" s="1" t="s">
        <v>1443</v>
      </c>
      <c r="K557" s="2"/>
      <c r="L557" s="1">
        <v>-4.0</v>
      </c>
      <c r="M557" s="1"/>
      <c r="N557" s="1">
        <v>0.6349333333333333</v>
      </c>
      <c r="O557" s="1" t="s">
        <v>43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idden="1">
      <c r="A558" s="1" t="s">
        <v>15</v>
      </c>
      <c r="B558" s="1" t="s">
        <v>16</v>
      </c>
      <c r="C558" s="1">
        <v>518.0</v>
      </c>
      <c r="D558" s="1">
        <v>0.0</v>
      </c>
      <c r="E558" s="1" t="s">
        <v>17</v>
      </c>
      <c r="F558" s="1" t="s">
        <v>18</v>
      </c>
      <c r="G558" s="1" t="s">
        <v>19</v>
      </c>
      <c r="H558" s="1" t="s">
        <v>1444</v>
      </c>
      <c r="I558" s="1" t="s">
        <v>1445</v>
      </c>
      <c r="J558" s="1" t="s">
        <v>1446</v>
      </c>
      <c r="K558" s="1" t="s">
        <v>1447</v>
      </c>
      <c r="L558" s="1">
        <v>-8.0</v>
      </c>
      <c r="M558" s="1">
        <v>0.0059</v>
      </c>
      <c r="N558" s="1">
        <v>16.080733333333335</v>
      </c>
      <c r="O558" s="1" t="s">
        <v>24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idden="1">
      <c r="A559" s="1" t="s">
        <v>44</v>
      </c>
      <c r="B559" s="1" t="s">
        <v>16</v>
      </c>
      <c r="C559" s="1">
        <v>548.0</v>
      </c>
      <c r="D559" s="1">
        <v>0.0</v>
      </c>
      <c r="E559" s="1" t="s">
        <v>45</v>
      </c>
      <c r="F559" s="1" t="s">
        <v>27</v>
      </c>
      <c r="G559" s="1" t="s">
        <v>19</v>
      </c>
      <c r="H559" s="1" t="s">
        <v>1448</v>
      </c>
      <c r="I559" s="1" t="s">
        <v>1449</v>
      </c>
      <c r="J559" s="1" t="s">
        <v>1449</v>
      </c>
      <c r="K559" s="2"/>
      <c r="L559" s="1">
        <v>-2.0</v>
      </c>
      <c r="M559" s="1"/>
      <c r="N559" s="1">
        <v>12.757966666666666</v>
      </c>
      <c r="O559" s="1" t="s">
        <v>30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idden="1">
      <c r="A560" s="1" t="s">
        <v>25</v>
      </c>
      <c r="B560" s="1" t="s">
        <v>16</v>
      </c>
      <c r="C560" s="1">
        <v>319.0</v>
      </c>
      <c r="D560" s="1">
        <v>0.0</v>
      </c>
      <c r="E560" s="2"/>
      <c r="F560" s="1" t="s">
        <v>27</v>
      </c>
      <c r="G560" s="1" t="s">
        <v>19</v>
      </c>
      <c r="H560" s="1" t="s">
        <v>1450</v>
      </c>
      <c r="I560" s="1" t="s">
        <v>1451</v>
      </c>
      <c r="J560" s="1" t="s">
        <v>1451</v>
      </c>
      <c r="K560" s="2"/>
      <c r="L560" s="1">
        <v>1.0</v>
      </c>
      <c r="M560" s="1"/>
      <c r="N560" s="1">
        <v>16.04928333333333</v>
      </c>
      <c r="O560" s="1" t="s">
        <v>30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idden="1">
      <c r="A561" s="1" t="s">
        <v>55</v>
      </c>
      <c r="B561" s="1" t="s">
        <v>26</v>
      </c>
      <c r="C561" s="1">
        <v>658.0</v>
      </c>
      <c r="D561" s="1">
        <v>0.0</v>
      </c>
      <c r="E561" s="1" t="s">
        <v>1452</v>
      </c>
      <c r="F561" s="1" t="s">
        <v>27</v>
      </c>
      <c r="G561" s="1" t="s">
        <v>19</v>
      </c>
      <c r="H561" s="1" t="s">
        <v>1453</v>
      </c>
      <c r="I561" s="1" t="s">
        <v>1454</v>
      </c>
      <c r="J561" s="1" t="s">
        <v>1454</v>
      </c>
      <c r="K561" s="2"/>
      <c r="L561" s="1">
        <v>-1.0</v>
      </c>
      <c r="M561" s="1"/>
      <c r="N561" s="1">
        <v>13.1358</v>
      </c>
      <c r="O561" s="1" t="s">
        <v>30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idden="1">
      <c r="A562" s="1" t="s">
        <v>38</v>
      </c>
      <c r="B562" s="1" t="s">
        <v>16</v>
      </c>
      <c r="C562" s="1">
        <v>309.0</v>
      </c>
      <c r="D562" s="1">
        <v>0.0</v>
      </c>
      <c r="E562" s="2"/>
      <c r="F562" s="1" t="s">
        <v>39</v>
      </c>
      <c r="G562" s="1" t="s">
        <v>35</v>
      </c>
      <c r="H562" s="1" t="s">
        <v>1455</v>
      </c>
      <c r="I562" s="1" t="s">
        <v>1456</v>
      </c>
      <c r="J562" s="1" t="s">
        <v>1456</v>
      </c>
      <c r="K562" s="2"/>
      <c r="L562" s="1">
        <v>0.0</v>
      </c>
      <c r="M562" s="1"/>
      <c r="N562" s="1">
        <v>5.7115833333333335</v>
      </c>
      <c r="O562" s="1" t="s">
        <v>43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idden="1">
      <c r="A563" s="1" t="s">
        <v>15</v>
      </c>
      <c r="B563" s="1" t="s">
        <v>16</v>
      </c>
      <c r="C563" s="1">
        <v>358.0</v>
      </c>
      <c r="D563" s="1">
        <v>0.0</v>
      </c>
      <c r="E563" s="1" t="s">
        <v>1457</v>
      </c>
      <c r="F563" s="1" t="s">
        <v>18</v>
      </c>
      <c r="G563" s="1" t="s">
        <v>19</v>
      </c>
      <c r="H563" s="1" t="s">
        <v>1458</v>
      </c>
      <c r="I563" s="1" t="s">
        <v>1459</v>
      </c>
      <c r="J563" s="1" t="s">
        <v>1460</v>
      </c>
      <c r="K563" s="1" t="s">
        <v>1461</v>
      </c>
      <c r="L563" s="1">
        <v>-13.0</v>
      </c>
      <c r="M563" s="1">
        <v>0.005783333333333333</v>
      </c>
      <c r="N563" s="1">
        <v>13.199133333333334</v>
      </c>
      <c r="O563" s="1" t="s">
        <v>24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idden="1">
      <c r="A564" s="1" t="s">
        <v>15</v>
      </c>
      <c r="B564" s="1" t="s">
        <v>16</v>
      </c>
      <c r="C564" s="1">
        <v>494.0</v>
      </c>
      <c r="D564" s="1">
        <v>124.0</v>
      </c>
      <c r="E564" s="2"/>
      <c r="F564" s="1" t="s">
        <v>39</v>
      </c>
      <c r="G564" s="1" t="s">
        <v>19</v>
      </c>
      <c r="H564" s="1" t="s">
        <v>1462</v>
      </c>
      <c r="I564" s="1" t="s">
        <v>1463</v>
      </c>
      <c r="J564" s="1" t="s">
        <v>1463</v>
      </c>
      <c r="K564" s="2"/>
      <c r="L564" s="1">
        <v>-7.0</v>
      </c>
      <c r="M564" s="1"/>
      <c r="N564" s="1">
        <v>11.766183333333334</v>
      </c>
      <c r="O564" s="1" t="s">
        <v>24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idden="1">
      <c r="A565" s="1" t="s">
        <v>44</v>
      </c>
      <c r="B565" s="1" t="s">
        <v>16</v>
      </c>
      <c r="C565" s="1">
        <v>1183.0</v>
      </c>
      <c r="D565" s="1">
        <v>0.0</v>
      </c>
      <c r="E565" s="1" t="s">
        <v>45</v>
      </c>
      <c r="F565" s="1" t="s">
        <v>27</v>
      </c>
      <c r="G565" s="1" t="s">
        <v>19</v>
      </c>
      <c r="H565" s="1" t="s">
        <v>1464</v>
      </c>
      <c r="I565" s="1" t="s">
        <v>1465</v>
      </c>
      <c r="J565" s="1" t="s">
        <v>1465</v>
      </c>
      <c r="K565" s="2"/>
      <c r="L565" s="1">
        <v>4.0</v>
      </c>
      <c r="M565" s="1"/>
      <c r="N565" s="1">
        <v>19.5984</v>
      </c>
      <c r="O565" s="1" t="s">
        <v>30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idden="1">
      <c r="A566" s="1" t="s">
        <v>15</v>
      </c>
      <c r="B566" s="1" t="s">
        <v>16</v>
      </c>
      <c r="C566" s="1">
        <v>494.0</v>
      </c>
      <c r="D566" s="1">
        <v>124.0</v>
      </c>
      <c r="E566" s="2"/>
      <c r="F566" s="1" t="s">
        <v>39</v>
      </c>
      <c r="G566" s="1" t="s">
        <v>35</v>
      </c>
      <c r="H566" s="1" t="s">
        <v>1466</v>
      </c>
      <c r="I566" s="1" t="s">
        <v>1467</v>
      </c>
      <c r="J566" s="1" t="s">
        <v>1467</v>
      </c>
      <c r="K566" s="2"/>
      <c r="L566" s="1">
        <v>-7.0</v>
      </c>
      <c r="M566" s="1"/>
      <c r="N566" s="1">
        <v>11.880166666666666</v>
      </c>
      <c r="O566" s="1" t="s">
        <v>24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idden="1">
      <c r="A567" s="1" t="s">
        <v>44</v>
      </c>
      <c r="B567" s="1" t="s">
        <v>16</v>
      </c>
      <c r="C567" s="1">
        <v>329.0</v>
      </c>
      <c r="D567" s="1">
        <v>0.0</v>
      </c>
      <c r="E567" s="1" t="s">
        <v>45</v>
      </c>
      <c r="F567" s="1" t="s">
        <v>27</v>
      </c>
      <c r="G567" s="1" t="s">
        <v>19</v>
      </c>
      <c r="H567" s="1" t="s">
        <v>1468</v>
      </c>
      <c r="I567" s="1" t="s">
        <v>1469</v>
      </c>
      <c r="J567" s="1" t="s">
        <v>1469</v>
      </c>
      <c r="K567" s="2"/>
      <c r="L567" s="1">
        <v>-6.0</v>
      </c>
      <c r="M567" s="1"/>
      <c r="N567" s="1">
        <v>8.616616666666667</v>
      </c>
      <c r="O567" s="1" t="s">
        <v>30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idden="1">
      <c r="A568" s="1" t="s">
        <v>38</v>
      </c>
      <c r="B568" s="1" t="s">
        <v>16</v>
      </c>
      <c r="C568" s="1">
        <v>20.0</v>
      </c>
      <c r="D568" s="1">
        <v>30.0</v>
      </c>
      <c r="E568" s="2"/>
      <c r="F568" s="1" t="s">
        <v>39</v>
      </c>
      <c r="G568" s="1" t="s">
        <v>35</v>
      </c>
      <c r="H568" s="1" t="s">
        <v>1470</v>
      </c>
      <c r="I568" s="1" t="s">
        <v>1471</v>
      </c>
      <c r="J568" s="1" t="s">
        <v>1471</v>
      </c>
      <c r="K568" s="2"/>
      <c r="L568" s="1">
        <v>-2.0</v>
      </c>
      <c r="M568" s="1"/>
      <c r="N568" s="1">
        <v>2.0669333333333335</v>
      </c>
      <c r="O568" s="1" t="s">
        <v>43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1" t="s">
        <v>38</v>
      </c>
      <c r="B569" s="1" t="s">
        <v>16</v>
      </c>
      <c r="C569" s="1">
        <v>20.0</v>
      </c>
      <c r="D569" s="1">
        <v>30.0</v>
      </c>
      <c r="E569" s="2"/>
      <c r="F569" s="1" t="s">
        <v>39</v>
      </c>
      <c r="G569" s="1" t="s">
        <v>35</v>
      </c>
      <c r="H569" s="1" t="s">
        <v>1472</v>
      </c>
      <c r="I569" s="1" t="s">
        <v>1473</v>
      </c>
      <c r="J569" s="1" t="s">
        <v>1473</v>
      </c>
      <c r="K569" s="2"/>
      <c r="L569" s="1">
        <v>-2.0</v>
      </c>
      <c r="M569" s="1"/>
      <c r="N569" s="1">
        <v>2.0498833333333333</v>
      </c>
      <c r="O569" s="1" t="s">
        <v>43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idden="1">
      <c r="A570" s="1" t="s">
        <v>15</v>
      </c>
      <c r="B570" s="1" t="s">
        <v>16</v>
      </c>
      <c r="C570" s="1">
        <v>199.0</v>
      </c>
      <c r="D570" s="1">
        <v>50.0</v>
      </c>
      <c r="E570" s="2"/>
      <c r="F570" s="1" t="s">
        <v>39</v>
      </c>
      <c r="G570" s="1" t="s">
        <v>19</v>
      </c>
      <c r="H570" s="1" t="s">
        <v>1474</v>
      </c>
      <c r="I570" s="1" t="s">
        <v>1475</v>
      </c>
      <c r="J570" s="1" t="s">
        <v>1475</v>
      </c>
      <c r="K570" s="2"/>
      <c r="L570" s="1">
        <v>-9.0</v>
      </c>
      <c r="M570" s="1"/>
      <c r="N570" s="1">
        <v>10.00905</v>
      </c>
      <c r="O570" s="1" t="s">
        <v>24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idden="1">
      <c r="A571" s="1" t="s">
        <v>15</v>
      </c>
      <c r="B571" s="1" t="s">
        <v>16</v>
      </c>
      <c r="C571" s="1">
        <v>374.0</v>
      </c>
      <c r="D571" s="1">
        <v>0.0</v>
      </c>
      <c r="E571" s="1" t="s">
        <v>1457</v>
      </c>
      <c r="F571" s="1" t="s">
        <v>18</v>
      </c>
      <c r="G571" s="1" t="s">
        <v>35</v>
      </c>
      <c r="H571" s="1" t="s">
        <v>1476</v>
      </c>
      <c r="I571" s="1" t="s">
        <v>1477</v>
      </c>
      <c r="J571" s="1" t="s">
        <v>1478</v>
      </c>
      <c r="K571" s="1" t="s">
        <v>1479</v>
      </c>
      <c r="L571" s="1">
        <v>-13.0</v>
      </c>
      <c r="M571" s="1">
        <v>0.00505</v>
      </c>
      <c r="N571" s="1">
        <v>7.045566666666667</v>
      </c>
      <c r="O571" s="1" t="s">
        <v>24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idden="1">
      <c r="A572" s="1" t="s">
        <v>15</v>
      </c>
      <c r="B572" s="1" t="s">
        <v>16</v>
      </c>
      <c r="C572" s="1">
        <v>254.0</v>
      </c>
      <c r="D572" s="1">
        <v>50.0</v>
      </c>
      <c r="E572" s="2"/>
      <c r="F572" s="1" t="s">
        <v>39</v>
      </c>
      <c r="G572" s="1" t="s">
        <v>19</v>
      </c>
      <c r="H572" s="1" t="s">
        <v>1480</v>
      </c>
      <c r="I572" s="1" t="s">
        <v>1481</v>
      </c>
      <c r="J572" s="1" t="s">
        <v>1481</v>
      </c>
      <c r="K572" s="2"/>
      <c r="L572" s="1">
        <v>-11.0</v>
      </c>
      <c r="M572" s="1"/>
      <c r="N572" s="1">
        <v>7.859733333333334</v>
      </c>
      <c r="O572" s="1" t="s">
        <v>24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idden="1">
      <c r="A573" s="1" t="s">
        <v>15</v>
      </c>
      <c r="B573" s="1" t="s">
        <v>16</v>
      </c>
      <c r="C573" s="1">
        <v>524.0</v>
      </c>
      <c r="D573" s="1">
        <v>0.0</v>
      </c>
      <c r="E573" s="1" t="s">
        <v>1457</v>
      </c>
      <c r="F573" s="1" t="s">
        <v>18</v>
      </c>
      <c r="G573" s="1" t="s">
        <v>19</v>
      </c>
      <c r="H573" s="1" t="s">
        <v>1482</v>
      </c>
      <c r="I573" s="1" t="s">
        <v>1483</v>
      </c>
      <c r="J573" s="1" t="s">
        <v>1484</v>
      </c>
      <c r="K573" s="1" t="s">
        <v>1485</v>
      </c>
      <c r="L573" s="1">
        <v>-1.0</v>
      </c>
      <c r="M573" s="1">
        <v>0.004783333333333333</v>
      </c>
      <c r="N573" s="1">
        <v>13.1378</v>
      </c>
      <c r="O573" s="1" t="s">
        <v>24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idden="1">
      <c r="A574" s="1" t="s">
        <v>55</v>
      </c>
      <c r="B574" s="1" t="s">
        <v>16</v>
      </c>
      <c r="C574" s="1">
        <v>505.0</v>
      </c>
      <c r="D574" s="1">
        <v>0.0</v>
      </c>
      <c r="E574" s="1" t="s">
        <v>1486</v>
      </c>
      <c r="F574" s="1" t="s">
        <v>27</v>
      </c>
      <c r="G574" s="1" t="s">
        <v>19</v>
      </c>
      <c r="H574" s="1" t="s">
        <v>1487</v>
      </c>
      <c r="I574" s="1" t="s">
        <v>1488</v>
      </c>
      <c r="J574" s="1" t="s">
        <v>1488</v>
      </c>
      <c r="K574" s="2"/>
      <c r="L574" s="1">
        <v>0.0</v>
      </c>
      <c r="M574" s="1"/>
      <c r="N574" s="1">
        <v>15.286083333333334</v>
      </c>
      <c r="O574" s="1" t="s">
        <v>30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idden="1">
      <c r="A575" s="1" t="s">
        <v>25</v>
      </c>
      <c r="B575" s="1" t="s">
        <v>16</v>
      </c>
      <c r="C575" s="1">
        <v>386.0</v>
      </c>
      <c r="D575" s="1">
        <v>0.0</v>
      </c>
      <c r="E575" s="2"/>
      <c r="F575" s="1" t="s">
        <v>27</v>
      </c>
      <c r="G575" s="1" t="s">
        <v>19</v>
      </c>
      <c r="H575" s="1" t="s">
        <v>1489</v>
      </c>
      <c r="I575" s="1" t="s">
        <v>1490</v>
      </c>
      <c r="J575" s="1" t="s">
        <v>1490</v>
      </c>
      <c r="K575" s="2"/>
      <c r="L575" s="1">
        <v>-5.0</v>
      </c>
      <c r="M575" s="1"/>
      <c r="N575" s="1">
        <v>9.163533333333334</v>
      </c>
      <c r="O575" s="1" t="s">
        <v>30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idden="1">
      <c r="A576" s="1" t="s">
        <v>25</v>
      </c>
      <c r="B576" s="1" t="s">
        <v>16</v>
      </c>
      <c r="C576" s="1">
        <v>384.0</v>
      </c>
      <c r="D576" s="1">
        <v>0.0</v>
      </c>
      <c r="E576" s="2"/>
      <c r="F576" s="1" t="s">
        <v>27</v>
      </c>
      <c r="G576" s="1" t="s">
        <v>19</v>
      </c>
      <c r="H576" s="1" t="s">
        <v>1491</v>
      </c>
      <c r="I576" s="1" t="s">
        <v>1492</v>
      </c>
      <c r="J576" s="1" t="s">
        <v>1492</v>
      </c>
      <c r="K576" s="2"/>
      <c r="L576" s="1">
        <v>1.0</v>
      </c>
      <c r="M576" s="1"/>
      <c r="N576" s="1">
        <v>16.331633333333333</v>
      </c>
      <c r="O576" s="1" t="s">
        <v>30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idden="1">
      <c r="A577" s="1" t="s">
        <v>44</v>
      </c>
      <c r="B577" s="1" t="s">
        <v>16</v>
      </c>
      <c r="C577" s="1">
        <v>419.0</v>
      </c>
      <c r="D577" s="1">
        <v>0.0</v>
      </c>
      <c r="E577" s="1" t="s">
        <v>45</v>
      </c>
      <c r="F577" s="1" t="s">
        <v>27</v>
      </c>
      <c r="G577" s="1" t="s">
        <v>19</v>
      </c>
      <c r="H577" s="1" t="s">
        <v>1493</v>
      </c>
      <c r="I577" s="1" t="s">
        <v>1494</v>
      </c>
      <c r="J577" s="1" t="s">
        <v>1494</v>
      </c>
      <c r="K577" s="2"/>
      <c r="L577" s="1">
        <v>2.0</v>
      </c>
      <c r="M577" s="1"/>
      <c r="N577" s="1">
        <v>17.309333333333335</v>
      </c>
      <c r="O577" s="1" t="s">
        <v>30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idden="1">
      <c r="A578" s="1" t="s">
        <v>15</v>
      </c>
      <c r="B578" s="1" t="s">
        <v>16</v>
      </c>
      <c r="C578" s="1">
        <v>199.0</v>
      </c>
      <c r="D578" s="1">
        <v>50.0</v>
      </c>
      <c r="E578" s="2"/>
      <c r="F578" s="1" t="s">
        <v>39</v>
      </c>
      <c r="G578" s="1" t="s">
        <v>52</v>
      </c>
      <c r="H578" s="1" t="s">
        <v>1495</v>
      </c>
      <c r="I578" s="1" t="s">
        <v>1496</v>
      </c>
      <c r="J578" s="1" t="s">
        <v>1496</v>
      </c>
      <c r="K578" s="2"/>
      <c r="L578" s="1">
        <v>-9.0</v>
      </c>
      <c r="M578" s="1"/>
      <c r="N578" s="1">
        <v>9.788066666666667</v>
      </c>
      <c r="O578" s="1" t="s">
        <v>24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idden="1">
      <c r="A579" s="1" t="s">
        <v>55</v>
      </c>
      <c r="B579" s="1" t="s">
        <v>16</v>
      </c>
      <c r="C579" s="1">
        <v>652.0</v>
      </c>
      <c r="D579" s="1">
        <v>0.0</v>
      </c>
      <c r="E579" s="1" t="s">
        <v>99</v>
      </c>
      <c r="F579" s="1" t="s">
        <v>27</v>
      </c>
      <c r="G579" s="1" t="s">
        <v>19</v>
      </c>
      <c r="H579" s="1" t="s">
        <v>1497</v>
      </c>
      <c r="I579" s="1" t="s">
        <v>1498</v>
      </c>
      <c r="J579" s="1" t="s">
        <v>1498</v>
      </c>
      <c r="K579" s="2"/>
      <c r="L579" s="1">
        <v>4.0</v>
      </c>
      <c r="M579" s="1"/>
      <c r="N579" s="1">
        <v>19.764433333333333</v>
      </c>
      <c r="O579" s="1" t="s">
        <v>30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idden="1">
      <c r="A580" s="1" t="s">
        <v>44</v>
      </c>
      <c r="B580" s="1" t="s">
        <v>16</v>
      </c>
      <c r="C580" s="1">
        <v>264.0</v>
      </c>
      <c r="D580" s="1">
        <v>0.0</v>
      </c>
      <c r="E580" s="1" t="s">
        <v>45</v>
      </c>
      <c r="F580" s="1" t="s">
        <v>27</v>
      </c>
      <c r="G580" s="1" t="s">
        <v>19</v>
      </c>
      <c r="H580" s="1" t="s">
        <v>1499</v>
      </c>
      <c r="I580" s="1" t="s">
        <v>1500</v>
      </c>
      <c r="J580" s="1" t="s">
        <v>1500</v>
      </c>
      <c r="K580" s="2"/>
      <c r="L580" s="1">
        <v>4.0</v>
      </c>
      <c r="M580" s="1"/>
      <c r="N580" s="1">
        <v>19.598166666666668</v>
      </c>
      <c r="O580" s="1" t="s">
        <v>30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idden="1">
      <c r="A581" s="1" t="s">
        <v>44</v>
      </c>
      <c r="B581" s="1" t="s">
        <v>16</v>
      </c>
      <c r="C581" s="1">
        <v>987.0</v>
      </c>
      <c r="D581" s="1">
        <v>0.0</v>
      </c>
      <c r="E581" s="1" t="s">
        <v>45</v>
      </c>
      <c r="F581" s="1" t="s">
        <v>27</v>
      </c>
      <c r="G581" s="1" t="s">
        <v>19</v>
      </c>
      <c r="H581" s="1" t="s">
        <v>1501</v>
      </c>
      <c r="I581" s="1" t="s">
        <v>1502</v>
      </c>
      <c r="J581" s="1" t="s">
        <v>1502</v>
      </c>
      <c r="K581" s="2"/>
      <c r="L581" s="1">
        <v>0.0</v>
      </c>
      <c r="M581" s="1"/>
      <c r="N581" s="1">
        <v>15.91335</v>
      </c>
      <c r="O581" s="1" t="s">
        <v>30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idden="1">
      <c r="A582" s="1" t="s">
        <v>15</v>
      </c>
      <c r="B582" s="1" t="s">
        <v>16</v>
      </c>
      <c r="C582" s="1">
        <v>414.0</v>
      </c>
      <c r="D582" s="1">
        <v>0.0</v>
      </c>
      <c r="E582" s="1" t="s">
        <v>1457</v>
      </c>
      <c r="F582" s="1" t="s">
        <v>18</v>
      </c>
      <c r="G582" s="1" t="s">
        <v>19</v>
      </c>
      <c r="H582" s="1" t="s">
        <v>1503</v>
      </c>
      <c r="I582" s="1" t="s">
        <v>1504</v>
      </c>
      <c r="J582" s="1" t="s">
        <v>1505</v>
      </c>
      <c r="K582" s="1" t="s">
        <v>1506</v>
      </c>
      <c r="L582" s="1">
        <v>3.0</v>
      </c>
      <c r="M582" s="1">
        <v>0.004533333333333334</v>
      </c>
      <c r="N582" s="1">
        <v>9.4465</v>
      </c>
      <c r="O582" s="1" t="s">
        <v>24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idden="1">
      <c r="A583" s="1" t="s">
        <v>25</v>
      </c>
      <c r="B583" s="1" t="s">
        <v>16</v>
      </c>
      <c r="C583" s="1">
        <v>364.0</v>
      </c>
      <c r="D583" s="1">
        <v>0.0</v>
      </c>
      <c r="E583" s="2"/>
      <c r="F583" s="1" t="s">
        <v>27</v>
      </c>
      <c r="G583" s="1" t="s">
        <v>19</v>
      </c>
      <c r="H583" s="1" t="s">
        <v>1507</v>
      </c>
      <c r="I583" s="1" t="s">
        <v>1508</v>
      </c>
      <c r="J583" s="1" t="s">
        <v>1508</v>
      </c>
      <c r="K583" s="2"/>
      <c r="L583" s="1">
        <v>-4.0</v>
      </c>
      <c r="M583" s="1"/>
      <c r="N583" s="1">
        <v>10.11105</v>
      </c>
      <c r="O583" s="1" t="s">
        <v>30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idden="1">
      <c r="A584" s="1" t="s">
        <v>25</v>
      </c>
      <c r="B584" s="1" t="s">
        <v>16</v>
      </c>
      <c r="C584" s="1">
        <v>329.0</v>
      </c>
      <c r="D584" s="1">
        <v>0.0</v>
      </c>
      <c r="E584" s="2"/>
      <c r="F584" s="1" t="s">
        <v>27</v>
      </c>
      <c r="G584" s="1" t="s">
        <v>19</v>
      </c>
      <c r="H584" s="1" t="s">
        <v>1509</v>
      </c>
      <c r="I584" s="1" t="s">
        <v>1510</v>
      </c>
      <c r="J584" s="1" t="s">
        <v>1510</v>
      </c>
      <c r="K584" s="2"/>
      <c r="L584" s="1">
        <v>-7.0</v>
      </c>
      <c r="M584" s="1"/>
      <c r="N584" s="1">
        <v>7.854683333333333</v>
      </c>
      <c r="O584" s="1" t="s">
        <v>30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idden="1">
      <c r="A585" s="1" t="s">
        <v>15</v>
      </c>
      <c r="B585" s="1" t="s">
        <v>16</v>
      </c>
      <c r="C585" s="1">
        <v>311.0</v>
      </c>
      <c r="D585" s="1">
        <v>78.0</v>
      </c>
      <c r="E585" s="2"/>
      <c r="F585" s="1" t="s">
        <v>39</v>
      </c>
      <c r="G585" s="1" t="s">
        <v>19</v>
      </c>
      <c r="H585" s="1" t="s">
        <v>1511</v>
      </c>
      <c r="I585" s="1" t="s">
        <v>1512</v>
      </c>
      <c r="J585" s="1" t="s">
        <v>1512</v>
      </c>
      <c r="K585" s="2"/>
      <c r="L585" s="1">
        <v>-8.0</v>
      </c>
      <c r="M585" s="1"/>
      <c r="N585" s="1">
        <v>25.611666666666668</v>
      </c>
      <c r="O585" s="1" t="s">
        <v>24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idden="1">
      <c r="A586" s="1" t="s">
        <v>55</v>
      </c>
      <c r="B586" s="1" t="s">
        <v>16</v>
      </c>
      <c r="C586" s="1">
        <v>329.0</v>
      </c>
      <c r="D586" s="1">
        <v>0.0</v>
      </c>
      <c r="E586" s="1" t="s">
        <v>1513</v>
      </c>
      <c r="F586" s="1" t="s">
        <v>27</v>
      </c>
      <c r="G586" s="1" t="s">
        <v>19</v>
      </c>
      <c r="H586" s="1" t="s">
        <v>1514</v>
      </c>
      <c r="I586" s="1" t="s">
        <v>1515</v>
      </c>
      <c r="J586" s="1" t="s">
        <v>1515</v>
      </c>
      <c r="K586" s="2"/>
      <c r="L586" s="1">
        <v>-7.0</v>
      </c>
      <c r="M586" s="1"/>
      <c r="N586" s="1">
        <v>7.248</v>
      </c>
      <c r="O586" s="1" t="s">
        <v>30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idden="1">
      <c r="A587" s="1" t="s">
        <v>38</v>
      </c>
      <c r="B587" s="1" t="s">
        <v>16</v>
      </c>
      <c r="C587" s="3">
        <v>249.0</v>
      </c>
      <c r="D587" s="1">
        <v>0.0</v>
      </c>
      <c r="E587" s="2"/>
      <c r="F587" s="1" t="s">
        <v>39</v>
      </c>
      <c r="G587" s="1" t="s">
        <v>35</v>
      </c>
      <c r="H587" s="1" t="s">
        <v>1516</v>
      </c>
      <c r="I587" s="1" t="s">
        <v>1517</v>
      </c>
      <c r="J587" s="1" t="s">
        <v>1517</v>
      </c>
      <c r="K587" s="2"/>
      <c r="L587" s="1">
        <v>0.0</v>
      </c>
      <c r="M587" s="1"/>
      <c r="N587" s="1">
        <v>5.765716666666667</v>
      </c>
      <c r="O587" s="1" t="s">
        <v>43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idden="1">
      <c r="A588" s="1" t="s">
        <v>55</v>
      </c>
      <c r="B588" s="1" t="s">
        <v>16</v>
      </c>
      <c r="C588" s="1">
        <v>264.0</v>
      </c>
      <c r="D588" s="1">
        <v>0.0</v>
      </c>
      <c r="E588" s="1" t="s">
        <v>1518</v>
      </c>
      <c r="F588" s="1" t="s">
        <v>27</v>
      </c>
      <c r="G588" s="1" t="s">
        <v>19</v>
      </c>
      <c r="H588" s="1" t="s">
        <v>1519</v>
      </c>
      <c r="I588" s="1" t="s">
        <v>1520</v>
      </c>
      <c r="J588" s="1" t="s">
        <v>1520</v>
      </c>
      <c r="K588" s="2"/>
      <c r="L588" s="1">
        <v>-8.0</v>
      </c>
      <c r="M588" s="1"/>
      <c r="N588" s="1">
        <v>6.162683333333334</v>
      </c>
      <c r="O588" s="1" t="s">
        <v>30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idden="1">
      <c r="A589" s="1" t="s">
        <v>25</v>
      </c>
      <c r="B589" s="1" t="s">
        <v>16</v>
      </c>
      <c r="C589" s="1">
        <v>658.0</v>
      </c>
      <c r="D589" s="1">
        <v>0.0</v>
      </c>
      <c r="E589" s="2"/>
      <c r="F589" s="1" t="s">
        <v>27</v>
      </c>
      <c r="G589" s="1" t="s">
        <v>19</v>
      </c>
      <c r="H589" s="1" t="s">
        <v>1521</v>
      </c>
      <c r="I589" s="1" t="s">
        <v>1522</v>
      </c>
      <c r="J589" s="1" t="s">
        <v>1522</v>
      </c>
      <c r="K589" s="2"/>
      <c r="L589" s="1">
        <v>-4.0</v>
      </c>
      <c r="M589" s="1"/>
      <c r="N589" s="1">
        <v>10.881666666666666</v>
      </c>
      <c r="O589" s="1" t="s">
        <v>30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idden="1">
      <c r="A590" s="1" t="s">
        <v>15</v>
      </c>
      <c r="B590" s="1" t="s">
        <v>16</v>
      </c>
      <c r="C590" s="1">
        <v>268.0</v>
      </c>
      <c r="D590" s="1">
        <v>160.0</v>
      </c>
      <c r="E590" s="2"/>
      <c r="F590" s="1" t="s">
        <v>39</v>
      </c>
      <c r="G590" s="1" t="s">
        <v>19</v>
      </c>
      <c r="H590" s="1" t="s">
        <v>1523</v>
      </c>
      <c r="I590" s="1" t="s">
        <v>1524</v>
      </c>
      <c r="J590" s="1" t="s">
        <v>1524</v>
      </c>
      <c r="K590" s="2"/>
      <c r="L590" s="1">
        <v>-10.0</v>
      </c>
      <c r="M590" s="1"/>
      <c r="N590" s="1">
        <v>8.092</v>
      </c>
      <c r="O590" s="1" t="s">
        <v>24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idden="1">
      <c r="A591" s="1" t="s">
        <v>38</v>
      </c>
      <c r="B591" s="1" t="s">
        <v>16</v>
      </c>
      <c r="C591" s="1">
        <v>374.0</v>
      </c>
      <c r="D591" s="1">
        <v>0.0</v>
      </c>
      <c r="E591" s="2"/>
      <c r="F591" s="1" t="s">
        <v>39</v>
      </c>
      <c r="G591" s="1" t="s">
        <v>35</v>
      </c>
      <c r="H591" s="1" t="s">
        <v>1525</v>
      </c>
      <c r="I591" s="1" t="s">
        <v>1526</v>
      </c>
      <c r="J591" s="1" t="s">
        <v>1526</v>
      </c>
      <c r="K591" s="2"/>
      <c r="L591" s="1">
        <v>8.0</v>
      </c>
      <c r="M591" s="1"/>
      <c r="N591" s="1">
        <v>13.915716666666667</v>
      </c>
      <c r="O591" s="1" t="s">
        <v>43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idden="1">
      <c r="A592" s="1" t="s">
        <v>25</v>
      </c>
      <c r="B592" s="1" t="s">
        <v>16</v>
      </c>
      <c r="C592" s="1">
        <v>472.0</v>
      </c>
      <c r="D592" s="1">
        <v>0.0</v>
      </c>
      <c r="E592" s="2"/>
      <c r="F592" s="1" t="s">
        <v>27</v>
      </c>
      <c r="G592" s="1" t="s">
        <v>19</v>
      </c>
      <c r="H592" s="1" t="s">
        <v>1527</v>
      </c>
      <c r="I592" s="1" t="s">
        <v>1528</v>
      </c>
      <c r="J592" s="1" t="s">
        <v>1528</v>
      </c>
      <c r="K592" s="2"/>
      <c r="L592" s="1">
        <v>-7.0</v>
      </c>
      <c r="M592" s="1"/>
      <c r="N592" s="1">
        <v>7.4098</v>
      </c>
      <c r="O592" s="1" t="s">
        <v>30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idden="1">
      <c r="A593" s="1" t="s">
        <v>15</v>
      </c>
      <c r="B593" s="1" t="s">
        <v>16</v>
      </c>
      <c r="C593" s="1">
        <v>683.0</v>
      </c>
      <c r="D593" s="1">
        <v>136.0</v>
      </c>
      <c r="E593" s="2"/>
      <c r="F593" s="1" t="s">
        <v>39</v>
      </c>
      <c r="G593" s="1" t="s">
        <v>19</v>
      </c>
      <c r="H593" s="1" t="s">
        <v>1529</v>
      </c>
      <c r="I593" s="1" t="s">
        <v>1530</v>
      </c>
      <c r="J593" s="1" t="s">
        <v>1530</v>
      </c>
      <c r="K593" s="2"/>
      <c r="L593" s="1">
        <v>-6.0</v>
      </c>
      <c r="M593" s="1"/>
      <c r="N593" s="1">
        <v>12.606633333333333</v>
      </c>
      <c r="O593" s="1" t="s">
        <v>24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idden="1">
      <c r="A594" s="1" t="s">
        <v>25</v>
      </c>
      <c r="B594" s="1" t="s">
        <v>26</v>
      </c>
      <c r="C594" s="3">
        <v>394.0</v>
      </c>
      <c r="D594" s="1">
        <v>0.0</v>
      </c>
      <c r="E594" s="2"/>
      <c r="F594" s="1" t="s">
        <v>27</v>
      </c>
      <c r="G594" s="1" t="s">
        <v>19</v>
      </c>
      <c r="H594" s="1" t="s">
        <v>1531</v>
      </c>
      <c r="I594" s="1" t="s">
        <v>1532</v>
      </c>
      <c r="J594" s="1" t="s">
        <v>1532</v>
      </c>
      <c r="K594" s="2"/>
      <c r="L594" s="1">
        <v>1.0</v>
      </c>
      <c r="M594" s="1"/>
      <c r="N594" s="1">
        <v>16.084516666666666</v>
      </c>
      <c r="O594" s="1" t="s">
        <v>30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idden="1">
      <c r="A595" s="1" t="s">
        <v>38</v>
      </c>
      <c r="B595" s="1" t="s">
        <v>16</v>
      </c>
      <c r="C595" s="1">
        <v>45.0</v>
      </c>
      <c r="D595" s="1">
        <v>0.0</v>
      </c>
      <c r="E595" s="2"/>
      <c r="F595" s="1" t="s">
        <v>39</v>
      </c>
      <c r="G595" s="1" t="s">
        <v>35</v>
      </c>
      <c r="H595" s="1" t="s">
        <v>1533</v>
      </c>
      <c r="I595" s="1" t="s">
        <v>1534</v>
      </c>
      <c r="J595" s="1" t="s">
        <v>1534</v>
      </c>
      <c r="K595" s="2"/>
      <c r="L595" s="1">
        <v>-2.0</v>
      </c>
      <c r="M595" s="1"/>
      <c r="N595" s="1">
        <v>2.5664833333333332</v>
      </c>
      <c r="O595" s="1" t="s">
        <v>43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idden="1">
      <c r="A596" s="1" t="s">
        <v>25</v>
      </c>
      <c r="B596" s="1" t="s">
        <v>16</v>
      </c>
      <c r="C596" s="1">
        <v>459.0</v>
      </c>
      <c r="D596" s="1">
        <v>0.0</v>
      </c>
      <c r="E596" s="2"/>
      <c r="F596" s="1" t="s">
        <v>27</v>
      </c>
      <c r="G596" s="1" t="s">
        <v>19</v>
      </c>
      <c r="H596" s="1" t="s">
        <v>1535</v>
      </c>
      <c r="I596" s="1" t="s">
        <v>1536</v>
      </c>
      <c r="J596" s="1" t="s">
        <v>1536</v>
      </c>
      <c r="K596" s="2"/>
      <c r="L596" s="1">
        <v>7.0</v>
      </c>
      <c r="M596" s="1"/>
      <c r="N596" s="1">
        <v>22.134633333333333</v>
      </c>
      <c r="O596" s="1" t="s">
        <v>30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idden="1">
      <c r="A597" s="1" t="s">
        <v>15</v>
      </c>
      <c r="B597" s="1" t="s">
        <v>16</v>
      </c>
      <c r="C597" s="1">
        <v>1016.0</v>
      </c>
      <c r="D597" s="1">
        <v>0.0</v>
      </c>
      <c r="E597" s="1" t="s">
        <v>17</v>
      </c>
      <c r="F597" s="1" t="s">
        <v>18</v>
      </c>
      <c r="G597" s="1" t="s">
        <v>19</v>
      </c>
      <c r="H597" s="1" t="s">
        <v>1537</v>
      </c>
      <c r="I597" s="1" t="s">
        <v>1538</v>
      </c>
      <c r="J597" s="1" t="s">
        <v>1539</v>
      </c>
      <c r="K597" s="1" t="s">
        <v>1540</v>
      </c>
      <c r="L597" s="1">
        <v>6.0</v>
      </c>
      <c r="M597" s="1">
        <v>0.006266666666666667</v>
      </c>
      <c r="N597" s="1">
        <v>17.5753</v>
      </c>
      <c r="O597" s="1" t="s">
        <v>24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idden="1">
      <c r="A598" s="1" t="s">
        <v>44</v>
      </c>
      <c r="B598" s="1" t="s">
        <v>16</v>
      </c>
      <c r="C598" s="1">
        <v>394.0</v>
      </c>
      <c r="D598" s="1">
        <v>0.0</v>
      </c>
      <c r="E598" s="1" t="s">
        <v>45</v>
      </c>
      <c r="F598" s="1" t="s">
        <v>27</v>
      </c>
      <c r="G598" s="1" t="s">
        <v>19</v>
      </c>
      <c r="H598" s="1" t="s">
        <v>1541</v>
      </c>
      <c r="I598" s="1" t="s">
        <v>1542</v>
      </c>
      <c r="J598" s="1" t="s">
        <v>1542</v>
      </c>
      <c r="K598" s="2"/>
      <c r="L598" s="1">
        <v>7.0</v>
      </c>
      <c r="M598" s="1"/>
      <c r="N598" s="1">
        <v>22.8861</v>
      </c>
      <c r="O598" s="1" t="s">
        <v>30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idden="1">
      <c r="A599" s="1" t="s">
        <v>44</v>
      </c>
      <c r="B599" s="1" t="s">
        <v>16</v>
      </c>
      <c r="C599" s="1">
        <v>658.0</v>
      </c>
      <c r="D599" s="1">
        <v>0.0</v>
      </c>
      <c r="E599" s="1" t="s">
        <v>45</v>
      </c>
      <c r="F599" s="1" t="s">
        <v>27</v>
      </c>
      <c r="G599" s="1" t="s">
        <v>19</v>
      </c>
      <c r="H599" s="1" t="s">
        <v>1543</v>
      </c>
      <c r="I599" s="1" t="s">
        <v>1544</v>
      </c>
      <c r="J599" s="1" t="s">
        <v>1544</v>
      </c>
      <c r="K599" s="2"/>
      <c r="L599" s="1">
        <v>7.0</v>
      </c>
      <c r="M599" s="1"/>
      <c r="N599" s="1">
        <v>22.236883333333335</v>
      </c>
      <c r="O599" s="1" t="s">
        <v>30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idden="1">
      <c r="A600" s="1" t="s">
        <v>15</v>
      </c>
      <c r="B600" s="1" t="s">
        <v>16</v>
      </c>
      <c r="C600" s="1">
        <v>465.0</v>
      </c>
      <c r="D600" s="1">
        <v>0.0</v>
      </c>
      <c r="E600" s="1" t="s">
        <v>17</v>
      </c>
      <c r="F600" s="1" t="s">
        <v>18</v>
      </c>
      <c r="G600" s="1" t="s">
        <v>19</v>
      </c>
      <c r="H600" s="1" t="s">
        <v>1545</v>
      </c>
      <c r="I600" s="1" t="s">
        <v>1546</v>
      </c>
      <c r="J600" s="1" t="s">
        <v>1547</v>
      </c>
      <c r="K600" s="1" t="s">
        <v>1548</v>
      </c>
      <c r="L600" s="1">
        <v>4.0</v>
      </c>
      <c r="M600" s="1">
        <v>0.005083333333333333</v>
      </c>
      <c r="N600" s="1">
        <v>12.12055</v>
      </c>
      <c r="O600" s="1" t="s">
        <v>24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idden="1">
      <c r="A601" s="1" t="s">
        <v>44</v>
      </c>
      <c r="B601" s="1" t="s">
        <v>16</v>
      </c>
      <c r="C601" s="1">
        <v>693.0</v>
      </c>
      <c r="D601" s="1">
        <v>0.0</v>
      </c>
      <c r="E601" s="1" t="s">
        <v>45</v>
      </c>
      <c r="F601" s="1" t="s">
        <v>27</v>
      </c>
      <c r="G601" s="1" t="s">
        <v>19</v>
      </c>
      <c r="H601" s="1" t="s">
        <v>1549</v>
      </c>
      <c r="I601" s="1" t="s">
        <v>1550</v>
      </c>
      <c r="J601" s="1" t="s">
        <v>1550</v>
      </c>
      <c r="K601" s="2"/>
      <c r="L601" s="1">
        <v>1.0</v>
      </c>
      <c r="M601" s="1"/>
      <c r="N601" s="1">
        <v>16.282283333333332</v>
      </c>
      <c r="O601" s="1" t="s">
        <v>30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idden="1">
      <c r="A602" s="1" t="s">
        <v>25</v>
      </c>
      <c r="B602" s="1" t="s">
        <v>16</v>
      </c>
      <c r="C602" s="1">
        <v>528.0</v>
      </c>
      <c r="D602" s="1">
        <v>0.0</v>
      </c>
      <c r="E602" s="2"/>
      <c r="F602" s="1" t="s">
        <v>27</v>
      </c>
      <c r="G602" s="1" t="s">
        <v>19</v>
      </c>
      <c r="H602" s="1" t="s">
        <v>1551</v>
      </c>
      <c r="I602" s="1" t="s">
        <v>1552</v>
      </c>
      <c r="J602" s="1" t="s">
        <v>1552</v>
      </c>
      <c r="K602" s="2"/>
      <c r="L602" s="1">
        <v>-1.0</v>
      </c>
      <c r="M602" s="1"/>
      <c r="N602" s="1">
        <v>13.00365</v>
      </c>
      <c r="O602" s="1" t="s">
        <v>30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idden="1">
      <c r="A603" s="1" t="s">
        <v>15</v>
      </c>
      <c r="B603" s="1" t="s">
        <v>16</v>
      </c>
      <c r="C603" s="1">
        <v>287.0</v>
      </c>
      <c r="D603" s="1">
        <v>62.0</v>
      </c>
      <c r="E603" s="2"/>
      <c r="F603" s="1" t="s">
        <v>39</v>
      </c>
      <c r="G603" s="1" t="s">
        <v>52</v>
      </c>
      <c r="H603" s="1" t="s">
        <v>1553</v>
      </c>
      <c r="I603" s="1" t="s">
        <v>1554</v>
      </c>
      <c r="J603" s="1" t="s">
        <v>1554</v>
      </c>
      <c r="K603" s="2"/>
      <c r="L603" s="1">
        <v>-12.0</v>
      </c>
      <c r="M603" s="1"/>
      <c r="N603" s="1">
        <v>36.585</v>
      </c>
      <c r="O603" s="1" t="s">
        <v>24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idden="1">
      <c r="A604" s="1" t="s">
        <v>25</v>
      </c>
      <c r="B604" s="1" t="s">
        <v>16</v>
      </c>
      <c r="C604" s="1">
        <v>569.0</v>
      </c>
      <c r="D604" s="1">
        <v>0.0</v>
      </c>
      <c r="E604" s="2"/>
      <c r="F604" s="1" t="s">
        <v>27</v>
      </c>
      <c r="G604" s="1" t="s">
        <v>19</v>
      </c>
      <c r="H604" s="1" t="s">
        <v>1555</v>
      </c>
      <c r="I604" s="1" t="s">
        <v>1556</v>
      </c>
      <c r="J604" s="1" t="s">
        <v>1556</v>
      </c>
      <c r="K604" s="2"/>
      <c r="L604" s="1">
        <v>0.0</v>
      </c>
      <c r="M604" s="1"/>
      <c r="N604" s="1">
        <v>15.838766666666666</v>
      </c>
      <c r="O604" s="1" t="s">
        <v>30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idden="1">
      <c r="A605" s="1" t="s">
        <v>15</v>
      </c>
      <c r="B605" s="1" t="s">
        <v>16</v>
      </c>
      <c r="C605" s="1">
        <v>558.0</v>
      </c>
      <c r="D605" s="1">
        <v>0.0</v>
      </c>
      <c r="E605" s="1" t="s">
        <v>1457</v>
      </c>
      <c r="F605" s="1" t="s">
        <v>18</v>
      </c>
      <c r="G605" s="1" t="s">
        <v>35</v>
      </c>
      <c r="H605" s="1" t="s">
        <v>1557</v>
      </c>
      <c r="I605" s="1" t="s">
        <v>1558</v>
      </c>
      <c r="J605" s="1" t="s">
        <v>1559</v>
      </c>
      <c r="K605" s="1" t="s">
        <v>1560</v>
      </c>
      <c r="L605" s="1">
        <v>0.0</v>
      </c>
      <c r="M605" s="1">
        <v>0.004116666666666667</v>
      </c>
      <c r="N605" s="1">
        <v>16.065816666666667</v>
      </c>
      <c r="O605" s="1" t="s">
        <v>24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idden="1">
      <c r="A606" s="1" t="s">
        <v>44</v>
      </c>
      <c r="B606" s="1" t="s">
        <v>16</v>
      </c>
      <c r="C606" s="1">
        <v>329.0</v>
      </c>
      <c r="D606" s="1">
        <v>0.0</v>
      </c>
      <c r="E606" s="1" t="s">
        <v>45</v>
      </c>
      <c r="F606" s="1" t="s">
        <v>27</v>
      </c>
      <c r="G606" s="1" t="s">
        <v>19</v>
      </c>
      <c r="H606" s="1" t="s">
        <v>1561</v>
      </c>
      <c r="I606" s="1" t="s">
        <v>1562</v>
      </c>
      <c r="J606" s="1" t="s">
        <v>1562</v>
      </c>
      <c r="K606" s="2"/>
      <c r="L606" s="1">
        <v>0.0</v>
      </c>
      <c r="M606" s="1"/>
      <c r="N606" s="1">
        <v>15.5465</v>
      </c>
      <c r="O606" s="1" t="s">
        <v>30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idden="1">
      <c r="A607" s="1" t="s">
        <v>15</v>
      </c>
      <c r="B607" s="1" t="s">
        <v>16</v>
      </c>
      <c r="C607" s="3">
        <v>299.0</v>
      </c>
      <c r="D607" s="1">
        <v>75.0</v>
      </c>
      <c r="E607" s="2"/>
      <c r="F607" s="1" t="s">
        <v>39</v>
      </c>
      <c r="G607" s="1" t="s">
        <v>52</v>
      </c>
      <c r="H607" s="1" t="s">
        <v>1563</v>
      </c>
      <c r="I607" s="1" t="s">
        <v>1564</v>
      </c>
      <c r="J607" s="1" t="s">
        <v>1564</v>
      </c>
      <c r="K607" s="2"/>
      <c r="L607" s="1">
        <v>-12.0</v>
      </c>
      <c r="M607" s="1"/>
      <c r="N607" s="1">
        <v>6.882366666666667</v>
      </c>
      <c r="O607" s="1" t="s">
        <v>24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idden="1">
      <c r="A608" s="1" t="s">
        <v>15</v>
      </c>
      <c r="B608" s="1" t="s">
        <v>16</v>
      </c>
      <c r="C608" s="3">
        <v>396.0</v>
      </c>
      <c r="D608" s="1">
        <v>19.0</v>
      </c>
      <c r="E608" s="1" t="s">
        <v>1457</v>
      </c>
      <c r="F608" s="1" t="s">
        <v>18</v>
      </c>
      <c r="G608" s="1" t="s">
        <v>19</v>
      </c>
      <c r="H608" s="1" t="s">
        <v>1565</v>
      </c>
      <c r="I608" s="1" t="s">
        <v>1566</v>
      </c>
      <c r="J608" s="1" t="s">
        <v>1567</v>
      </c>
      <c r="K608" s="1" t="s">
        <v>1568</v>
      </c>
      <c r="L608" s="1">
        <v>8.0</v>
      </c>
      <c r="M608" s="1">
        <v>0.0049833333333333335</v>
      </c>
      <c r="N608" s="1">
        <v>22.596116666666667</v>
      </c>
      <c r="O608" s="1" t="s">
        <v>24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idden="1">
      <c r="A609" s="1" t="s">
        <v>15</v>
      </c>
      <c r="B609" s="1" t="s">
        <v>16</v>
      </c>
      <c r="C609" s="1">
        <v>358.0</v>
      </c>
      <c r="D609" s="1">
        <v>0.0</v>
      </c>
      <c r="E609" s="1" t="s">
        <v>45</v>
      </c>
      <c r="F609" s="1" t="s">
        <v>18</v>
      </c>
      <c r="G609" s="1" t="s">
        <v>19</v>
      </c>
      <c r="H609" s="1" t="s">
        <v>1569</v>
      </c>
      <c r="I609" s="1" t="s">
        <v>1570</v>
      </c>
      <c r="J609" s="1" t="s">
        <v>1571</v>
      </c>
      <c r="K609" s="1" t="s">
        <v>1572</v>
      </c>
      <c r="L609" s="1">
        <v>-5.0</v>
      </c>
      <c r="M609" s="1">
        <v>4.0126</v>
      </c>
      <c r="N609" s="1">
        <v>15.295916666666667</v>
      </c>
      <c r="O609" s="1" t="s">
        <v>24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idden="1">
      <c r="A610" s="1" t="s">
        <v>15</v>
      </c>
      <c r="B610" s="1" t="s">
        <v>16</v>
      </c>
      <c r="C610" s="1">
        <v>444.0</v>
      </c>
      <c r="D610" s="1">
        <v>111.0</v>
      </c>
      <c r="E610" s="2"/>
      <c r="F610" s="1" t="s">
        <v>39</v>
      </c>
      <c r="G610" s="1" t="s">
        <v>52</v>
      </c>
      <c r="H610" s="1" t="s">
        <v>1573</v>
      </c>
      <c r="I610" s="1" t="s">
        <v>1574</v>
      </c>
      <c r="J610" s="1" t="s">
        <v>1574</v>
      </c>
      <c r="K610" s="2"/>
      <c r="L610" s="1">
        <v>-14.0</v>
      </c>
      <c r="M610" s="1"/>
      <c r="N610" s="1">
        <v>16.807683333333333</v>
      </c>
      <c r="O610" s="1" t="s">
        <v>24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idden="1">
      <c r="A611" s="1" t="s">
        <v>25</v>
      </c>
      <c r="B611" s="1" t="s">
        <v>16</v>
      </c>
      <c r="C611" s="1">
        <v>394.0</v>
      </c>
      <c r="D611" s="1">
        <v>0.0</v>
      </c>
      <c r="E611" s="2"/>
      <c r="F611" s="1" t="s">
        <v>27</v>
      </c>
      <c r="G611" s="1" t="s">
        <v>19</v>
      </c>
      <c r="H611" s="1" t="s">
        <v>1575</v>
      </c>
      <c r="I611" s="1" t="s">
        <v>1576</v>
      </c>
      <c r="J611" s="1" t="s">
        <v>1576</v>
      </c>
      <c r="K611" s="2"/>
      <c r="L611" s="1">
        <v>1.0</v>
      </c>
      <c r="M611" s="1"/>
      <c r="N611" s="1">
        <v>16.63845</v>
      </c>
      <c r="O611" s="1" t="s">
        <v>30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idden="1">
      <c r="A612" s="1" t="s">
        <v>55</v>
      </c>
      <c r="B612" s="1" t="s">
        <v>16</v>
      </c>
      <c r="C612" s="3">
        <v>429.0</v>
      </c>
      <c r="D612" s="1">
        <v>0.0</v>
      </c>
      <c r="E612" s="1" t="s">
        <v>1577</v>
      </c>
      <c r="F612" s="1" t="s">
        <v>27</v>
      </c>
      <c r="G612" s="1" t="s">
        <v>19</v>
      </c>
      <c r="H612" s="1" t="s">
        <v>1578</v>
      </c>
      <c r="I612" s="1" t="s">
        <v>1579</v>
      </c>
      <c r="J612" s="1" t="s">
        <v>1579</v>
      </c>
      <c r="K612" s="2"/>
      <c r="L612" s="1">
        <v>2.0</v>
      </c>
      <c r="M612" s="1"/>
      <c r="N612" s="1">
        <v>17.029333333333334</v>
      </c>
      <c r="O612" s="1" t="s">
        <v>30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idden="1">
      <c r="A613" s="1" t="s">
        <v>15</v>
      </c>
      <c r="B613" s="1" t="s">
        <v>16</v>
      </c>
      <c r="C613" s="1">
        <v>309.0</v>
      </c>
      <c r="D613" s="1">
        <v>0.0</v>
      </c>
      <c r="E613" s="1" t="s">
        <v>17</v>
      </c>
      <c r="F613" s="1" t="s">
        <v>18</v>
      </c>
      <c r="G613" s="1" t="s">
        <v>35</v>
      </c>
      <c r="H613" s="1" t="s">
        <v>1580</v>
      </c>
      <c r="I613" s="1" t="s">
        <v>1581</v>
      </c>
      <c r="J613" s="1" t="s">
        <v>1582</v>
      </c>
      <c r="K613" s="1" t="s">
        <v>1583</v>
      </c>
      <c r="L613" s="1">
        <v>-8.0</v>
      </c>
      <c r="M613" s="1">
        <v>0.007466666666666667</v>
      </c>
      <c r="N613" s="1">
        <v>10.385783333333332</v>
      </c>
      <c r="O613" s="1" t="s">
        <v>24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idden="1">
      <c r="A614" s="1" t="s">
        <v>44</v>
      </c>
      <c r="B614" s="1" t="s">
        <v>16</v>
      </c>
      <c r="C614" s="1">
        <v>289.0</v>
      </c>
      <c r="D614" s="1">
        <v>0.0</v>
      </c>
      <c r="E614" s="1" t="s">
        <v>45</v>
      </c>
      <c r="F614" s="1" t="s">
        <v>27</v>
      </c>
      <c r="G614" s="1" t="s">
        <v>19</v>
      </c>
      <c r="H614" s="1" t="s">
        <v>1584</v>
      </c>
      <c r="I614" s="1" t="s">
        <v>1585</v>
      </c>
      <c r="J614" s="1" t="s">
        <v>1585</v>
      </c>
      <c r="K614" s="2"/>
      <c r="L614" s="1">
        <v>-1.0</v>
      </c>
      <c r="M614" s="1"/>
      <c r="N614" s="1">
        <v>13.94245</v>
      </c>
      <c r="O614" s="1" t="s">
        <v>30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idden="1">
      <c r="A615" s="1" t="s">
        <v>15</v>
      </c>
      <c r="B615" s="1" t="s">
        <v>16</v>
      </c>
      <c r="C615" s="3">
        <v>736.0</v>
      </c>
      <c r="D615" s="1">
        <v>0.0</v>
      </c>
      <c r="E615" s="1" t="s">
        <v>17</v>
      </c>
      <c r="F615" s="1" t="s">
        <v>18</v>
      </c>
      <c r="G615" s="1" t="s">
        <v>19</v>
      </c>
      <c r="H615" s="1" t="s">
        <v>1586</v>
      </c>
      <c r="I615" s="1" t="s">
        <v>1587</v>
      </c>
      <c r="J615" s="1" t="s">
        <v>1588</v>
      </c>
      <c r="K615" s="1" t="s">
        <v>1589</v>
      </c>
      <c r="L615" s="1">
        <v>0.0</v>
      </c>
      <c r="M615" s="1">
        <v>0.005533333333333334</v>
      </c>
      <c r="N615" s="1">
        <v>19.93</v>
      </c>
      <c r="O615" s="1" t="s">
        <v>24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idden="1">
      <c r="A616" s="1" t="s">
        <v>25</v>
      </c>
      <c r="B616" s="1" t="s">
        <v>16</v>
      </c>
      <c r="C616" s="1">
        <v>785.0</v>
      </c>
      <c r="D616" s="1">
        <v>0.0</v>
      </c>
      <c r="E616" s="2"/>
      <c r="F616" s="1" t="s">
        <v>27</v>
      </c>
      <c r="G616" s="1" t="s">
        <v>19</v>
      </c>
      <c r="H616" s="1" t="s">
        <v>1590</v>
      </c>
      <c r="I616" s="1" t="s">
        <v>1591</v>
      </c>
      <c r="J616" s="1" t="s">
        <v>1591</v>
      </c>
      <c r="K616" s="2"/>
      <c r="L616" s="1">
        <v>0.0</v>
      </c>
      <c r="M616" s="1"/>
      <c r="N616" s="1">
        <v>14.6996</v>
      </c>
      <c r="O616" s="1" t="s">
        <v>30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idden="1">
      <c r="A617" s="1" t="s">
        <v>15</v>
      </c>
      <c r="B617" s="1" t="s">
        <v>16</v>
      </c>
      <c r="C617" s="3">
        <v>672.0</v>
      </c>
      <c r="D617" s="1">
        <v>0.0</v>
      </c>
      <c r="E617" s="1" t="s">
        <v>1457</v>
      </c>
      <c r="F617" s="1" t="s">
        <v>18</v>
      </c>
      <c r="G617" s="1" t="s">
        <v>19</v>
      </c>
      <c r="H617" s="1" t="s">
        <v>1592</v>
      </c>
      <c r="I617" s="1" t="s">
        <v>1593</v>
      </c>
      <c r="J617" s="1" t="s">
        <v>1594</v>
      </c>
      <c r="K617" s="1" t="s">
        <v>1595</v>
      </c>
      <c r="L617" s="1">
        <v>-8.0</v>
      </c>
      <c r="M617" s="1">
        <v>0.00555</v>
      </c>
      <c r="N617" s="1">
        <v>13.516916666666667</v>
      </c>
      <c r="O617" s="1" t="s">
        <v>24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idden="1">
      <c r="A618" s="1" t="s">
        <v>44</v>
      </c>
      <c r="B618" s="1" t="s">
        <v>16</v>
      </c>
      <c r="C618" s="1">
        <v>403.0</v>
      </c>
      <c r="D618" s="1">
        <v>0.0</v>
      </c>
      <c r="E618" s="1" t="s">
        <v>45</v>
      </c>
      <c r="F618" s="1" t="s">
        <v>27</v>
      </c>
      <c r="G618" s="1" t="s">
        <v>19</v>
      </c>
      <c r="H618" s="1" t="s">
        <v>1596</v>
      </c>
      <c r="I618" s="1" t="s">
        <v>1597</v>
      </c>
      <c r="J618" s="1" t="s">
        <v>1597</v>
      </c>
      <c r="K618" s="2"/>
      <c r="L618" s="1">
        <v>1.0</v>
      </c>
      <c r="M618" s="1"/>
      <c r="N618" s="1">
        <v>16.19098333333333</v>
      </c>
      <c r="O618" s="1" t="s">
        <v>30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idden="1">
      <c r="A619" s="1" t="s">
        <v>15</v>
      </c>
      <c r="B619" s="1" t="s">
        <v>16</v>
      </c>
      <c r="C619" s="1">
        <v>287.0</v>
      </c>
      <c r="D619" s="1">
        <v>67.0</v>
      </c>
      <c r="E619" s="2"/>
      <c r="F619" s="1" t="s">
        <v>39</v>
      </c>
      <c r="G619" s="1" t="s">
        <v>19</v>
      </c>
      <c r="H619" s="1" t="s">
        <v>1598</v>
      </c>
      <c r="I619" s="1" t="s">
        <v>1599</v>
      </c>
      <c r="J619" s="1" t="s">
        <v>1599</v>
      </c>
      <c r="K619" s="2"/>
      <c r="L619" s="1">
        <v>-7.0</v>
      </c>
      <c r="M619" s="1"/>
      <c r="N619" s="1">
        <v>11.70575</v>
      </c>
      <c r="O619" s="1" t="s">
        <v>24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idden="1">
      <c r="A620" s="1" t="s">
        <v>15</v>
      </c>
      <c r="B620" s="1" t="s">
        <v>16</v>
      </c>
      <c r="C620" s="1">
        <v>600.0</v>
      </c>
      <c r="D620" s="1">
        <v>167.0</v>
      </c>
      <c r="E620" s="2"/>
      <c r="F620" s="1" t="s">
        <v>39</v>
      </c>
      <c r="G620" s="1" t="s">
        <v>19</v>
      </c>
      <c r="H620" s="1" t="s">
        <v>1600</v>
      </c>
      <c r="I620" s="1" t="s">
        <v>1601</v>
      </c>
      <c r="J620" s="1" t="s">
        <v>1601</v>
      </c>
      <c r="K620" s="2"/>
      <c r="L620" s="1">
        <v>-5.0</v>
      </c>
      <c r="M620" s="1"/>
      <c r="N620" s="1">
        <v>13.671066666666666</v>
      </c>
      <c r="O620" s="1" t="s">
        <v>24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idden="1">
      <c r="A621" s="1" t="s">
        <v>25</v>
      </c>
      <c r="B621" s="1" t="s">
        <v>16</v>
      </c>
      <c r="C621" s="1">
        <v>736.0</v>
      </c>
      <c r="D621" s="1">
        <v>0.0</v>
      </c>
      <c r="E621" s="2"/>
      <c r="F621" s="1" t="s">
        <v>27</v>
      </c>
      <c r="G621" s="1" t="s">
        <v>19</v>
      </c>
      <c r="H621" s="1" t="s">
        <v>1602</v>
      </c>
      <c r="I621" s="1" t="s">
        <v>1603</v>
      </c>
      <c r="J621" s="1" t="s">
        <v>1603</v>
      </c>
      <c r="K621" s="2"/>
      <c r="L621" s="1">
        <v>-2.0</v>
      </c>
      <c r="M621" s="1"/>
      <c r="N621" s="1">
        <v>12.422816666666666</v>
      </c>
      <c r="O621" s="1" t="s">
        <v>30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idden="1">
      <c r="A622" s="1" t="s">
        <v>25</v>
      </c>
      <c r="B622" s="1" t="s">
        <v>16</v>
      </c>
      <c r="C622" s="1">
        <v>329.0</v>
      </c>
      <c r="D622" s="1">
        <v>0.0</v>
      </c>
      <c r="E622" s="2"/>
      <c r="F622" s="1" t="s">
        <v>27</v>
      </c>
      <c r="G622" s="1" t="s">
        <v>19</v>
      </c>
      <c r="H622" s="1" t="s">
        <v>1604</v>
      </c>
      <c r="I622" s="1" t="s">
        <v>1605</v>
      </c>
      <c r="J622" s="1" t="s">
        <v>1605</v>
      </c>
      <c r="K622" s="2"/>
      <c r="L622" s="1">
        <v>-3.0</v>
      </c>
      <c r="M622" s="1"/>
      <c r="N622" s="1">
        <v>11.60615</v>
      </c>
      <c r="O622" s="1" t="s">
        <v>30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idden="1">
      <c r="A623" s="1" t="s">
        <v>55</v>
      </c>
      <c r="B623" s="1" t="s">
        <v>16</v>
      </c>
      <c r="C623" s="1">
        <v>349.0</v>
      </c>
      <c r="D623" s="1">
        <v>0.0</v>
      </c>
      <c r="E623" s="1" t="s">
        <v>1606</v>
      </c>
      <c r="F623" s="1" t="s">
        <v>27</v>
      </c>
      <c r="G623" s="1" t="s">
        <v>19</v>
      </c>
      <c r="H623" s="1" t="s">
        <v>1607</v>
      </c>
      <c r="I623" s="1" t="s">
        <v>1608</v>
      </c>
      <c r="J623" s="1" t="s">
        <v>1608</v>
      </c>
      <c r="K623" s="2"/>
      <c r="L623" s="1">
        <v>-7.0</v>
      </c>
      <c r="M623" s="1"/>
      <c r="N623" s="1">
        <v>7.842966666666666</v>
      </c>
      <c r="O623" s="1" t="s">
        <v>30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idden="1">
      <c r="A624" s="1" t="s">
        <v>15</v>
      </c>
      <c r="B624" s="1" t="s">
        <v>16</v>
      </c>
      <c r="C624" s="1">
        <v>358.0</v>
      </c>
      <c r="D624" s="1">
        <v>0.0</v>
      </c>
      <c r="E624" s="1" t="s">
        <v>1457</v>
      </c>
      <c r="F624" s="1" t="s">
        <v>18</v>
      </c>
      <c r="G624" s="1" t="s">
        <v>19</v>
      </c>
      <c r="H624" s="1" t="s">
        <v>1609</v>
      </c>
      <c r="I624" s="1" t="s">
        <v>1610</v>
      </c>
      <c r="J624" s="1" t="s">
        <v>1611</v>
      </c>
      <c r="K624" s="1" t="s">
        <v>1612</v>
      </c>
      <c r="L624" s="1">
        <v>-4.0</v>
      </c>
      <c r="M624" s="1">
        <v>0.007483333333333333</v>
      </c>
      <c r="N624" s="1">
        <v>8.329783333333333</v>
      </c>
      <c r="O624" s="1" t="s">
        <v>24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idden="1">
      <c r="A625" s="1" t="s">
        <v>38</v>
      </c>
      <c r="B625" s="1" t="s">
        <v>16</v>
      </c>
      <c r="C625" s="1">
        <v>119.0</v>
      </c>
      <c r="D625" s="1">
        <v>0.0</v>
      </c>
      <c r="E625" s="2"/>
      <c r="F625" s="1" t="s">
        <v>39</v>
      </c>
      <c r="G625" s="1" t="s">
        <v>35</v>
      </c>
      <c r="H625" s="1" t="s">
        <v>1613</v>
      </c>
      <c r="I625" s="1" t="s">
        <v>1614</v>
      </c>
      <c r="J625" s="1" t="s">
        <v>1614</v>
      </c>
      <c r="K625" s="2"/>
      <c r="L625" s="1">
        <v>1.0</v>
      </c>
      <c r="M625" s="1"/>
      <c r="N625" s="1">
        <v>6.5858</v>
      </c>
      <c r="O625" s="1" t="s">
        <v>43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idden="1">
      <c r="A626" s="1" t="s">
        <v>15</v>
      </c>
      <c r="B626" s="1" t="s">
        <v>16</v>
      </c>
      <c r="C626" s="1">
        <v>267.0</v>
      </c>
      <c r="D626" s="1">
        <v>62.0</v>
      </c>
      <c r="E626" s="2"/>
      <c r="F626" s="1" t="s">
        <v>39</v>
      </c>
      <c r="G626" s="1" t="s">
        <v>52</v>
      </c>
      <c r="H626" s="1" t="s">
        <v>1615</v>
      </c>
      <c r="I626" s="1" t="s">
        <v>1616</v>
      </c>
      <c r="J626" s="1" t="s">
        <v>1616</v>
      </c>
      <c r="K626" s="2"/>
      <c r="L626" s="1">
        <v>-11.0</v>
      </c>
      <c r="M626" s="1"/>
      <c r="N626" s="1">
        <v>7.819116666666667</v>
      </c>
      <c r="O626" s="1" t="s">
        <v>24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idden="1">
      <c r="A627" s="1" t="s">
        <v>25</v>
      </c>
      <c r="B627" s="1" t="s">
        <v>16</v>
      </c>
      <c r="C627" s="1">
        <v>364.0</v>
      </c>
      <c r="D627" s="1">
        <v>0.0</v>
      </c>
      <c r="E627" s="2"/>
      <c r="F627" s="1" t="s">
        <v>27</v>
      </c>
      <c r="G627" s="1" t="s">
        <v>19</v>
      </c>
      <c r="H627" s="1" t="s">
        <v>1617</v>
      </c>
      <c r="I627" s="1" t="s">
        <v>1618</v>
      </c>
      <c r="J627" s="1" t="s">
        <v>1618</v>
      </c>
      <c r="K627" s="2"/>
      <c r="L627" s="1">
        <v>-3.0</v>
      </c>
      <c r="M627" s="1"/>
      <c r="N627" s="1">
        <v>11.669766666666666</v>
      </c>
      <c r="O627" s="1" t="s">
        <v>30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idden="1">
      <c r="A628" s="1" t="s">
        <v>15</v>
      </c>
      <c r="B628" s="1" t="s">
        <v>16</v>
      </c>
      <c r="C628" s="1">
        <v>453.0</v>
      </c>
      <c r="D628" s="1">
        <v>0.0</v>
      </c>
      <c r="E628" s="1" t="s">
        <v>1457</v>
      </c>
      <c r="F628" s="1" t="s">
        <v>18</v>
      </c>
      <c r="G628" s="1" t="s">
        <v>19</v>
      </c>
      <c r="H628" s="1" t="s">
        <v>1619</v>
      </c>
      <c r="I628" s="1" t="s">
        <v>1620</v>
      </c>
      <c r="J628" s="1" t="s">
        <v>1621</v>
      </c>
      <c r="K628" s="1" t="s">
        <v>1622</v>
      </c>
      <c r="L628" s="1">
        <v>-3.0</v>
      </c>
      <c r="M628" s="1">
        <v>0.008816666666666667</v>
      </c>
      <c r="N628" s="1">
        <v>7.409366666666667</v>
      </c>
      <c r="O628" s="1" t="s">
        <v>24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idden="1">
      <c r="A629" s="1" t="s">
        <v>55</v>
      </c>
      <c r="B629" s="1" t="s">
        <v>16</v>
      </c>
      <c r="C629" s="3">
        <v>289.0</v>
      </c>
      <c r="D629" s="1">
        <v>0.0</v>
      </c>
      <c r="E629" s="1" t="s">
        <v>379</v>
      </c>
      <c r="F629" s="1" t="s">
        <v>27</v>
      </c>
      <c r="G629" s="1" t="s">
        <v>19</v>
      </c>
      <c r="H629" s="1" t="s">
        <v>1623</v>
      </c>
      <c r="I629" s="1" t="s">
        <v>1624</v>
      </c>
      <c r="J629" s="1" t="s">
        <v>1624</v>
      </c>
      <c r="K629" s="2"/>
      <c r="L629" s="1">
        <v>-9.0</v>
      </c>
      <c r="M629" s="1"/>
      <c r="N629" s="1">
        <v>5.405766666666667</v>
      </c>
      <c r="O629" s="1" t="s">
        <v>30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idden="1">
      <c r="A630" s="1" t="s">
        <v>44</v>
      </c>
      <c r="B630" s="1" t="s">
        <v>16</v>
      </c>
      <c r="C630" s="1">
        <v>329.0</v>
      </c>
      <c r="D630" s="1">
        <v>0.0</v>
      </c>
      <c r="E630" s="1" t="s">
        <v>45</v>
      </c>
      <c r="F630" s="1" t="s">
        <v>27</v>
      </c>
      <c r="G630" s="1" t="s">
        <v>19</v>
      </c>
      <c r="H630" s="1" t="s">
        <v>1625</v>
      </c>
      <c r="I630" s="1" t="s">
        <v>1626</v>
      </c>
      <c r="J630" s="1" t="s">
        <v>1626</v>
      </c>
      <c r="K630" s="2"/>
      <c r="L630" s="1">
        <v>-8.0</v>
      </c>
      <c r="M630" s="1"/>
      <c r="N630" s="1">
        <v>6.11245</v>
      </c>
      <c r="O630" s="1" t="s">
        <v>30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idden="1">
      <c r="A631" s="1" t="s">
        <v>15</v>
      </c>
      <c r="B631" s="1" t="s">
        <v>16</v>
      </c>
      <c r="C631" s="1">
        <v>758.0</v>
      </c>
      <c r="D631" s="1">
        <v>0.0</v>
      </c>
      <c r="E631" s="1" t="s">
        <v>1457</v>
      </c>
      <c r="F631" s="1" t="s">
        <v>18</v>
      </c>
      <c r="G631" s="1" t="s">
        <v>19</v>
      </c>
      <c r="H631" s="1" t="s">
        <v>1627</v>
      </c>
      <c r="I631" s="1" t="s">
        <v>1628</v>
      </c>
      <c r="J631" s="1" t="s">
        <v>1629</v>
      </c>
      <c r="K631" s="1" t="s">
        <v>1630</v>
      </c>
      <c r="L631" s="1">
        <v>-9.0</v>
      </c>
      <c r="M631" s="1">
        <v>0.0049833333333333335</v>
      </c>
      <c r="N631" s="1">
        <v>15.746383333333334</v>
      </c>
      <c r="O631" s="1" t="s">
        <v>24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idden="1">
      <c r="A632" s="1" t="s">
        <v>25</v>
      </c>
      <c r="B632" s="1" t="s">
        <v>16</v>
      </c>
      <c r="C632" s="1">
        <v>693.0</v>
      </c>
      <c r="D632" s="1">
        <v>0.0</v>
      </c>
      <c r="E632" s="2"/>
      <c r="F632" s="1" t="s">
        <v>27</v>
      </c>
      <c r="G632" s="1" t="s">
        <v>19</v>
      </c>
      <c r="H632" s="1" t="s">
        <v>1631</v>
      </c>
      <c r="I632" s="1" t="s">
        <v>1632</v>
      </c>
      <c r="J632" s="1" t="s">
        <v>1632</v>
      </c>
      <c r="K632" s="2"/>
      <c r="L632" s="1">
        <v>-6.0</v>
      </c>
      <c r="M632" s="1"/>
      <c r="N632" s="1">
        <v>8.7876</v>
      </c>
      <c r="O632" s="1" t="s">
        <v>30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idden="1">
      <c r="A633" s="1" t="s">
        <v>55</v>
      </c>
      <c r="B633" s="1" t="s">
        <v>16</v>
      </c>
      <c r="C633" s="1">
        <v>464.0</v>
      </c>
      <c r="D633" s="1">
        <v>0.0</v>
      </c>
      <c r="E633" s="1" t="s">
        <v>1452</v>
      </c>
      <c r="F633" s="1" t="s">
        <v>27</v>
      </c>
      <c r="G633" s="1" t="s">
        <v>19</v>
      </c>
      <c r="H633" s="1" t="s">
        <v>1633</v>
      </c>
      <c r="I633" s="1" t="s">
        <v>1634</v>
      </c>
      <c r="J633" s="1" t="s">
        <v>1634</v>
      </c>
      <c r="K633" s="2"/>
      <c r="L633" s="1">
        <v>-4.0</v>
      </c>
      <c r="M633" s="1"/>
      <c r="N633" s="1">
        <v>10.5029</v>
      </c>
      <c r="O633" s="1" t="s">
        <v>30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idden="1">
      <c r="A634" s="1" t="s">
        <v>25</v>
      </c>
      <c r="B634" s="1" t="s">
        <v>16</v>
      </c>
      <c r="C634" s="1">
        <v>329.0</v>
      </c>
      <c r="D634" s="1">
        <v>0.0</v>
      </c>
      <c r="E634" s="2"/>
      <c r="F634" s="1" t="s">
        <v>27</v>
      </c>
      <c r="G634" s="1" t="s">
        <v>19</v>
      </c>
      <c r="H634" s="1" t="s">
        <v>1635</v>
      </c>
      <c r="I634" s="1" t="s">
        <v>1636</v>
      </c>
      <c r="J634" s="1" t="s">
        <v>1636</v>
      </c>
      <c r="K634" s="2"/>
      <c r="L634" s="1">
        <v>-5.0</v>
      </c>
      <c r="M634" s="1"/>
      <c r="N634" s="1">
        <v>9.19775</v>
      </c>
      <c r="O634" s="1" t="s">
        <v>30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idden="1">
      <c r="A635" s="1" t="s">
        <v>25</v>
      </c>
      <c r="B635" s="1" t="s">
        <v>16</v>
      </c>
      <c r="C635" s="1">
        <v>538.0</v>
      </c>
      <c r="D635" s="1">
        <v>0.0</v>
      </c>
      <c r="E635" s="2"/>
      <c r="F635" s="1" t="s">
        <v>27</v>
      </c>
      <c r="G635" s="1" t="s">
        <v>19</v>
      </c>
      <c r="H635" s="1" t="s">
        <v>1637</v>
      </c>
      <c r="I635" s="1" t="s">
        <v>1638</v>
      </c>
      <c r="J635" s="1" t="s">
        <v>1638</v>
      </c>
      <c r="K635" s="2"/>
      <c r="L635" s="1">
        <v>-5.0</v>
      </c>
      <c r="M635" s="1"/>
      <c r="N635" s="1">
        <v>9.103033333333334</v>
      </c>
      <c r="O635" s="1" t="s">
        <v>30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idden="1">
      <c r="A636" s="1" t="s">
        <v>44</v>
      </c>
      <c r="B636" s="1" t="s">
        <v>16</v>
      </c>
      <c r="C636" s="1">
        <v>329.0</v>
      </c>
      <c r="D636" s="1">
        <v>0.0</v>
      </c>
      <c r="E636" s="1" t="s">
        <v>45</v>
      </c>
      <c r="F636" s="1" t="s">
        <v>27</v>
      </c>
      <c r="G636" s="1" t="s">
        <v>19</v>
      </c>
      <c r="H636" s="1" t="s">
        <v>1639</v>
      </c>
      <c r="I636" s="1" t="s">
        <v>1640</v>
      </c>
      <c r="J636" s="1" t="s">
        <v>1640</v>
      </c>
      <c r="K636" s="2"/>
      <c r="L636" s="1">
        <v>-7.0</v>
      </c>
      <c r="M636" s="1"/>
      <c r="N636" s="1">
        <v>7.5892</v>
      </c>
      <c r="O636" s="1" t="s">
        <v>30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idden="1">
      <c r="A637" s="1" t="s">
        <v>25</v>
      </c>
      <c r="B637" s="1" t="s">
        <v>16</v>
      </c>
      <c r="C637" s="1">
        <v>289.0</v>
      </c>
      <c r="D637" s="1">
        <v>0.0</v>
      </c>
      <c r="E637" s="2"/>
      <c r="F637" s="1" t="s">
        <v>27</v>
      </c>
      <c r="G637" s="1" t="s">
        <v>35</v>
      </c>
      <c r="H637" s="1" t="s">
        <v>1641</v>
      </c>
      <c r="I637" s="1" t="s">
        <v>1642</v>
      </c>
      <c r="J637" s="1" t="s">
        <v>1642</v>
      </c>
      <c r="K637" s="2"/>
      <c r="L637" s="1">
        <v>-8.0</v>
      </c>
      <c r="M637" s="1"/>
      <c r="N637" s="1">
        <v>6.943516666666667</v>
      </c>
      <c r="O637" s="1" t="s">
        <v>30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idden="1">
      <c r="A638" s="1" t="s">
        <v>15</v>
      </c>
      <c r="B638" s="1" t="s">
        <v>16</v>
      </c>
      <c r="C638" s="1">
        <v>250.0</v>
      </c>
      <c r="D638" s="1">
        <v>0.0</v>
      </c>
      <c r="E638" s="1" t="s">
        <v>17</v>
      </c>
      <c r="F638" s="1" t="s">
        <v>18</v>
      </c>
      <c r="G638" s="1" t="s">
        <v>35</v>
      </c>
      <c r="H638" s="1" t="s">
        <v>1643</v>
      </c>
      <c r="I638" s="1" t="s">
        <v>1644</v>
      </c>
      <c r="J638" s="1" t="s">
        <v>1645</v>
      </c>
      <c r="K638" s="1" t="s">
        <v>1646</v>
      </c>
      <c r="L638" s="1">
        <v>-11.0</v>
      </c>
      <c r="M638" s="1">
        <v>0.004166666666666667</v>
      </c>
      <c r="N638" s="1">
        <v>8.576033333333333</v>
      </c>
      <c r="O638" s="1" t="s">
        <v>24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idden="1">
      <c r="A639" s="1" t="s">
        <v>38</v>
      </c>
      <c r="B639" s="1" t="s">
        <v>16</v>
      </c>
      <c r="C639" s="3">
        <v>249.0</v>
      </c>
      <c r="D639" s="1">
        <v>0.0</v>
      </c>
      <c r="E639" s="2"/>
      <c r="F639" s="1" t="s">
        <v>39</v>
      </c>
      <c r="G639" s="1" t="s">
        <v>35</v>
      </c>
      <c r="H639" s="1" t="s">
        <v>1647</v>
      </c>
      <c r="I639" s="1" t="s">
        <v>1648</v>
      </c>
      <c r="J639" s="1" t="s">
        <v>1648</v>
      </c>
      <c r="K639" s="2"/>
      <c r="L639" s="1">
        <v>5.0</v>
      </c>
      <c r="M639" s="1"/>
      <c r="N639" s="1">
        <v>10.81185</v>
      </c>
      <c r="O639" s="1" t="s">
        <v>43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idden="1">
      <c r="A640" s="1" t="s">
        <v>15</v>
      </c>
      <c r="B640" s="1" t="s">
        <v>16</v>
      </c>
      <c r="C640" s="1">
        <v>278.0</v>
      </c>
      <c r="D640" s="1">
        <v>136.0</v>
      </c>
      <c r="E640" s="2"/>
      <c r="F640" s="1" t="s">
        <v>39</v>
      </c>
      <c r="G640" s="1" t="s">
        <v>19</v>
      </c>
      <c r="H640" s="1" t="s">
        <v>1649</v>
      </c>
      <c r="I640" s="1" t="s">
        <v>1650</v>
      </c>
      <c r="J640" s="1" t="s">
        <v>1650</v>
      </c>
      <c r="K640" s="2"/>
      <c r="L640" s="1">
        <v>0.0</v>
      </c>
      <c r="M640" s="1"/>
      <c r="N640" s="1">
        <v>19.84251666666667</v>
      </c>
      <c r="O640" s="1" t="s">
        <v>24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idden="1">
      <c r="A641" s="1" t="s">
        <v>44</v>
      </c>
      <c r="B641" s="1" t="s">
        <v>16</v>
      </c>
      <c r="C641" s="3">
        <v>329.0</v>
      </c>
      <c r="D641" s="1">
        <v>0.0</v>
      </c>
      <c r="E641" s="1" t="s">
        <v>45</v>
      </c>
      <c r="F641" s="1" t="s">
        <v>27</v>
      </c>
      <c r="G641" s="1" t="s">
        <v>19</v>
      </c>
      <c r="H641" s="1" t="s">
        <v>1651</v>
      </c>
      <c r="I641" s="1" t="s">
        <v>1652</v>
      </c>
      <c r="J641" s="1" t="s">
        <v>1652</v>
      </c>
      <c r="K641" s="2"/>
      <c r="L641" s="1">
        <v>-5.0</v>
      </c>
      <c r="M641" s="1"/>
      <c r="N641" s="1">
        <v>9.684383333333333</v>
      </c>
      <c r="O641" s="1" t="s">
        <v>30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idden="1">
      <c r="A642" s="1" t="s">
        <v>15</v>
      </c>
      <c r="B642" s="1" t="s">
        <v>16</v>
      </c>
      <c r="C642" s="1">
        <v>498.0</v>
      </c>
      <c r="D642" s="1">
        <v>0.0</v>
      </c>
      <c r="E642" s="1" t="s">
        <v>17</v>
      </c>
      <c r="F642" s="1" t="s">
        <v>18</v>
      </c>
      <c r="G642" s="1" t="s">
        <v>35</v>
      </c>
      <c r="H642" s="1" t="s">
        <v>1653</v>
      </c>
      <c r="I642" s="1" t="s">
        <v>1654</v>
      </c>
      <c r="J642" s="1" t="s">
        <v>1655</v>
      </c>
      <c r="K642" s="1" t="s">
        <v>1656</v>
      </c>
      <c r="L642" s="1">
        <v>-8.0</v>
      </c>
      <c r="M642" s="1">
        <v>0.005416666666666667</v>
      </c>
      <c r="N642" s="1">
        <v>9.536316666666666</v>
      </c>
      <c r="O642" s="1" t="s">
        <v>24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idden="1">
      <c r="A643" s="1" t="s">
        <v>15</v>
      </c>
      <c r="B643" s="1" t="s">
        <v>16</v>
      </c>
      <c r="C643" s="3">
        <v>299.0</v>
      </c>
      <c r="D643" s="1">
        <v>75.0</v>
      </c>
      <c r="E643" s="2"/>
      <c r="F643" s="1" t="s">
        <v>39</v>
      </c>
      <c r="G643" s="1" t="s">
        <v>35</v>
      </c>
      <c r="H643" s="1" t="s">
        <v>1657</v>
      </c>
      <c r="I643" s="1" t="s">
        <v>1658</v>
      </c>
      <c r="J643" s="1" t="s">
        <v>1658</v>
      </c>
      <c r="K643" s="2"/>
      <c r="L643" s="1">
        <v>-10.0</v>
      </c>
      <c r="M643" s="1"/>
      <c r="N643" s="1">
        <v>9.015083333333333</v>
      </c>
      <c r="O643" s="1" t="s">
        <v>24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idden="1">
      <c r="A644" s="1" t="s">
        <v>25</v>
      </c>
      <c r="B644" s="1" t="s">
        <v>26</v>
      </c>
      <c r="C644" s="1">
        <v>593.0</v>
      </c>
      <c r="D644" s="1">
        <v>0.0</v>
      </c>
      <c r="E644" s="2"/>
      <c r="F644" s="1" t="s">
        <v>27</v>
      </c>
      <c r="G644" s="1" t="s">
        <v>19</v>
      </c>
      <c r="H644" s="1" t="s">
        <v>1659</v>
      </c>
      <c r="I644" s="1" t="s">
        <v>1660</v>
      </c>
      <c r="J644" s="1" t="s">
        <v>1660</v>
      </c>
      <c r="K644" s="2"/>
      <c r="L644" s="1">
        <v>-2.0</v>
      </c>
      <c r="M644" s="1"/>
      <c r="N644" s="1">
        <v>12.363366666666666</v>
      </c>
      <c r="O644" s="1" t="s">
        <v>30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idden="1">
      <c r="A645" s="1" t="s">
        <v>38</v>
      </c>
      <c r="B645" s="1" t="s">
        <v>16</v>
      </c>
      <c r="C645" s="1">
        <v>20.0</v>
      </c>
      <c r="D645" s="1">
        <v>30.0</v>
      </c>
      <c r="E645" s="2"/>
      <c r="F645" s="1" t="s">
        <v>39</v>
      </c>
      <c r="G645" s="1" t="s">
        <v>35</v>
      </c>
      <c r="H645" s="1" t="s">
        <v>1661</v>
      </c>
      <c r="I645" s="1" t="s">
        <v>1662</v>
      </c>
      <c r="J645" s="1" t="s">
        <v>1662</v>
      </c>
      <c r="K645" s="2"/>
      <c r="L645" s="1">
        <v>-1.0</v>
      </c>
      <c r="M645" s="1"/>
      <c r="N645" s="1">
        <v>3.28135</v>
      </c>
      <c r="O645" s="1" t="s">
        <v>43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idden="1">
      <c r="A646" s="1" t="s">
        <v>15</v>
      </c>
      <c r="B646" s="1" t="s">
        <v>16</v>
      </c>
      <c r="C646" s="3">
        <v>119.0</v>
      </c>
      <c r="D646" s="1">
        <v>0.0</v>
      </c>
      <c r="E646" s="2"/>
      <c r="F646" s="1" t="s">
        <v>39</v>
      </c>
      <c r="G646" s="1" t="s">
        <v>52</v>
      </c>
      <c r="H646" s="1" t="s">
        <v>1663</v>
      </c>
      <c r="I646" s="1" t="s">
        <v>1664</v>
      </c>
      <c r="J646" s="1" t="s">
        <v>1664</v>
      </c>
      <c r="K646" s="2"/>
      <c r="L646" s="1">
        <v>-5.0</v>
      </c>
      <c r="M646" s="1"/>
      <c r="N646" s="1">
        <v>13.481866666666667</v>
      </c>
      <c r="O646" s="1" t="s">
        <v>24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idden="1">
      <c r="A647" s="1" t="s">
        <v>25</v>
      </c>
      <c r="B647" s="1" t="s">
        <v>26</v>
      </c>
      <c r="C647" s="1">
        <v>274.0</v>
      </c>
      <c r="D647" s="1">
        <v>0.0</v>
      </c>
      <c r="E647" s="2"/>
      <c r="F647" s="1" t="s">
        <v>27</v>
      </c>
      <c r="G647" s="1" t="s">
        <v>19</v>
      </c>
      <c r="H647" s="1" t="s">
        <v>1665</v>
      </c>
      <c r="I647" s="1" t="s">
        <v>1666</v>
      </c>
      <c r="J647" s="1" t="s">
        <v>1666</v>
      </c>
      <c r="K647" s="2"/>
      <c r="L647" s="1">
        <v>-9.0</v>
      </c>
      <c r="M647" s="1"/>
      <c r="N647" s="1">
        <v>5.621383333333333</v>
      </c>
      <c r="O647" s="1" t="s">
        <v>30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idden="1">
      <c r="A648" s="1" t="s">
        <v>15</v>
      </c>
      <c r="B648" s="1" t="s">
        <v>16</v>
      </c>
      <c r="C648" s="1">
        <v>269.0</v>
      </c>
      <c r="D648" s="1">
        <v>0.0</v>
      </c>
      <c r="E648" s="1" t="s">
        <v>17</v>
      </c>
      <c r="F648" s="1" t="s">
        <v>18</v>
      </c>
      <c r="G648" s="1" t="s">
        <v>19</v>
      </c>
      <c r="H648" s="1" t="s">
        <v>1667</v>
      </c>
      <c r="I648" s="1" t="s">
        <v>1668</v>
      </c>
      <c r="J648" s="1" t="s">
        <v>1669</v>
      </c>
      <c r="K648" s="1" t="s">
        <v>1670</v>
      </c>
      <c r="L648" s="1">
        <v>-11.0</v>
      </c>
      <c r="M648" s="1">
        <v>0.004333333333333333</v>
      </c>
      <c r="N648" s="1">
        <v>9.96375</v>
      </c>
      <c r="O648" s="1" t="s">
        <v>24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idden="1">
      <c r="A649" s="1" t="s">
        <v>15</v>
      </c>
      <c r="B649" s="1" t="s">
        <v>16</v>
      </c>
      <c r="C649" s="1">
        <v>199.0</v>
      </c>
      <c r="D649" s="1">
        <v>50.0</v>
      </c>
      <c r="E649" s="2"/>
      <c r="F649" s="1" t="s">
        <v>39</v>
      </c>
      <c r="G649" s="1" t="s">
        <v>52</v>
      </c>
      <c r="H649" s="1" t="s">
        <v>1671</v>
      </c>
      <c r="I649" s="1" t="s">
        <v>1672</v>
      </c>
      <c r="J649" s="1" t="s">
        <v>1672</v>
      </c>
      <c r="K649" s="2"/>
      <c r="L649" s="1">
        <v>-9.0</v>
      </c>
      <c r="M649" s="1"/>
      <c r="N649" s="1">
        <v>9.743983333333333</v>
      </c>
      <c r="O649" s="1" t="s">
        <v>24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idden="1">
      <c r="A650" s="1" t="s">
        <v>44</v>
      </c>
      <c r="B650" s="1" t="s">
        <v>16</v>
      </c>
      <c r="C650" s="1">
        <v>304.0</v>
      </c>
      <c r="D650" s="1">
        <v>0.0</v>
      </c>
      <c r="E650" s="1" t="s">
        <v>45</v>
      </c>
      <c r="F650" s="1" t="s">
        <v>27</v>
      </c>
      <c r="G650" s="1" t="s">
        <v>19</v>
      </c>
      <c r="H650" s="1" t="s">
        <v>1673</v>
      </c>
      <c r="I650" s="1" t="s">
        <v>1674</v>
      </c>
      <c r="J650" s="1" t="s">
        <v>1674</v>
      </c>
      <c r="K650" s="2"/>
      <c r="L650" s="1">
        <v>-6.0</v>
      </c>
      <c r="M650" s="1"/>
      <c r="N650" s="1">
        <v>8.002033333333333</v>
      </c>
      <c r="O650" s="1" t="s">
        <v>30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idden="1">
      <c r="A651" s="1" t="s">
        <v>15</v>
      </c>
      <c r="B651" s="1" t="s">
        <v>16</v>
      </c>
      <c r="C651" s="1">
        <v>525.0</v>
      </c>
      <c r="D651" s="1">
        <v>13.0</v>
      </c>
      <c r="E651" s="1" t="s">
        <v>17</v>
      </c>
      <c r="F651" s="1" t="s">
        <v>18</v>
      </c>
      <c r="G651" s="1" t="s">
        <v>19</v>
      </c>
      <c r="H651" s="1" t="s">
        <v>1675</v>
      </c>
      <c r="I651" s="1" t="s">
        <v>1676</v>
      </c>
      <c r="J651" s="1" t="s">
        <v>1677</v>
      </c>
      <c r="K651" s="1" t="s">
        <v>1678</v>
      </c>
      <c r="L651" s="1">
        <v>-10.0</v>
      </c>
      <c r="M651" s="1">
        <v>0.006216666666666666</v>
      </c>
      <c r="N651" s="1">
        <v>11.654716666666667</v>
      </c>
      <c r="O651" s="1" t="s">
        <v>24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1" t="s">
        <v>25</v>
      </c>
      <c r="B652" s="1" t="s">
        <v>26</v>
      </c>
      <c r="C652" s="1">
        <v>563.0</v>
      </c>
      <c r="D652" s="1">
        <v>0.0</v>
      </c>
      <c r="E652" s="2"/>
      <c r="F652" s="1" t="s">
        <v>27</v>
      </c>
      <c r="G652" s="1" t="s">
        <v>19</v>
      </c>
      <c r="H652" s="1" t="s">
        <v>1679</v>
      </c>
      <c r="I652" s="1" t="s">
        <v>1680</v>
      </c>
      <c r="J652" s="1" t="s">
        <v>1680</v>
      </c>
      <c r="K652" s="2"/>
      <c r="L652" s="1">
        <v>-7.0</v>
      </c>
      <c r="M652" s="1"/>
      <c r="N652" s="1">
        <v>7.863166666666666</v>
      </c>
      <c r="O652" s="1" t="s">
        <v>30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idden="1">
      <c r="A653" s="1" t="s">
        <v>15</v>
      </c>
      <c r="B653" s="1" t="s">
        <v>16</v>
      </c>
      <c r="C653" s="3">
        <v>503.0</v>
      </c>
      <c r="D653" s="1">
        <v>0.0</v>
      </c>
      <c r="E653" s="1" t="s">
        <v>17</v>
      </c>
      <c r="F653" s="1" t="s">
        <v>18</v>
      </c>
      <c r="G653" s="1" t="s">
        <v>19</v>
      </c>
      <c r="H653" s="1" t="s">
        <v>1681</v>
      </c>
      <c r="I653" s="1" t="s">
        <v>1682</v>
      </c>
      <c r="J653" s="1" t="s">
        <v>1683</v>
      </c>
      <c r="K653" s="1" t="s">
        <v>1684</v>
      </c>
      <c r="L653" s="1">
        <v>-13.0</v>
      </c>
      <c r="M653" s="1">
        <v>0.005483333333333333</v>
      </c>
      <c r="N653" s="1">
        <v>7.711283333333333</v>
      </c>
      <c r="O653" s="1" t="s">
        <v>24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idden="1">
      <c r="A654" s="1" t="s">
        <v>25</v>
      </c>
      <c r="B654" s="1" t="s">
        <v>16</v>
      </c>
      <c r="C654" s="1">
        <v>450.0</v>
      </c>
      <c r="D654" s="1">
        <v>0.0</v>
      </c>
      <c r="E654" s="2"/>
      <c r="F654" s="1" t="s">
        <v>27</v>
      </c>
      <c r="G654" s="1" t="s">
        <v>19</v>
      </c>
      <c r="H654" s="1" t="s">
        <v>1685</v>
      </c>
      <c r="I654" s="1" t="s">
        <v>1686</v>
      </c>
      <c r="J654" s="1" t="s">
        <v>1686</v>
      </c>
      <c r="K654" s="2"/>
      <c r="L654" s="1">
        <v>-5.0</v>
      </c>
      <c r="M654" s="1"/>
      <c r="N654" s="1">
        <v>9.327616666666666</v>
      </c>
      <c r="O654" s="1" t="s">
        <v>30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idden="1">
      <c r="A655" s="1" t="s">
        <v>25</v>
      </c>
      <c r="B655" s="1" t="s">
        <v>16</v>
      </c>
      <c r="C655" s="1">
        <v>329.0</v>
      </c>
      <c r="D655" s="1">
        <v>0.0</v>
      </c>
      <c r="E655" s="2"/>
      <c r="F655" s="1" t="s">
        <v>27</v>
      </c>
      <c r="G655" s="1" t="s">
        <v>19</v>
      </c>
      <c r="H655" s="1" t="s">
        <v>1687</v>
      </c>
      <c r="I655" s="1" t="s">
        <v>1688</v>
      </c>
      <c r="J655" s="1" t="s">
        <v>1688</v>
      </c>
      <c r="K655" s="2"/>
      <c r="L655" s="1">
        <v>-5.0</v>
      </c>
      <c r="M655" s="1"/>
      <c r="N655" s="1">
        <v>9.16145</v>
      </c>
      <c r="O655" s="1" t="s">
        <v>30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1" t="s">
        <v>38</v>
      </c>
      <c r="B656" s="1" t="s">
        <v>16</v>
      </c>
      <c r="C656" s="1">
        <v>20.0</v>
      </c>
      <c r="D656" s="1">
        <v>30.0</v>
      </c>
      <c r="E656" s="2"/>
      <c r="F656" s="1" t="s">
        <v>39</v>
      </c>
      <c r="G656" s="1" t="s">
        <v>35</v>
      </c>
      <c r="H656" s="1" t="s">
        <v>1689</v>
      </c>
      <c r="I656" s="1" t="s">
        <v>1690</v>
      </c>
      <c r="J656" s="1" t="s">
        <v>1690</v>
      </c>
      <c r="K656" s="2"/>
      <c r="L656" s="1">
        <v>-59.0</v>
      </c>
      <c r="M656" s="1"/>
      <c r="N656" s="1">
        <v>0.2946</v>
      </c>
      <c r="O656" s="1" t="s">
        <v>43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idden="1">
      <c r="A657" s="1" t="s">
        <v>44</v>
      </c>
      <c r="B657" s="1" t="s">
        <v>16</v>
      </c>
      <c r="C657" s="1">
        <v>321.0</v>
      </c>
      <c r="D657" s="1">
        <v>0.0</v>
      </c>
      <c r="E657" s="1" t="s">
        <v>45</v>
      </c>
      <c r="F657" s="1" t="s">
        <v>27</v>
      </c>
      <c r="G657" s="1" t="s">
        <v>19</v>
      </c>
      <c r="H657" s="1" t="s">
        <v>1691</v>
      </c>
      <c r="I657" s="1" t="s">
        <v>1692</v>
      </c>
      <c r="J657" s="1" t="s">
        <v>1692</v>
      </c>
      <c r="K657" s="2"/>
      <c r="L657" s="1">
        <v>-4.0</v>
      </c>
      <c r="M657" s="1"/>
      <c r="N657" s="1">
        <v>10.282783333333333</v>
      </c>
      <c r="O657" s="1" t="s">
        <v>30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idden="1">
      <c r="A658" s="1" t="s">
        <v>38</v>
      </c>
      <c r="B658" s="1" t="s">
        <v>16</v>
      </c>
      <c r="C658" s="3">
        <v>119.0</v>
      </c>
      <c r="D658" s="1">
        <v>0.0</v>
      </c>
      <c r="E658" s="2"/>
      <c r="F658" s="1" t="s">
        <v>39</v>
      </c>
      <c r="G658" s="1" t="s">
        <v>35</v>
      </c>
      <c r="H658" s="1" t="s">
        <v>1693</v>
      </c>
      <c r="I658" s="1" t="s">
        <v>1694</v>
      </c>
      <c r="J658" s="1" t="s">
        <v>1694</v>
      </c>
      <c r="K658" s="2"/>
      <c r="L658" s="1">
        <v>0.0</v>
      </c>
      <c r="M658" s="1"/>
      <c r="N658" s="1">
        <v>5.058166666666667</v>
      </c>
      <c r="O658" s="1" t="s">
        <v>43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idden="1">
      <c r="A659" s="1" t="s">
        <v>15</v>
      </c>
      <c r="B659" s="1" t="s">
        <v>16</v>
      </c>
      <c r="C659" s="1">
        <v>247.0</v>
      </c>
      <c r="D659" s="1">
        <v>62.0</v>
      </c>
      <c r="E659" s="2"/>
      <c r="F659" s="1" t="s">
        <v>39</v>
      </c>
      <c r="G659" s="1" t="s">
        <v>52</v>
      </c>
      <c r="H659" s="1" t="s">
        <v>1695</v>
      </c>
      <c r="I659" s="1" t="s">
        <v>1696</v>
      </c>
      <c r="J659" s="1" t="s">
        <v>1696</v>
      </c>
      <c r="K659" s="2"/>
      <c r="L659" s="1">
        <v>-12.0</v>
      </c>
      <c r="M659" s="1"/>
      <c r="N659" s="1">
        <v>7.1966</v>
      </c>
      <c r="O659" s="1" t="s">
        <v>24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idden="1">
      <c r="A660" s="1" t="s">
        <v>44</v>
      </c>
      <c r="B660" s="1" t="s">
        <v>16</v>
      </c>
      <c r="C660" s="1">
        <v>321.0</v>
      </c>
      <c r="D660" s="1">
        <v>0.0</v>
      </c>
      <c r="E660" s="1" t="s">
        <v>45</v>
      </c>
      <c r="F660" s="1" t="s">
        <v>27</v>
      </c>
      <c r="G660" s="1" t="s">
        <v>19</v>
      </c>
      <c r="H660" s="1" t="s">
        <v>1697</v>
      </c>
      <c r="I660" s="1" t="s">
        <v>1698</v>
      </c>
      <c r="J660" s="1" t="s">
        <v>1698</v>
      </c>
      <c r="K660" s="2"/>
      <c r="L660" s="1">
        <v>-2.0</v>
      </c>
      <c r="M660" s="1"/>
      <c r="N660" s="1">
        <v>12.137683333333333</v>
      </c>
      <c r="O660" s="1" t="s">
        <v>30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idden="1">
      <c r="A661" s="1" t="s">
        <v>15</v>
      </c>
      <c r="B661" s="1" t="s">
        <v>16</v>
      </c>
      <c r="C661" s="1">
        <v>553.0</v>
      </c>
      <c r="D661" s="1">
        <v>0.0</v>
      </c>
      <c r="E661" s="1" t="s">
        <v>17</v>
      </c>
      <c r="F661" s="1" t="s">
        <v>18</v>
      </c>
      <c r="G661" s="1" t="s">
        <v>19</v>
      </c>
      <c r="H661" s="1" t="s">
        <v>1699</v>
      </c>
      <c r="I661" s="1" t="s">
        <v>1700</v>
      </c>
      <c r="J661" s="1" t="s">
        <v>1701</v>
      </c>
      <c r="K661" s="1" t="s">
        <v>1702</v>
      </c>
      <c r="L661" s="1">
        <v>-5.0</v>
      </c>
      <c r="M661" s="1">
        <v>0.011016666666666666</v>
      </c>
      <c r="N661" s="1">
        <v>19.495833333333334</v>
      </c>
      <c r="O661" s="1" t="s">
        <v>24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idden="1">
      <c r="A662" s="1" t="s">
        <v>25</v>
      </c>
      <c r="B662" s="1" t="s">
        <v>16</v>
      </c>
      <c r="C662" s="1">
        <v>394.0</v>
      </c>
      <c r="D662" s="1">
        <v>0.0</v>
      </c>
      <c r="E662" s="2"/>
      <c r="F662" s="1" t="s">
        <v>27</v>
      </c>
      <c r="G662" s="1" t="s">
        <v>19</v>
      </c>
      <c r="H662" s="1" t="s">
        <v>1703</v>
      </c>
      <c r="I662" s="1" t="s">
        <v>1704</v>
      </c>
      <c r="J662" s="1" t="s">
        <v>1704</v>
      </c>
      <c r="K662" s="2"/>
      <c r="L662" s="1">
        <v>-2.0</v>
      </c>
      <c r="M662" s="1"/>
      <c r="N662" s="1">
        <v>12.093783333333333</v>
      </c>
      <c r="O662" s="1" t="s">
        <v>30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idden="1">
      <c r="A663" s="1" t="s">
        <v>15</v>
      </c>
      <c r="B663" s="1" t="s">
        <v>16</v>
      </c>
      <c r="C663" s="1">
        <v>139.0</v>
      </c>
      <c r="D663" s="1">
        <v>0.0</v>
      </c>
      <c r="E663" s="2"/>
      <c r="F663" s="1" t="s">
        <v>39</v>
      </c>
      <c r="G663" s="1" t="s">
        <v>52</v>
      </c>
      <c r="H663" s="1" t="s">
        <v>1705</v>
      </c>
      <c r="I663" s="1" t="s">
        <v>1706</v>
      </c>
      <c r="J663" s="1" t="s">
        <v>1706</v>
      </c>
      <c r="K663" s="2"/>
      <c r="L663" s="1">
        <v>-12.0</v>
      </c>
      <c r="M663" s="1"/>
      <c r="N663" s="1">
        <v>6.811066666666667</v>
      </c>
      <c r="O663" s="1" t="s">
        <v>24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idden="1">
      <c r="A664" s="1" t="s">
        <v>38</v>
      </c>
      <c r="B664" s="1" t="s">
        <v>16</v>
      </c>
      <c r="C664" s="1">
        <v>722.0</v>
      </c>
      <c r="D664" s="1">
        <v>0.0</v>
      </c>
      <c r="E664" s="2"/>
      <c r="F664" s="1" t="s">
        <v>39</v>
      </c>
      <c r="G664" s="1" t="s">
        <v>35</v>
      </c>
      <c r="H664" s="1" t="s">
        <v>1707</v>
      </c>
      <c r="I664" s="1" t="s">
        <v>1708</v>
      </c>
      <c r="J664" s="1" t="s">
        <v>1708</v>
      </c>
      <c r="K664" s="2"/>
      <c r="L664" s="1">
        <v>4.0</v>
      </c>
      <c r="M664" s="1"/>
      <c r="N664" s="1">
        <v>9.663183333333333</v>
      </c>
      <c r="O664" s="1" t="s">
        <v>43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idden="1">
      <c r="A665" s="1" t="s">
        <v>15</v>
      </c>
      <c r="B665" s="1" t="s">
        <v>16</v>
      </c>
      <c r="C665" s="1">
        <v>270.0</v>
      </c>
      <c r="D665" s="1">
        <v>0.0</v>
      </c>
      <c r="E665" s="1" t="s">
        <v>17</v>
      </c>
      <c r="F665" s="1" t="s">
        <v>18</v>
      </c>
      <c r="G665" s="1" t="s">
        <v>19</v>
      </c>
      <c r="H665" s="1" t="s">
        <v>1709</v>
      </c>
      <c r="I665" s="1" t="s">
        <v>1710</v>
      </c>
      <c r="J665" s="1" t="s">
        <v>1711</v>
      </c>
      <c r="K665" s="1" t="s">
        <v>1712</v>
      </c>
      <c r="L665" s="1">
        <v>-15.0</v>
      </c>
      <c r="M665" s="1">
        <v>0.007783333333333333</v>
      </c>
      <c r="N665" s="1">
        <v>6.891033333333334</v>
      </c>
      <c r="O665" s="1" t="s">
        <v>24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idden="1">
      <c r="A666" s="1" t="s">
        <v>15</v>
      </c>
      <c r="B666" s="1" t="s">
        <v>16</v>
      </c>
      <c r="C666" s="1">
        <v>215.0</v>
      </c>
      <c r="D666" s="1">
        <v>54.0</v>
      </c>
      <c r="E666" s="2"/>
      <c r="F666" s="1" t="s">
        <v>39</v>
      </c>
      <c r="G666" s="1" t="s">
        <v>19</v>
      </c>
      <c r="H666" s="1" t="s">
        <v>1713</v>
      </c>
      <c r="I666" s="1" t="s">
        <v>1714</v>
      </c>
      <c r="J666" s="1" t="s">
        <v>1714</v>
      </c>
      <c r="K666" s="2"/>
      <c r="L666" s="1">
        <v>-13.0</v>
      </c>
      <c r="M666" s="1"/>
      <c r="N666" s="1">
        <v>5.822166666666667</v>
      </c>
      <c r="O666" s="1" t="s">
        <v>24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idden="1">
      <c r="A667" s="1" t="s">
        <v>44</v>
      </c>
      <c r="B667" s="1" t="s">
        <v>16</v>
      </c>
      <c r="C667" s="3">
        <v>419.0</v>
      </c>
      <c r="D667" s="1">
        <v>0.0</v>
      </c>
      <c r="E667" s="1" t="s">
        <v>45</v>
      </c>
      <c r="F667" s="1" t="s">
        <v>27</v>
      </c>
      <c r="G667" s="1" t="s">
        <v>19</v>
      </c>
      <c r="H667" s="1" t="s">
        <v>1715</v>
      </c>
      <c r="I667" s="1" t="s">
        <v>1716</v>
      </c>
      <c r="J667" s="1" t="s">
        <v>1716</v>
      </c>
      <c r="K667" s="2"/>
      <c r="L667" s="1">
        <v>-8.0</v>
      </c>
      <c r="M667" s="1"/>
      <c r="N667" s="1">
        <v>6.69525</v>
      </c>
      <c r="O667" s="1" t="s">
        <v>30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idden="1">
      <c r="A668" s="1" t="s">
        <v>38</v>
      </c>
      <c r="B668" s="1" t="s">
        <v>16</v>
      </c>
      <c r="C668" s="1">
        <v>249.0</v>
      </c>
      <c r="D668" s="1">
        <v>0.0</v>
      </c>
      <c r="E668" s="2"/>
      <c r="F668" s="1" t="s">
        <v>39</v>
      </c>
      <c r="G668" s="1" t="s">
        <v>35</v>
      </c>
      <c r="H668" s="1" t="s">
        <v>1717</v>
      </c>
      <c r="I668" s="1" t="s">
        <v>1718</v>
      </c>
      <c r="J668" s="1" t="s">
        <v>1718</v>
      </c>
      <c r="K668" s="2"/>
      <c r="L668" s="1">
        <v>1.0</v>
      </c>
      <c r="M668" s="1"/>
      <c r="N668" s="1">
        <v>6.916633333333333</v>
      </c>
      <c r="O668" s="1" t="s">
        <v>43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idden="1">
      <c r="A669" s="1" t="s">
        <v>15</v>
      </c>
      <c r="B669" s="1" t="s">
        <v>16</v>
      </c>
      <c r="C669" s="1">
        <v>157.0</v>
      </c>
      <c r="D669" s="1">
        <v>52.0</v>
      </c>
      <c r="E669" s="2"/>
      <c r="F669" s="1" t="s">
        <v>39</v>
      </c>
      <c r="G669" s="1" t="s">
        <v>52</v>
      </c>
      <c r="H669" s="1" t="s">
        <v>1719</v>
      </c>
      <c r="I669" s="1" t="s">
        <v>1720</v>
      </c>
      <c r="J669" s="1" t="s">
        <v>1720</v>
      </c>
      <c r="K669" s="2"/>
      <c r="L669" s="1">
        <v>-10.0</v>
      </c>
      <c r="M669" s="1"/>
      <c r="N669" s="1">
        <v>22.516616666666668</v>
      </c>
      <c r="O669" s="1" t="s">
        <v>24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idden="1">
      <c r="A670" s="1" t="s">
        <v>44</v>
      </c>
      <c r="B670" s="1" t="s">
        <v>16</v>
      </c>
      <c r="C670" s="1">
        <v>329.0</v>
      </c>
      <c r="D670" s="1">
        <v>0.0</v>
      </c>
      <c r="E670" s="1" t="s">
        <v>45</v>
      </c>
      <c r="F670" s="1" t="s">
        <v>27</v>
      </c>
      <c r="G670" s="1" t="s">
        <v>19</v>
      </c>
      <c r="H670" s="1" t="s">
        <v>1721</v>
      </c>
      <c r="I670" s="1" t="s">
        <v>1722</v>
      </c>
      <c r="J670" s="1" t="s">
        <v>1722</v>
      </c>
      <c r="K670" s="2"/>
      <c r="L670" s="1">
        <v>-2.0</v>
      </c>
      <c r="M670" s="1"/>
      <c r="N670" s="1">
        <v>12.684816666666666</v>
      </c>
      <c r="O670" s="1" t="s">
        <v>30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idden="1">
      <c r="A671" s="1" t="s">
        <v>44</v>
      </c>
      <c r="B671" s="1" t="s">
        <v>16</v>
      </c>
      <c r="C671" s="1">
        <v>264.0</v>
      </c>
      <c r="D671" s="1">
        <v>0.0</v>
      </c>
      <c r="E671" s="1" t="s">
        <v>45</v>
      </c>
      <c r="F671" s="1" t="s">
        <v>27</v>
      </c>
      <c r="G671" s="1" t="s">
        <v>19</v>
      </c>
      <c r="H671" s="1" t="s">
        <v>1723</v>
      </c>
      <c r="I671" s="1" t="s">
        <v>1724</v>
      </c>
      <c r="J671" s="1" t="s">
        <v>1724</v>
      </c>
      <c r="K671" s="2"/>
      <c r="L671" s="1">
        <v>-2.0</v>
      </c>
      <c r="M671" s="1"/>
      <c r="N671" s="1">
        <v>12.14885</v>
      </c>
      <c r="O671" s="1" t="s">
        <v>30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idden="1">
      <c r="A672" s="1" t="s">
        <v>15</v>
      </c>
      <c r="B672" s="1" t="s">
        <v>16</v>
      </c>
      <c r="C672" s="1">
        <v>397.0</v>
      </c>
      <c r="D672" s="1">
        <v>0.0</v>
      </c>
      <c r="E672" s="1" t="s">
        <v>17</v>
      </c>
      <c r="F672" s="1" t="s">
        <v>18</v>
      </c>
      <c r="G672" s="1" t="s">
        <v>19</v>
      </c>
      <c r="H672" s="1" t="s">
        <v>1725</v>
      </c>
      <c r="I672" s="1" t="s">
        <v>1726</v>
      </c>
      <c r="J672" s="1" t="s">
        <v>1727</v>
      </c>
      <c r="K672" s="1" t="s">
        <v>1728</v>
      </c>
      <c r="L672" s="1">
        <v>-1.0</v>
      </c>
      <c r="M672" s="1">
        <v>0.0047</v>
      </c>
      <c r="N672" s="1">
        <v>26.015483333333332</v>
      </c>
      <c r="O672" s="1" t="s">
        <v>24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idden="1">
      <c r="A673" s="1" t="s">
        <v>38</v>
      </c>
      <c r="B673" s="1" t="s">
        <v>16</v>
      </c>
      <c r="C673" s="1">
        <v>55.0</v>
      </c>
      <c r="D673" s="1">
        <v>0.0</v>
      </c>
      <c r="E673" s="2"/>
      <c r="F673" s="1" t="s">
        <v>39</v>
      </c>
      <c r="G673" s="1" t="s">
        <v>35</v>
      </c>
      <c r="H673" s="1" t="s">
        <v>1729</v>
      </c>
      <c r="I673" s="1" t="s">
        <v>1730</v>
      </c>
      <c r="J673" s="1" t="s">
        <v>1730</v>
      </c>
      <c r="K673" s="2"/>
      <c r="L673" s="1">
        <v>-4.0</v>
      </c>
      <c r="M673" s="1"/>
      <c r="N673" s="1">
        <v>0.36898333333333333</v>
      </c>
      <c r="O673" s="1" t="s">
        <v>43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idden="1">
      <c r="A674" s="1" t="s">
        <v>55</v>
      </c>
      <c r="B674" s="1" t="s">
        <v>26</v>
      </c>
      <c r="C674" s="1">
        <v>364.0</v>
      </c>
      <c r="D674" s="1">
        <v>0.0</v>
      </c>
      <c r="E674" s="1" t="s">
        <v>1731</v>
      </c>
      <c r="F674" s="1" t="s">
        <v>27</v>
      </c>
      <c r="G674" s="1" t="s">
        <v>19</v>
      </c>
      <c r="H674" s="1" t="s">
        <v>1732</v>
      </c>
      <c r="I674" s="1" t="s">
        <v>1733</v>
      </c>
      <c r="J674" s="1" t="s">
        <v>1733</v>
      </c>
      <c r="K674" s="2"/>
      <c r="L674" s="1">
        <v>-7.0</v>
      </c>
      <c r="M674" s="1"/>
      <c r="N674" s="1">
        <v>7.173666666666667</v>
      </c>
      <c r="O674" s="1" t="s">
        <v>30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idden="1">
      <c r="A675" s="1" t="s">
        <v>44</v>
      </c>
      <c r="B675" s="1" t="s">
        <v>16</v>
      </c>
      <c r="C675" s="3">
        <v>329.0</v>
      </c>
      <c r="D675" s="1">
        <v>0.0</v>
      </c>
      <c r="E675" s="1" t="s">
        <v>45</v>
      </c>
      <c r="F675" s="1" t="s">
        <v>27</v>
      </c>
      <c r="G675" s="1" t="s">
        <v>19</v>
      </c>
      <c r="H675" s="1" t="s">
        <v>1734</v>
      </c>
      <c r="I675" s="1" t="s">
        <v>1735</v>
      </c>
      <c r="J675" s="1" t="s">
        <v>1735</v>
      </c>
      <c r="K675" s="2"/>
      <c r="L675" s="1">
        <v>-7.0</v>
      </c>
      <c r="M675" s="1"/>
      <c r="N675" s="1">
        <v>7.185566666666666</v>
      </c>
      <c r="O675" s="1" t="s">
        <v>30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idden="1">
      <c r="A676" s="1" t="s">
        <v>38</v>
      </c>
      <c r="B676" s="1" t="s">
        <v>16</v>
      </c>
      <c r="C676" s="1">
        <v>139.0</v>
      </c>
      <c r="D676" s="1">
        <v>0.0</v>
      </c>
      <c r="E676" s="2"/>
      <c r="F676" s="1" t="s">
        <v>39</v>
      </c>
      <c r="G676" s="1" t="s">
        <v>35</v>
      </c>
      <c r="H676" s="1" t="s">
        <v>1736</v>
      </c>
      <c r="I676" s="1" t="s">
        <v>1737</v>
      </c>
      <c r="J676" s="1" t="s">
        <v>1737</v>
      </c>
      <c r="K676" s="2"/>
      <c r="L676" s="1">
        <v>-1.0</v>
      </c>
      <c r="M676" s="1"/>
      <c r="N676" s="1">
        <v>3.9685</v>
      </c>
      <c r="O676" s="1" t="s">
        <v>43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idden="1">
      <c r="A677" s="1" t="s">
        <v>44</v>
      </c>
      <c r="B677" s="1" t="s">
        <v>16</v>
      </c>
      <c r="C677" s="1">
        <v>578.0</v>
      </c>
      <c r="D677" s="1">
        <v>0.0</v>
      </c>
      <c r="E677" s="1" t="s">
        <v>45</v>
      </c>
      <c r="F677" s="1" t="s">
        <v>27</v>
      </c>
      <c r="G677" s="1" t="s">
        <v>19</v>
      </c>
      <c r="H677" s="1" t="s">
        <v>1738</v>
      </c>
      <c r="I677" s="1" t="s">
        <v>1739</v>
      </c>
      <c r="J677" s="1" t="s">
        <v>1739</v>
      </c>
      <c r="K677" s="2"/>
      <c r="L677" s="1">
        <v>-5.0</v>
      </c>
      <c r="M677" s="1"/>
      <c r="N677" s="1">
        <v>9.1608</v>
      </c>
      <c r="O677" s="1" t="s">
        <v>30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idden="1">
      <c r="A678" s="1" t="s">
        <v>44</v>
      </c>
      <c r="B678" s="1" t="s">
        <v>16</v>
      </c>
      <c r="C678" s="1">
        <v>384.0</v>
      </c>
      <c r="D678" s="1">
        <v>0.0</v>
      </c>
      <c r="E678" s="1" t="s">
        <v>45</v>
      </c>
      <c r="F678" s="1" t="s">
        <v>27</v>
      </c>
      <c r="G678" s="1" t="s">
        <v>19</v>
      </c>
      <c r="H678" s="1" t="s">
        <v>1740</v>
      </c>
      <c r="I678" s="1" t="s">
        <v>1741</v>
      </c>
      <c r="J678" s="1" t="s">
        <v>1741</v>
      </c>
      <c r="K678" s="2"/>
      <c r="L678" s="1">
        <v>-5.0</v>
      </c>
      <c r="M678" s="1"/>
      <c r="N678" s="1">
        <v>9.05575</v>
      </c>
      <c r="O678" s="1" t="s">
        <v>30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idden="1">
      <c r="A679" s="1" t="s">
        <v>55</v>
      </c>
      <c r="B679" s="1" t="s">
        <v>16</v>
      </c>
      <c r="C679" s="1">
        <v>468.0</v>
      </c>
      <c r="D679" s="1">
        <v>0.0</v>
      </c>
      <c r="E679" s="1" t="s">
        <v>1386</v>
      </c>
      <c r="F679" s="1" t="s">
        <v>27</v>
      </c>
      <c r="G679" s="1" t="s">
        <v>19</v>
      </c>
      <c r="H679" s="1" t="s">
        <v>1742</v>
      </c>
      <c r="I679" s="1" t="s">
        <v>1743</v>
      </c>
      <c r="J679" s="1" t="s">
        <v>1743</v>
      </c>
      <c r="K679" s="2"/>
      <c r="L679" s="1">
        <v>-2.0</v>
      </c>
      <c r="M679" s="1"/>
      <c r="N679" s="1">
        <v>12.457083333333333</v>
      </c>
      <c r="O679" s="1" t="s">
        <v>30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idden="1">
      <c r="A680" s="1" t="s">
        <v>44</v>
      </c>
      <c r="B680" s="1" t="s">
        <v>16</v>
      </c>
      <c r="C680" s="1">
        <v>274.0</v>
      </c>
      <c r="D680" s="1">
        <v>0.0</v>
      </c>
      <c r="E680" s="1" t="s">
        <v>45</v>
      </c>
      <c r="F680" s="1" t="s">
        <v>27</v>
      </c>
      <c r="G680" s="1" t="s">
        <v>19</v>
      </c>
      <c r="H680" s="1" t="s">
        <v>1744</v>
      </c>
      <c r="I680" s="1" t="s">
        <v>1745</v>
      </c>
      <c r="J680" s="1" t="s">
        <v>1745</v>
      </c>
      <c r="K680" s="2"/>
      <c r="L680" s="1">
        <v>-3.0</v>
      </c>
      <c r="M680" s="1"/>
      <c r="N680" s="1">
        <v>11.8041</v>
      </c>
      <c r="O680" s="1" t="s">
        <v>30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idden="1">
      <c r="A681" s="1" t="s">
        <v>25</v>
      </c>
      <c r="B681" s="1" t="s">
        <v>16</v>
      </c>
      <c r="C681" s="1">
        <v>441.0</v>
      </c>
      <c r="D681" s="1">
        <v>0.0</v>
      </c>
      <c r="E681" s="2"/>
      <c r="F681" s="1" t="s">
        <v>27</v>
      </c>
      <c r="G681" s="1" t="s">
        <v>19</v>
      </c>
      <c r="H681" s="1" t="s">
        <v>1746</v>
      </c>
      <c r="I681" s="1" t="s">
        <v>1747</v>
      </c>
      <c r="J681" s="1" t="s">
        <v>1747</v>
      </c>
      <c r="K681" s="2"/>
      <c r="L681" s="1">
        <v>0.0</v>
      </c>
      <c r="M681" s="1"/>
      <c r="N681" s="1">
        <v>14.445533333333334</v>
      </c>
      <c r="O681" s="1" t="s">
        <v>30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idden="1">
      <c r="A682" s="1" t="s">
        <v>44</v>
      </c>
      <c r="B682" s="1" t="s">
        <v>16</v>
      </c>
      <c r="C682" s="1">
        <v>329.0</v>
      </c>
      <c r="D682" s="1">
        <v>0.0</v>
      </c>
      <c r="E682" s="1" t="s">
        <v>45</v>
      </c>
      <c r="F682" s="1" t="s">
        <v>27</v>
      </c>
      <c r="G682" s="1" t="s">
        <v>19</v>
      </c>
      <c r="H682" s="1" t="s">
        <v>1748</v>
      </c>
      <c r="I682" s="1" t="s">
        <v>1749</v>
      </c>
      <c r="J682" s="1" t="s">
        <v>1749</v>
      </c>
      <c r="K682" s="2"/>
      <c r="L682" s="1">
        <v>-8.0</v>
      </c>
      <c r="M682" s="1"/>
      <c r="N682" s="1">
        <v>6.381716666666667</v>
      </c>
      <c r="O682" s="1" t="s">
        <v>30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idden="1">
      <c r="A683" s="1" t="s">
        <v>55</v>
      </c>
      <c r="B683" s="1" t="s">
        <v>16</v>
      </c>
      <c r="C683" s="1">
        <v>264.0</v>
      </c>
      <c r="D683" s="1">
        <v>0.0</v>
      </c>
      <c r="E683" s="1" t="s">
        <v>1750</v>
      </c>
      <c r="F683" s="1" t="s">
        <v>27</v>
      </c>
      <c r="G683" s="1" t="s">
        <v>19</v>
      </c>
      <c r="H683" s="1" t="s">
        <v>1751</v>
      </c>
      <c r="I683" s="1" t="s">
        <v>1752</v>
      </c>
      <c r="J683" s="1" t="s">
        <v>1752</v>
      </c>
      <c r="K683" s="2"/>
      <c r="L683" s="1">
        <v>-10.0</v>
      </c>
      <c r="M683" s="1"/>
      <c r="N683" s="1">
        <v>4.891883333333333</v>
      </c>
      <c r="O683" s="1" t="s">
        <v>30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idden="1">
      <c r="A684" s="1" t="s">
        <v>25</v>
      </c>
      <c r="B684" s="1" t="s">
        <v>16</v>
      </c>
      <c r="C684" s="3">
        <v>684.0</v>
      </c>
      <c r="D684" s="1">
        <v>0.0</v>
      </c>
      <c r="E684" s="2"/>
      <c r="F684" s="1" t="s">
        <v>27</v>
      </c>
      <c r="G684" s="1" t="s">
        <v>19</v>
      </c>
      <c r="H684" s="1" t="s">
        <v>1753</v>
      </c>
      <c r="I684" s="1" t="s">
        <v>1754</v>
      </c>
      <c r="J684" s="1" t="s">
        <v>1754</v>
      </c>
      <c r="K684" s="2"/>
      <c r="L684" s="1">
        <v>0.0</v>
      </c>
      <c r="M684" s="1"/>
      <c r="N684" s="1">
        <v>15.07075</v>
      </c>
      <c r="O684" s="1" t="s">
        <v>30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idden="1">
      <c r="A685" s="1" t="s">
        <v>25</v>
      </c>
      <c r="B685" s="1" t="s">
        <v>16</v>
      </c>
      <c r="C685" s="3">
        <v>319.0</v>
      </c>
      <c r="D685" s="1">
        <v>0.0</v>
      </c>
      <c r="E685" s="2"/>
      <c r="F685" s="1" t="s">
        <v>27</v>
      </c>
      <c r="G685" s="1" t="s">
        <v>19</v>
      </c>
      <c r="H685" s="1" t="s">
        <v>1755</v>
      </c>
      <c r="I685" s="1" t="s">
        <v>1756</v>
      </c>
      <c r="J685" s="1" t="s">
        <v>1756</v>
      </c>
      <c r="K685" s="2"/>
      <c r="L685" s="1">
        <v>-1.0</v>
      </c>
      <c r="M685" s="1"/>
      <c r="N685" s="1">
        <v>13.220483333333334</v>
      </c>
      <c r="O685" s="1" t="s">
        <v>30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idden="1">
      <c r="A686" s="1" t="s">
        <v>15</v>
      </c>
      <c r="B686" s="1" t="s">
        <v>16</v>
      </c>
      <c r="C686" s="1">
        <v>310.0</v>
      </c>
      <c r="D686" s="1">
        <v>54.0</v>
      </c>
      <c r="E686" s="2"/>
      <c r="F686" s="1" t="s">
        <v>39</v>
      </c>
      <c r="G686" s="1" t="s">
        <v>19</v>
      </c>
      <c r="H686" s="1" t="s">
        <v>1757</v>
      </c>
      <c r="I686" s="1" t="s">
        <v>1758</v>
      </c>
      <c r="J686" s="1" t="s">
        <v>1758</v>
      </c>
      <c r="K686" s="2"/>
      <c r="L686" s="1">
        <v>-13.0</v>
      </c>
      <c r="M686" s="1"/>
      <c r="N686" s="1">
        <v>5.522466666666666</v>
      </c>
      <c r="O686" s="1" t="s">
        <v>24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idden="1">
      <c r="A687" s="1" t="s">
        <v>55</v>
      </c>
      <c r="B687" s="1" t="s">
        <v>16</v>
      </c>
      <c r="C687" s="1">
        <v>753.0</v>
      </c>
      <c r="D687" s="1">
        <v>0.0</v>
      </c>
      <c r="E687" s="1" t="s">
        <v>507</v>
      </c>
      <c r="F687" s="1" t="s">
        <v>27</v>
      </c>
      <c r="G687" s="1" t="s">
        <v>19</v>
      </c>
      <c r="H687" s="1" t="s">
        <v>1759</v>
      </c>
      <c r="I687" s="1" t="s">
        <v>1760</v>
      </c>
      <c r="J687" s="1" t="s">
        <v>1760</v>
      </c>
      <c r="K687" s="2"/>
      <c r="L687" s="1">
        <v>0.0</v>
      </c>
      <c r="M687" s="1"/>
      <c r="N687" s="1">
        <v>15.634633333333333</v>
      </c>
      <c r="O687" s="1" t="s">
        <v>30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idden="1">
      <c r="A688" s="1" t="s">
        <v>25</v>
      </c>
      <c r="B688" s="1" t="s">
        <v>16</v>
      </c>
      <c r="C688" s="1">
        <v>368.0</v>
      </c>
      <c r="D688" s="1">
        <v>0.0</v>
      </c>
      <c r="E688" s="2"/>
      <c r="F688" s="1" t="s">
        <v>27</v>
      </c>
      <c r="G688" s="1" t="s">
        <v>19</v>
      </c>
      <c r="H688" s="1" t="s">
        <v>1761</v>
      </c>
      <c r="I688" s="1" t="s">
        <v>1762</v>
      </c>
      <c r="J688" s="1" t="s">
        <v>1762</v>
      </c>
      <c r="K688" s="2"/>
      <c r="L688" s="1">
        <v>-7.0</v>
      </c>
      <c r="M688" s="1"/>
      <c r="N688" s="1">
        <v>7.39235</v>
      </c>
      <c r="O688" s="1" t="s">
        <v>30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idden="1">
      <c r="A689" s="1" t="s">
        <v>15</v>
      </c>
      <c r="B689" s="1" t="s">
        <v>16</v>
      </c>
      <c r="C689" s="1">
        <v>288.0</v>
      </c>
      <c r="D689" s="1">
        <v>0.0</v>
      </c>
      <c r="E689" s="1" t="s">
        <v>441</v>
      </c>
      <c r="F689" s="1" t="s">
        <v>18</v>
      </c>
      <c r="G689" s="1" t="s">
        <v>19</v>
      </c>
      <c r="H689" s="1" t="s">
        <v>1763</v>
      </c>
      <c r="I689" s="1" t="s">
        <v>1764</v>
      </c>
      <c r="J689" s="1" t="s">
        <v>1765</v>
      </c>
      <c r="K689" s="1" t="s">
        <v>1766</v>
      </c>
      <c r="L689" s="1">
        <v>-6.0</v>
      </c>
      <c r="M689" s="1">
        <v>0.0059833333333333336</v>
      </c>
      <c r="N689" s="1">
        <v>9.61065</v>
      </c>
      <c r="O689" s="1" t="s">
        <v>24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idden="1">
      <c r="A690" s="1" t="s">
        <v>25</v>
      </c>
      <c r="B690" s="1" t="s">
        <v>16</v>
      </c>
      <c r="C690" s="1">
        <v>264.0</v>
      </c>
      <c r="D690" s="1">
        <v>0.0</v>
      </c>
      <c r="E690" s="2"/>
      <c r="F690" s="1" t="s">
        <v>27</v>
      </c>
      <c r="G690" s="1" t="s">
        <v>19</v>
      </c>
      <c r="H690" s="1" t="s">
        <v>1767</v>
      </c>
      <c r="I690" s="1" t="s">
        <v>1768</v>
      </c>
      <c r="J690" s="1" t="s">
        <v>1768</v>
      </c>
      <c r="K690" s="2"/>
      <c r="L690" s="1">
        <v>-8.0</v>
      </c>
      <c r="M690" s="1"/>
      <c r="N690" s="1">
        <v>6.48005</v>
      </c>
      <c r="O690" s="1" t="s">
        <v>30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idden="1">
      <c r="A691" s="1" t="s">
        <v>55</v>
      </c>
      <c r="B691" s="1" t="s">
        <v>16</v>
      </c>
      <c r="C691" s="3">
        <v>369.0</v>
      </c>
      <c r="D691" s="1">
        <v>0.0</v>
      </c>
      <c r="E691" s="1" t="s">
        <v>1750</v>
      </c>
      <c r="F691" s="1" t="s">
        <v>27</v>
      </c>
      <c r="G691" s="1" t="s">
        <v>19</v>
      </c>
      <c r="H691" s="1" t="s">
        <v>1769</v>
      </c>
      <c r="I691" s="1" t="s">
        <v>1770</v>
      </c>
      <c r="J691" s="1" t="s">
        <v>1770</v>
      </c>
      <c r="K691" s="2"/>
      <c r="L691" s="1">
        <v>-4.0</v>
      </c>
      <c r="M691" s="1"/>
      <c r="N691" s="1">
        <v>10.946766666666667</v>
      </c>
      <c r="O691" s="1" t="s">
        <v>30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idden="1">
      <c r="A692" s="1" t="s">
        <v>25</v>
      </c>
      <c r="B692" s="1" t="s">
        <v>867</v>
      </c>
      <c r="C692" s="3">
        <v>319.0</v>
      </c>
      <c r="D692" s="1">
        <v>0.0</v>
      </c>
      <c r="E692" s="2"/>
      <c r="F692" s="1" t="s">
        <v>27</v>
      </c>
      <c r="G692" s="1" t="s">
        <v>19</v>
      </c>
      <c r="H692" s="1" t="s">
        <v>1771</v>
      </c>
      <c r="I692" s="1" t="s">
        <v>1772</v>
      </c>
      <c r="J692" s="1" t="s">
        <v>1772</v>
      </c>
      <c r="K692" s="2"/>
      <c r="L692" s="1">
        <v>-9.0</v>
      </c>
      <c r="M692" s="1"/>
      <c r="N692" s="1">
        <v>5.960333333333334</v>
      </c>
      <c r="O692" s="1" t="s">
        <v>30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idden="1">
      <c r="A693" s="1" t="s">
        <v>25</v>
      </c>
      <c r="B693" s="1" t="s">
        <v>16</v>
      </c>
      <c r="C693" s="3">
        <v>329.0</v>
      </c>
      <c r="D693" s="1">
        <v>0.0</v>
      </c>
      <c r="E693" s="2"/>
      <c r="F693" s="1" t="s">
        <v>27</v>
      </c>
      <c r="G693" s="1" t="s">
        <v>19</v>
      </c>
      <c r="H693" s="1" t="s">
        <v>1773</v>
      </c>
      <c r="I693" s="1" t="s">
        <v>1774</v>
      </c>
      <c r="J693" s="1" t="s">
        <v>1774</v>
      </c>
      <c r="K693" s="2"/>
      <c r="L693" s="1">
        <v>-7.0</v>
      </c>
      <c r="M693" s="1"/>
      <c r="N693" s="1">
        <v>7.269583333333333</v>
      </c>
      <c r="O693" s="1" t="s">
        <v>30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idden="1">
      <c r="A694" s="1" t="s">
        <v>15</v>
      </c>
      <c r="B694" s="1" t="s">
        <v>16</v>
      </c>
      <c r="C694" s="1">
        <v>380.0</v>
      </c>
      <c r="D694" s="1">
        <v>18.0</v>
      </c>
      <c r="E694" s="1" t="s">
        <v>441</v>
      </c>
      <c r="F694" s="1" t="s">
        <v>18</v>
      </c>
      <c r="G694" s="1" t="s">
        <v>19</v>
      </c>
      <c r="H694" s="1" t="s">
        <v>1775</v>
      </c>
      <c r="I694" s="1" t="s">
        <v>1776</v>
      </c>
      <c r="J694" s="1" t="s">
        <v>1777</v>
      </c>
      <c r="K694" s="1" t="s">
        <v>1778</v>
      </c>
      <c r="L694" s="1">
        <v>-19.0</v>
      </c>
      <c r="M694" s="1">
        <v>0.010833333333333334</v>
      </c>
      <c r="N694" s="1">
        <v>7.883966666666667</v>
      </c>
      <c r="O694" s="1" t="s">
        <v>24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idden="1">
      <c r="A695" s="1" t="s">
        <v>44</v>
      </c>
      <c r="B695" s="1" t="s">
        <v>16</v>
      </c>
      <c r="C695" s="1">
        <v>528.0</v>
      </c>
      <c r="D695" s="1">
        <v>0.0</v>
      </c>
      <c r="E695" s="1" t="s">
        <v>45</v>
      </c>
      <c r="F695" s="1" t="s">
        <v>27</v>
      </c>
      <c r="G695" s="1" t="s">
        <v>19</v>
      </c>
      <c r="H695" s="1" t="s">
        <v>1779</v>
      </c>
      <c r="I695" s="1" t="s">
        <v>1780</v>
      </c>
      <c r="J695" s="1" t="s">
        <v>1780</v>
      </c>
      <c r="K695" s="2"/>
      <c r="L695" s="1">
        <v>-6.0</v>
      </c>
      <c r="M695" s="1"/>
      <c r="N695" s="1">
        <v>8.8709</v>
      </c>
      <c r="O695" s="1" t="s">
        <v>30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idden="1">
      <c r="A696" s="1" t="s">
        <v>15</v>
      </c>
      <c r="B696" s="1" t="s">
        <v>16</v>
      </c>
      <c r="C696" s="1">
        <v>219.0</v>
      </c>
      <c r="D696" s="1">
        <v>55.0</v>
      </c>
      <c r="E696" s="2"/>
      <c r="F696" s="1" t="s">
        <v>39</v>
      </c>
      <c r="G696" s="1" t="s">
        <v>52</v>
      </c>
      <c r="H696" s="1" t="s">
        <v>1781</v>
      </c>
      <c r="I696" s="1" t="s">
        <v>1782</v>
      </c>
      <c r="J696" s="1" t="s">
        <v>1782</v>
      </c>
      <c r="K696" s="2"/>
      <c r="L696" s="1">
        <v>-10.0</v>
      </c>
      <c r="M696" s="1"/>
      <c r="N696" s="1">
        <v>8.573466666666667</v>
      </c>
      <c r="O696" s="1" t="s">
        <v>24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idden="1">
      <c r="A697" s="1" t="s">
        <v>44</v>
      </c>
      <c r="B697" s="1" t="s">
        <v>16</v>
      </c>
      <c r="C697" s="1">
        <v>356.0</v>
      </c>
      <c r="D697" s="1">
        <v>0.0</v>
      </c>
      <c r="E697" s="1" t="s">
        <v>45</v>
      </c>
      <c r="F697" s="1" t="s">
        <v>27</v>
      </c>
      <c r="G697" s="1" t="s">
        <v>19</v>
      </c>
      <c r="H697" s="1" t="s">
        <v>1783</v>
      </c>
      <c r="I697" s="1" t="s">
        <v>1784</v>
      </c>
      <c r="J697" s="1" t="s">
        <v>1784</v>
      </c>
      <c r="K697" s="2"/>
      <c r="L697" s="1">
        <v>-4.0</v>
      </c>
      <c r="M697" s="1"/>
      <c r="N697" s="1">
        <v>10.525616666666666</v>
      </c>
      <c r="O697" s="1" t="s">
        <v>30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idden="1">
      <c r="A698" s="1" t="s">
        <v>38</v>
      </c>
      <c r="B698" s="1" t="s">
        <v>16</v>
      </c>
      <c r="C698" s="1">
        <v>20.0</v>
      </c>
      <c r="D698" s="1">
        <v>30.0</v>
      </c>
      <c r="E698" s="2"/>
      <c r="F698" s="1" t="s">
        <v>39</v>
      </c>
      <c r="G698" s="1" t="s">
        <v>35</v>
      </c>
      <c r="H698" s="1" t="s">
        <v>1785</v>
      </c>
      <c r="I698" s="1" t="s">
        <v>1786</v>
      </c>
      <c r="J698" s="1" t="s">
        <v>1786</v>
      </c>
      <c r="K698" s="2"/>
      <c r="L698" s="1">
        <v>-4.0</v>
      </c>
      <c r="M698" s="1"/>
      <c r="N698" s="1">
        <v>0.8079833333333334</v>
      </c>
      <c r="O698" s="1" t="s">
        <v>43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idden="1">
      <c r="A699" s="1" t="s">
        <v>15</v>
      </c>
      <c r="B699" s="1" t="s">
        <v>16</v>
      </c>
      <c r="C699" s="1">
        <v>199.0</v>
      </c>
      <c r="D699" s="1">
        <v>50.0</v>
      </c>
      <c r="E699" s="2"/>
      <c r="F699" s="1" t="s">
        <v>39</v>
      </c>
      <c r="G699" s="1" t="s">
        <v>52</v>
      </c>
      <c r="H699" s="1" t="s">
        <v>1787</v>
      </c>
      <c r="I699" s="1" t="s">
        <v>1788</v>
      </c>
      <c r="J699" s="1" t="s">
        <v>1788</v>
      </c>
      <c r="K699" s="2"/>
      <c r="L699" s="1">
        <v>-7.0</v>
      </c>
      <c r="M699" s="1"/>
      <c r="N699" s="1">
        <v>11.708766666666667</v>
      </c>
      <c r="O699" s="1" t="s">
        <v>24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idden="1">
      <c r="A700" s="1" t="s">
        <v>15</v>
      </c>
      <c r="B700" s="1" t="s">
        <v>16</v>
      </c>
      <c r="C700" s="1">
        <v>490.0</v>
      </c>
      <c r="D700" s="1">
        <v>122.0</v>
      </c>
      <c r="E700" s="2"/>
      <c r="F700" s="1" t="s">
        <v>39</v>
      </c>
      <c r="G700" s="1" t="s">
        <v>19</v>
      </c>
      <c r="H700" s="1" t="s">
        <v>1789</v>
      </c>
      <c r="I700" s="1" t="s">
        <v>1790</v>
      </c>
      <c r="J700" s="1" t="s">
        <v>1790</v>
      </c>
      <c r="K700" s="2"/>
      <c r="L700" s="1">
        <v>-3.0</v>
      </c>
      <c r="M700" s="1"/>
      <c r="N700" s="1">
        <v>14.827716666666667</v>
      </c>
      <c r="O700" s="1" t="s">
        <v>24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idden="1">
      <c r="A701" s="1" t="s">
        <v>38</v>
      </c>
      <c r="B701" s="1" t="s">
        <v>16</v>
      </c>
      <c r="C701" s="1">
        <v>249.0</v>
      </c>
      <c r="D701" s="1">
        <v>0.0</v>
      </c>
      <c r="E701" s="2"/>
      <c r="F701" s="1" t="s">
        <v>39</v>
      </c>
      <c r="G701" s="1" t="s">
        <v>35</v>
      </c>
      <c r="H701" s="1" t="s">
        <v>1791</v>
      </c>
      <c r="I701" s="1" t="s">
        <v>1792</v>
      </c>
      <c r="J701" s="1" t="s">
        <v>1792</v>
      </c>
      <c r="K701" s="2"/>
      <c r="L701" s="1">
        <v>3.0</v>
      </c>
      <c r="M701" s="1"/>
      <c r="N701" s="1">
        <v>8.611616666666666</v>
      </c>
      <c r="O701" s="1" t="s">
        <v>43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idden="1">
      <c r="A702" s="1" t="s">
        <v>15</v>
      </c>
      <c r="B702" s="1" t="s">
        <v>16</v>
      </c>
      <c r="C702" s="1">
        <v>250.0</v>
      </c>
      <c r="D702" s="1">
        <v>0.0</v>
      </c>
      <c r="E702" s="1" t="s">
        <v>441</v>
      </c>
      <c r="F702" s="1" t="s">
        <v>18</v>
      </c>
      <c r="G702" s="1" t="s">
        <v>19</v>
      </c>
      <c r="H702" s="1" t="s">
        <v>1793</v>
      </c>
      <c r="I702" s="1" t="s">
        <v>1794</v>
      </c>
      <c r="J702" s="1" t="s">
        <v>1795</v>
      </c>
      <c r="K702" s="1" t="s">
        <v>1796</v>
      </c>
      <c r="L702" s="1">
        <v>-9.0</v>
      </c>
      <c r="M702" s="1">
        <v>0.005033333333333333</v>
      </c>
      <c r="N702" s="1">
        <v>10.389533333333333</v>
      </c>
      <c r="O702" s="1" t="s">
        <v>24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idden="1">
      <c r="A703" s="1" t="s">
        <v>38</v>
      </c>
      <c r="B703" s="1" t="s">
        <v>16</v>
      </c>
      <c r="C703" s="3">
        <v>309.0</v>
      </c>
      <c r="D703" s="1">
        <v>0.0</v>
      </c>
      <c r="E703" s="2"/>
      <c r="F703" s="1" t="s">
        <v>39</v>
      </c>
      <c r="G703" s="1" t="s">
        <v>35</v>
      </c>
      <c r="H703" s="1" t="s">
        <v>1797</v>
      </c>
      <c r="I703" s="1" t="s">
        <v>1798</v>
      </c>
      <c r="J703" s="1" t="s">
        <v>1798</v>
      </c>
      <c r="K703" s="2"/>
      <c r="L703" s="1">
        <v>5.0</v>
      </c>
      <c r="M703" s="1"/>
      <c r="N703" s="1">
        <v>10.474066666666667</v>
      </c>
      <c r="O703" s="1" t="s">
        <v>43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idden="1">
      <c r="A704" s="1" t="s">
        <v>55</v>
      </c>
      <c r="B704" s="1" t="s">
        <v>16</v>
      </c>
      <c r="C704" s="1">
        <v>987.0</v>
      </c>
      <c r="D704" s="1">
        <v>0.0</v>
      </c>
      <c r="E704" s="1" t="s">
        <v>1799</v>
      </c>
      <c r="F704" s="1" t="s">
        <v>27</v>
      </c>
      <c r="G704" s="1" t="s">
        <v>19</v>
      </c>
      <c r="H704" s="1" t="s">
        <v>1800</v>
      </c>
      <c r="I704" s="1" t="s">
        <v>1801</v>
      </c>
      <c r="J704" s="1" t="s">
        <v>1801</v>
      </c>
      <c r="K704" s="2"/>
      <c r="L704" s="1">
        <v>0.0</v>
      </c>
      <c r="M704" s="1"/>
      <c r="N704" s="1">
        <v>14.344083333333334</v>
      </c>
      <c r="O704" s="1" t="s">
        <v>30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idden="1">
      <c r="A705" s="1" t="s">
        <v>15</v>
      </c>
      <c r="B705" s="3" t="s">
        <v>16</v>
      </c>
      <c r="C705" s="1">
        <v>358.0</v>
      </c>
      <c r="D705" s="1">
        <v>0.0</v>
      </c>
      <c r="E705" s="1" t="s">
        <v>121</v>
      </c>
      <c r="F705" s="1" t="s">
        <v>18</v>
      </c>
      <c r="G705" s="1" t="s">
        <v>19</v>
      </c>
      <c r="H705" s="1" t="s">
        <v>1802</v>
      </c>
      <c r="I705" s="1" t="s">
        <v>1803</v>
      </c>
      <c r="J705" s="1" t="s">
        <v>1804</v>
      </c>
      <c r="K705" s="1" t="s">
        <v>1805</v>
      </c>
      <c r="L705" s="1">
        <v>-17.0</v>
      </c>
      <c r="M705" s="1">
        <v>0.0077</v>
      </c>
      <c r="N705" s="1">
        <v>7.4353</v>
      </c>
      <c r="O705" s="1" t="s">
        <v>24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idden="1">
      <c r="A706" s="1" t="s">
        <v>44</v>
      </c>
      <c r="B706" s="1" t="s">
        <v>16</v>
      </c>
      <c r="C706" s="1">
        <v>329.0</v>
      </c>
      <c r="D706" s="1">
        <v>0.0</v>
      </c>
      <c r="E706" s="1" t="s">
        <v>45</v>
      </c>
      <c r="F706" s="1" t="s">
        <v>27</v>
      </c>
      <c r="G706" s="1" t="s">
        <v>19</v>
      </c>
      <c r="H706" s="1" t="s">
        <v>1806</v>
      </c>
      <c r="I706" s="1" t="s">
        <v>1807</v>
      </c>
      <c r="J706" s="1" t="s">
        <v>1807</v>
      </c>
      <c r="K706" s="2"/>
      <c r="L706" s="1">
        <v>-5.0</v>
      </c>
      <c r="M706" s="1"/>
      <c r="N706" s="1">
        <v>10.34275</v>
      </c>
      <c r="O706" s="1" t="s">
        <v>30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idden="1">
      <c r="A707" s="1" t="s">
        <v>25</v>
      </c>
      <c r="B707" s="1" t="s">
        <v>16</v>
      </c>
      <c r="C707" s="1">
        <v>303.0</v>
      </c>
      <c r="D707" s="1">
        <v>0.0</v>
      </c>
      <c r="E707" s="2"/>
      <c r="F707" s="1" t="s">
        <v>27</v>
      </c>
      <c r="G707" s="1" t="s">
        <v>19</v>
      </c>
      <c r="H707" s="1" t="s">
        <v>1808</v>
      </c>
      <c r="I707" s="1" t="s">
        <v>1809</v>
      </c>
      <c r="J707" s="1" t="s">
        <v>1809</v>
      </c>
      <c r="K707" s="2"/>
      <c r="L707" s="1">
        <v>-7.0</v>
      </c>
      <c r="M707" s="1"/>
      <c r="N707" s="1">
        <v>7.6517</v>
      </c>
      <c r="O707" s="1" t="s">
        <v>30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idden="1">
      <c r="A708" s="1" t="s">
        <v>55</v>
      </c>
      <c r="B708" s="1" t="s">
        <v>16</v>
      </c>
      <c r="C708" s="3">
        <v>289.0</v>
      </c>
      <c r="D708" s="1">
        <v>0.0</v>
      </c>
      <c r="E708" s="1" t="s">
        <v>118</v>
      </c>
      <c r="F708" s="1" t="s">
        <v>27</v>
      </c>
      <c r="G708" s="1" t="s">
        <v>19</v>
      </c>
      <c r="H708" s="1" t="s">
        <v>1810</v>
      </c>
      <c r="I708" s="1" t="s">
        <v>1811</v>
      </c>
      <c r="J708" s="1" t="s">
        <v>1811</v>
      </c>
      <c r="K708" s="2"/>
      <c r="L708" s="1">
        <v>-5.0</v>
      </c>
      <c r="M708" s="1"/>
      <c r="N708" s="1">
        <v>9.30165</v>
      </c>
      <c r="O708" s="1" t="s">
        <v>30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idden="1">
      <c r="A709" s="1" t="s">
        <v>25</v>
      </c>
      <c r="B709" s="1" t="s">
        <v>16</v>
      </c>
      <c r="C709" s="1">
        <v>418.0</v>
      </c>
      <c r="D709" s="1">
        <v>0.0</v>
      </c>
      <c r="E709" s="2"/>
      <c r="F709" s="1" t="s">
        <v>27</v>
      </c>
      <c r="G709" s="1" t="s">
        <v>19</v>
      </c>
      <c r="H709" s="1" t="s">
        <v>1812</v>
      </c>
      <c r="I709" s="1" t="s">
        <v>1813</v>
      </c>
      <c r="J709" s="1" t="s">
        <v>1813</v>
      </c>
      <c r="K709" s="2"/>
      <c r="L709" s="1">
        <v>-6.0</v>
      </c>
      <c r="M709" s="1"/>
      <c r="N709" s="1">
        <v>8.767333333333333</v>
      </c>
      <c r="O709" s="1" t="s">
        <v>30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idden="1">
      <c r="A710" s="1" t="s">
        <v>25</v>
      </c>
      <c r="B710" s="1" t="s">
        <v>16</v>
      </c>
      <c r="C710" s="1">
        <v>321.0</v>
      </c>
      <c r="D710" s="1">
        <v>0.0</v>
      </c>
      <c r="E710" s="2"/>
      <c r="F710" s="1" t="s">
        <v>27</v>
      </c>
      <c r="G710" s="1" t="s">
        <v>35</v>
      </c>
      <c r="H710" s="1" t="s">
        <v>1814</v>
      </c>
      <c r="I710" s="1" t="s">
        <v>1815</v>
      </c>
      <c r="J710" s="1" t="s">
        <v>1815</v>
      </c>
      <c r="K710" s="2"/>
      <c r="L710" s="1">
        <v>-5.0</v>
      </c>
      <c r="M710" s="1"/>
      <c r="N710" s="1">
        <v>9.9741</v>
      </c>
      <c r="O710" s="1" t="s">
        <v>30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idden="1">
      <c r="A711" s="1" t="s">
        <v>44</v>
      </c>
      <c r="B711" s="1" t="s">
        <v>16</v>
      </c>
      <c r="C711" s="1">
        <v>658.0</v>
      </c>
      <c r="D711" s="1">
        <v>0.0</v>
      </c>
      <c r="E711" s="1" t="s">
        <v>45</v>
      </c>
      <c r="F711" s="1" t="s">
        <v>27</v>
      </c>
      <c r="G711" s="1" t="s">
        <v>19</v>
      </c>
      <c r="H711" s="1" t="s">
        <v>1816</v>
      </c>
      <c r="I711" s="1" t="s">
        <v>1817</v>
      </c>
      <c r="J711" s="1" t="s">
        <v>1817</v>
      </c>
      <c r="K711" s="2"/>
      <c r="L711" s="1">
        <v>-5.0</v>
      </c>
      <c r="M711" s="1"/>
      <c r="N711" s="1">
        <v>9.666366666666667</v>
      </c>
      <c r="O711" s="1" t="s">
        <v>30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idden="1">
      <c r="A712" s="1" t="s">
        <v>25</v>
      </c>
      <c r="B712" s="1" t="s">
        <v>16</v>
      </c>
      <c r="C712" s="1">
        <v>394.0</v>
      </c>
      <c r="D712" s="1">
        <v>0.0</v>
      </c>
      <c r="E712" s="2"/>
      <c r="F712" s="1" t="s">
        <v>27</v>
      </c>
      <c r="G712" s="1" t="s">
        <v>19</v>
      </c>
      <c r="H712" s="1" t="s">
        <v>1818</v>
      </c>
      <c r="I712" s="1" t="s">
        <v>1819</v>
      </c>
      <c r="J712" s="1" t="s">
        <v>1819</v>
      </c>
      <c r="K712" s="2"/>
      <c r="L712" s="1">
        <v>-8.0</v>
      </c>
      <c r="M712" s="1"/>
      <c r="N712" s="1">
        <v>6.67615</v>
      </c>
      <c r="O712" s="1" t="s">
        <v>30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idden="1">
      <c r="A713" s="1" t="s">
        <v>44</v>
      </c>
      <c r="B713" s="1" t="s">
        <v>16</v>
      </c>
      <c r="C713" s="1">
        <v>329.0</v>
      </c>
      <c r="D713" s="1">
        <v>0.0</v>
      </c>
      <c r="E713" s="1" t="s">
        <v>45</v>
      </c>
      <c r="F713" s="1" t="s">
        <v>27</v>
      </c>
      <c r="G713" s="1" t="s">
        <v>19</v>
      </c>
      <c r="H713" s="1" t="s">
        <v>1820</v>
      </c>
      <c r="I713" s="1" t="s">
        <v>1821</v>
      </c>
      <c r="J713" s="1" t="s">
        <v>1821</v>
      </c>
      <c r="K713" s="2"/>
      <c r="L713" s="1">
        <v>-3.0</v>
      </c>
      <c r="M713" s="1"/>
      <c r="N713" s="1">
        <v>11.168066666666666</v>
      </c>
      <c r="O713" s="1" t="s">
        <v>30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idden="1">
      <c r="A714" s="1" t="s">
        <v>15</v>
      </c>
      <c r="B714" s="1" t="s">
        <v>16</v>
      </c>
      <c r="C714" s="1">
        <v>269.0</v>
      </c>
      <c r="D714" s="1">
        <v>0.0</v>
      </c>
      <c r="E714" s="1" t="s">
        <v>121</v>
      </c>
      <c r="F714" s="1" t="s">
        <v>18</v>
      </c>
      <c r="G714" s="1" t="s">
        <v>19</v>
      </c>
      <c r="H714" s="1" t="s">
        <v>1822</v>
      </c>
      <c r="I714" s="1" t="s">
        <v>1823</v>
      </c>
      <c r="J714" s="1" t="s">
        <v>1824</v>
      </c>
      <c r="K714" s="1" t="s">
        <v>1825</v>
      </c>
      <c r="L714" s="1">
        <v>-3.0</v>
      </c>
      <c r="M714" s="1">
        <v>0.004383333333333334</v>
      </c>
      <c r="N714" s="1">
        <v>13.930083333333334</v>
      </c>
      <c r="O714" s="1" t="s">
        <v>24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idden="1">
      <c r="A715" s="1" t="s">
        <v>38</v>
      </c>
      <c r="B715" s="1" t="s">
        <v>16</v>
      </c>
      <c r="C715" s="1">
        <v>306.0</v>
      </c>
      <c r="D715" s="1">
        <v>0.0</v>
      </c>
      <c r="E715" s="2"/>
      <c r="F715" s="1" t="s">
        <v>39</v>
      </c>
      <c r="G715" s="1" t="s">
        <v>35</v>
      </c>
      <c r="H715" s="1" t="s">
        <v>1826</v>
      </c>
      <c r="I715" s="1" t="s">
        <v>1827</v>
      </c>
      <c r="J715" s="1" t="s">
        <v>1827</v>
      </c>
      <c r="K715" s="2"/>
      <c r="L715" s="1">
        <v>9.0</v>
      </c>
      <c r="M715" s="1"/>
      <c r="N715" s="1">
        <v>14.928</v>
      </c>
      <c r="O715" s="1" t="s">
        <v>43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idden="1">
      <c r="A716" s="1" t="s">
        <v>55</v>
      </c>
      <c r="B716" s="1" t="s">
        <v>16</v>
      </c>
      <c r="C716" s="1">
        <v>358.0</v>
      </c>
      <c r="D716" s="1">
        <v>0.0</v>
      </c>
      <c r="E716" s="1" t="s">
        <v>1828</v>
      </c>
      <c r="F716" s="1" t="s">
        <v>27</v>
      </c>
      <c r="G716" s="1" t="s">
        <v>19</v>
      </c>
      <c r="H716" s="1" t="s">
        <v>1829</v>
      </c>
      <c r="I716" s="1" t="s">
        <v>1830</v>
      </c>
      <c r="J716" s="1" t="s">
        <v>1830</v>
      </c>
      <c r="K716" s="2"/>
      <c r="L716" s="1">
        <v>6.0</v>
      </c>
      <c r="M716" s="1"/>
      <c r="N716" s="1">
        <v>21.014333333333333</v>
      </c>
      <c r="O716" s="1" t="s">
        <v>30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idden="1">
      <c r="A717" s="1" t="s">
        <v>55</v>
      </c>
      <c r="B717" s="1" t="s">
        <v>16</v>
      </c>
      <c r="C717" s="1">
        <v>587.0</v>
      </c>
      <c r="D717" s="1">
        <v>0.0</v>
      </c>
      <c r="E717" s="1" t="s">
        <v>99</v>
      </c>
      <c r="F717" s="1" t="s">
        <v>27</v>
      </c>
      <c r="G717" s="1" t="s">
        <v>19</v>
      </c>
      <c r="H717" s="1" t="s">
        <v>1831</v>
      </c>
      <c r="I717" s="1" t="s">
        <v>1832</v>
      </c>
      <c r="J717" s="1" t="s">
        <v>1832</v>
      </c>
      <c r="K717" s="2"/>
      <c r="L717" s="1">
        <v>3.0</v>
      </c>
      <c r="M717" s="1"/>
      <c r="N717" s="1">
        <v>18.885283333333334</v>
      </c>
      <c r="O717" s="1" t="s">
        <v>30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idden="1">
      <c r="A718" s="1" t="s">
        <v>44</v>
      </c>
      <c r="B718" s="1" t="s">
        <v>16</v>
      </c>
      <c r="C718" s="1">
        <v>274.0</v>
      </c>
      <c r="D718" s="1">
        <v>0.0</v>
      </c>
      <c r="E718" s="1" t="s">
        <v>45</v>
      </c>
      <c r="F718" s="1" t="s">
        <v>27</v>
      </c>
      <c r="G718" s="1" t="s">
        <v>19</v>
      </c>
      <c r="H718" s="1" t="s">
        <v>1833</v>
      </c>
      <c r="I718" s="1" t="s">
        <v>1834</v>
      </c>
      <c r="J718" s="1" t="s">
        <v>1834</v>
      </c>
      <c r="K718" s="2"/>
      <c r="L718" s="1">
        <v>2.0</v>
      </c>
      <c r="M718" s="1"/>
      <c r="N718" s="1">
        <v>17.06375</v>
      </c>
      <c r="O718" s="1" t="s">
        <v>30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idden="1">
      <c r="A719" s="1" t="s">
        <v>15</v>
      </c>
      <c r="B719" s="1" t="s">
        <v>16</v>
      </c>
      <c r="C719" s="1">
        <v>267.0</v>
      </c>
      <c r="D719" s="1">
        <v>62.0</v>
      </c>
      <c r="E719" s="2"/>
      <c r="F719" s="1" t="s">
        <v>39</v>
      </c>
      <c r="G719" s="1" t="s">
        <v>52</v>
      </c>
      <c r="H719" s="1" t="s">
        <v>1835</v>
      </c>
      <c r="I719" s="1" t="s">
        <v>1836</v>
      </c>
      <c r="J719" s="1" t="s">
        <v>1836</v>
      </c>
      <c r="K719" s="2"/>
      <c r="L719" s="1">
        <v>-6.0</v>
      </c>
      <c r="M719" s="1"/>
      <c r="N719" s="1">
        <v>13.467216666666667</v>
      </c>
      <c r="O719" s="1" t="s">
        <v>24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idden="1">
      <c r="A720" s="1" t="s">
        <v>15</v>
      </c>
      <c r="B720" s="1" t="s">
        <v>16</v>
      </c>
      <c r="C720" s="1">
        <v>564.0</v>
      </c>
      <c r="D720" s="1">
        <v>147.0</v>
      </c>
      <c r="E720" s="2"/>
      <c r="F720" s="1" t="s">
        <v>39</v>
      </c>
      <c r="G720" s="1" t="s">
        <v>35</v>
      </c>
      <c r="H720" s="1" t="s">
        <v>1837</v>
      </c>
      <c r="I720" s="1" t="s">
        <v>1838</v>
      </c>
      <c r="J720" s="1" t="s">
        <v>1838</v>
      </c>
      <c r="K720" s="2"/>
      <c r="L720" s="1">
        <v>-5.0</v>
      </c>
      <c r="M720" s="1"/>
      <c r="N720" s="1">
        <v>14.230083333333333</v>
      </c>
      <c r="O720" s="1" t="s">
        <v>24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idden="1">
      <c r="A721" s="1" t="s">
        <v>44</v>
      </c>
      <c r="B721" s="1" t="s">
        <v>16</v>
      </c>
      <c r="C721" s="1">
        <v>378.0</v>
      </c>
      <c r="D721" s="1">
        <v>0.0</v>
      </c>
      <c r="E721" s="1" t="s">
        <v>45</v>
      </c>
      <c r="F721" s="1" t="s">
        <v>27</v>
      </c>
      <c r="G721" s="1" t="s">
        <v>19</v>
      </c>
      <c r="H721" s="1" t="s">
        <v>1839</v>
      </c>
      <c r="I721" s="1" t="s">
        <v>1840</v>
      </c>
      <c r="J721" s="1" t="s">
        <v>1840</v>
      </c>
      <c r="K721" s="2"/>
      <c r="L721" s="1">
        <v>-3.0</v>
      </c>
      <c r="M721" s="1"/>
      <c r="N721" s="1">
        <v>11.511833333333334</v>
      </c>
      <c r="O721" s="1" t="s">
        <v>30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idden="1">
      <c r="A722" s="1" t="s">
        <v>44</v>
      </c>
      <c r="B722" s="1" t="s">
        <v>16</v>
      </c>
      <c r="C722" s="3">
        <v>781.0</v>
      </c>
      <c r="D722" s="1">
        <v>0.0</v>
      </c>
      <c r="E722" s="1" t="s">
        <v>45</v>
      </c>
      <c r="F722" s="1" t="s">
        <v>27</v>
      </c>
      <c r="G722" s="1" t="s">
        <v>19</v>
      </c>
      <c r="H722" s="1" t="s">
        <v>1841</v>
      </c>
      <c r="I722" s="1" t="s">
        <v>1842</v>
      </c>
      <c r="J722" s="1" t="s">
        <v>1842</v>
      </c>
      <c r="K722" s="2"/>
      <c r="L722" s="1">
        <v>-4.0</v>
      </c>
      <c r="M722" s="1"/>
      <c r="N722" s="1">
        <v>10.83205</v>
      </c>
      <c r="O722" s="1" t="s">
        <v>30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idden="1">
      <c r="A723" s="1" t="s">
        <v>25</v>
      </c>
      <c r="B723" s="1" t="s">
        <v>16</v>
      </c>
      <c r="C723" s="1">
        <v>346.0</v>
      </c>
      <c r="D723" s="1">
        <v>0.0</v>
      </c>
      <c r="E723" s="2"/>
      <c r="F723" s="1" t="s">
        <v>27</v>
      </c>
      <c r="G723" s="1" t="s">
        <v>19</v>
      </c>
      <c r="H723" s="1" t="s">
        <v>1843</v>
      </c>
      <c r="I723" s="1" t="s">
        <v>1844</v>
      </c>
      <c r="J723" s="1" t="s">
        <v>1844</v>
      </c>
      <c r="K723" s="2"/>
      <c r="L723" s="1">
        <v>-1.0</v>
      </c>
      <c r="M723" s="1"/>
      <c r="N723" s="1">
        <v>13.242616666666667</v>
      </c>
      <c r="O723" s="1" t="s">
        <v>30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idden="1">
      <c r="A724" s="1" t="s">
        <v>25</v>
      </c>
      <c r="B724" s="1" t="s">
        <v>16</v>
      </c>
      <c r="C724" s="1">
        <v>321.0</v>
      </c>
      <c r="D724" s="1">
        <v>0.0</v>
      </c>
      <c r="E724" s="2"/>
      <c r="F724" s="1" t="s">
        <v>27</v>
      </c>
      <c r="G724" s="1" t="s">
        <v>19</v>
      </c>
      <c r="H724" s="1" t="s">
        <v>1845</v>
      </c>
      <c r="I724" s="1" t="s">
        <v>1846</v>
      </c>
      <c r="J724" s="1" t="s">
        <v>1846</v>
      </c>
      <c r="K724" s="2"/>
      <c r="L724" s="1">
        <v>0.0</v>
      </c>
      <c r="M724" s="1"/>
      <c r="N724" s="1">
        <v>15.401</v>
      </c>
      <c r="O724" s="1" t="s">
        <v>30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idden="1">
      <c r="A725" s="1" t="s">
        <v>15</v>
      </c>
      <c r="B725" s="1" t="s">
        <v>16</v>
      </c>
      <c r="C725" s="3">
        <v>247.0</v>
      </c>
      <c r="D725" s="1">
        <v>62.0</v>
      </c>
      <c r="E725" s="2"/>
      <c r="F725" s="1" t="s">
        <v>39</v>
      </c>
      <c r="G725" s="1" t="s">
        <v>52</v>
      </c>
      <c r="H725" s="1" t="s">
        <v>1847</v>
      </c>
      <c r="I725" s="1" t="s">
        <v>1848</v>
      </c>
      <c r="J725" s="1" t="s">
        <v>1848</v>
      </c>
      <c r="K725" s="2"/>
      <c r="L725" s="1">
        <v>-4.0</v>
      </c>
      <c r="M725" s="1"/>
      <c r="N725" s="1">
        <v>14.18785</v>
      </c>
      <c r="O725" s="1" t="s">
        <v>24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idden="1">
      <c r="A726" s="1" t="s">
        <v>25</v>
      </c>
      <c r="B726" s="1" t="s">
        <v>26</v>
      </c>
      <c r="C726" s="3">
        <v>553.0</v>
      </c>
      <c r="D726" s="1">
        <v>0.0</v>
      </c>
      <c r="E726" s="2"/>
      <c r="F726" s="1" t="s">
        <v>27</v>
      </c>
      <c r="G726" s="1" t="s">
        <v>35</v>
      </c>
      <c r="H726" s="1" t="s">
        <v>1849</v>
      </c>
      <c r="I726" s="1" t="s">
        <v>1850</v>
      </c>
      <c r="J726" s="1" t="s">
        <v>1850</v>
      </c>
      <c r="K726" s="2"/>
      <c r="L726" s="1">
        <v>-1.0</v>
      </c>
      <c r="M726" s="1"/>
      <c r="N726" s="1">
        <v>9.644266666666667</v>
      </c>
      <c r="O726" s="1" t="s">
        <v>30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idden="1">
      <c r="A727" s="1" t="s">
        <v>44</v>
      </c>
      <c r="B727" s="1" t="s">
        <v>16</v>
      </c>
      <c r="C727" s="3">
        <v>354.0</v>
      </c>
      <c r="D727" s="1">
        <v>0.0</v>
      </c>
      <c r="E727" s="1" t="s">
        <v>45</v>
      </c>
      <c r="F727" s="1" t="s">
        <v>27</v>
      </c>
      <c r="G727" s="1" t="s">
        <v>19</v>
      </c>
      <c r="H727" s="1" t="s">
        <v>1851</v>
      </c>
      <c r="I727" s="1" t="s">
        <v>1852</v>
      </c>
      <c r="J727" s="1" t="s">
        <v>1852</v>
      </c>
      <c r="K727" s="2"/>
      <c r="L727" s="1">
        <v>4.0</v>
      </c>
      <c r="M727" s="1"/>
      <c r="N727" s="1">
        <v>19.410683333333335</v>
      </c>
      <c r="O727" s="1" t="s">
        <v>30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idden="1">
      <c r="A728" s="1" t="s">
        <v>25</v>
      </c>
      <c r="B728" s="1" t="s">
        <v>26</v>
      </c>
      <c r="C728" s="1">
        <v>1204.0</v>
      </c>
      <c r="D728" s="1">
        <v>0.0</v>
      </c>
      <c r="E728" s="2"/>
      <c r="F728" s="1" t="s">
        <v>27</v>
      </c>
      <c r="G728" s="1" t="s">
        <v>19</v>
      </c>
      <c r="H728" s="1" t="s">
        <v>1853</v>
      </c>
      <c r="I728" s="1" t="s">
        <v>1854</v>
      </c>
      <c r="J728" s="1" t="s">
        <v>1854</v>
      </c>
      <c r="K728" s="2"/>
      <c r="L728" s="1">
        <v>4.0</v>
      </c>
      <c r="M728" s="1"/>
      <c r="N728" s="1">
        <v>19.8734</v>
      </c>
      <c r="O728" s="1" t="s">
        <v>30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idden="1">
      <c r="A729" s="1" t="s">
        <v>15</v>
      </c>
      <c r="B729" s="1" t="s">
        <v>16</v>
      </c>
      <c r="C729" s="1">
        <v>463.0</v>
      </c>
      <c r="D729" s="1">
        <v>0.0</v>
      </c>
      <c r="E729" s="1" t="s">
        <v>441</v>
      </c>
      <c r="F729" s="1" t="s">
        <v>18</v>
      </c>
      <c r="G729" s="1" t="s">
        <v>19</v>
      </c>
      <c r="H729" s="1" t="s">
        <v>1855</v>
      </c>
      <c r="I729" s="1" t="s">
        <v>1856</v>
      </c>
      <c r="J729" s="1" t="s">
        <v>1857</v>
      </c>
      <c r="K729" s="1" t="s">
        <v>1858</v>
      </c>
      <c r="L729" s="1">
        <v>-4.0</v>
      </c>
      <c r="M729" s="1">
        <v>0.006316666666666667</v>
      </c>
      <c r="N729" s="1">
        <v>12.942033333333333</v>
      </c>
      <c r="O729" s="1" t="s">
        <v>24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idden="1">
      <c r="A730" s="1" t="s">
        <v>44</v>
      </c>
      <c r="B730" s="1" t="s">
        <v>16</v>
      </c>
      <c r="C730" s="1">
        <v>309.0</v>
      </c>
      <c r="D730" s="1">
        <v>0.0</v>
      </c>
      <c r="E730" s="1" t="s">
        <v>45</v>
      </c>
      <c r="F730" s="1" t="s">
        <v>27</v>
      </c>
      <c r="G730" s="1" t="s">
        <v>19</v>
      </c>
      <c r="H730" s="1" t="s">
        <v>1859</v>
      </c>
      <c r="I730" s="1" t="s">
        <v>1860</v>
      </c>
      <c r="J730" s="1" t="s">
        <v>1860</v>
      </c>
      <c r="K730" s="2"/>
      <c r="L730" s="1">
        <v>-5.0</v>
      </c>
      <c r="M730" s="1"/>
      <c r="N730" s="1">
        <v>9.862416666666666</v>
      </c>
      <c r="O730" s="1" t="s">
        <v>30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idden="1">
      <c r="A731" s="1" t="s">
        <v>44</v>
      </c>
      <c r="B731" s="1" t="s">
        <v>16</v>
      </c>
      <c r="C731" s="3">
        <v>987.0</v>
      </c>
      <c r="D731" s="1">
        <v>0.0</v>
      </c>
      <c r="E731" s="1" t="s">
        <v>45</v>
      </c>
      <c r="F731" s="1" t="s">
        <v>27</v>
      </c>
      <c r="G731" s="1" t="s">
        <v>19</v>
      </c>
      <c r="H731" s="1" t="s">
        <v>1861</v>
      </c>
      <c r="I731" s="1" t="s">
        <v>1862</v>
      </c>
      <c r="J731" s="1" t="s">
        <v>1862</v>
      </c>
      <c r="K731" s="2"/>
      <c r="L731" s="1">
        <v>-4.0</v>
      </c>
      <c r="M731" s="1"/>
      <c r="N731" s="1">
        <v>10.928016666666666</v>
      </c>
      <c r="O731" s="1" t="s">
        <v>30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idden="1">
      <c r="A732" s="1" t="s">
        <v>25</v>
      </c>
      <c r="B732" s="1" t="s">
        <v>26</v>
      </c>
      <c r="C732" s="1">
        <v>321.0</v>
      </c>
      <c r="D732" s="1">
        <v>0.0</v>
      </c>
      <c r="E732" s="2"/>
      <c r="F732" s="1" t="s">
        <v>27</v>
      </c>
      <c r="G732" s="1" t="s">
        <v>19</v>
      </c>
      <c r="H732" s="1" t="s">
        <v>1863</v>
      </c>
      <c r="I732" s="1" t="s">
        <v>1864</v>
      </c>
      <c r="J732" s="1" t="s">
        <v>1864</v>
      </c>
      <c r="K732" s="2"/>
      <c r="L732" s="1">
        <v>-6.0</v>
      </c>
      <c r="M732" s="1"/>
      <c r="N732" s="1">
        <v>8.960966666666666</v>
      </c>
      <c r="O732" s="1" t="s">
        <v>30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idden="1">
      <c r="A733" s="1" t="s">
        <v>44</v>
      </c>
      <c r="B733" s="1" t="s">
        <v>16</v>
      </c>
      <c r="C733" s="1">
        <v>464.0</v>
      </c>
      <c r="D733" s="1">
        <v>0.0</v>
      </c>
      <c r="E733" s="1" t="s">
        <v>45</v>
      </c>
      <c r="F733" s="1" t="s">
        <v>27</v>
      </c>
      <c r="G733" s="1" t="s">
        <v>19</v>
      </c>
      <c r="H733" s="1" t="s">
        <v>1865</v>
      </c>
      <c r="I733" s="1" t="s">
        <v>1866</v>
      </c>
      <c r="J733" s="1" t="s">
        <v>1866</v>
      </c>
      <c r="K733" s="2"/>
      <c r="L733" s="1">
        <v>-3.0</v>
      </c>
      <c r="M733" s="1"/>
      <c r="N733" s="1">
        <v>11.059716666666667</v>
      </c>
      <c r="O733" s="1" t="s">
        <v>30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idden="1">
      <c r="A734" s="1" t="s">
        <v>15</v>
      </c>
      <c r="B734" s="1" t="s">
        <v>16</v>
      </c>
      <c r="C734" s="1">
        <v>247.0</v>
      </c>
      <c r="D734" s="1">
        <v>62.0</v>
      </c>
      <c r="E734" s="2"/>
      <c r="F734" s="1" t="s">
        <v>39</v>
      </c>
      <c r="G734" s="1" t="s">
        <v>52</v>
      </c>
      <c r="H734" s="1" t="s">
        <v>1867</v>
      </c>
      <c r="I734" s="1" t="s">
        <v>1868</v>
      </c>
      <c r="J734" s="1" t="s">
        <v>1868</v>
      </c>
      <c r="K734" s="2"/>
      <c r="L734" s="1">
        <v>-11.0</v>
      </c>
      <c r="M734" s="1"/>
      <c r="N734" s="1">
        <v>8.583066666666667</v>
      </c>
      <c r="O734" s="1" t="s">
        <v>24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idden="1">
      <c r="A735" s="1" t="s">
        <v>15</v>
      </c>
      <c r="B735" s="1" t="s">
        <v>16</v>
      </c>
      <c r="C735" s="1">
        <v>215.0</v>
      </c>
      <c r="D735" s="1">
        <v>54.0</v>
      </c>
      <c r="E735" s="2"/>
      <c r="F735" s="1" t="s">
        <v>39</v>
      </c>
      <c r="G735" s="1" t="s">
        <v>19</v>
      </c>
      <c r="H735" s="1" t="s">
        <v>1869</v>
      </c>
      <c r="I735" s="1" t="s">
        <v>1870</v>
      </c>
      <c r="J735" s="1" t="s">
        <v>1870</v>
      </c>
      <c r="K735" s="2"/>
      <c r="L735" s="1">
        <v>-13.0</v>
      </c>
      <c r="M735" s="1"/>
      <c r="N735" s="1">
        <v>5.348283333333334</v>
      </c>
      <c r="O735" s="1" t="s">
        <v>24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idden="1">
      <c r="A736" s="1" t="s">
        <v>38</v>
      </c>
      <c r="B736" s="1" t="s">
        <v>16</v>
      </c>
      <c r="C736" s="3">
        <v>249.0</v>
      </c>
      <c r="D736" s="1">
        <v>0.0</v>
      </c>
      <c r="E736" s="2"/>
      <c r="F736" s="1" t="s">
        <v>39</v>
      </c>
      <c r="G736" s="1" t="s">
        <v>35</v>
      </c>
      <c r="H736" s="1" t="s">
        <v>1871</v>
      </c>
      <c r="I736" s="1" t="s">
        <v>1872</v>
      </c>
      <c r="J736" s="1" t="s">
        <v>1872</v>
      </c>
      <c r="K736" s="2"/>
      <c r="L736" s="1">
        <v>8.0</v>
      </c>
      <c r="M736" s="1"/>
      <c r="N736" s="1">
        <v>13.942266666666667</v>
      </c>
      <c r="O736" s="1" t="s">
        <v>43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idden="1">
      <c r="A737" s="1" t="s">
        <v>15</v>
      </c>
      <c r="B737" s="1" t="s">
        <v>16</v>
      </c>
      <c r="C737" s="1">
        <v>361.0</v>
      </c>
      <c r="D737" s="1">
        <v>0.0</v>
      </c>
      <c r="E737" s="1" t="s">
        <v>441</v>
      </c>
      <c r="F737" s="1" t="s">
        <v>18</v>
      </c>
      <c r="G737" s="1" t="s">
        <v>19</v>
      </c>
      <c r="H737" s="1" t="s">
        <v>1873</v>
      </c>
      <c r="I737" s="1" t="s">
        <v>1874</v>
      </c>
      <c r="J737" s="1" t="s">
        <v>1875</v>
      </c>
      <c r="K737" s="1" t="s">
        <v>1876</v>
      </c>
      <c r="L737" s="1">
        <v>2.0</v>
      </c>
      <c r="M737" s="1">
        <v>0.005033333333333333</v>
      </c>
      <c r="N737" s="1">
        <v>11.807466666666667</v>
      </c>
      <c r="O737" s="1" t="s">
        <v>24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idden="1">
      <c r="A738" s="1" t="s">
        <v>15</v>
      </c>
      <c r="B738" s="1" t="s">
        <v>16</v>
      </c>
      <c r="C738" s="1">
        <v>487.0</v>
      </c>
      <c r="D738" s="1">
        <v>22.0</v>
      </c>
      <c r="E738" s="1" t="s">
        <v>121</v>
      </c>
      <c r="F738" s="1" t="s">
        <v>18</v>
      </c>
      <c r="G738" s="1" t="s">
        <v>19</v>
      </c>
      <c r="H738" s="1" t="s">
        <v>1877</v>
      </c>
      <c r="I738" s="1" t="s">
        <v>1878</v>
      </c>
      <c r="J738" s="1" t="s">
        <v>1879</v>
      </c>
      <c r="K738" s="1" t="s">
        <v>1880</v>
      </c>
      <c r="L738" s="1">
        <v>3.0</v>
      </c>
      <c r="M738" s="1">
        <v>0.006333333333333333</v>
      </c>
      <c r="N738" s="1">
        <v>15.886766666666666</v>
      </c>
      <c r="O738" s="1" t="s">
        <v>24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idden="1">
      <c r="A739" s="1" t="s">
        <v>25</v>
      </c>
      <c r="B739" s="1" t="s">
        <v>26</v>
      </c>
      <c r="C739" s="1">
        <v>424.0</v>
      </c>
      <c r="D739" s="1">
        <v>0.0</v>
      </c>
      <c r="E739" s="2"/>
      <c r="F739" s="1" t="s">
        <v>27</v>
      </c>
      <c r="G739" s="1" t="s">
        <v>19</v>
      </c>
      <c r="H739" s="1" t="s">
        <v>1881</v>
      </c>
      <c r="I739" s="1" t="s">
        <v>1882</v>
      </c>
      <c r="J739" s="1" t="s">
        <v>1882</v>
      </c>
      <c r="K739" s="2"/>
      <c r="L739" s="1">
        <v>-2.0</v>
      </c>
      <c r="M739" s="1"/>
      <c r="N739" s="1">
        <v>12.36875</v>
      </c>
      <c r="O739" s="1" t="s">
        <v>30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idden="1">
      <c r="A740" s="1" t="s">
        <v>15</v>
      </c>
      <c r="B740" s="1" t="s">
        <v>16</v>
      </c>
      <c r="C740" s="1">
        <v>632.0</v>
      </c>
      <c r="D740" s="1">
        <v>0.0</v>
      </c>
      <c r="E740" s="1" t="s">
        <v>441</v>
      </c>
      <c r="F740" s="1" t="s">
        <v>18</v>
      </c>
      <c r="G740" s="1" t="s">
        <v>19</v>
      </c>
      <c r="H740" s="1" t="s">
        <v>1883</v>
      </c>
      <c r="I740" s="1" t="s">
        <v>1884</v>
      </c>
      <c r="J740" s="1" t="s">
        <v>1885</v>
      </c>
      <c r="K740" s="1" t="s">
        <v>1886</v>
      </c>
      <c r="L740" s="1">
        <v>1.0</v>
      </c>
      <c r="M740" s="1">
        <v>0.004266666666666667</v>
      </c>
      <c r="N740" s="1">
        <v>12.236533333333334</v>
      </c>
      <c r="O740" s="1" t="s">
        <v>24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idden="1">
      <c r="A741" s="1" t="s">
        <v>44</v>
      </c>
      <c r="B741" s="1" t="s">
        <v>16</v>
      </c>
      <c r="C741" s="3">
        <v>329.0</v>
      </c>
      <c r="D741" s="1">
        <v>0.0</v>
      </c>
      <c r="E741" s="1" t="s">
        <v>45</v>
      </c>
      <c r="F741" s="1" t="s">
        <v>27</v>
      </c>
      <c r="G741" s="1" t="s">
        <v>19</v>
      </c>
      <c r="H741" s="1" t="s">
        <v>1887</v>
      </c>
      <c r="I741" s="1" t="s">
        <v>1888</v>
      </c>
      <c r="J741" s="1" t="s">
        <v>1888</v>
      </c>
      <c r="K741" s="2"/>
      <c r="L741" s="1">
        <v>-6.0</v>
      </c>
      <c r="M741" s="1"/>
      <c r="N741" s="1">
        <v>8.464716666666666</v>
      </c>
      <c r="O741" s="1" t="s">
        <v>30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idden="1">
      <c r="A742" s="1" t="s">
        <v>15</v>
      </c>
      <c r="B742" s="1" t="s">
        <v>16</v>
      </c>
      <c r="C742" s="1">
        <v>399.0</v>
      </c>
      <c r="D742" s="1">
        <v>19.0</v>
      </c>
      <c r="E742" s="1" t="s">
        <v>121</v>
      </c>
      <c r="F742" s="1" t="s">
        <v>18</v>
      </c>
      <c r="G742" s="1" t="s">
        <v>19</v>
      </c>
      <c r="H742" s="1" t="s">
        <v>1889</v>
      </c>
      <c r="I742" s="1" t="s">
        <v>1890</v>
      </c>
      <c r="J742" s="1" t="s">
        <v>1891</v>
      </c>
      <c r="K742" s="1" t="s">
        <v>1892</v>
      </c>
      <c r="L742" s="1">
        <v>0.0</v>
      </c>
      <c r="M742" s="1">
        <v>0.006216666666666666</v>
      </c>
      <c r="N742" s="1">
        <v>12.0695</v>
      </c>
      <c r="O742" s="1" t="s">
        <v>24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idden="1">
      <c r="A743" s="1" t="s">
        <v>44</v>
      </c>
      <c r="B743" s="1" t="s">
        <v>16</v>
      </c>
      <c r="C743" s="1">
        <v>354.0</v>
      </c>
      <c r="D743" s="1">
        <v>0.0</v>
      </c>
      <c r="E743" s="1" t="s">
        <v>45</v>
      </c>
      <c r="F743" s="1" t="s">
        <v>27</v>
      </c>
      <c r="G743" s="1" t="s">
        <v>19</v>
      </c>
      <c r="H743" s="1" t="s">
        <v>1893</v>
      </c>
      <c r="I743" s="1" t="s">
        <v>1894</v>
      </c>
      <c r="J743" s="1" t="s">
        <v>1894</v>
      </c>
      <c r="K743" s="2"/>
      <c r="L743" s="1">
        <v>-7.0</v>
      </c>
      <c r="M743" s="1"/>
      <c r="N743" s="1">
        <v>7.314383333333334</v>
      </c>
      <c r="O743" s="1" t="s">
        <v>30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idden="1">
      <c r="A744" s="1" t="s">
        <v>25</v>
      </c>
      <c r="B744" s="1" t="s">
        <v>26</v>
      </c>
      <c r="C744" s="1">
        <v>329.0</v>
      </c>
      <c r="D744" s="1">
        <v>0.0</v>
      </c>
      <c r="E744" s="2"/>
      <c r="F744" s="1" t="s">
        <v>27</v>
      </c>
      <c r="G744" s="1" t="s">
        <v>19</v>
      </c>
      <c r="H744" s="1" t="s">
        <v>1895</v>
      </c>
      <c r="I744" s="1" t="s">
        <v>1896</v>
      </c>
      <c r="J744" s="1" t="s">
        <v>1896</v>
      </c>
      <c r="K744" s="2"/>
      <c r="L744" s="1">
        <v>-8.0</v>
      </c>
      <c r="M744" s="1"/>
      <c r="N744" s="1">
        <v>6.3404</v>
      </c>
      <c r="O744" s="1" t="s">
        <v>30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idden="1">
      <c r="A745" s="1" t="s">
        <v>15</v>
      </c>
      <c r="B745" s="1" t="s">
        <v>16</v>
      </c>
      <c r="C745" s="1">
        <v>375.0</v>
      </c>
      <c r="D745" s="1">
        <v>0.0</v>
      </c>
      <c r="E745" s="1" t="s">
        <v>441</v>
      </c>
      <c r="F745" s="1" t="s">
        <v>18</v>
      </c>
      <c r="G745" s="1" t="s">
        <v>19</v>
      </c>
      <c r="H745" s="1" t="s">
        <v>1897</v>
      </c>
      <c r="I745" s="1" t="s">
        <v>1898</v>
      </c>
      <c r="J745" s="1" t="s">
        <v>1899</v>
      </c>
      <c r="K745" s="1" t="s">
        <v>1900</v>
      </c>
      <c r="L745" s="1">
        <v>-14.0</v>
      </c>
      <c r="M745" s="1">
        <v>0.014966666666666666</v>
      </c>
      <c r="N745" s="1">
        <v>11.564566666666666</v>
      </c>
      <c r="O745" s="1" t="s">
        <v>24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idden="1">
      <c r="A746" s="1" t="s">
        <v>15</v>
      </c>
      <c r="B746" s="1" t="s">
        <v>16</v>
      </c>
      <c r="C746" s="3">
        <v>199.0</v>
      </c>
      <c r="D746" s="1">
        <v>50.0</v>
      </c>
      <c r="E746" s="2"/>
      <c r="F746" s="1" t="s">
        <v>39</v>
      </c>
      <c r="G746" s="1" t="s">
        <v>52</v>
      </c>
      <c r="H746" s="1" t="s">
        <v>1901</v>
      </c>
      <c r="I746" s="1" t="s">
        <v>1902</v>
      </c>
      <c r="J746" s="1" t="s">
        <v>1902</v>
      </c>
      <c r="K746" s="2"/>
      <c r="L746" s="1">
        <v>-10.0</v>
      </c>
      <c r="M746" s="1"/>
      <c r="N746" s="1">
        <v>8.799633333333333</v>
      </c>
      <c r="O746" s="1" t="s">
        <v>24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idden="1">
      <c r="A747" s="1" t="s">
        <v>55</v>
      </c>
      <c r="B747" s="1" t="s">
        <v>26</v>
      </c>
      <c r="C747" s="1">
        <v>329.0</v>
      </c>
      <c r="D747" s="1">
        <v>0.0</v>
      </c>
      <c r="E747" s="1" t="s">
        <v>1903</v>
      </c>
      <c r="F747" s="1" t="s">
        <v>27</v>
      </c>
      <c r="G747" s="1" t="s">
        <v>19</v>
      </c>
      <c r="H747" s="1" t="s">
        <v>1904</v>
      </c>
      <c r="I747" s="1" t="s">
        <v>1905</v>
      </c>
      <c r="J747" s="1" t="s">
        <v>1905</v>
      </c>
      <c r="K747" s="2"/>
      <c r="L747" s="1">
        <v>-7.0</v>
      </c>
      <c r="M747" s="1"/>
      <c r="N747" s="1">
        <v>7.68045</v>
      </c>
      <c r="O747" s="1" t="s">
        <v>30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idden="1">
      <c r="A748" s="1" t="s">
        <v>38</v>
      </c>
      <c r="B748" s="1" t="s">
        <v>16</v>
      </c>
      <c r="C748" s="1">
        <v>209.0</v>
      </c>
      <c r="D748" s="1">
        <v>0.0</v>
      </c>
      <c r="E748" s="2"/>
      <c r="F748" s="1" t="s">
        <v>39</v>
      </c>
      <c r="G748" s="1" t="s">
        <v>35</v>
      </c>
      <c r="H748" s="1" t="s">
        <v>1906</v>
      </c>
      <c r="I748" s="1" t="s">
        <v>1907</v>
      </c>
      <c r="J748" s="1" t="s">
        <v>1907</v>
      </c>
      <c r="K748" s="2"/>
      <c r="L748" s="1">
        <v>4.0</v>
      </c>
      <c r="M748" s="1"/>
      <c r="N748" s="1">
        <v>9.237766666666667</v>
      </c>
      <c r="O748" s="1" t="s">
        <v>43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idden="1">
      <c r="A749" s="1" t="s">
        <v>15</v>
      </c>
      <c r="B749" s="1" t="s">
        <v>16</v>
      </c>
      <c r="C749" s="3">
        <v>249.0</v>
      </c>
      <c r="D749" s="1">
        <v>50.0</v>
      </c>
      <c r="E749" s="2"/>
      <c r="F749" s="1" t="s">
        <v>39</v>
      </c>
      <c r="G749" s="1" t="s">
        <v>52</v>
      </c>
      <c r="H749" s="1" t="s">
        <v>1908</v>
      </c>
      <c r="I749" s="1" t="s">
        <v>1909</v>
      </c>
      <c r="J749" s="1" t="s">
        <v>1909</v>
      </c>
      <c r="K749" s="2"/>
      <c r="L749" s="1">
        <v>-6.0</v>
      </c>
      <c r="M749" s="1"/>
      <c r="N749" s="1">
        <v>12.313616666666666</v>
      </c>
      <c r="O749" s="1" t="s">
        <v>24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idden="1">
      <c r="A750" s="1" t="s">
        <v>15</v>
      </c>
      <c r="B750" s="1" t="s">
        <v>16</v>
      </c>
      <c r="C750" s="1">
        <v>898.0</v>
      </c>
      <c r="D750" s="1">
        <v>0.0</v>
      </c>
      <c r="E750" s="1" t="s">
        <v>121</v>
      </c>
      <c r="F750" s="1" t="s">
        <v>18</v>
      </c>
      <c r="G750" s="1" t="s">
        <v>19</v>
      </c>
      <c r="H750" s="1" t="s">
        <v>1910</v>
      </c>
      <c r="I750" s="1" t="s">
        <v>1911</v>
      </c>
      <c r="J750" s="1" t="s">
        <v>1912</v>
      </c>
      <c r="K750" s="1" t="s">
        <v>1913</v>
      </c>
      <c r="L750" s="1">
        <v>8.0</v>
      </c>
      <c r="M750" s="1">
        <v>0.007816666666666666</v>
      </c>
      <c r="N750" s="1">
        <v>16.4972</v>
      </c>
      <c r="O750" s="1" t="s">
        <v>24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idden="1">
      <c r="A751" s="1" t="s">
        <v>44</v>
      </c>
      <c r="B751" s="1" t="s">
        <v>16</v>
      </c>
      <c r="C751" s="1">
        <v>329.0</v>
      </c>
      <c r="D751" s="1">
        <v>0.0</v>
      </c>
      <c r="E751" s="1" t="s">
        <v>45</v>
      </c>
      <c r="F751" s="1" t="s">
        <v>27</v>
      </c>
      <c r="G751" s="1" t="s">
        <v>19</v>
      </c>
      <c r="H751" s="1" t="s">
        <v>1914</v>
      </c>
      <c r="I751" s="1" t="s">
        <v>1915</v>
      </c>
      <c r="J751" s="1" t="s">
        <v>1915</v>
      </c>
      <c r="K751" s="2"/>
      <c r="L751" s="1">
        <v>-1.0</v>
      </c>
      <c r="M751" s="1"/>
      <c r="N751" s="1">
        <v>13.134366666666667</v>
      </c>
      <c r="O751" s="1" t="s">
        <v>30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idden="1">
      <c r="A752" s="1" t="s">
        <v>44</v>
      </c>
      <c r="B752" s="1" t="s">
        <v>16</v>
      </c>
      <c r="C752" s="1">
        <v>585.0</v>
      </c>
      <c r="D752" s="1">
        <v>0.0</v>
      </c>
      <c r="E752" s="1" t="s">
        <v>45</v>
      </c>
      <c r="F752" s="1" t="s">
        <v>27</v>
      </c>
      <c r="G752" s="1" t="s">
        <v>19</v>
      </c>
      <c r="H752" s="1" t="s">
        <v>1916</v>
      </c>
      <c r="I752" s="1" t="s">
        <v>1917</v>
      </c>
      <c r="J752" s="1" t="s">
        <v>1917</v>
      </c>
      <c r="K752" s="2"/>
      <c r="L752" s="1">
        <v>-4.0</v>
      </c>
      <c r="M752" s="1"/>
      <c r="N752" s="1">
        <v>10.032066666666667</v>
      </c>
      <c r="O752" s="1" t="s">
        <v>30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idden="1">
      <c r="A753" s="1" t="s">
        <v>15</v>
      </c>
      <c r="B753" s="1" t="s">
        <v>16</v>
      </c>
      <c r="C753" s="1">
        <v>269.0</v>
      </c>
      <c r="D753" s="1">
        <v>0.0</v>
      </c>
      <c r="E753" s="1" t="s">
        <v>441</v>
      </c>
      <c r="F753" s="1" t="s">
        <v>18</v>
      </c>
      <c r="G753" s="1" t="s">
        <v>19</v>
      </c>
      <c r="H753" s="1" t="s">
        <v>1918</v>
      </c>
      <c r="I753" s="1" t="s">
        <v>1919</v>
      </c>
      <c r="J753" s="1" t="s">
        <v>1920</v>
      </c>
      <c r="K753" s="1" t="s">
        <v>1921</v>
      </c>
      <c r="L753" s="1">
        <v>-8.0</v>
      </c>
      <c r="M753" s="1">
        <v>0.004666666666666667</v>
      </c>
      <c r="N753" s="1">
        <v>6.650216666666667</v>
      </c>
      <c r="O753" s="1" t="s">
        <v>24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idden="1">
      <c r="A754" s="1" t="s">
        <v>15</v>
      </c>
      <c r="B754" s="1" t="s">
        <v>16</v>
      </c>
      <c r="C754" s="1">
        <v>245.0</v>
      </c>
      <c r="D754" s="1">
        <v>61.0</v>
      </c>
      <c r="E754" s="2"/>
      <c r="F754" s="1" t="s">
        <v>39</v>
      </c>
      <c r="G754" s="1" t="s">
        <v>35</v>
      </c>
      <c r="H754" s="1" t="s">
        <v>1922</v>
      </c>
      <c r="I754" s="1" t="s">
        <v>1923</v>
      </c>
      <c r="J754" s="1" t="s">
        <v>1923</v>
      </c>
      <c r="K754" s="2"/>
      <c r="L754" s="1">
        <v>-9.0</v>
      </c>
      <c r="M754" s="1"/>
      <c r="N754" s="1">
        <v>10.5171</v>
      </c>
      <c r="O754" s="1" t="s">
        <v>24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idden="1">
      <c r="A755" s="1" t="s">
        <v>25</v>
      </c>
      <c r="B755" s="1" t="s">
        <v>26</v>
      </c>
      <c r="C755" s="1">
        <v>329.0</v>
      </c>
      <c r="D755" s="1">
        <v>0.0</v>
      </c>
      <c r="E755" s="2"/>
      <c r="F755" s="1" t="s">
        <v>27</v>
      </c>
      <c r="G755" s="1" t="s">
        <v>19</v>
      </c>
      <c r="H755" s="1" t="s">
        <v>1924</v>
      </c>
      <c r="I755" s="1" t="s">
        <v>1925</v>
      </c>
      <c r="J755" s="1" t="s">
        <v>1925</v>
      </c>
      <c r="K755" s="2"/>
      <c r="L755" s="1">
        <v>-5.0</v>
      </c>
      <c r="M755" s="1"/>
      <c r="N755" s="1">
        <v>9.2962</v>
      </c>
      <c r="O755" s="1" t="s">
        <v>30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idden="1">
      <c r="A756" s="1" t="s">
        <v>44</v>
      </c>
      <c r="B756" s="1" t="s">
        <v>16</v>
      </c>
      <c r="C756" s="1">
        <v>304.0</v>
      </c>
      <c r="D756" s="1">
        <v>0.0</v>
      </c>
      <c r="E756" s="1" t="s">
        <v>45</v>
      </c>
      <c r="F756" s="1" t="s">
        <v>27</v>
      </c>
      <c r="G756" s="1" t="s">
        <v>19</v>
      </c>
      <c r="H756" s="1" t="s">
        <v>1926</v>
      </c>
      <c r="I756" s="1" t="s">
        <v>1927</v>
      </c>
      <c r="J756" s="1" t="s">
        <v>1927</v>
      </c>
      <c r="K756" s="2"/>
      <c r="L756" s="1">
        <v>-4.0</v>
      </c>
      <c r="M756" s="1"/>
      <c r="N756" s="1">
        <v>10.422683333333334</v>
      </c>
      <c r="O756" s="1" t="s">
        <v>30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idden="1">
      <c r="A757" s="1" t="s">
        <v>25</v>
      </c>
      <c r="B757" s="1" t="s">
        <v>26</v>
      </c>
      <c r="C757" s="1">
        <v>628.0</v>
      </c>
      <c r="D757" s="1">
        <v>0.0</v>
      </c>
      <c r="E757" s="2"/>
      <c r="F757" s="1" t="s">
        <v>27</v>
      </c>
      <c r="G757" s="1" t="s">
        <v>19</v>
      </c>
      <c r="H757" s="1" t="s">
        <v>1928</v>
      </c>
      <c r="I757" s="1" t="s">
        <v>1929</v>
      </c>
      <c r="J757" s="1" t="s">
        <v>1929</v>
      </c>
      <c r="K757" s="2"/>
      <c r="L757" s="1">
        <v>-1.0</v>
      </c>
      <c r="M757" s="1"/>
      <c r="N757" s="1">
        <v>13.961166666666667</v>
      </c>
      <c r="O757" s="1" t="s">
        <v>30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idden="1">
      <c r="A758" s="1" t="s">
        <v>44</v>
      </c>
      <c r="B758" s="1" t="s">
        <v>16</v>
      </c>
      <c r="C758" s="1">
        <v>635.0</v>
      </c>
      <c r="D758" s="1">
        <v>0.0</v>
      </c>
      <c r="E758" s="1" t="s">
        <v>45</v>
      </c>
      <c r="F758" s="1" t="s">
        <v>27</v>
      </c>
      <c r="G758" s="1" t="s">
        <v>19</v>
      </c>
      <c r="H758" s="1" t="s">
        <v>1930</v>
      </c>
      <c r="I758" s="1" t="s">
        <v>1931</v>
      </c>
      <c r="J758" s="1" t="s">
        <v>1931</v>
      </c>
      <c r="K758" s="2"/>
      <c r="L758" s="1">
        <v>-6.0</v>
      </c>
      <c r="M758" s="1"/>
      <c r="N758" s="1">
        <v>11.659933333333333</v>
      </c>
      <c r="O758" s="1" t="s">
        <v>30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idden="1">
      <c r="A759" s="1" t="s">
        <v>15</v>
      </c>
      <c r="B759" s="1" t="s">
        <v>16</v>
      </c>
      <c r="C759" s="3">
        <v>683.0</v>
      </c>
      <c r="D759" s="1">
        <v>0.0</v>
      </c>
      <c r="E759" s="1" t="s">
        <v>121</v>
      </c>
      <c r="F759" s="1" t="s">
        <v>18</v>
      </c>
      <c r="G759" s="1" t="s">
        <v>19</v>
      </c>
      <c r="H759" s="1" t="s">
        <v>1932</v>
      </c>
      <c r="I759" s="1" t="s">
        <v>1933</v>
      </c>
      <c r="J759" s="1" t="s">
        <v>1934</v>
      </c>
      <c r="K759" s="1" t="s">
        <v>1935</v>
      </c>
      <c r="L759" s="1">
        <v>0.0</v>
      </c>
      <c r="M759" s="1">
        <v>0.00735</v>
      </c>
      <c r="N759" s="1">
        <v>19.75125</v>
      </c>
      <c r="O759" s="1" t="s">
        <v>24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idden="1">
      <c r="A760" s="1" t="s">
        <v>15</v>
      </c>
      <c r="B760" s="1" t="s">
        <v>16</v>
      </c>
      <c r="C760" s="1">
        <v>330.0</v>
      </c>
      <c r="D760" s="1">
        <v>19.0</v>
      </c>
      <c r="E760" s="1" t="s">
        <v>121</v>
      </c>
      <c r="F760" s="1" t="s">
        <v>18</v>
      </c>
      <c r="G760" s="1" t="s">
        <v>19</v>
      </c>
      <c r="H760" s="1" t="s">
        <v>1936</v>
      </c>
      <c r="I760" s="1" t="s">
        <v>1937</v>
      </c>
      <c r="J760" s="1" t="s">
        <v>1938</v>
      </c>
      <c r="K760" s="1" t="s">
        <v>1939</v>
      </c>
      <c r="L760" s="1">
        <v>-6.0</v>
      </c>
      <c r="M760" s="1">
        <v>0.004333333333333333</v>
      </c>
      <c r="N760" s="1">
        <v>13.6513</v>
      </c>
      <c r="O760" s="1" t="s">
        <v>24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idden="1">
      <c r="A761" s="1" t="s">
        <v>15</v>
      </c>
      <c r="B761" s="1" t="s">
        <v>16</v>
      </c>
      <c r="C761" s="1">
        <v>722.0</v>
      </c>
      <c r="D761" s="1">
        <v>166.0</v>
      </c>
      <c r="E761" s="2"/>
      <c r="F761" s="1" t="s">
        <v>39</v>
      </c>
      <c r="G761" s="1" t="s">
        <v>52</v>
      </c>
      <c r="H761" s="1" t="s">
        <v>1940</v>
      </c>
      <c r="I761" s="1" t="s">
        <v>1941</v>
      </c>
      <c r="J761" s="1" t="s">
        <v>1941</v>
      </c>
      <c r="K761" s="2"/>
      <c r="L761" s="1">
        <v>-4.0</v>
      </c>
      <c r="M761" s="1"/>
      <c r="N761" s="1">
        <v>14.8291</v>
      </c>
      <c r="O761" s="1" t="s">
        <v>24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idden="1">
      <c r="A762" s="1" t="s">
        <v>15</v>
      </c>
      <c r="B762" s="1" t="s">
        <v>16</v>
      </c>
      <c r="C762" s="3">
        <v>463.0</v>
      </c>
      <c r="D762" s="1">
        <v>0.0</v>
      </c>
      <c r="E762" s="1" t="s">
        <v>267</v>
      </c>
      <c r="F762" s="1" t="s">
        <v>18</v>
      </c>
      <c r="G762" s="1" t="s">
        <v>19</v>
      </c>
      <c r="H762" s="1" t="s">
        <v>1942</v>
      </c>
      <c r="I762" s="1" t="s">
        <v>1943</v>
      </c>
      <c r="J762" s="1" t="s">
        <v>1944</v>
      </c>
      <c r="K762" s="1" t="s">
        <v>1945</v>
      </c>
      <c r="L762" s="1">
        <v>5.0</v>
      </c>
      <c r="M762" s="1">
        <v>0.0069166666666666664</v>
      </c>
      <c r="N762" s="1">
        <v>9.212183333333334</v>
      </c>
      <c r="O762" s="1" t="s">
        <v>24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idden="1">
      <c r="A763" s="1" t="s">
        <v>25</v>
      </c>
      <c r="B763" s="1" t="s">
        <v>26</v>
      </c>
      <c r="C763" s="3">
        <v>503.0</v>
      </c>
      <c r="D763" s="1">
        <v>0.0</v>
      </c>
      <c r="E763" s="2"/>
      <c r="F763" s="1" t="s">
        <v>27</v>
      </c>
      <c r="G763" s="1" t="s">
        <v>19</v>
      </c>
      <c r="H763" s="1" t="s">
        <v>1946</v>
      </c>
      <c r="I763" s="1" t="s">
        <v>1947</v>
      </c>
      <c r="J763" s="1" t="s">
        <v>1947</v>
      </c>
      <c r="K763" s="2"/>
      <c r="L763" s="1">
        <v>-1.0</v>
      </c>
      <c r="M763" s="1"/>
      <c r="N763" s="1">
        <v>13.11495</v>
      </c>
      <c r="O763" s="1" t="s">
        <v>30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idden="1">
      <c r="A764" s="1" t="s">
        <v>44</v>
      </c>
      <c r="B764" s="1" t="s">
        <v>16</v>
      </c>
      <c r="C764" s="1">
        <v>436.0</v>
      </c>
      <c r="D764" s="1">
        <v>0.0</v>
      </c>
      <c r="E764" s="1" t="s">
        <v>45</v>
      </c>
      <c r="F764" s="1" t="s">
        <v>27</v>
      </c>
      <c r="G764" s="1" t="s">
        <v>19</v>
      </c>
      <c r="H764" s="1" t="s">
        <v>1948</v>
      </c>
      <c r="I764" s="1" t="s">
        <v>1949</v>
      </c>
      <c r="J764" s="1" t="s">
        <v>1949</v>
      </c>
      <c r="K764" s="2"/>
      <c r="L764" s="1">
        <v>-5.0</v>
      </c>
      <c r="M764" s="1"/>
      <c r="N764" s="1">
        <v>9.70955</v>
      </c>
      <c r="O764" s="1" t="s">
        <v>30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idden="1">
      <c r="A765" s="1" t="s">
        <v>55</v>
      </c>
      <c r="B765" s="1" t="s">
        <v>16</v>
      </c>
      <c r="C765" s="1">
        <v>359.0</v>
      </c>
      <c r="D765" s="1">
        <v>0.0</v>
      </c>
      <c r="E765" s="1" t="s">
        <v>1950</v>
      </c>
      <c r="F765" s="1" t="s">
        <v>27</v>
      </c>
      <c r="G765" s="1" t="s">
        <v>19</v>
      </c>
      <c r="H765" s="1" t="s">
        <v>1951</v>
      </c>
      <c r="I765" s="1" t="s">
        <v>1952</v>
      </c>
      <c r="J765" s="1" t="s">
        <v>1952</v>
      </c>
      <c r="K765" s="2"/>
      <c r="L765" s="1">
        <v>0.0</v>
      </c>
      <c r="M765" s="1"/>
      <c r="N765" s="1">
        <v>14.7804</v>
      </c>
      <c r="O765" s="1" t="s">
        <v>30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idden="1">
      <c r="A766" s="1" t="s">
        <v>25</v>
      </c>
      <c r="B766" s="1" t="s">
        <v>16</v>
      </c>
      <c r="C766" s="1">
        <v>583.0</v>
      </c>
      <c r="D766" s="1">
        <v>0.0</v>
      </c>
      <c r="E766" s="2"/>
      <c r="F766" s="1" t="s">
        <v>27</v>
      </c>
      <c r="G766" s="1" t="s">
        <v>19</v>
      </c>
      <c r="H766" s="1" t="s">
        <v>1953</v>
      </c>
      <c r="I766" s="1" t="s">
        <v>1954</v>
      </c>
      <c r="J766" s="1" t="s">
        <v>1954</v>
      </c>
      <c r="K766" s="2"/>
      <c r="L766" s="1">
        <v>0.0</v>
      </c>
      <c r="M766" s="1"/>
      <c r="N766" s="1">
        <v>15.475916666666667</v>
      </c>
      <c r="O766" s="1" t="s">
        <v>30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idden="1">
      <c r="A767" s="1" t="s">
        <v>25</v>
      </c>
      <c r="B767" s="1" t="s">
        <v>16</v>
      </c>
      <c r="C767" s="1">
        <v>469.0</v>
      </c>
      <c r="D767" s="1">
        <v>0.0</v>
      </c>
      <c r="E767" s="2"/>
      <c r="F767" s="1" t="s">
        <v>27</v>
      </c>
      <c r="G767" s="1" t="s">
        <v>19</v>
      </c>
      <c r="H767" s="1" t="s">
        <v>1955</v>
      </c>
      <c r="I767" s="1" t="s">
        <v>1956</v>
      </c>
      <c r="J767" s="1" t="s">
        <v>1956</v>
      </c>
      <c r="K767" s="2"/>
      <c r="L767" s="1">
        <v>-3.0</v>
      </c>
      <c r="M767" s="1"/>
      <c r="N767" s="1">
        <v>11.431533333333334</v>
      </c>
      <c r="O767" s="1" t="s">
        <v>30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idden="1">
      <c r="A768" s="1" t="s">
        <v>25</v>
      </c>
      <c r="B768" s="1" t="s">
        <v>16</v>
      </c>
      <c r="C768" s="1">
        <v>713.0</v>
      </c>
      <c r="D768" s="1">
        <v>0.0</v>
      </c>
      <c r="E768" s="2"/>
      <c r="F768" s="1" t="s">
        <v>27</v>
      </c>
      <c r="G768" s="1" t="s">
        <v>19</v>
      </c>
      <c r="H768" s="1" t="s">
        <v>1957</v>
      </c>
      <c r="I768" s="1" t="s">
        <v>1958</v>
      </c>
      <c r="J768" s="1" t="s">
        <v>1958</v>
      </c>
      <c r="K768" s="2"/>
      <c r="L768" s="1">
        <v>-5.0</v>
      </c>
      <c r="M768" s="1"/>
      <c r="N768" s="1">
        <v>9.107616666666667</v>
      </c>
      <c r="O768" s="1" t="s">
        <v>30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idden="1">
      <c r="A769" s="1" t="s">
        <v>38</v>
      </c>
      <c r="B769" s="1" t="s">
        <v>16</v>
      </c>
      <c r="C769" s="1">
        <v>45.0</v>
      </c>
      <c r="D769" s="1">
        <v>0.0</v>
      </c>
      <c r="E769" s="2"/>
      <c r="F769" s="1" t="s">
        <v>39</v>
      </c>
      <c r="G769" s="1" t="s">
        <v>35</v>
      </c>
      <c r="H769" s="1" t="s">
        <v>1959</v>
      </c>
      <c r="I769" s="1" t="s">
        <v>1960</v>
      </c>
      <c r="J769" s="1" t="s">
        <v>1960</v>
      </c>
      <c r="K769" s="2"/>
      <c r="L769" s="1">
        <v>0.0</v>
      </c>
      <c r="M769" s="1"/>
      <c r="N769" s="1">
        <v>4.8588</v>
      </c>
      <c r="O769" s="1" t="s">
        <v>43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1" t="s">
        <v>44</v>
      </c>
      <c r="B770" s="1" t="s">
        <v>16</v>
      </c>
      <c r="C770" s="3">
        <v>329.0</v>
      </c>
      <c r="D770" s="1">
        <v>0.0</v>
      </c>
      <c r="E770" s="1" t="s">
        <v>45</v>
      </c>
      <c r="F770" s="1" t="s">
        <v>27</v>
      </c>
      <c r="G770" s="1" t="s">
        <v>19</v>
      </c>
      <c r="H770" s="1" t="s">
        <v>1961</v>
      </c>
      <c r="I770" s="1" t="s">
        <v>1962</v>
      </c>
      <c r="J770" s="1" t="s">
        <v>1962</v>
      </c>
      <c r="K770" s="2"/>
      <c r="L770" s="1">
        <v>-2.0</v>
      </c>
      <c r="M770" s="1"/>
      <c r="N770" s="1">
        <v>12.090016666666667</v>
      </c>
      <c r="O770" s="1" t="s">
        <v>30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idden="1">
      <c r="A771" s="1" t="s">
        <v>25</v>
      </c>
      <c r="B771" s="1" t="s">
        <v>16</v>
      </c>
      <c r="C771" s="1">
        <v>723.0</v>
      </c>
      <c r="D771" s="1">
        <v>0.0</v>
      </c>
      <c r="E771" s="2"/>
      <c r="F771" s="1" t="s">
        <v>27</v>
      </c>
      <c r="G771" s="1" t="s">
        <v>19</v>
      </c>
      <c r="H771" s="1" t="s">
        <v>1963</v>
      </c>
      <c r="I771" s="1" t="s">
        <v>1964</v>
      </c>
      <c r="J771" s="1" t="s">
        <v>1964</v>
      </c>
      <c r="K771" s="2"/>
      <c r="L771" s="1">
        <v>-3.0</v>
      </c>
      <c r="M771" s="1"/>
      <c r="N771" s="1">
        <v>11.498866666666666</v>
      </c>
      <c r="O771" s="1" t="s">
        <v>30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idden="1">
      <c r="A772" s="1" t="s">
        <v>25</v>
      </c>
      <c r="B772" s="1" t="s">
        <v>16</v>
      </c>
      <c r="C772" s="1">
        <v>329.0</v>
      </c>
      <c r="D772" s="1">
        <v>0.0</v>
      </c>
      <c r="E772" s="2"/>
      <c r="F772" s="1" t="s">
        <v>27</v>
      </c>
      <c r="G772" s="1" t="s">
        <v>19</v>
      </c>
      <c r="H772" s="1" t="s">
        <v>1965</v>
      </c>
      <c r="I772" s="1" t="s">
        <v>1966</v>
      </c>
      <c r="J772" s="1" t="s">
        <v>1966</v>
      </c>
      <c r="K772" s="2"/>
      <c r="L772" s="1">
        <v>-2.0</v>
      </c>
      <c r="M772" s="1"/>
      <c r="N772" s="1">
        <v>12.14415</v>
      </c>
      <c r="O772" s="1" t="s">
        <v>30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idden="1">
      <c r="A773" s="1" t="s">
        <v>25</v>
      </c>
      <c r="B773" s="1" t="s">
        <v>16</v>
      </c>
      <c r="C773" s="1">
        <v>364.0</v>
      </c>
      <c r="D773" s="1">
        <v>0.0</v>
      </c>
      <c r="E773" s="2"/>
      <c r="F773" s="1" t="s">
        <v>27</v>
      </c>
      <c r="G773" s="1" t="s">
        <v>19</v>
      </c>
      <c r="H773" s="1" t="s">
        <v>1967</v>
      </c>
      <c r="I773" s="1" t="s">
        <v>1968</v>
      </c>
      <c r="J773" s="1" t="s">
        <v>1968</v>
      </c>
      <c r="K773" s="2"/>
      <c r="L773" s="1">
        <v>-6.0</v>
      </c>
      <c r="M773" s="1"/>
      <c r="N773" s="1">
        <v>8.21035</v>
      </c>
      <c r="O773" s="1" t="s">
        <v>30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idden="1">
      <c r="A774" s="1" t="s">
        <v>15</v>
      </c>
      <c r="B774" s="1" t="s">
        <v>16</v>
      </c>
      <c r="C774" s="1">
        <v>319.0</v>
      </c>
      <c r="D774" s="1">
        <v>0.0</v>
      </c>
      <c r="E774" s="1" t="s">
        <v>267</v>
      </c>
      <c r="F774" s="1" t="s">
        <v>18</v>
      </c>
      <c r="G774" s="1" t="s">
        <v>19</v>
      </c>
      <c r="H774" s="1" t="s">
        <v>1969</v>
      </c>
      <c r="I774" s="1" t="s">
        <v>1970</v>
      </c>
      <c r="J774" s="1" t="s">
        <v>1971</v>
      </c>
      <c r="K774" s="1" t="s">
        <v>1972</v>
      </c>
      <c r="L774" s="1">
        <v>4.0</v>
      </c>
      <c r="M774" s="1">
        <v>0.004783333333333333</v>
      </c>
      <c r="N774" s="1">
        <v>13.258983333333333</v>
      </c>
      <c r="O774" s="1" t="s">
        <v>24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idden="1">
      <c r="A775" s="1" t="s">
        <v>15</v>
      </c>
      <c r="B775" s="1" t="s">
        <v>16</v>
      </c>
      <c r="C775" s="1">
        <v>374.0</v>
      </c>
      <c r="D775" s="1">
        <v>0.0</v>
      </c>
      <c r="E775" s="1" t="s">
        <v>267</v>
      </c>
      <c r="F775" s="1" t="s">
        <v>18</v>
      </c>
      <c r="G775" s="1" t="s">
        <v>19</v>
      </c>
      <c r="H775" s="1" t="s">
        <v>1973</v>
      </c>
      <c r="I775" s="1" t="s">
        <v>1974</v>
      </c>
      <c r="J775" s="1" t="s">
        <v>1975</v>
      </c>
      <c r="K775" s="1" t="s">
        <v>1976</v>
      </c>
      <c r="L775" s="1">
        <v>-3.0</v>
      </c>
      <c r="M775" s="1">
        <v>0.0105</v>
      </c>
      <c r="N775" s="1">
        <v>11.253683333333333</v>
      </c>
      <c r="O775" s="1" t="s">
        <v>24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idden="1">
      <c r="A776" s="1" t="s">
        <v>15</v>
      </c>
      <c r="B776" s="1" t="s">
        <v>16</v>
      </c>
      <c r="C776" s="1">
        <v>199.0</v>
      </c>
      <c r="D776" s="1">
        <v>50.0</v>
      </c>
      <c r="E776" s="2"/>
      <c r="F776" s="1" t="s">
        <v>39</v>
      </c>
      <c r="G776" s="1" t="s">
        <v>52</v>
      </c>
      <c r="H776" s="1" t="s">
        <v>1977</v>
      </c>
      <c r="I776" s="1" t="s">
        <v>1978</v>
      </c>
      <c r="J776" s="1" t="s">
        <v>1978</v>
      </c>
      <c r="K776" s="2"/>
      <c r="L776" s="1">
        <v>-10.0</v>
      </c>
      <c r="M776" s="1"/>
      <c r="N776" s="1">
        <v>8.931916666666666</v>
      </c>
      <c r="O776" s="1" t="s">
        <v>24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idden="1">
      <c r="A777" s="1" t="s">
        <v>38</v>
      </c>
      <c r="B777" s="1" t="s">
        <v>16</v>
      </c>
      <c r="C777" s="1">
        <v>459.0</v>
      </c>
      <c r="D777" s="1">
        <v>0.0</v>
      </c>
      <c r="E777" s="2"/>
      <c r="F777" s="1" t="s">
        <v>39</v>
      </c>
      <c r="G777" s="1" t="s">
        <v>35</v>
      </c>
      <c r="H777" s="1" t="s">
        <v>1979</v>
      </c>
      <c r="I777" s="1" t="s">
        <v>1980</v>
      </c>
      <c r="J777" s="1" t="s">
        <v>1980</v>
      </c>
      <c r="K777" s="2"/>
      <c r="L777" s="1">
        <v>2.0</v>
      </c>
      <c r="M777" s="1"/>
      <c r="N777" s="1">
        <v>7.887433333333333</v>
      </c>
      <c r="O777" s="1" t="s">
        <v>43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idden="1">
      <c r="A778" s="1" t="s">
        <v>44</v>
      </c>
      <c r="B778" s="1" t="s">
        <v>16</v>
      </c>
      <c r="C778" s="3">
        <v>329.0</v>
      </c>
      <c r="D778" s="1">
        <v>0.0</v>
      </c>
      <c r="E778" s="1" t="s">
        <v>45</v>
      </c>
      <c r="F778" s="1" t="s">
        <v>27</v>
      </c>
      <c r="G778" s="1" t="s">
        <v>19</v>
      </c>
      <c r="H778" s="1" t="s">
        <v>1981</v>
      </c>
      <c r="I778" s="1" t="s">
        <v>1982</v>
      </c>
      <c r="J778" s="1" t="s">
        <v>1982</v>
      </c>
      <c r="K778" s="2"/>
      <c r="L778" s="1">
        <v>-9.0</v>
      </c>
      <c r="M778" s="1"/>
      <c r="N778" s="1">
        <v>9.501616666666667</v>
      </c>
      <c r="O778" s="1" t="s">
        <v>30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idden="1">
      <c r="A779" s="1" t="s">
        <v>15</v>
      </c>
      <c r="B779" s="1" t="s">
        <v>16</v>
      </c>
      <c r="C779" s="1">
        <v>566.0</v>
      </c>
      <c r="D779" s="1">
        <v>141.0</v>
      </c>
      <c r="E779" s="2"/>
      <c r="F779" s="1" t="s">
        <v>39</v>
      </c>
      <c r="G779" s="1" t="s">
        <v>19</v>
      </c>
      <c r="H779" s="1" t="s">
        <v>1983</v>
      </c>
      <c r="I779" s="1" t="s">
        <v>1984</v>
      </c>
      <c r="J779" s="1" t="s">
        <v>1984</v>
      </c>
      <c r="K779" s="2"/>
      <c r="L779" s="1">
        <v>-6.0</v>
      </c>
      <c r="M779" s="1"/>
      <c r="N779" s="1">
        <v>12.530733333333334</v>
      </c>
      <c r="O779" s="1" t="s">
        <v>24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idden="1">
      <c r="A780" s="1" t="s">
        <v>55</v>
      </c>
      <c r="B780" s="1" t="s">
        <v>16</v>
      </c>
      <c r="C780" s="1">
        <v>274.0</v>
      </c>
      <c r="D780" s="1">
        <v>0.0</v>
      </c>
      <c r="E780" s="1" t="s">
        <v>1985</v>
      </c>
      <c r="F780" s="1" t="s">
        <v>27</v>
      </c>
      <c r="G780" s="1" t="s">
        <v>19</v>
      </c>
      <c r="H780" s="1" t="s">
        <v>1986</v>
      </c>
      <c r="I780" s="1" t="s">
        <v>1987</v>
      </c>
      <c r="J780" s="1" t="s">
        <v>1987</v>
      </c>
      <c r="K780" s="2"/>
      <c r="L780" s="1">
        <v>-6.0</v>
      </c>
      <c r="M780" s="1"/>
      <c r="N780" s="1">
        <v>8.24195</v>
      </c>
      <c r="O780" s="1" t="s">
        <v>30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idden="1">
      <c r="A781" s="1" t="s">
        <v>15</v>
      </c>
      <c r="B781" s="1" t="s">
        <v>16</v>
      </c>
      <c r="C781" s="1">
        <v>613.0</v>
      </c>
      <c r="D781" s="1">
        <v>0.0</v>
      </c>
      <c r="E781" s="1" t="s">
        <v>267</v>
      </c>
      <c r="F781" s="1" t="s">
        <v>18</v>
      </c>
      <c r="G781" s="1" t="s">
        <v>19</v>
      </c>
      <c r="H781" s="1" t="s">
        <v>1988</v>
      </c>
      <c r="I781" s="1" t="s">
        <v>1989</v>
      </c>
      <c r="J781" s="1" t="s">
        <v>1990</v>
      </c>
      <c r="K781" s="1" t="s">
        <v>1991</v>
      </c>
      <c r="L781" s="1">
        <v>-5.0</v>
      </c>
      <c r="M781" s="1">
        <v>0.00675</v>
      </c>
      <c r="N781" s="1">
        <v>11.425083333333333</v>
      </c>
      <c r="O781" s="1" t="s">
        <v>24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idden="1">
      <c r="A782" s="1" t="s">
        <v>15</v>
      </c>
      <c r="B782" s="1" t="s">
        <v>16</v>
      </c>
      <c r="C782" s="1">
        <v>199.0</v>
      </c>
      <c r="D782" s="1">
        <v>50.0</v>
      </c>
      <c r="E782" s="2"/>
      <c r="F782" s="1" t="s">
        <v>39</v>
      </c>
      <c r="G782" s="1" t="s">
        <v>52</v>
      </c>
      <c r="H782" s="1" t="s">
        <v>1992</v>
      </c>
      <c r="I782" s="1" t="s">
        <v>1993</v>
      </c>
      <c r="J782" s="1" t="s">
        <v>1993</v>
      </c>
      <c r="K782" s="2"/>
      <c r="L782" s="1">
        <v>-11.0</v>
      </c>
      <c r="M782" s="1"/>
      <c r="N782" s="1">
        <v>8.592683333333333</v>
      </c>
      <c r="O782" s="1" t="s">
        <v>24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idden="1">
      <c r="A783" s="1" t="s">
        <v>15</v>
      </c>
      <c r="B783" s="1" t="s">
        <v>16</v>
      </c>
      <c r="C783" s="1">
        <v>397.0</v>
      </c>
      <c r="D783" s="1">
        <v>0.0</v>
      </c>
      <c r="E783" s="1" t="s">
        <v>267</v>
      </c>
      <c r="F783" s="1" t="s">
        <v>18</v>
      </c>
      <c r="G783" s="1" t="s">
        <v>19</v>
      </c>
      <c r="H783" s="1" t="s">
        <v>1994</v>
      </c>
      <c r="I783" s="1" t="s">
        <v>1995</v>
      </c>
      <c r="J783" s="1" t="s">
        <v>1996</v>
      </c>
      <c r="K783" s="1" t="s">
        <v>1997</v>
      </c>
      <c r="L783" s="1">
        <v>11.0</v>
      </c>
      <c r="M783" s="1">
        <v>0.010116666666666666</v>
      </c>
      <c r="N783" s="1">
        <v>8.047833333333333</v>
      </c>
      <c r="O783" s="1" t="s">
        <v>24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idden="1">
      <c r="A784" s="1" t="s">
        <v>55</v>
      </c>
      <c r="B784" s="1" t="s">
        <v>16</v>
      </c>
      <c r="C784" s="1">
        <v>329.0</v>
      </c>
      <c r="D784" s="1">
        <v>0.0</v>
      </c>
      <c r="E784" s="1" t="s">
        <v>1252</v>
      </c>
      <c r="F784" s="1" t="s">
        <v>27</v>
      </c>
      <c r="G784" s="1" t="s">
        <v>19</v>
      </c>
      <c r="H784" s="1" t="s">
        <v>1998</v>
      </c>
      <c r="I784" s="1" t="s">
        <v>1999</v>
      </c>
      <c r="J784" s="1" t="s">
        <v>1999</v>
      </c>
      <c r="K784" s="2"/>
      <c r="L784" s="1">
        <v>-6.0</v>
      </c>
      <c r="M784" s="1"/>
      <c r="N784" s="1">
        <v>8.812733333333334</v>
      </c>
      <c r="O784" s="1" t="s">
        <v>30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idden="1">
      <c r="A785" s="1" t="s">
        <v>15</v>
      </c>
      <c r="B785" s="1" t="s">
        <v>16</v>
      </c>
      <c r="C785" s="3">
        <v>349.0</v>
      </c>
      <c r="D785" s="1">
        <v>0.0</v>
      </c>
      <c r="E785" s="1" t="s">
        <v>267</v>
      </c>
      <c r="F785" s="1" t="s">
        <v>18</v>
      </c>
      <c r="G785" s="1" t="s">
        <v>19</v>
      </c>
      <c r="H785" s="1" t="s">
        <v>2000</v>
      </c>
      <c r="I785" s="1" t="s">
        <v>2001</v>
      </c>
      <c r="J785" s="1" t="s">
        <v>2002</v>
      </c>
      <c r="K785" s="1" t="s">
        <v>2003</v>
      </c>
      <c r="L785" s="1">
        <v>0.0</v>
      </c>
      <c r="M785" s="1">
        <v>0.007183333333333333</v>
      </c>
      <c r="N785" s="1">
        <v>10.547083333333333</v>
      </c>
      <c r="O785" s="1" t="s">
        <v>24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idden="1">
      <c r="A786" s="1" t="s">
        <v>38</v>
      </c>
      <c r="B786" s="1" t="s">
        <v>16</v>
      </c>
      <c r="C786" s="1">
        <v>20.0</v>
      </c>
      <c r="D786" s="1">
        <v>30.0</v>
      </c>
      <c r="E786" s="2"/>
      <c r="F786" s="1" t="s">
        <v>39</v>
      </c>
      <c r="G786" s="1" t="s">
        <v>35</v>
      </c>
      <c r="H786" s="1" t="s">
        <v>2004</v>
      </c>
      <c r="I786" s="1" t="s">
        <v>2005</v>
      </c>
      <c r="J786" s="1" t="s">
        <v>2005</v>
      </c>
      <c r="K786" s="2"/>
      <c r="L786" s="1">
        <v>-4.0</v>
      </c>
      <c r="M786" s="1"/>
      <c r="N786" s="1">
        <v>0.31406666666666666</v>
      </c>
      <c r="O786" s="1" t="s">
        <v>43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idden="1">
      <c r="A787" s="1" t="s">
        <v>15</v>
      </c>
      <c r="B787" s="1" t="s">
        <v>16</v>
      </c>
      <c r="C787" s="1">
        <v>318.0</v>
      </c>
      <c r="D787" s="1">
        <v>0.0</v>
      </c>
      <c r="E787" s="1" t="s">
        <v>267</v>
      </c>
      <c r="F787" s="1" t="s">
        <v>18</v>
      </c>
      <c r="G787" s="1" t="s">
        <v>19</v>
      </c>
      <c r="H787" s="1" t="s">
        <v>2006</v>
      </c>
      <c r="I787" s="1" t="s">
        <v>2007</v>
      </c>
      <c r="J787" s="1" t="s">
        <v>2008</v>
      </c>
      <c r="K787" s="1" t="s">
        <v>2009</v>
      </c>
      <c r="L787" s="1">
        <v>-6.0</v>
      </c>
      <c r="M787" s="1">
        <v>0.006416666666666667</v>
      </c>
      <c r="N787" s="1">
        <v>12.777733333333334</v>
      </c>
      <c r="O787" s="1" t="s">
        <v>24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idden="1">
      <c r="A788" s="1" t="s">
        <v>15</v>
      </c>
      <c r="B788" s="1" t="s">
        <v>16</v>
      </c>
      <c r="C788" s="1">
        <v>394.0</v>
      </c>
      <c r="D788" s="1">
        <v>0.0</v>
      </c>
      <c r="E788" s="1" t="s">
        <v>267</v>
      </c>
      <c r="F788" s="1" t="s">
        <v>18</v>
      </c>
      <c r="G788" s="1" t="s">
        <v>19</v>
      </c>
      <c r="H788" s="1" t="s">
        <v>2010</v>
      </c>
      <c r="I788" s="1" t="s">
        <v>2011</v>
      </c>
      <c r="J788" s="1" t="s">
        <v>2012</v>
      </c>
      <c r="K788" s="1" t="s">
        <v>2013</v>
      </c>
      <c r="L788" s="1">
        <v>-10.0</v>
      </c>
      <c r="M788" s="1">
        <v>0.009266666666666666</v>
      </c>
      <c r="N788" s="1">
        <v>11.888683333333333</v>
      </c>
      <c r="O788" s="1" t="s">
        <v>24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idden="1">
      <c r="A789" s="1" t="s">
        <v>25</v>
      </c>
      <c r="B789" s="1" t="s">
        <v>16</v>
      </c>
      <c r="C789" s="1">
        <v>329.0</v>
      </c>
      <c r="D789" s="1">
        <v>0.0</v>
      </c>
      <c r="E789" s="2"/>
      <c r="F789" s="1" t="s">
        <v>27</v>
      </c>
      <c r="G789" s="1" t="s">
        <v>19</v>
      </c>
      <c r="H789" s="1" t="s">
        <v>2014</v>
      </c>
      <c r="I789" s="1" t="s">
        <v>2015</v>
      </c>
      <c r="J789" s="1" t="s">
        <v>2015</v>
      </c>
      <c r="K789" s="2"/>
      <c r="L789" s="1">
        <v>-7.0</v>
      </c>
      <c r="M789" s="1"/>
      <c r="N789" s="1">
        <v>7.7202166666666665</v>
      </c>
      <c r="O789" s="1" t="s">
        <v>30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idden="1">
      <c r="A790" s="1" t="s">
        <v>15</v>
      </c>
      <c r="B790" s="1" t="s">
        <v>16</v>
      </c>
      <c r="C790" s="1">
        <v>199.0</v>
      </c>
      <c r="D790" s="1">
        <v>50.0</v>
      </c>
      <c r="E790" s="2"/>
      <c r="F790" s="1" t="s">
        <v>39</v>
      </c>
      <c r="G790" s="1" t="s">
        <v>35</v>
      </c>
      <c r="H790" s="1" t="s">
        <v>2016</v>
      </c>
      <c r="I790" s="1" t="s">
        <v>2017</v>
      </c>
      <c r="J790" s="1" t="s">
        <v>2017</v>
      </c>
      <c r="K790" s="2"/>
      <c r="L790" s="1">
        <v>-12.0</v>
      </c>
      <c r="M790" s="1"/>
      <c r="N790" s="1">
        <v>10.011066666666666</v>
      </c>
      <c r="O790" s="1" t="s">
        <v>24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idden="1">
      <c r="A791" s="1" t="s">
        <v>15</v>
      </c>
      <c r="B791" s="1" t="s">
        <v>16</v>
      </c>
      <c r="C791" s="1">
        <v>275.0</v>
      </c>
      <c r="D791" s="1">
        <v>69.0</v>
      </c>
      <c r="E791" s="2"/>
      <c r="F791" s="1" t="s">
        <v>39</v>
      </c>
      <c r="G791" s="1" t="s">
        <v>52</v>
      </c>
      <c r="H791" s="1" t="s">
        <v>2018</v>
      </c>
      <c r="I791" s="1" t="s">
        <v>2019</v>
      </c>
      <c r="J791" s="1" t="s">
        <v>2019</v>
      </c>
      <c r="K791" s="2"/>
      <c r="L791" s="1">
        <v>-8.0</v>
      </c>
      <c r="M791" s="1"/>
      <c r="N791" s="1">
        <v>10.478016666666667</v>
      </c>
      <c r="O791" s="1" t="s">
        <v>24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idden="1">
      <c r="A792" s="1" t="s">
        <v>15</v>
      </c>
      <c r="B792" s="1" t="s">
        <v>16</v>
      </c>
      <c r="C792" s="1">
        <v>615.0</v>
      </c>
      <c r="D792" s="1">
        <v>0.0</v>
      </c>
      <c r="E792" s="1" t="s">
        <v>267</v>
      </c>
      <c r="F792" s="1" t="s">
        <v>18</v>
      </c>
      <c r="G792" s="1" t="s">
        <v>19</v>
      </c>
      <c r="H792" s="1" t="s">
        <v>2020</v>
      </c>
      <c r="I792" s="1" t="s">
        <v>2021</v>
      </c>
      <c r="J792" s="1" t="s">
        <v>2022</v>
      </c>
      <c r="K792" s="1" t="s">
        <v>2023</v>
      </c>
      <c r="L792" s="1">
        <v>-13.0</v>
      </c>
      <c r="M792" s="1">
        <v>0.006866666666666667</v>
      </c>
      <c r="N792" s="1">
        <v>11.657816666666667</v>
      </c>
      <c r="O792" s="1" t="s">
        <v>24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idden="1">
      <c r="A793" s="1" t="s">
        <v>44</v>
      </c>
      <c r="B793" s="1" t="s">
        <v>16</v>
      </c>
      <c r="C793" s="1">
        <v>264.0</v>
      </c>
      <c r="D793" s="1">
        <v>0.0</v>
      </c>
      <c r="E793" s="1" t="s">
        <v>45</v>
      </c>
      <c r="F793" s="1" t="s">
        <v>27</v>
      </c>
      <c r="G793" s="1" t="s">
        <v>19</v>
      </c>
      <c r="H793" s="1" t="s">
        <v>2024</v>
      </c>
      <c r="I793" s="1" t="s">
        <v>2025</v>
      </c>
      <c r="J793" s="1" t="s">
        <v>2025</v>
      </c>
      <c r="K793" s="2"/>
      <c r="L793" s="1">
        <v>-7.0</v>
      </c>
      <c r="M793" s="1"/>
      <c r="N793" s="1">
        <v>7.3379666666666665</v>
      </c>
      <c r="O793" s="1" t="s">
        <v>30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idden="1">
      <c r="A794" s="1" t="s">
        <v>15</v>
      </c>
      <c r="B794" s="1" t="s">
        <v>16</v>
      </c>
      <c r="C794" s="1">
        <v>304.0</v>
      </c>
      <c r="D794" s="1">
        <v>15.0</v>
      </c>
      <c r="E794" s="1" t="s">
        <v>267</v>
      </c>
      <c r="F794" s="1" t="s">
        <v>18</v>
      </c>
      <c r="G794" s="1" t="s">
        <v>19</v>
      </c>
      <c r="H794" s="1" t="s">
        <v>2026</v>
      </c>
      <c r="I794" s="1" t="s">
        <v>2027</v>
      </c>
      <c r="J794" s="1" t="s">
        <v>2028</v>
      </c>
      <c r="K794" s="1" t="s">
        <v>2029</v>
      </c>
      <c r="L794" s="1">
        <v>-18.0</v>
      </c>
      <c r="M794" s="1">
        <v>0.005433333333333333</v>
      </c>
      <c r="N794" s="1">
        <v>7.92395</v>
      </c>
      <c r="O794" s="1" t="s">
        <v>24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idden="1">
      <c r="A795" s="1" t="s">
        <v>25</v>
      </c>
      <c r="B795" s="1" t="s">
        <v>16</v>
      </c>
      <c r="C795" s="3">
        <v>264.0</v>
      </c>
      <c r="D795" s="1">
        <v>0.0</v>
      </c>
      <c r="E795" s="2"/>
      <c r="F795" s="1" t="s">
        <v>27</v>
      </c>
      <c r="G795" s="1" t="s">
        <v>19</v>
      </c>
      <c r="H795" s="1" t="s">
        <v>2030</v>
      </c>
      <c r="I795" s="1" t="s">
        <v>2031</v>
      </c>
      <c r="J795" s="1" t="s">
        <v>2031</v>
      </c>
      <c r="K795" s="2"/>
      <c r="L795" s="1">
        <v>-6.0</v>
      </c>
      <c r="M795" s="1"/>
      <c r="N795" s="1">
        <v>8.82585</v>
      </c>
      <c r="O795" s="1" t="s">
        <v>30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idden="1">
      <c r="A796" s="1" t="s">
        <v>15</v>
      </c>
      <c r="B796" s="1" t="s">
        <v>16</v>
      </c>
      <c r="C796" s="1">
        <v>607.0</v>
      </c>
      <c r="D796" s="1">
        <v>0.0</v>
      </c>
      <c r="E796" s="1" t="s">
        <v>45</v>
      </c>
      <c r="F796" s="1" t="s">
        <v>18</v>
      </c>
      <c r="G796" s="1" t="s">
        <v>19</v>
      </c>
      <c r="H796" s="1" t="s">
        <v>2032</v>
      </c>
      <c r="I796" s="1" t="s">
        <v>2033</v>
      </c>
      <c r="J796" s="1" t="s">
        <v>2034</v>
      </c>
      <c r="K796" s="1" t="s">
        <v>2035</v>
      </c>
      <c r="L796" s="1">
        <v>13.0</v>
      </c>
      <c r="M796" s="1">
        <v>12.291</v>
      </c>
      <c r="N796" s="1">
        <v>10.3737</v>
      </c>
      <c r="O796" s="1" t="s">
        <v>24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idden="1">
      <c r="A797" s="1" t="s">
        <v>38</v>
      </c>
      <c r="B797" s="1" t="s">
        <v>16</v>
      </c>
      <c r="C797" s="3">
        <v>249.0</v>
      </c>
      <c r="D797" s="1">
        <v>0.0</v>
      </c>
      <c r="E797" s="2"/>
      <c r="F797" s="1" t="s">
        <v>39</v>
      </c>
      <c r="G797" s="1" t="s">
        <v>35</v>
      </c>
      <c r="H797" s="1" t="s">
        <v>2036</v>
      </c>
      <c r="I797" s="1" t="s">
        <v>2037</v>
      </c>
      <c r="J797" s="1" t="s">
        <v>2037</v>
      </c>
      <c r="K797" s="2"/>
      <c r="L797" s="1">
        <v>2.0</v>
      </c>
      <c r="M797" s="1"/>
      <c r="N797" s="1">
        <v>7.6371</v>
      </c>
      <c r="O797" s="1" t="s">
        <v>43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idden="1">
      <c r="A798" s="1" t="s">
        <v>15</v>
      </c>
      <c r="B798" s="1" t="s">
        <v>16</v>
      </c>
      <c r="C798" s="1">
        <v>341.0</v>
      </c>
      <c r="D798" s="1">
        <v>0.0</v>
      </c>
      <c r="E798" s="1" t="s">
        <v>267</v>
      </c>
      <c r="F798" s="1" t="s">
        <v>18</v>
      </c>
      <c r="G798" s="1" t="s">
        <v>19</v>
      </c>
      <c r="H798" s="1" t="s">
        <v>2038</v>
      </c>
      <c r="I798" s="1" t="s">
        <v>2039</v>
      </c>
      <c r="J798" s="1" t="s">
        <v>2040</v>
      </c>
      <c r="K798" s="1" t="s">
        <v>2041</v>
      </c>
      <c r="L798" s="1">
        <v>-9.0</v>
      </c>
      <c r="M798" s="1">
        <v>0.0046166666666666665</v>
      </c>
      <c r="N798" s="1">
        <v>9.3155</v>
      </c>
      <c r="O798" s="1" t="s">
        <v>24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idden="1">
      <c r="A799" s="1" t="s">
        <v>25</v>
      </c>
      <c r="B799" s="1" t="s">
        <v>16</v>
      </c>
      <c r="C799" s="1">
        <v>528.0</v>
      </c>
      <c r="D799" s="1">
        <v>0.0</v>
      </c>
      <c r="E799" s="2"/>
      <c r="F799" s="1" t="s">
        <v>27</v>
      </c>
      <c r="G799" s="1" t="s">
        <v>19</v>
      </c>
      <c r="H799" s="1" t="s">
        <v>2042</v>
      </c>
      <c r="I799" s="1" t="s">
        <v>2043</v>
      </c>
      <c r="J799" s="1" t="s">
        <v>2043</v>
      </c>
      <c r="K799" s="2"/>
      <c r="L799" s="1">
        <v>-6.0</v>
      </c>
      <c r="M799" s="1"/>
      <c r="N799" s="1">
        <v>8.427016666666667</v>
      </c>
      <c r="O799" s="1" t="s">
        <v>30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idden="1">
      <c r="A800" s="1" t="s">
        <v>38</v>
      </c>
      <c r="B800" s="1" t="s">
        <v>16</v>
      </c>
      <c r="C800" s="1">
        <v>294.0</v>
      </c>
      <c r="D800" s="1">
        <v>0.0</v>
      </c>
      <c r="E800" s="2"/>
      <c r="F800" s="1" t="s">
        <v>39</v>
      </c>
      <c r="G800" s="1" t="s">
        <v>35</v>
      </c>
      <c r="H800" s="1" t="s">
        <v>2044</v>
      </c>
      <c r="I800" s="1" t="s">
        <v>2045</v>
      </c>
      <c r="J800" s="1" t="s">
        <v>2045</v>
      </c>
      <c r="K800" s="2"/>
      <c r="L800" s="1">
        <v>3.0</v>
      </c>
      <c r="M800" s="1"/>
      <c r="N800" s="1">
        <v>8.050333333333333</v>
      </c>
      <c r="O800" s="1" t="s">
        <v>43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idden="1">
      <c r="A801" s="1" t="s">
        <v>15</v>
      </c>
      <c r="B801" s="1" t="s">
        <v>16</v>
      </c>
      <c r="C801" s="1">
        <v>250.0</v>
      </c>
      <c r="D801" s="1">
        <v>0.0</v>
      </c>
      <c r="E801" s="1" t="s">
        <v>2046</v>
      </c>
      <c r="F801" s="1" t="s">
        <v>18</v>
      </c>
      <c r="G801" s="1" t="s">
        <v>19</v>
      </c>
      <c r="H801" s="1" t="s">
        <v>2047</v>
      </c>
      <c r="I801" s="1" t="s">
        <v>2048</v>
      </c>
      <c r="J801" s="1" t="s">
        <v>2049</v>
      </c>
      <c r="K801" s="1" t="s">
        <v>2050</v>
      </c>
      <c r="L801" s="1">
        <v>-7.0</v>
      </c>
      <c r="M801" s="1">
        <v>0.005016666666666667</v>
      </c>
      <c r="N801" s="1">
        <v>5.959583333333334</v>
      </c>
      <c r="O801" s="1" t="s">
        <v>24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idden="1">
      <c r="A802" s="1" t="s">
        <v>25</v>
      </c>
      <c r="B802" s="1" t="s">
        <v>16</v>
      </c>
      <c r="C802" s="1">
        <v>434.0</v>
      </c>
      <c r="D802" s="1">
        <v>0.0</v>
      </c>
      <c r="E802" s="2"/>
      <c r="F802" s="1" t="s">
        <v>27</v>
      </c>
      <c r="G802" s="1" t="s">
        <v>19</v>
      </c>
      <c r="H802" s="1" t="s">
        <v>2051</v>
      </c>
      <c r="I802" s="1" t="s">
        <v>2052</v>
      </c>
      <c r="J802" s="1" t="s">
        <v>2052</v>
      </c>
      <c r="K802" s="2"/>
      <c r="L802" s="1">
        <v>-9.0</v>
      </c>
      <c r="M802" s="1"/>
      <c r="N802" s="1">
        <v>5.847266666666667</v>
      </c>
      <c r="O802" s="1" t="s">
        <v>30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idden="1">
      <c r="A803" s="1" t="s">
        <v>44</v>
      </c>
      <c r="B803" s="1" t="s">
        <v>16</v>
      </c>
      <c r="C803" s="1">
        <v>452.0</v>
      </c>
      <c r="D803" s="1">
        <v>0.0</v>
      </c>
      <c r="E803" s="1" t="s">
        <v>45</v>
      </c>
      <c r="F803" s="1" t="s">
        <v>27</v>
      </c>
      <c r="G803" s="1" t="s">
        <v>19</v>
      </c>
      <c r="H803" s="1" t="s">
        <v>2053</v>
      </c>
      <c r="I803" s="1" t="s">
        <v>2054</v>
      </c>
      <c r="J803" s="1" t="s">
        <v>2054</v>
      </c>
      <c r="K803" s="2"/>
      <c r="L803" s="1">
        <v>-4.0</v>
      </c>
      <c r="M803" s="1"/>
      <c r="N803" s="1">
        <v>10.859983333333334</v>
      </c>
      <c r="O803" s="1" t="s">
        <v>30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idden="1">
      <c r="A804" s="1" t="s">
        <v>25</v>
      </c>
      <c r="B804" s="1" t="s">
        <v>16</v>
      </c>
      <c r="C804" s="1">
        <v>433.0</v>
      </c>
      <c r="D804" s="1">
        <v>0.0</v>
      </c>
      <c r="E804" s="2"/>
      <c r="F804" s="1" t="s">
        <v>27</v>
      </c>
      <c r="G804" s="1" t="s">
        <v>19</v>
      </c>
      <c r="H804" s="1" t="s">
        <v>2055</v>
      </c>
      <c r="I804" s="1" t="s">
        <v>2056</v>
      </c>
      <c r="J804" s="1" t="s">
        <v>2056</v>
      </c>
      <c r="K804" s="2"/>
      <c r="L804" s="1">
        <v>-3.0</v>
      </c>
      <c r="M804" s="1"/>
      <c r="N804" s="1">
        <v>11.1237</v>
      </c>
      <c r="O804" s="1" t="s">
        <v>30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idden="1">
      <c r="A805" s="1" t="s">
        <v>25</v>
      </c>
      <c r="B805" s="1" t="s">
        <v>16</v>
      </c>
      <c r="C805" s="1">
        <v>736.0</v>
      </c>
      <c r="D805" s="1">
        <v>0.0</v>
      </c>
      <c r="E805" s="2"/>
      <c r="F805" s="1" t="s">
        <v>27</v>
      </c>
      <c r="G805" s="1" t="s">
        <v>19</v>
      </c>
      <c r="H805" s="1" t="s">
        <v>2057</v>
      </c>
      <c r="I805" s="1" t="s">
        <v>2058</v>
      </c>
      <c r="J805" s="1" t="s">
        <v>2058</v>
      </c>
      <c r="K805" s="2"/>
      <c r="L805" s="1">
        <v>-3.0</v>
      </c>
      <c r="M805" s="1"/>
      <c r="N805" s="1">
        <v>11.160333333333334</v>
      </c>
      <c r="O805" s="1" t="s">
        <v>30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idden="1">
      <c r="A806" s="1" t="s">
        <v>25</v>
      </c>
      <c r="B806" s="1" t="s">
        <v>16</v>
      </c>
      <c r="C806" s="1">
        <v>433.0</v>
      </c>
      <c r="D806" s="1">
        <v>0.0</v>
      </c>
      <c r="E806" s="2"/>
      <c r="F806" s="1" t="s">
        <v>27</v>
      </c>
      <c r="G806" s="1" t="s">
        <v>35</v>
      </c>
      <c r="H806" s="1" t="s">
        <v>2059</v>
      </c>
      <c r="I806" s="1" t="s">
        <v>2060</v>
      </c>
      <c r="J806" s="1" t="s">
        <v>2060</v>
      </c>
      <c r="K806" s="2"/>
      <c r="L806" s="1">
        <v>-5.0</v>
      </c>
      <c r="M806" s="1"/>
      <c r="N806" s="1">
        <v>9.232116666666666</v>
      </c>
      <c r="O806" s="1" t="s">
        <v>30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idden="1">
      <c r="A807" s="1" t="s">
        <v>25</v>
      </c>
      <c r="B807" s="1" t="s">
        <v>16</v>
      </c>
      <c r="C807" s="1">
        <v>329.0</v>
      </c>
      <c r="D807" s="1">
        <v>0.0</v>
      </c>
      <c r="E807" s="2"/>
      <c r="F807" s="1" t="s">
        <v>27</v>
      </c>
      <c r="G807" s="1" t="s">
        <v>19</v>
      </c>
      <c r="H807" s="1" t="s">
        <v>2061</v>
      </c>
      <c r="I807" s="1" t="s">
        <v>2062</v>
      </c>
      <c r="J807" s="1" t="s">
        <v>2062</v>
      </c>
      <c r="K807" s="2"/>
      <c r="L807" s="1">
        <v>-7.0</v>
      </c>
      <c r="M807" s="1"/>
      <c r="N807" s="1">
        <v>7.611316666666666</v>
      </c>
      <c r="O807" s="1" t="s">
        <v>30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idden="1">
      <c r="A808" s="1" t="s">
        <v>15</v>
      </c>
      <c r="B808" s="1" t="s">
        <v>16</v>
      </c>
      <c r="C808" s="1">
        <v>361.0</v>
      </c>
      <c r="D808" s="1">
        <v>0.0</v>
      </c>
      <c r="E808" s="1" t="s">
        <v>2046</v>
      </c>
      <c r="F808" s="1" t="s">
        <v>18</v>
      </c>
      <c r="G808" s="1" t="s">
        <v>19</v>
      </c>
      <c r="H808" s="1" t="s">
        <v>2063</v>
      </c>
      <c r="I808" s="1" t="s">
        <v>2064</v>
      </c>
      <c r="J808" s="1" t="s">
        <v>2065</v>
      </c>
      <c r="K808" s="1" t="s">
        <v>2066</v>
      </c>
      <c r="L808" s="1">
        <v>11.0</v>
      </c>
      <c r="M808" s="1">
        <v>0.0052833333333333335</v>
      </c>
      <c r="N808" s="1">
        <v>16.77735</v>
      </c>
      <c r="O808" s="1" t="s">
        <v>24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idden="1">
      <c r="A809" s="1" t="s">
        <v>25</v>
      </c>
      <c r="B809" s="1" t="s">
        <v>16</v>
      </c>
      <c r="C809" s="3">
        <v>489.0</v>
      </c>
      <c r="D809" s="1">
        <v>0.0</v>
      </c>
      <c r="E809" s="2"/>
      <c r="F809" s="1" t="s">
        <v>27</v>
      </c>
      <c r="G809" s="1" t="s">
        <v>19</v>
      </c>
      <c r="H809" s="1" t="s">
        <v>2067</v>
      </c>
      <c r="I809" s="1" t="s">
        <v>2068</v>
      </c>
      <c r="J809" s="1" t="s">
        <v>2068</v>
      </c>
      <c r="K809" s="2"/>
      <c r="L809" s="1">
        <v>-5.0</v>
      </c>
      <c r="M809" s="1"/>
      <c r="N809" s="1">
        <v>9.761866666666666</v>
      </c>
      <c r="O809" s="1" t="s">
        <v>30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idden="1">
      <c r="A810" s="1" t="s">
        <v>44</v>
      </c>
      <c r="B810" s="1" t="s">
        <v>16</v>
      </c>
      <c r="C810" s="1">
        <v>593.0</v>
      </c>
      <c r="D810" s="1">
        <v>0.0</v>
      </c>
      <c r="E810" s="1" t="s">
        <v>45</v>
      </c>
      <c r="F810" s="1" t="s">
        <v>27</v>
      </c>
      <c r="G810" s="1" t="s">
        <v>19</v>
      </c>
      <c r="H810" s="1" t="s">
        <v>2069</v>
      </c>
      <c r="I810" s="1" t="s">
        <v>2070</v>
      </c>
      <c r="J810" s="1" t="s">
        <v>2070</v>
      </c>
      <c r="K810" s="2"/>
      <c r="L810" s="1">
        <v>-7.0</v>
      </c>
      <c r="M810" s="1"/>
      <c r="N810" s="1">
        <v>7.8063</v>
      </c>
      <c r="O810" s="1" t="s">
        <v>30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idden="1">
      <c r="A811" s="1" t="s">
        <v>15</v>
      </c>
      <c r="B811" s="1" t="s">
        <v>16</v>
      </c>
      <c r="C811" s="3">
        <v>309.0</v>
      </c>
      <c r="D811" s="1">
        <v>0.0</v>
      </c>
      <c r="E811" s="1" t="s">
        <v>2046</v>
      </c>
      <c r="F811" s="1" t="s">
        <v>18</v>
      </c>
      <c r="G811" s="1" t="s">
        <v>35</v>
      </c>
      <c r="H811" s="1" t="s">
        <v>2071</v>
      </c>
      <c r="I811" s="1" t="s">
        <v>2072</v>
      </c>
      <c r="J811" s="1" t="s">
        <v>2073</v>
      </c>
      <c r="K811" s="1" t="s">
        <v>2074</v>
      </c>
      <c r="L811" s="1">
        <v>-3.0</v>
      </c>
      <c r="M811" s="1">
        <v>0.004716666666666667</v>
      </c>
      <c r="N811" s="1">
        <v>11.068383333333333</v>
      </c>
      <c r="O811" s="1" t="s">
        <v>24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idden="1">
      <c r="A812" s="1" t="s">
        <v>55</v>
      </c>
      <c r="B812" s="1" t="s">
        <v>16</v>
      </c>
      <c r="C812" s="1">
        <v>742.0</v>
      </c>
      <c r="D812" s="1">
        <v>0.0</v>
      </c>
      <c r="E812" s="1" t="s">
        <v>118</v>
      </c>
      <c r="F812" s="1" t="s">
        <v>27</v>
      </c>
      <c r="G812" s="1" t="s">
        <v>19</v>
      </c>
      <c r="H812" s="1" t="s">
        <v>2075</v>
      </c>
      <c r="I812" s="1" t="s">
        <v>2076</v>
      </c>
      <c r="J812" s="1" t="s">
        <v>2076</v>
      </c>
      <c r="K812" s="2"/>
      <c r="L812" s="1">
        <v>0.0</v>
      </c>
      <c r="M812" s="1"/>
      <c r="N812" s="1">
        <v>14.083116666666667</v>
      </c>
      <c r="O812" s="1" t="s">
        <v>30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idden="1">
      <c r="A813" s="1" t="s">
        <v>15</v>
      </c>
      <c r="B813" s="1" t="s">
        <v>16</v>
      </c>
      <c r="C813" s="3">
        <v>599.0</v>
      </c>
      <c r="D813" s="1">
        <v>0.0</v>
      </c>
      <c r="E813" s="1" t="s">
        <v>2046</v>
      </c>
      <c r="F813" s="1" t="s">
        <v>18</v>
      </c>
      <c r="G813" s="1" t="s">
        <v>35</v>
      </c>
      <c r="H813" s="1" t="s">
        <v>2077</v>
      </c>
      <c r="I813" s="1" t="s">
        <v>2078</v>
      </c>
      <c r="J813" s="1" t="s">
        <v>2079</v>
      </c>
      <c r="K813" s="1" t="s">
        <v>2080</v>
      </c>
      <c r="L813" s="1">
        <v>4.0</v>
      </c>
      <c r="M813" s="1">
        <v>0.009466666666666667</v>
      </c>
      <c r="N813" s="1">
        <v>10.71385</v>
      </c>
      <c r="O813" s="1" t="s">
        <v>24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idden="1">
      <c r="A814" s="1" t="s">
        <v>25</v>
      </c>
      <c r="B814" s="1" t="s">
        <v>16</v>
      </c>
      <c r="C814" s="1">
        <v>329.0</v>
      </c>
      <c r="D814" s="1">
        <v>0.0</v>
      </c>
      <c r="E814" s="2"/>
      <c r="F814" s="1" t="s">
        <v>27</v>
      </c>
      <c r="G814" s="1" t="s">
        <v>35</v>
      </c>
      <c r="H814" s="1" t="s">
        <v>2081</v>
      </c>
      <c r="I814" s="1" t="s">
        <v>2082</v>
      </c>
      <c r="J814" s="1" t="s">
        <v>2082</v>
      </c>
      <c r="K814" s="2"/>
      <c r="L814" s="1">
        <v>-5.0</v>
      </c>
      <c r="M814" s="1"/>
      <c r="N814" s="1">
        <v>9.294616666666666</v>
      </c>
      <c r="O814" s="1" t="s">
        <v>30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idden="1">
      <c r="A815" s="1" t="s">
        <v>55</v>
      </c>
      <c r="B815" s="1" t="s">
        <v>16</v>
      </c>
      <c r="C815" s="1">
        <v>658.0</v>
      </c>
      <c r="D815" s="1">
        <v>0.0</v>
      </c>
      <c r="E815" s="1" t="s">
        <v>2083</v>
      </c>
      <c r="F815" s="1" t="s">
        <v>27</v>
      </c>
      <c r="G815" s="1" t="s">
        <v>19</v>
      </c>
      <c r="H815" s="1" t="s">
        <v>2084</v>
      </c>
      <c r="I815" s="1" t="s">
        <v>2085</v>
      </c>
      <c r="J815" s="1" t="s">
        <v>2085</v>
      </c>
      <c r="K815" s="2"/>
      <c r="L815" s="1">
        <v>-6.0</v>
      </c>
      <c r="M815" s="1"/>
      <c r="N815" s="1">
        <v>8.032733333333333</v>
      </c>
      <c r="O815" s="1" t="s">
        <v>30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idden="1">
      <c r="A816" s="1" t="s">
        <v>15</v>
      </c>
      <c r="B816" s="1" t="s">
        <v>16</v>
      </c>
      <c r="C816" s="1">
        <v>393.0</v>
      </c>
      <c r="D816" s="1">
        <v>0.0</v>
      </c>
      <c r="E816" s="1" t="s">
        <v>45</v>
      </c>
      <c r="F816" s="1" t="s">
        <v>18</v>
      </c>
      <c r="G816" s="1" t="s">
        <v>35</v>
      </c>
      <c r="H816" s="1" t="s">
        <v>2086</v>
      </c>
      <c r="I816" s="1" t="s">
        <v>2087</v>
      </c>
      <c r="J816" s="1" t="s">
        <v>2088</v>
      </c>
      <c r="K816" s="1" t="s">
        <v>2089</v>
      </c>
      <c r="L816" s="1">
        <v>-9.0</v>
      </c>
      <c r="M816" s="1">
        <v>2.8957333333333333</v>
      </c>
      <c r="N816" s="1">
        <v>8.413783333333333</v>
      </c>
      <c r="O816" s="1" t="s">
        <v>24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idden="1">
      <c r="A817" s="1" t="s">
        <v>25</v>
      </c>
      <c r="B817" s="1" t="s">
        <v>16</v>
      </c>
      <c r="C817" s="1">
        <v>558.0</v>
      </c>
      <c r="D817" s="1">
        <v>0.0</v>
      </c>
      <c r="E817" s="2"/>
      <c r="F817" s="1" t="s">
        <v>27</v>
      </c>
      <c r="G817" s="1" t="s">
        <v>19</v>
      </c>
      <c r="H817" s="1" t="s">
        <v>2090</v>
      </c>
      <c r="I817" s="1" t="s">
        <v>2091</v>
      </c>
      <c r="J817" s="1" t="s">
        <v>2091</v>
      </c>
      <c r="K817" s="2"/>
      <c r="L817" s="1">
        <v>3.0</v>
      </c>
      <c r="M817" s="1"/>
      <c r="N817" s="1">
        <v>18.681783333333332</v>
      </c>
      <c r="O817" s="1" t="s">
        <v>30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idden="1">
      <c r="A818" s="1" t="s">
        <v>44</v>
      </c>
      <c r="B818" s="1" t="s">
        <v>16</v>
      </c>
      <c r="C818" s="1">
        <v>847.0</v>
      </c>
      <c r="D818" s="1">
        <v>0.0</v>
      </c>
      <c r="E818" s="1" t="s">
        <v>45</v>
      </c>
      <c r="F818" s="1" t="s">
        <v>27</v>
      </c>
      <c r="G818" s="1" t="s">
        <v>19</v>
      </c>
      <c r="H818" s="1" t="s">
        <v>2092</v>
      </c>
      <c r="I818" s="1" t="s">
        <v>2093</v>
      </c>
      <c r="J818" s="1" t="s">
        <v>2093</v>
      </c>
      <c r="K818" s="2"/>
      <c r="L818" s="1">
        <v>-1.0</v>
      </c>
      <c r="M818" s="1"/>
      <c r="N818" s="1">
        <v>13.0804</v>
      </c>
      <c r="O818" s="1" t="s">
        <v>30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idden="1">
      <c r="A819" s="1" t="s">
        <v>25</v>
      </c>
      <c r="B819" s="1" t="s">
        <v>16</v>
      </c>
      <c r="C819" s="1">
        <v>862.0</v>
      </c>
      <c r="D819" s="1">
        <v>0.0</v>
      </c>
      <c r="E819" s="2"/>
      <c r="F819" s="1" t="s">
        <v>27</v>
      </c>
      <c r="G819" s="1" t="s">
        <v>19</v>
      </c>
      <c r="H819" s="1" t="s">
        <v>2094</v>
      </c>
      <c r="I819" s="1" t="s">
        <v>2095</v>
      </c>
      <c r="J819" s="1" t="s">
        <v>2095</v>
      </c>
      <c r="K819" s="2"/>
      <c r="L819" s="1">
        <v>0.0</v>
      </c>
      <c r="M819" s="1"/>
      <c r="N819" s="1">
        <v>14.489083333333333</v>
      </c>
      <c r="O819" s="1" t="s">
        <v>30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idden="1">
      <c r="A820" s="1" t="s">
        <v>25</v>
      </c>
      <c r="B820" s="1" t="s">
        <v>16</v>
      </c>
      <c r="C820" s="1">
        <v>788.0</v>
      </c>
      <c r="D820" s="1">
        <v>0.0</v>
      </c>
      <c r="E820" s="2"/>
      <c r="F820" s="1" t="s">
        <v>27</v>
      </c>
      <c r="G820" s="1" t="s">
        <v>19</v>
      </c>
      <c r="H820" s="1" t="s">
        <v>2096</v>
      </c>
      <c r="I820" s="1" t="s">
        <v>2097</v>
      </c>
      <c r="J820" s="1" t="s">
        <v>2097</v>
      </c>
      <c r="K820" s="2"/>
      <c r="L820" s="1">
        <v>-3.0</v>
      </c>
      <c r="M820" s="1"/>
      <c r="N820" s="1">
        <v>11.72325</v>
      </c>
      <c r="O820" s="1" t="s">
        <v>30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idden="1">
      <c r="A821" s="1" t="s">
        <v>15</v>
      </c>
      <c r="B821" s="1" t="s">
        <v>16</v>
      </c>
      <c r="C821" s="1">
        <v>243.0</v>
      </c>
      <c r="D821" s="1">
        <v>56.0</v>
      </c>
      <c r="E821" s="2"/>
      <c r="F821" s="1" t="s">
        <v>39</v>
      </c>
      <c r="G821" s="1" t="s">
        <v>19</v>
      </c>
      <c r="H821" s="1" t="s">
        <v>2098</v>
      </c>
      <c r="I821" s="1" t="s">
        <v>2099</v>
      </c>
      <c r="J821" s="1" t="s">
        <v>2099</v>
      </c>
      <c r="K821" s="2"/>
      <c r="L821" s="1">
        <v>-12.0</v>
      </c>
      <c r="M821" s="1"/>
      <c r="N821" s="1">
        <v>6.693316666666667</v>
      </c>
      <c r="O821" s="1" t="s">
        <v>24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idden="1">
      <c r="A822" s="1" t="s">
        <v>25</v>
      </c>
      <c r="B822" s="1" t="s">
        <v>16</v>
      </c>
      <c r="C822" s="1">
        <v>508.0</v>
      </c>
      <c r="D822" s="1">
        <v>0.0</v>
      </c>
      <c r="E822" s="2"/>
      <c r="F822" s="1" t="s">
        <v>27</v>
      </c>
      <c r="G822" s="1" t="s">
        <v>19</v>
      </c>
      <c r="H822" s="1" t="s">
        <v>2100</v>
      </c>
      <c r="I822" s="1" t="s">
        <v>2101</v>
      </c>
      <c r="J822" s="1" t="s">
        <v>2101</v>
      </c>
      <c r="K822" s="2"/>
      <c r="L822" s="1">
        <v>-2.0</v>
      </c>
      <c r="M822" s="1"/>
      <c r="N822" s="1">
        <v>12.995583333333334</v>
      </c>
      <c r="O822" s="1" t="s">
        <v>30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idden="1">
      <c r="A823" s="1" t="s">
        <v>55</v>
      </c>
      <c r="B823" s="1" t="s">
        <v>16</v>
      </c>
      <c r="C823" s="1">
        <v>333.0</v>
      </c>
      <c r="D823" s="1">
        <v>0.0</v>
      </c>
      <c r="E823" s="1" t="s">
        <v>2102</v>
      </c>
      <c r="F823" s="1" t="s">
        <v>27</v>
      </c>
      <c r="G823" s="1" t="s">
        <v>19</v>
      </c>
      <c r="H823" s="1" t="s">
        <v>2103</v>
      </c>
      <c r="I823" s="1" t="s">
        <v>2104</v>
      </c>
      <c r="J823" s="1" t="s">
        <v>2104</v>
      </c>
      <c r="K823" s="2"/>
      <c r="L823" s="1">
        <v>-6.0</v>
      </c>
      <c r="M823" s="1"/>
      <c r="N823" s="1">
        <v>8.833433333333334</v>
      </c>
      <c r="O823" s="1" t="s">
        <v>30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idden="1">
      <c r="A824" s="1" t="s">
        <v>44</v>
      </c>
      <c r="B824" s="1" t="s">
        <v>16</v>
      </c>
      <c r="C824" s="1">
        <v>364.0</v>
      </c>
      <c r="D824" s="1">
        <v>0.0</v>
      </c>
      <c r="E824" s="1" t="s">
        <v>45</v>
      </c>
      <c r="F824" s="1" t="s">
        <v>27</v>
      </c>
      <c r="G824" s="1" t="s">
        <v>19</v>
      </c>
      <c r="H824" s="1" t="s">
        <v>2105</v>
      </c>
      <c r="I824" s="1" t="s">
        <v>2106</v>
      </c>
      <c r="J824" s="1" t="s">
        <v>2106</v>
      </c>
      <c r="K824" s="2"/>
      <c r="L824" s="1">
        <v>-6.0</v>
      </c>
      <c r="M824" s="1"/>
      <c r="N824" s="1">
        <v>8.496483333333334</v>
      </c>
      <c r="O824" s="1" t="s">
        <v>30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idden="1">
      <c r="A825" s="1" t="s">
        <v>25</v>
      </c>
      <c r="B825" s="1" t="s">
        <v>16</v>
      </c>
      <c r="C825" s="1">
        <v>329.0</v>
      </c>
      <c r="D825" s="1">
        <v>0.0</v>
      </c>
      <c r="E825" s="2"/>
      <c r="F825" s="1" t="s">
        <v>27</v>
      </c>
      <c r="G825" s="1" t="s">
        <v>19</v>
      </c>
      <c r="H825" s="1" t="s">
        <v>2107</v>
      </c>
      <c r="I825" s="1" t="s">
        <v>2108</v>
      </c>
      <c r="J825" s="1" t="s">
        <v>2108</v>
      </c>
      <c r="K825" s="2"/>
      <c r="L825" s="1">
        <v>-5.0</v>
      </c>
      <c r="M825" s="1"/>
      <c r="N825" s="1">
        <v>9.71025</v>
      </c>
      <c r="O825" s="1" t="s">
        <v>30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idden="1">
      <c r="A826" s="1" t="s">
        <v>44</v>
      </c>
      <c r="B826" s="1" t="s">
        <v>16</v>
      </c>
      <c r="C826" s="1">
        <v>497.0</v>
      </c>
      <c r="D826" s="1">
        <v>0.0</v>
      </c>
      <c r="E826" s="1" t="s">
        <v>45</v>
      </c>
      <c r="F826" s="1" t="s">
        <v>27</v>
      </c>
      <c r="G826" s="1" t="s">
        <v>19</v>
      </c>
      <c r="H826" s="1" t="s">
        <v>2109</v>
      </c>
      <c r="I826" s="1" t="s">
        <v>2110</v>
      </c>
      <c r="J826" s="1" t="s">
        <v>2110</v>
      </c>
      <c r="K826" s="2"/>
      <c r="L826" s="1">
        <v>-1.0</v>
      </c>
      <c r="M826" s="1"/>
      <c r="N826" s="1">
        <v>13.06565</v>
      </c>
      <c r="O826" s="1" t="s">
        <v>30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idden="1">
      <c r="A827" s="1" t="s">
        <v>15</v>
      </c>
      <c r="B827" s="1" t="s">
        <v>16</v>
      </c>
      <c r="C827" s="1">
        <v>240.0</v>
      </c>
      <c r="D827" s="1">
        <v>69.0</v>
      </c>
      <c r="E827" s="2"/>
      <c r="F827" s="1" t="s">
        <v>39</v>
      </c>
      <c r="G827" s="1" t="s">
        <v>35</v>
      </c>
      <c r="H827" s="1" t="s">
        <v>2111</v>
      </c>
      <c r="I827" s="1" t="s">
        <v>2112</v>
      </c>
      <c r="J827" s="1" t="s">
        <v>2112</v>
      </c>
      <c r="K827" s="2"/>
      <c r="L827" s="1">
        <v>-10.0</v>
      </c>
      <c r="M827" s="1"/>
      <c r="N827" s="1">
        <v>8.73985</v>
      </c>
      <c r="O827" s="1" t="s">
        <v>24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idden="1">
      <c r="A828" s="1" t="s">
        <v>15</v>
      </c>
      <c r="B828" s="1" t="s">
        <v>16</v>
      </c>
      <c r="C828" s="1">
        <v>199.0</v>
      </c>
      <c r="D828" s="1">
        <v>50.0</v>
      </c>
      <c r="E828" s="2"/>
      <c r="F828" s="1" t="s">
        <v>39</v>
      </c>
      <c r="G828" s="1" t="s">
        <v>19</v>
      </c>
      <c r="H828" s="1" t="s">
        <v>2113</v>
      </c>
      <c r="I828" s="1" t="s">
        <v>2114</v>
      </c>
      <c r="J828" s="1" t="s">
        <v>2114</v>
      </c>
      <c r="K828" s="2"/>
      <c r="L828" s="1">
        <v>-9.0</v>
      </c>
      <c r="M828" s="1"/>
      <c r="N828" s="1">
        <v>9.528466666666667</v>
      </c>
      <c r="O828" s="1" t="s">
        <v>24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idden="1">
      <c r="A829" s="1" t="s">
        <v>15</v>
      </c>
      <c r="B829" s="1" t="s">
        <v>16</v>
      </c>
      <c r="C829" s="1">
        <v>691.0</v>
      </c>
      <c r="D829" s="1">
        <v>25.0</v>
      </c>
      <c r="E829" s="1" t="s">
        <v>2046</v>
      </c>
      <c r="F829" s="1" t="s">
        <v>18</v>
      </c>
      <c r="G829" s="1" t="s">
        <v>19</v>
      </c>
      <c r="H829" s="1" t="s">
        <v>2115</v>
      </c>
      <c r="I829" s="1" t="s">
        <v>2116</v>
      </c>
      <c r="J829" s="1" t="s">
        <v>2117</v>
      </c>
      <c r="K829" s="1" t="s">
        <v>2118</v>
      </c>
      <c r="L829" s="1">
        <v>-9.0</v>
      </c>
      <c r="M829" s="1">
        <v>0.00575</v>
      </c>
      <c r="N829" s="1">
        <v>16.19708333333333</v>
      </c>
      <c r="O829" s="1" t="s">
        <v>24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idden="1">
      <c r="A830" s="1" t="s">
        <v>15</v>
      </c>
      <c r="B830" s="1" t="s">
        <v>16</v>
      </c>
      <c r="C830" s="3">
        <v>199.0</v>
      </c>
      <c r="D830" s="1">
        <v>50.0</v>
      </c>
      <c r="E830" s="2"/>
      <c r="F830" s="1" t="s">
        <v>39</v>
      </c>
      <c r="G830" s="1" t="s">
        <v>35</v>
      </c>
      <c r="H830" s="1" t="s">
        <v>2119</v>
      </c>
      <c r="I830" s="1" t="s">
        <v>2120</v>
      </c>
      <c r="J830" s="1" t="s">
        <v>2120</v>
      </c>
      <c r="K830" s="2"/>
      <c r="L830" s="1">
        <v>-6.0</v>
      </c>
      <c r="M830" s="1"/>
      <c r="N830" s="1">
        <v>12.231366666666666</v>
      </c>
      <c r="O830" s="1" t="s">
        <v>24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idden="1">
      <c r="A831" s="1" t="s">
        <v>44</v>
      </c>
      <c r="B831" s="1" t="s">
        <v>16</v>
      </c>
      <c r="C831" s="1">
        <v>329.0</v>
      </c>
      <c r="D831" s="1">
        <v>0.0</v>
      </c>
      <c r="E831" s="1" t="s">
        <v>45</v>
      </c>
      <c r="F831" s="1" t="s">
        <v>27</v>
      </c>
      <c r="G831" s="1" t="s">
        <v>19</v>
      </c>
      <c r="H831" s="1" t="s">
        <v>2121</v>
      </c>
      <c r="I831" s="1" t="s">
        <v>2122</v>
      </c>
      <c r="J831" s="1" t="s">
        <v>2122</v>
      </c>
      <c r="K831" s="2"/>
      <c r="L831" s="1">
        <v>8.0</v>
      </c>
      <c r="M831" s="1"/>
      <c r="N831" s="1">
        <v>23.3353</v>
      </c>
      <c r="O831" s="1" t="s">
        <v>30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idden="1">
      <c r="A832" s="1" t="s">
        <v>25</v>
      </c>
      <c r="B832" s="1" t="s">
        <v>16</v>
      </c>
      <c r="C832" s="1">
        <v>652.0</v>
      </c>
      <c r="D832" s="1">
        <v>0.0</v>
      </c>
      <c r="E832" s="2"/>
      <c r="F832" s="1" t="s">
        <v>27</v>
      </c>
      <c r="G832" s="1" t="s">
        <v>19</v>
      </c>
      <c r="H832" s="1" t="s">
        <v>2123</v>
      </c>
      <c r="I832" s="1" t="s">
        <v>2124</v>
      </c>
      <c r="J832" s="1" t="s">
        <v>2124</v>
      </c>
      <c r="K832" s="2"/>
      <c r="L832" s="1">
        <v>3.0</v>
      </c>
      <c r="M832" s="1"/>
      <c r="N832" s="1">
        <v>18.339583333333334</v>
      </c>
      <c r="O832" s="1" t="s">
        <v>30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idden="1">
      <c r="A833" s="1" t="s">
        <v>15</v>
      </c>
      <c r="B833" s="1" t="s">
        <v>16</v>
      </c>
      <c r="C833" s="3">
        <v>288.0</v>
      </c>
      <c r="D833" s="1">
        <v>50.0</v>
      </c>
      <c r="E833" s="2"/>
      <c r="F833" s="1" t="s">
        <v>39</v>
      </c>
      <c r="G833" s="1" t="s">
        <v>52</v>
      </c>
      <c r="H833" s="1" t="s">
        <v>2125</v>
      </c>
      <c r="I833" s="1" t="s">
        <v>2126</v>
      </c>
      <c r="J833" s="1" t="s">
        <v>2126</v>
      </c>
      <c r="K833" s="2"/>
      <c r="L833" s="1">
        <v>-8.0</v>
      </c>
      <c r="M833" s="1"/>
      <c r="N833" s="1">
        <v>11.030616666666667</v>
      </c>
      <c r="O833" s="1" t="s">
        <v>24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idden="1">
      <c r="A834" s="1" t="s">
        <v>25</v>
      </c>
      <c r="B834" s="1" t="s">
        <v>16</v>
      </c>
      <c r="C834" s="1">
        <v>693.0</v>
      </c>
      <c r="D834" s="1">
        <v>0.0</v>
      </c>
      <c r="E834" s="2"/>
      <c r="F834" s="1" t="s">
        <v>27</v>
      </c>
      <c r="G834" s="1" t="s">
        <v>19</v>
      </c>
      <c r="H834" s="1" t="s">
        <v>2127</v>
      </c>
      <c r="I834" s="1" t="s">
        <v>2128</v>
      </c>
      <c r="J834" s="1" t="s">
        <v>2128</v>
      </c>
      <c r="K834" s="2"/>
      <c r="L834" s="1">
        <v>0.0</v>
      </c>
      <c r="M834" s="1"/>
      <c r="N834" s="1">
        <v>15.369033333333334</v>
      </c>
      <c r="O834" s="1" t="s">
        <v>30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idden="1">
      <c r="A835" s="1" t="s">
        <v>25</v>
      </c>
      <c r="B835" s="1" t="s">
        <v>16</v>
      </c>
      <c r="C835" s="3">
        <v>264.0</v>
      </c>
      <c r="D835" s="1">
        <v>0.0</v>
      </c>
      <c r="E835" s="2"/>
      <c r="F835" s="1" t="s">
        <v>27</v>
      </c>
      <c r="G835" s="1" t="s">
        <v>19</v>
      </c>
      <c r="H835" s="1" t="s">
        <v>2129</v>
      </c>
      <c r="I835" s="1" t="s">
        <v>2130</v>
      </c>
      <c r="J835" s="1" t="s">
        <v>2130</v>
      </c>
      <c r="K835" s="2"/>
      <c r="L835" s="1">
        <v>-6.0</v>
      </c>
      <c r="M835" s="1"/>
      <c r="N835" s="1">
        <v>8.055216666666666</v>
      </c>
      <c r="O835" s="1" t="s">
        <v>30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idden="1">
      <c r="A836" s="1" t="s">
        <v>44</v>
      </c>
      <c r="B836" s="1" t="s">
        <v>16</v>
      </c>
      <c r="C836" s="1">
        <v>224.0</v>
      </c>
      <c r="D836" s="1">
        <v>0.0</v>
      </c>
      <c r="E836" s="1" t="s">
        <v>45</v>
      </c>
      <c r="F836" s="1" t="s">
        <v>27</v>
      </c>
      <c r="G836" s="1" t="s">
        <v>19</v>
      </c>
      <c r="H836" s="1" t="s">
        <v>2131</v>
      </c>
      <c r="I836" s="1" t="s">
        <v>2132</v>
      </c>
      <c r="J836" s="1" t="s">
        <v>2132</v>
      </c>
      <c r="K836" s="2"/>
      <c r="L836" s="1">
        <v>-5.0</v>
      </c>
      <c r="M836" s="1"/>
      <c r="N836" s="1">
        <v>9.6966</v>
      </c>
      <c r="O836" s="1" t="s">
        <v>30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idden="1">
      <c r="A837" s="1" t="s">
        <v>44</v>
      </c>
      <c r="B837" s="1" t="s">
        <v>16</v>
      </c>
      <c r="C837" s="1">
        <v>329.0</v>
      </c>
      <c r="D837" s="1">
        <v>0.0</v>
      </c>
      <c r="E837" s="1" t="s">
        <v>45</v>
      </c>
      <c r="F837" s="1" t="s">
        <v>27</v>
      </c>
      <c r="G837" s="1" t="s">
        <v>19</v>
      </c>
      <c r="H837" s="1" t="s">
        <v>2133</v>
      </c>
      <c r="I837" s="1" t="s">
        <v>2134</v>
      </c>
      <c r="J837" s="1" t="s">
        <v>2134</v>
      </c>
      <c r="K837" s="2"/>
      <c r="L837" s="1">
        <v>-5.0</v>
      </c>
      <c r="M837" s="1"/>
      <c r="N837" s="1">
        <v>9.0989</v>
      </c>
      <c r="O837" s="1" t="s">
        <v>30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idden="1">
      <c r="A838" s="1" t="s">
        <v>15</v>
      </c>
      <c r="B838" s="1" t="s">
        <v>16</v>
      </c>
      <c r="C838" s="3">
        <v>250.0</v>
      </c>
      <c r="D838" s="1">
        <v>0.0</v>
      </c>
      <c r="E838" s="1" t="s">
        <v>2046</v>
      </c>
      <c r="F838" s="1" t="s">
        <v>18</v>
      </c>
      <c r="G838" s="1" t="s">
        <v>19</v>
      </c>
      <c r="H838" s="1" t="s">
        <v>2135</v>
      </c>
      <c r="I838" s="1" t="s">
        <v>2136</v>
      </c>
      <c r="J838" s="1" t="s">
        <v>2137</v>
      </c>
      <c r="K838" s="1" t="s">
        <v>2138</v>
      </c>
      <c r="L838" s="1">
        <v>-3.0</v>
      </c>
      <c r="M838" s="1">
        <v>0.005183333333333333</v>
      </c>
      <c r="N838" s="1">
        <v>14.07755</v>
      </c>
      <c r="O838" s="1" t="s">
        <v>24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idden="1">
      <c r="A839" s="1" t="s">
        <v>25</v>
      </c>
      <c r="B839" s="1" t="s">
        <v>16</v>
      </c>
      <c r="C839" s="1">
        <v>747.0</v>
      </c>
      <c r="D839" s="1">
        <v>0.0</v>
      </c>
      <c r="E839" s="2"/>
      <c r="F839" s="1" t="s">
        <v>27</v>
      </c>
      <c r="G839" s="1" t="s">
        <v>19</v>
      </c>
      <c r="H839" s="1" t="s">
        <v>2139</v>
      </c>
      <c r="I839" s="1" t="s">
        <v>2140</v>
      </c>
      <c r="J839" s="1" t="s">
        <v>2140</v>
      </c>
      <c r="K839" s="2"/>
      <c r="L839" s="1">
        <v>1.0</v>
      </c>
      <c r="M839" s="1"/>
      <c r="N839" s="1">
        <v>16.272683333333333</v>
      </c>
      <c r="O839" s="1" t="s">
        <v>30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idden="1">
      <c r="A840" s="1" t="s">
        <v>25</v>
      </c>
      <c r="B840" s="1" t="s">
        <v>16</v>
      </c>
      <c r="C840" s="1">
        <v>500.0</v>
      </c>
      <c r="D840" s="1">
        <v>0.0</v>
      </c>
      <c r="E840" s="2"/>
      <c r="F840" s="1" t="s">
        <v>27</v>
      </c>
      <c r="G840" s="1" t="s">
        <v>19</v>
      </c>
      <c r="H840" s="1" t="s">
        <v>2141</v>
      </c>
      <c r="I840" s="1" t="s">
        <v>2142</v>
      </c>
      <c r="J840" s="1" t="s">
        <v>2142</v>
      </c>
      <c r="K840" s="2"/>
      <c r="L840" s="1">
        <v>-6.0</v>
      </c>
      <c r="M840" s="1"/>
      <c r="N840" s="1">
        <v>8.32405</v>
      </c>
      <c r="O840" s="1" t="s">
        <v>30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idden="1">
      <c r="A841" s="1" t="s">
        <v>55</v>
      </c>
      <c r="B841" s="1" t="s">
        <v>16</v>
      </c>
      <c r="C841" s="1">
        <v>449.0</v>
      </c>
      <c r="D841" s="1">
        <v>0.0</v>
      </c>
      <c r="E841" s="1" t="s">
        <v>2143</v>
      </c>
      <c r="F841" s="1" t="s">
        <v>27</v>
      </c>
      <c r="G841" s="1" t="s">
        <v>19</v>
      </c>
      <c r="H841" s="1" t="s">
        <v>2144</v>
      </c>
      <c r="I841" s="1" t="s">
        <v>2145</v>
      </c>
      <c r="J841" s="1" t="s">
        <v>2145</v>
      </c>
      <c r="K841" s="2"/>
      <c r="L841" s="1">
        <v>-1.0</v>
      </c>
      <c r="M841" s="1"/>
      <c r="N841" s="1">
        <v>14.000416666666666</v>
      </c>
      <c r="O841" s="1" t="s">
        <v>30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idden="1">
      <c r="A842" s="1" t="s">
        <v>25</v>
      </c>
      <c r="B842" s="1" t="s">
        <v>16</v>
      </c>
      <c r="C842" s="1">
        <v>987.0</v>
      </c>
      <c r="D842" s="1">
        <v>0.0</v>
      </c>
      <c r="E842" s="2"/>
      <c r="F842" s="1" t="s">
        <v>27</v>
      </c>
      <c r="G842" s="1" t="s">
        <v>19</v>
      </c>
      <c r="H842" s="1" t="s">
        <v>2146</v>
      </c>
      <c r="I842" s="1" t="s">
        <v>2147</v>
      </c>
      <c r="J842" s="1" t="s">
        <v>2147</v>
      </c>
      <c r="K842" s="2"/>
      <c r="L842" s="1">
        <v>1.0</v>
      </c>
      <c r="M842" s="1"/>
      <c r="N842" s="1">
        <v>16.640766666666668</v>
      </c>
      <c r="O842" s="1" t="s">
        <v>30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idden="1">
      <c r="A843" s="1" t="s">
        <v>44</v>
      </c>
      <c r="B843" s="1" t="s">
        <v>16</v>
      </c>
      <c r="C843" s="1">
        <v>528.0</v>
      </c>
      <c r="D843" s="1">
        <v>0.0</v>
      </c>
      <c r="E843" s="1" t="s">
        <v>45</v>
      </c>
      <c r="F843" s="1" t="s">
        <v>27</v>
      </c>
      <c r="G843" s="1" t="s">
        <v>19</v>
      </c>
      <c r="H843" s="1" t="s">
        <v>2148</v>
      </c>
      <c r="I843" s="1" t="s">
        <v>2149</v>
      </c>
      <c r="J843" s="1" t="s">
        <v>2149</v>
      </c>
      <c r="K843" s="2"/>
      <c r="L843" s="1">
        <v>0.0</v>
      </c>
      <c r="M843" s="1"/>
      <c r="N843" s="1">
        <v>14.016283333333334</v>
      </c>
      <c r="O843" s="1" t="s">
        <v>30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idden="1">
      <c r="A844" s="1" t="s">
        <v>44</v>
      </c>
      <c r="B844" s="1" t="s">
        <v>16</v>
      </c>
      <c r="C844" s="1">
        <v>224.0</v>
      </c>
      <c r="D844" s="1">
        <v>0.0</v>
      </c>
      <c r="E844" s="1" t="s">
        <v>45</v>
      </c>
      <c r="F844" s="1" t="s">
        <v>27</v>
      </c>
      <c r="G844" s="1" t="s">
        <v>19</v>
      </c>
      <c r="H844" s="1" t="s">
        <v>2150</v>
      </c>
      <c r="I844" s="1" t="s">
        <v>2151</v>
      </c>
      <c r="J844" s="1" t="s">
        <v>2151</v>
      </c>
      <c r="K844" s="2"/>
      <c r="L844" s="1">
        <v>-7.0</v>
      </c>
      <c r="M844" s="1"/>
      <c r="N844" s="1">
        <v>7.2474</v>
      </c>
      <c r="O844" s="1" t="s">
        <v>30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idden="1">
      <c r="A845" s="1" t="s">
        <v>44</v>
      </c>
      <c r="B845" s="1" t="s">
        <v>16</v>
      </c>
      <c r="C845" s="3">
        <v>359.0</v>
      </c>
      <c r="D845" s="1">
        <v>0.0</v>
      </c>
      <c r="E845" s="1" t="s">
        <v>45</v>
      </c>
      <c r="F845" s="1" t="s">
        <v>27</v>
      </c>
      <c r="G845" s="1" t="s">
        <v>19</v>
      </c>
      <c r="H845" s="1" t="s">
        <v>2152</v>
      </c>
      <c r="I845" s="1" t="s">
        <v>2153</v>
      </c>
      <c r="J845" s="1" t="s">
        <v>2153</v>
      </c>
      <c r="K845" s="2"/>
      <c r="L845" s="1">
        <v>-6.0</v>
      </c>
      <c r="M845" s="1"/>
      <c r="N845" s="1">
        <v>8.315116666666666</v>
      </c>
      <c r="O845" s="1" t="s">
        <v>30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idden="1">
      <c r="A846" s="1" t="s">
        <v>44</v>
      </c>
      <c r="B846" s="1" t="s">
        <v>16</v>
      </c>
      <c r="C846" s="1">
        <v>364.0</v>
      </c>
      <c r="D846" s="1">
        <v>0.0</v>
      </c>
      <c r="E846" s="1" t="s">
        <v>45</v>
      </c>
      <c r="F846" s="1" t="s">
        <v>27</v>
      </c>
      <c r="G846" s="1" t="s">
        <v>19</v>
      </c>
      <c r="H846" s="1" t="s">
        <v>2154</v>
      </c>
      <c r="I846" s="1" t="s">
        <v>2155</v>
      </c>
      <c r="J846" s="1" t="s">
        <v>2155</v>
      </c>
      <c r="K846" s="2"/>
      <c r="L846" s="1">
        <v>-6.0</v>
      </c>
      <c r="M846" s="1"/>
      <c r="N846" s="1">
        <v>8.4731</v>
      </c>
      <c r="O846" s="1" t="s">
        <v>30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idden="1">
      <c r="A847" s="1" t="s">
        <v>55</v>
      </c>
      <c r="B847" s="1" t="s">
        <v>16</v>
      </c>
      <c r="C847" s="1">
        <v>528.0</v>
      </c>
      <c r="D847" s="1">
        <v>0.0</v>
      </c>
      <c r="E847" s="1" t="s">
        <v>2156</v>
      </c>
      <c r="F847" s="1" t="s">
        <v>27</v>
      </c>
      <c r="G847" s="1" t="s">
        <v>19</v>
      </c>
      <c r="H847" s="1" t="s">
        <v>2157</v>
      </c>
      <c r="I847" s="1" t="s">
        <v>2158</v>
      </c>
      <c r="J847" s="1" t="s">
        <v>2158</v>
      </c>
      <c r="K847" s="2"/>
      <c r="L847" s="1">
        <v>-6.0</v>
      </c>
      <c r="M847" s="1"/>
      <c r="N847" s="1">
        <v>8.323183333333333</v>
      </c>
      <c r="O847" s="1" t="s">
        <v>30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1" t="s">
        <v>15</v>
      </c>
      <c r="B848" s="1" t="s">
        <v>16</v>
      </c>
      <c r="C848" s="1">
        <v>395.0</v>
      </c>
      <c r="D848" s="1">
        <v>0.0</v>
      </c>
      <c r="E848" s="1" t="s">
        <v>2046</v>
      </c>
      <c r="F848" s="1" t="s">
        <v>18</v>
      </c>
      <c r="G848" s="1" t="s">
        <v>19</v>
      </c>
      <c r="H848" s="1" t="s">
        <v>2159</v>
      </c>
      <c r="I848" s="1" t="s">
        <v>2160</v>
      </c>
      <c r="J848" s="1" t="s">
        <v>2161</v>
      </c>
      <c r="K848" s="1" t="s">
        <v>2162</v>
      </c>
      <c r="L848" s="1">
        <v>-7.0</v>
      </c>
      <c r="M848" s="1">
        <v>0.0066166666666666665</v>
      </c>
      <c r="N848" s="1">
        <v>12.130933333333333</v>
      </c>
      <c r="O848" s="1" t="s">
        <v>24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1" t="s">
        <v>15</v>
      </c>
      <c r="B849" s="1" t="s">
        <v>16</v>
      </c>
      <c r="C849" s="1">
        <v>597.0</v>
      </c>
      <c r="D849" s="1">
        <v>0.0</v>
      </c>
      <c r="E849" s="1" t="s">
        <v>1457</v>
      </c>
      <c r="F849" s="1" t="s">
        <v>18</v>
      </c>
      <c r="G849" s="1" t="s">
        <v>19</v>
      </c>
      <c r="H849" s="1" t="s">
        <v>2163</v>
      </c>
      <c r="I849" s="1" t="s">
        <v>2164</v>
      </c>
      <c r="J849" s="1" t="s">
        <v>2165</v>
      </c>
      <c r="K849" s="1" t="s">
        <v>2166</v>
      </c>
      <c r="L849" s="1">
        <v>-8.0</v>
      </c>
      <c r="M849" s="1">
        <v>0.008866666666666667</v>
      </c>
      <c r="N849" s="1">
        <v>10.8542</v>
      </c>
      <c r="O849" s="1" t="s">
        <v>24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1" t="s">
        <v>38</v>
      </c>
      <c r="B850" s="1" t="s">
        <v>16</v>
      </c>
      <c r="C850" s="1">
        <v>55.0</v>
      </c>
      <c r="D850" s="1">
        <v>0.0</v>
      </c>
      <c r="E850" s="2"/>
      <c r="F850" s="1" t="s">
        <v>39</v>
      </c>
      <c r="G850" s="1" t="s">
        <v>35</v>
      </c>
      <c r="H850" s="1" t="s">
        <v>2167</v>
      </c>
      <c r="I850" s="1" t="s">
        <v>2168</v>
      </c>
      <c r="J850" s="1" t="s">
        <v>2168</v>
      </c>
      <c r="K850" s="2"/>
      <c r="L850" s="1">
        <v>-4.0</v>
      </c>
      <c r="M850" s="1"/>
      <c r="N850" s="1">
        <v>0.9721666666666666</v>
      </c>
      <c r="O850" s="1" t="s">
        <v>43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1" t="s">
        <v>15</v>
      </c>
      <c r="B851" s="1" t="s">
        <v>16</v>
      </c>
      <c r="C851" s="1">
        <v>329.0</v>
      </c>
      <c r="D851" s="1">
        <v>0.0</v>
      </c>
      <c r="E851" s="1" t="s">
        <v>2046</v>
      </c>
      <c r="F851" s="1" t="s">
        <v>18</v>
      </c>
      <c r="G851" s="1" t="s">
        <v>19</v>
      </c>
      <c r="H851" s="1" t="s">
        <v>2169</v>
      </c>
      <c r="I851" s="1" t="s">
        <v>2170</v>
      </c>
      <c r="J851" s="1" t="s">
        <v>2171</v>
      </c>
      <c r="K851" s="1" t="s">
        <v>2172</v>
      </c>
      <c r="L851" s="1">
        <v>-10.0</v>
      </c>
      <c r="M851" s="1">
        <v>0.005116666666666667</v>
      </c>
      <c r="N851" s="1">
        <v>9.012616666666666</v>
      </c>
      <c r="O851" s="1" t="s">
        <v>24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1" t="s">
        <v>44</v>
      </c>
      <c r="B852" s="1" t="s">
        <v>16</v>
      </c>
      <c r="C852" s="1">
        <v>369.0</v>
      </c>
      <c r="D852" s="1">
        <v>0.0</v>
      </c>
      <c r="E852" s="1" t="s">
        <v>45</v>
      </c>
      <c r="F852" s="1" t="s">
        <v>27</v>
      </c>
      <c r="G852" s="1" t="s">
        <v>19</v>
      </c>
      <c r="H852" s="1" t="s">
        <v>2173</v>
      </c>
      <c r="I852" s="1" t="s">
        <v>2174</v>
      </c>
      <c r="J852" s="1" t="s">
        <v>2174</v>
      </c>
      <c r="K852" s="2"/>
      <c r="L852" s="1">
        <v>0.0</v>
      </c>
      <c r="M852" s="1"/>
      <c r="N852" s="1">
        <v>15.4315</v>
      </c>
      <c r="O852" s="1" t="s">
        <v>30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1" t="s">
        <v>25</v>
      </c>
      <c r="B853" s="1" t="s">
        <v>16</v>
      </c>
      <c r="C853" s="1">
        <v>598.0</v>
      </c>
      <c r="D853" s="1">
        <v>0.0</v>
      </c>
      <c r="E853" s="2"/>
      <c r="F853" s="1" t="s">
        <v>27</v>
      </c>
      <c r="G853" s="1" t="s">
        <v>19</v>
      </c>
      <c r="H853" s="1" t="s">
        <v>2175</v>
      </c>
      <c r="I853" s="1" t="s">
        <v>2176</v>
      </c>
      <c r="J853" s="1" t="s">
        <v>2177</v>
      </c>
      <c r="K853" s="2"/>
      <c r="L853" s="1">
        <v>-7.0</v>
      </c>
      <c r="M853" s="1"/>
      <c r="N853" s="1">
        <v>7.7877833333333335</v>
      </c>
      <c r="O853" s="1" t="s">
        <v>30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1" t="s">
        <v>44</v>
      </c>
      <c r="B854" s="1" t="s">
        <v>16</v>
      </c>
      <c r="C854" s="3">
        <v>658.0</v>
      </c>
      <c r="D854" s="1">
        <v>0.0</v>
      </c>
      <c r="E854" s="1" t="s">
        <v>45</v>
      </c>
      <c r="F854" s="1" t="s">
        <v>27</v>
      </c>
      <c r="G854" s="1" t="s">
        <v>19</v>
      </c>
      <c r="H854" s="1" t="s">
        <v>2178</v>
      </c>
      <c r="I854" s="1" t="s">
        <v>2179</v>
      </c>
      <c r="J854" s="1" t="s">
        <v>2179</v>
      </c>
      <c r="K854" s="2"/>
      <c r="L854" s="1">
        <v>-9.0</v>
      </c>
      <c r="M854" s="1"/>
      <c r="N854" s="1">
        <v>9.925383333333333</v>
      </c>
      <c r="O854" s="1" t="s">
        <v>30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1" t="s">
        <v>25</v>
      </c>
      <c r="B855" s="1" t="s">
        <v>16</v>
      </c>
      <c r="C855" s="1">
        <v>1013.0</v>
      </c>
      <c r="D855" s="1">
        <v>0.0</v>
      </c>
      <c r="E855" s="2"/>
      <c r="F855" s="1" t="s">
        <v>27</v>
      </c>
      <c r="G855" s="1" t="s">
        <v>19</v>
      </c>
      <c r="H855" s="1" t="s">
        <v>2180</v>
      </c>
      <c r="I855" s="1" t="s">
        <v>2181</v>
      </c>
      <c r="J855" s="1" t="s">
        <v>2181</v>
      </c>
      <c r="K855" s="2"/>
      <c r="L855" s="1">
        <v>0.0</v>
      </c>
      <c r="M855" s="1"/>
      <c r="N855" s="1">
        <v>14.122416666666666</v>
      </c>
      <c r="O855" s="1" t="s">
        <v>30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1" t="s">
        <v>25</v>
      </c>
      <c r="B856" s="1" t="s">
        <v>16</v>
      </c>
      <c r="C856" s="1">
        <v>264.0</v>
      </c>
      <c r="D856" s="1">
        <v>0.0</v>
      </c>
      <c r="E856" s="2"/>
      <c r="F856" s="1" t="s">
        <v>27</v>
      </c>
      <c r="G856" s="1" t="s">
        <v>19</v>
      </c>
      <c r="H856" s="1" t="s">
        <v>2182</v>
      </c>
      <c r="I856" s="1" t="s">
        <v>2183</v>
      </c>
      <c r="J856" s="1" t="s">
        <v>2183</v>
      </c>
      <c r="K856" s="2"/>
      <c r="L856" s="1">
        <v>-7.0</v>
      </c>
      <c r="M856" s="1"/>
      <c r="N856" s="1">
        <v>7.606533333333333</v>
      </c>
      <c r="O856" s="1" t="s">
        <v>30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1" t="s">
        <v>15</v>
      </c>
      <c r="B857" s="1" t="s">
        <v>16</v>
      </c>
      <c r="C857" s="1">
        <v>252.0</v>
      </c>
      <c r="D857" s="1">
        <v>62.0</v>
      </c>
      <c r="E857" s="2"/>
      <c r="F857" s="1" t="s">
        <v>39</v>
      </c>
      <c r="G857" s="1" t="s">
        <v>19</v>
      </c>
      <c r="H857" s="1" t="s">
        <v>2184</v>
      </c>
      <c r="I857" s="1" t="s">
        <v>2185</v>
      </c>
      <c r="J857" s="1" t="s">
        <v>2185</v>
      </c>
      <c r="K857" s="2"/>
      <c r="L857" s="1">
        <v>-5.0</v>
      </c>
      <c r="M857" s="1"/>
      <c r="N857" s="1">
        <v>12.68325</v>
      </c>
      <c r="O857" s="1" t="s">
        <v>24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1" t="s">
        <v>25</v>
      </c>
      <c r="B858" s="1" t="s">
        <v>16</v>
      </c>
      <c r="C858" s="1">
        <v>384.0</v>
      </c>
      <c r="D858" s="1">
        <v>0.0</v>
      </c>
      <c r="E858" s="2"/>
      <c r="F858" s="1" t="s">
        <v>27</v>
      </c>
      <c r="G858" s="1" t="s">
        <v>19</v>
      </c>
      <c r="H858" s="1" t="s">
        <v>2186</v>
      </c>
      <c r="I858" s="1" t="s">
        <v>2187</v>
      </c>
      <c r="J858" s="1" t="s">
        <v>2187</v>
      </c>
      <c r="K858" s="2"/>
      <c r="L858" s="1">
        <v>0.0</v>
      </c>
      <c r="M858" s="1"/>
      <c r="N858" s="1">
        <v>14.634583333333333</v>
      </c>
      <c r="O858" s="1" t="s">
        <v>30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1" t="s">
        <v>15</v>
      </c>
      <c r="B859" s="1" t="s">
        <v>16</v>
      </c>
      <c r="C859" s="1">
        <v>518.0</v>
      </c>
      <c r="D859" s="1">
        <v>0.0</v>
      </c>
      <c r="E859" s="1" t="s">
        <v>1457</v>
      </c>
      <c r="F859" s="1" t="s">
        <v>18</v>
      </c>
      <c r="G859" s="1" t="s">
        <v>19</v>
      </c>
      <c r="H859" s="1" t="s">
        <v>2188</v>
      </c>
      <c r="I859" s="1" t="s">
        <v>2189</v>
      </c>
      <c r="J859" s="1" t="s">
        <v>2190</v>
      </c>
      <c r="K859" s="1" t="s">
        <v>2191</v>
      </c>
      <c r="L859" s="1">
        <v>-8.0</v>
      </c>
      <c r="M859" s="1">
        <v>0.0059</v>
      </c>
      <c r="N859" s="1">
        <v>8.699316666666666</v>
      </c>
      <c r="O859" s="1" t="s">
        <v>24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1" t="s">
        <v>15</v>
      </c>
      <c r="B860" s="1" t="s">
        <v>16</v>
      </c>
      <c r="C860" s="1">
        <v>612.0</v>
      </c>
      <c r="D860" s="1">
        <v>26.0</v>
      </c>
      <c r="E860" s="1" t="s">
        <v>2046</v>
      </c>
      <c r="F860" s="1" t="s">
        <v>18</v>
      </c>
      <c r="G860" s="1" t="s">
        <v>19</v>
      </c>
      <c r="H860" s="1" t="s">
        <v>2192</v>
      </c>
      <c r="I860" s="1" t="s">
        <v>2193</v>
      </c>
      <c r="J860" s="1" t="s">
        <v>2194</v>
      </c>
      <c r="K860" s="1" t="s">
        <v>2195</v>
      </c>
      <c r="L860" s="1">
        <v>-9.0</v>
      </c>
      <c r="M860" s="1">
        <v>0.006183333333333333</v>
      </c>
      <c r="N860" s="1">
        <v>13.372816666666667</v>
      </c>
      <c r="O860" s="1" t="s">
        <v>24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1" t="s">
        <v>25</v>
      </c>
      <c r="B861" s="1" t="s">
        <v>16</v>
      </c>
      <c r="C861" s="1">
        <v>538.0</v>
      </c>
      <c r="D861" s="1">
        <v>0.0</v>
      </c>
      <c r="E861" s="2"/>
      <c r="F861" s="1" t="s">
        <v>27</v>
      </c>
      <c r="G861" s="1" t="s">
        <v>19</v>
      </c>
      <c r="H861" s="1" t="s">
        <v>2196</v>
      </c>
      <c r="I861" s="1" t="s">
        <v>2197</v>
      </c>
      <c r="J861" s="1" t="s">
        <v>2197</v>
      </c>
      <c r="K861" s="2"/>
      <c r="L861" s="1">
        <v>-5.0</v>
      </c>
      <c r="M861" s="1"/>
      <c r="N861" s="1">
        <v>9.8856</v>
      </c>
      <c r="O861" s="1" t="s">
        <v>30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1" t="s">
        <v>15</v>
      </c>
      <c r="B862" s="1" t="s">
        <v>16</v>
      </c>
      <c r="C862" s="1">
        <v>235.0</v>
      </c>
      <c r="D862" s="1">
        <v>54.0</v>
      </c>
      <c r="E862" s="2"/>
      <c r="F862" s="1" t="s">
        <v>39</v>
      </c>
      <c r="G862" s="1" t="s">
        <v>35</v>
      </c>
      <c r="H862" s="1" t="s">
        <v>2198</v>
      </c>
      <c r="I862" s="1" t="s">
        <v>2199</v>
      </c>
      <c r="J862" s="1" t="s">
        <v>2199</v>
      </c>
      <c r="K862" s="2"/>
      <c r="L862" s="1">
        <v>-10.0</v>
      </c>
      <c r="M862" s="1"/>
      <c r="N862" s="1">
        <v>9.329416666666667</v>
      </c>
      <c r="O862" s="1" t="s">
        <v>24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1" t="s">
        <v>25</v>
      </c>
      <c r="B863" s="1" t="s">
        <v>16</v>
      </c>
      <c r="C863" s="3">
        <v>364.0</v>
      </c>
      <c r="D863" s="1">
        <v>0.0</v>
      </c>
      <c r="E863" s="2"/>
      <c r="F863" s="1" t="s">
        <v>27</v>
      </c>
      <c r="G863" s="1" t="s">
        <v>19</v>
      </c>
      <c r="H863" s="1" t="s">
        <v>2200</v>
      </c>
      <c r="I863" s="1" t="s">
        <v>2201</v>
      </c>
      <c r="J863" s="1" t="s">
        <v>2201</v>
      </c>
      <c r="K863" s="2"/>
      <c r="L863" s="1">
        <v>-4.0</v>
      </c>
      <c r="M863" s="1"/>
      <c r="N863" s="1">
        <v>10.521983333333333</v>
      </c>
      <c r="O863" s="1" t="s">
        <v>30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1" t="s">
        <v>44</v>
      </c>
      <c r="B864" s="1" t="s">
        <v>16</v>
      </c>
      <c r="C864" s="1">
        <v>304.0</v>
      </c>
      <c r="D864" s="1">
        <v>0.0</v>
      </c>
      <c r="E864" s="1" t="s">
        <v>45</v>
      </c>
      <c r="F864" s="1" t="s">
        <v>27</v>
      </c>
      <c r="G864" s="1" t="s">
        <v>19</v>
      </c>
      <c r="H864" s="1" t="s">
        <v>2202</v>
      </c>
      <c r="I864" s="1" t="s">
        <v>2203</v>
      </c>
      <c r="J864" s="1" t="s">
        <v>2203</v>
      </c>
      <c r="K864" s="2"/>
      <c r="L864" s="1">
        <v>-4.0</v>
      </c>
      <c r="M864" s="1"/>
      <c r="N864" s="1">
        <v>10.065566666666667</v>
      </c>
      <c r="O864" s="1" t="s">
        <v>30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1" t="s">
        <v>38</v>
      </c>
      <c r="B865" s="1" t="s">
        <v>16</v>
      </c>
      <c r="C865" s="1">
        <v>20.0</v>
      </c>
      <c r="D865" s="1">
        <v>30.0</v>
      </c>
      <c r="E865" s="2"/>
      <c r="F865" s="1" t="s">
        <v>39</v>
      </c>
      <c r="G865" s="1" t="s">
        <v>35</v>
      </c>
      <c r="H865" s="1" t="s">
        <v>2204</v>
      </c>
      <c r="I865" s="1" t="s">
        <v>2205</v>
      </c>
      <c r="J865" s="1" t="s">
        <v>2205</v>
      </c>
      <c r="K865" s="2"/>
      <c r="L865" s="1">
        <v>-4.0</v>
      </c>
      <c r="M865" s="1"/>
      <c r="N865" s="1">
        <v>0.47501666666666664</v>
      </c>
      <c r="O865" s="1" t="s">
        <v>43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1" t="s">
        <v>55</v>
      </c>
      <c r="B866" s="1" t="s">
        <v>16</v>
      </c>
      <c r="C866" s="1">
        <v>264.0</v>
      </c>
      <c r="D866" s="1">
        <v>0.0</v>
      </c>
      <c r="E866" s="1" t="s">
        <v>507</v>
      </c>
      <c r="F866" s="1" t="s">
        <v>27</v>
      </c>
      <c r="G866" s="1" t="s">
        <v>19</v>
      </c>
      <c r="H866" s="1" t="s">
        <v>2206</v>
      </c>
      <c r="I866" s="1" t="s">
        <v>2207</v>
      </c>
      <c r="J866" s="1" t="s">
        <v>2207</v>
      </c>
      <c r="K866" s="2"/>
      <c r="L866" s="1">
        <v>-7.0</v>
      </c>
      <c r="M866" s="1"/>
      <c r="N866" s="1">
        <v>7.53465</v>
      </c>
      <c r="O866" s="1" t="s">
        <v>30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1" t="s">
        <v>15</v>
      </c>
      <c r="B867" s="1" t="s">
        <v>16</v>
      </c>
      <c r="C867" s="3">
        <v>429.0</v>
      </c>
      <c r="D867" s="1">
        <v>0.0</v>
      </c>
      <c r="E867" s="1" t="s">
        <v>1457</v>
      </c>
      <c r="F867" s="1" t="s">
        <v>18</v>
      </c>
      <c r="G867" s="1" t="s">
        <v>35</v>
      </c>
      <c r="H867" s="1" t="s">
        <v>2208</v>
      </c>
      <c r="I867" s="1" t="s">
        <v>2209</v>
      </c>
      <c r="J867" s="1" t="s">
        <v>2210</v>
      </c>
      <c r="K867" s="1" t="s">
        <v>2211</v>
      </c>
      <c r="L867" s="1">
        <v>-11.0</v>
      </c>
      <c r="M867" s="1">
        <v>0.006316666666666667</v>
      </c>
      <c r="N867" s="1">
        <v>9.547783333333333</v>
      </c>
      <c r="O867" s="1" t="s">
        <v>24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1" t="s">
        <v>15</v>
      </c>
      <c r="B868" s="1" t="s">
        <v>16</v>
      </c>
      <c r="C868" s="1">
        <v>119.0</v>
      </c>
      <c r="D868" s="1">
        <v>0.0</v>
      </c>
      <c r="E868" s="2"/>
      <c r="F868" s="1" t="s">
        <v>39</v>
      </c>
      <c r="G868" s="1" t="s">
        <v>19</v>
      </c>
      <c r="H868" s="1" t="s">
        <v>2212</v>
      </c>
      <c r="I868" s="1" t="s">
        <v>2213</v>
      </c>
      <c r="J868" s="1" t="s">
        <v>2213</v>
      </c>
      <c r="K868" s="2"/>
      <c r="L868" s="1">
        <v>-10.0</v>
      </c>
      <c r="M868" s="1"/>
      <c r="N868" s="1">
        <v>7.946883333333333</v>
      </c>
      <c r="O868" s="1" t="s">
        <v>24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1" t="s">
        <v>44</v>
      </c>
      <c r="B869" s="1" t="s">
        <v>16</v>
      </c>
      <c r="C869" s="1">
        <v>698.0</v>
      </c>
      <c r="D869" s="1">
        <v>0.0</v>
      </c>
      <c r="E869" s="1" t="s">
        <v>45</v>
      </c>
      <c r="F869" s="1" t="s">
        <v>27</v>
      </c>
      <c r="G869" s="1" t="s">
        <v>19</v>
      </c>
      <c r="H869" s="1" t="s">
        <v>2214</v>
      </c>
      <c r="I869" s="1" t="s">
        <v>2215</v>
      </c>
      <c r="J869" s="1" t="s">
        <v>2215</v>
      </c>
      <c r="K869" s="2"/>
      <c r="L869" s="1">
        <v>-4.0</v>
      </c>
      <c r="M869" s="1"/>
      <c r="N869" s="1">
        <v>10.16905</v>
      </c>
      <c r="O869" s="1" t="s">
        <v>30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1" t="s">
        <v>38</v>
      </c>
      <c r="B870" s="1" t="s">
        <v>16</v>
      </c>
      <c r="C870" s="3">
        <v>309.0</v>
      </c>
      <c r="D870" s="1">
        <v>0.0</v>
      </c>
      <c r="E870" s="2"/>
      <c r="F870" s="1" t="s">
        <v>39</v>
      </c>
      <c r="G870" s="1" t="s">
        <v>35</v>
      </c>
      <c r="H870" s="1" t="s">
        <v>2216</v>
      </c>
      <c r="I870" s="1" t="s">
        <v>2217</v>
      </c>
      <c r="J870" s="1" t="s">
        <v>2217</v>
      </c>
      <c r="K870" s="2"/>
      <c r="L870" s="1">
        <v>8.0</v>
      </c>
      <c r="M870" s="1"/>
      <c r="N870" s="1">
        <v>13.475083333333334</v>
      </c>
      <c r="O870" s="1" t="s">
        <v>43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1" t="s">
        <v>25</v>
      </c>
      <c r="B871" s="1" t="s">
        <v>16</v>
      </c>
      <c r="C871" s="1">
        <v>264.0</v>
      </c>
      <c r="D871" s="1">
        <v>0.0</v>
      </c>
      <c r="E871" s="2"/>
      <c r="F871" s="1" t="s">
        <v>27</v>
      </c>
      <c r="G871" s="1" t="s">
        <v>19</v>
      </c>
      <c r="H871" s="1" t="s">
        <v>2218</v>
      </c>
      <c r="I871" s="1" t="s">
        <v>2219</v>
      </c>
      <c r="J871" s="1" t="s">
        <v>2219</v>
      </c>
      <c r="K871" s="2"/>
      <c r="L871" s="1">
        <v>-6.0</v>
      </c>
      <c r="M871" s="1"/>
      <c r="N871" s="1">
        <v>8.18315</v>
      </c>
      <c r="O871" s="1" t="s">
        <v>30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1" t="s">
        <v>15</v>
      </c>
      <c r="B872" s="1" t="s">
        <v>16</v>
      </c>
      <c r="C872" s="1">
        <v>231.0</v>
      </c>
      <c r="D872" s="1">
        <v>78.0</v>
      </c>
      <c r="E872" s="2"/>
      <c r="F872" s="1" t="s">
        <v>39</v>
      </c>
      <c r="G872" s="1" t="s">
        <v>19</v>
      </c>
      <c r="H872" s="1" t="s">
        <v>2220</v>
      </c>
      <c r="I872" s="1" t="s">
        <v>2221</v>
      </c>
      <c r="J872" s="1" t="s">
        <v>2221</v>
      </c>
      <c r="K872" s="2"/>
      <c r="L872" s="1">
        <v>-12.0</v>
      </c>
      <c r="M872" s="1"/>
      <c r="N872" s="1">
        <v>6.6085666666666665</v>
      </c>
      <c r="O872" s="1" t="s">
        <v>24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1" t="s">
        <v>15</v>
      </c>
      <c r="B873" s="1" t="s">
        <v>16</v>
      </c>
      <c r="C873" s="1">
        <v>573.0</v>
      </c>
      <c r="D873" s="1">
        <v>0.0</v>
      </c>
      <c r="E873" s="1" t="s">
        <v>267</v>
      </c>
      <c r="F873" s="1" t="s">
        <v>18</v>
      </c>
      <c r="G873" s="1" t="s">
        <v>19</v>
      </c>
      <c r="H873" s="1" t="s">
        <v>2222</v>
      </c>
      <c r="I873" s="1" t="s">
        <v>2223</v>
      </c>
      <c r="J873" s="1" t="s">
        <v>2224</v>
      </c>
      <c r="K873" s="1" t="s">
        <v>2225</v>
      </c>
      <c r="L873" s="1">
        <v>-4.0</v>
      </c>
      <c r="M873" s="1">
        <v>0.00735</v>
      </c>
      <c r="N873" s="1">
        <v>17.63325</v>
      </c>
      <c r="O873" s="1" t="s">
        <v>24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1" t="s">
        <v>44</v>
      </c>
      <c r="B874" s="1" t="s">
        <v>16</v>
      </c>
      <c r="C874" s="1">
        <v>2831.0</v>
      </c>
      <c r="D874" s="1">
        <v>0.0</v>
      </c>
      <c r="E874" s="1" t="s">
        <v>45</v>
      </c>
      <c r="F874" s="1" t="s">
        <v>27</v>
      </c>
      <c r="G874" s="1" t="s">
        <v>19</v>
      </c>
      <c r="H874" s="1" t="s">
        <v>2226</v>
      </c>
      <c r="I874" s="1" t="s">
        <v>2227</v>
      </c>
      <c r="J874" s="1" t="s">
        <v>2227</v>
      </c>
      <c r="K874" s="2"/>
      <c r="L874" s="1">
        <v>10.0</v>
      </c>
      <c r="M874" s="1"/>
      <c r="N874" s="1">
        <v>25.074066666666667</v>
      </c>
      <c r="O874" s="1" t="s">
        <v>30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1" t="s">
        <v>44</v>
      </c>
      <c r="B875" s="1" t="s">
        <v>16</v>
      </c>
      <c r="C875" s="1">
        <v>324.0</v>
      </c>
      <c r="D875" s="1">
        <v>0.0</v>
      </c>
      <c r="E875" s="1" t="s">
        <v>45</v>
      </c>
      <c r="F875" s="1" t="s">
        <v>27</v>
      </c>
      <c r="G875" s="1" t="s">
        <v>19</v>
      </c>
      <c r="H875" s="1" t="s">
        <v>2228</v>
      </c>
      <c r="I875" s="1" t="s">
        <v>2229</v>
      </c>
      <c r="J875" s="1" t="s">
        <v>2229</v>
      </c>
      <c r="K875" s="2"/>
      <c r="L875" s="1">
        <v>-3.0</v>
      </c>
      <c r="M875" s="1"/>
      <c r="N875" s="1">
        <v>11.095483333333334</v>
      </c>
      <c r="O875" s="1" t="s">
        <v>30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1" t="s">
        <v>44</v>
      </c>
      <c r="B876" s="1" t="s">
        <v>16</v>
      </c>
      <c r="C876" s="1">
        <v>364.0</v>
      </c>
      <c r="D876" s="1">
        <v>0.0</v>
      </c>
      <c r="E876" s="1" t="s">
        <v>45</v>
      </c>
      <c r="F876" s="1" t="s">
        <v>27</v>
      </c>
      <c r="G876" s="1" t="s">
        <v>19</v>
      </c>
      <c r="H876" s="1" t="s">
        <v>2230</v>
      </c>
      <c r="I876" s="1" t="s">
        <v>2231</v>
      </c>
      <c r="J876" s="1" t="s">
        <v>2231</v>
      </c>
      <c r="K876" s="2"/>
      <c r="L876" s="1">
        <v>-3.0</v>
      </c>
      <c r="M876" s="1"/>
      <c r="N876" s="1">
        <v>11.5983</v>
      </c>
      <c r="O876" s="1" t="s">
        <v>30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1" t="s">
        <v>15</v>
      </c>
      <c r="B877" s="1" t="s">
        <v>16</v>
      </c>
      <c r="C877" s="1">
        <v>378.0</v>
      </c>
      <c r="D877" s="1">
        <v>0.0</v>
      </c>
      <c r="E877" s="1" t="s">
        <v>267</v>
      </c>
      <c r="F877" s="1" t="s">
        <v>18</v>
      </c>
      <c r="G877" s="1" t="s">
        <v>19</v>
      </c>
      <c r="H877" s="1" t="s">
        <v>2232</v>
      </c>
      <c r="I877" s="1" t="s">
        <v>2233</v>
      </c>
      <c r="J877" s="1" t="s">
        <v>2234</v>
      </c>
      <c r="K877" s="1" t="s">
        <v>2235</v>
      </c>
      <c r="L877" s="1">
        <v>-15.0</v>
      </c>
      <c r="M877" s="1">
        <v>0.5427</v>
      </c>
      <c r="N877" s="1">
        <v>10.4834</v>
      </c>
      <c r="O877" s="1" t="s">
        <v>24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1" t="s">
        <v>15</v>
      </c>
      <c r="B878" s="1" t="s">
        <v>16</v>
      </c>
      <c r="C878" s="1">
        <v>348.0</v>
      </c>
      <c r="D878" s="1">
        <v>0.0</v>
      </c>
      <c r="E878" s="1" t="s">
        <v>45</v>
      </c>
      <c r="F878" s="1" t="s">
        <v>18</v>
      </c>
      <c r="G878" s="1" t="s">
        <v>19</v>
      </c>
      <c r="H878" s="1" t="s">
        <v>2236</v>
      </c>
      <c r="I878" s="1" t="s">
        <v>2237</v>
      </c>
      <c r="J878" s="1" t="s">
        <v>2238</v>
      </c>
      <c r="K878" s="1" t="s">
        <v>2239</v>
      </c>
      <c r="L878" s="1">
        <v>-11.0</v>
      </c>
      <c r="M878" s="1">
        <v>4.378716666666667</v>
      </c>
      <c r="N878" s="1">
        <v>12.253616666666666</v>
      </c>
      <c r="O878" s="1" t="s">
        <v>24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1" t="s">
        <v>15</v>
      </c>
      <c r="B879" s="1" t="s">
        <v>16</v>
      </c>
      <c r="C879" s="1">
        <v>223.0</v>
      </c>
      <c r="D879" s="1">
        <v>56.0</v>
      </c>
      <c r="E879" s="2"/>
      <c r="F879" s="1" t="s">
        <v>39</v>
      </c>
      <c r="G879" s="1" t="s">
        <v>52</v>
      </c>
      <c r="H879" s="1" t="s">
        <v>2240</v>
      </c>
      <c r="I879" s="1" t="s">
        <v>2241</v>
      </c>
      <c r="J879" s="1" t="s">
        <v>2241</v>
      </c>
      <c r="K879" s="2"/>
      <c r="L879" s="1">
        <v>-8.0</v>
      </c>
      <c r="M879" s="1"/>
      <c r="N879" s="1">
        <v>10.6638</v>
      </c>
      <c r="O879" s="1" t="s">
        <v>24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1" t="s">
        <v>44</v>
      </c>
      <c r="B880" s="1" t="s">
        <v>16</v>
      </c>
      <c r="C880" s="1">
        <v>429.0</v>
      </c>
      <c r="D880" s="1">
        <v>0.0</v>
      </c>
      <c r="E880" s="1" t="s">
        <v>45</v>
      </c>
      <c r="F880" s="1" t="s">
        <v>27</v>
      </c>
      <c r="G880" s="1" t="s">
        <v>19</v>
      </c>
      <c r="H880" s="1" t="s">
        <v>2242</v>
      </c>
      <c r="I880" s="1" t="s">
        <v>2243</v>
      </c>
      <c r="J880" s="1" t="s">
        <v>2243</v>
      </c>
      <c r="K880" s="2"/>
      <c r="L880" s="1">
        <v>0.0</v>
      </c>
      <c r="M880" s="1"/>
      <c r="N880" s="1">
        <v>15.441133333333333</v>
      </c>
      <c r="O880" s="1" t="s">
        <v>30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1" t="s">
        <v>44</v>
      </c>
      <c r="B881" s="1" t="s">
        <v>16</v>
      </c>
      <c r="C881" s="1">
        <v>254.0</v>
      </c>
      <c r="D881" s="1">
        <v>0.0</v>
      </c>
      <c r="E881" s="1" t="s">
        <v>45</v>
      </c>
      <c r="F881" s="1" t="s">
        <v>27</v>
      </c>
      <c r="G881" s="1" t="s">
        <v>19</v>
      </c>
      <c r="H881" s="1" t="s">
        <v>2244</v>
      </c>
      <c r="I881" s="1" t="s">
        <v>2245</v>
      </c>
      <c r="J881" s="1" t="s">
        <v>2245</v>
      </c>
      <c r="K881" s="2"/>
      <c r="L881" s="1">
        <v>3.0</v>
      </c>
      <c r="M881" s="1"/>
      <c r="N881" s="1">
        <v>18.943883333333332</v>
      </c>
      <c r="O881" s="1" t="s">
        <v>30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1" t="s">
        <v>44</v>
      </c>
      <c r="B882" s="1" t="s">
        <v>16</v>
      </c>
      <c r="C882" s="1">
        <v>572.0</v>
      </c>
      <c r="D882" s="1">
        <v>0.0</v>
      </c>
      <c r="E882" s="1" t="s">
        <v>45</v>
      </c>
      <c r="F882" s="1" t="s">
        <v>27</v>
      </c>
      <c r="G882" s="1" t="s">
        <v>19</v>
      </c>
      <c r="H882" s="1" t="s">
        <v>2246</v>
      </c>
      <c r="I882" s="1" t="s">
        <v>2247</v>
      </c>
      <c r="J882" s="1" t="s">
        <v>2247</v>
      </c>
      <c r="K882" s="2"/>
      <c r="L882" s="1">
        <v>4.0</v>
      </c>
      <c r="M882" s="1"/>
      <c r="N882" s="1">
        <v>19.201166666666666</v>
      </c>
      <c r="O882" s="1" t="s">
        <v>30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1" t="s">
        <v>55</v>
      </c>
      <c r="B883" s="1" t="s">
        <v>16</v>
      </c>
      <c r="C883" s="1">
        <v>379.0</v>
      </c>
      <c r="D883" s="1">
        <v>0.0</v>
      </c>
      <c r="E883" s="1" t="s">
        <v>1252</v>
      </c>
      <c r="F883" s="1" t="s">
        <v>27</v>
      </c>
      <c r="G883" s="1" t="s">
        <v>19</v>
      </c>
      <c r="H883" s="1" t="s">
        <v>2248</v>
      </c>
      <c r="I883" s="1" t="s">
        <v>2249</v>
      </c>
      <c r="J883" s="1" t="s">
        <v>2249</v>
      </c>
      <c r="K883" s="2"/>
      <c r="L883" s="1">
        <v>0.0</v>
      </c>
      <c r="M883" s="1"/>
      <c r="N883" s="1">
        <v>14.3932</v>
      </c>
      <c r="O883" s="1" t="s">
        <v>30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1" t="s">
        <v>25</v>
      </c>
      <c r="B884" s="1" t="s">
        <v>16</v>
      </c>
      <c r="C884" s="1">
        <v>394.0</v>
      </c>
      <c r="D884" s="1">
        <v>0.0</v>
      </c>
      <c r="E884" s="2"/>
      <c r="F884" s="1" t="s">
        <v>27</v>
      </c>
      <c r="G884" s="1" t="s">
        <v>19</v>
      </c>
      <c r="H884" s="1" t="s">
        <v>2250</v>
      </c>
      <c r="I884" s="1" t="s">
        <v>2251</v>
      </c>
      <c r="J884" s="1" t="s">
        <v>2251</v>
      </c>
      <c r="K884" s="2"/>
      <c r="L884" s="1">
        <v>-3.0</v>
      </c>
      <c r="M884" s="1"/>
      <c r="N884" s="1">
        <v>11.157916666666667</v>
      </c>
      <c r="O884" s="1" t="s">
        <v>30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1" t="s">
        <v>15</v>
      </c>
      <c r="B885" s="1" t="s">
        <v>16</v>
      </c>
      <c r="C885" s="3">
        <v>578.0</v>
      </c>
      <c r="D885" s="1">
        <v>0.0</v>
      </c>
      <c r="E885" s="1" t="s">
        <v>267</v>
      </c>
      <c r="F885" s="1" t="s">
        <v>18</v>
      </c>
      <c r="G885" s="1" t="s">
        <v>19</v>
      </c>
      <c r="H885" s="1" t="s">
        <v>2252</v>
      </c>
      <c r="I885" s="1" t="s">
        <v>2253</v>
      </c>
      <c r="J885" s="1" t="s">
        <v>2254</v>
      </c>
      <c r="K885" s="1" t="s">
        <v>2255</v>
      </c>
      <c r="L885" s="1">
        <v>-7.0</v>
      </c>
      <c r="M885" s="1">
        <v>0.00605</v>
      </c>
      <c r="N885" s="1">
        <v>13.773566666666667</v>
      </c>
      <c r="O885" s="1" t="s">
        <v>24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1" t="s">
        <v>38</v>
      </c>
      <c r="B886" s="1" t="s">
        <v>16</v>
      </c>
      <c r="C886" s="1">
        <v>309.0</v>
      </c>
      <c r="D886" s="1">
        <v>0.0</v>
      </c>
      <c r="E886" s="2"/>
      <c r="F886" s="1" t="s">
        <v>39</v>
      </c>
      <c r="G886" s="1" t="s">
        <v>35</v>
      </c>
      <c r="H886" s="1" t="s">
        <v>2256</v>
      </c>
      <c r="I886" s="1" t="s">
        <v>2257</v>
      </c>
      <c r="J886" s="1" t="s">
        <v>2257</v>
      </c>
      <c r="K886" s="2"/>
      <c r="L886" s="1">
        <v>5.0</v>
      </c>
      <c r="M886" s="1"/>
      <c r="N886" s="1">
        <v>10.750683333333333</v>
      </c>
      <c r="O886" s="1" t="s">
        <v>43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1" t="s">
        <v>44</v>
      </c>
      <c r="B887" s="1" t="s">
        <v>16</v>
      </c>
      <c r="C887" s="1">
        <v>480.0</v>
      </c>
      <c r="D887" s="1">
        <v>0.0</v>
      </c>
      <c r="E887" s="1" t="s">
        <v>45</v>
      </c>
      <c r="F887" s="1" t="s">
        <v>27</v>
      </c>
      <c r="G887" s="1" t="s">
        <v>19</v>
      </c>
      <c r="H887" s="1" t="s">
        <v>2258</v>
      </c>
      <c r="I887" s="1" t="s">
        <v>2259</v>
      </c>
      <c r="J887" s="1" t="s">
        <v>2259</v>
      </c>
      <c r="K887" s="2"/>
      <c r="L887" s="1">
        <v>-6.0</v>
      </c>
      <c r="M887" s="1"/>
      <c r="N887" s="1">
        <v>8.0714</v>
      </c>
      <c r="O887" s="1" t="s">
        <v>30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1" t="s">
        <v>25</v>
      </c>
      <c r="B888" s="1" t="s">
        <v>16</v>
      </c>
      <c r="C888" s="1">
        <v>364.0</v>
      </c>
      <c r="D888" s="1">
        <v>0.0</v>
      </c>
      <c r="E888" s="2"/>
      <c r="F888" s="1" t="s">
        <v>27</v>
      </c>
      <c r="G888" s="1" t="s">
        <v>19</v>
      </c>
      <c r="H888" s="1" t="s">
        <v>2260</v>
      </c>
      <c r="I888" s="1" t="s">
        <v>2261</v>
      </c>
      <c r="J888" s="1" t="s">
        <v>2261</v>
      </c>
      <c r="K888" s="2"/>
      <c r="L888" s="1">
        <v>-5.0</v>
      </c>
      <c r="M888" s="1"/>
      <c r="N888" s="1">
        <v>9.10705</v>
      </c>
      <c r="O888" s="1" t="s">
        <v>30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1" t="s">
        <v>38</v>
      </c>
      <c r="B889" s="1" t="s">
        <v>16</v>
      </c>
      <c r="C889" s="1">
        <v>249.0</v>
      </c>
      <c r="D889" s="1">
        <v>249.0</v>
      </c>
      <c r="E889" s="2"/>
      <c r="F889" s="1" t="s">
        <v>39</v>
      </c>
      <c r="G889" s="1" t="s">
        <v>35</v>
      </c>
      <c r="H889" s="1" t="s">
        <v>2262</v>
      </c>
      <c r="I889" s="1" t="s">
        <v>2263</v>
      </c>
      <c r="J889" s="1" t="s">
        <v>2263</v>
      </c>
      <c r="K889" s="2"/>
      <c r="L889" s="1">
        <v>6.0</v>
      </c>
      <c r="M889" s="1"/>
      <c r="N889" s="1">
        <v>11.659366666666667</v>
      </c>
      <c r="O889" s="1" t="s">
        <v>43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1" t="s">
        <v>15</v>
      </c>
      <c r="B890" s="1" t="s">
        <v>16</v>
      </c>
      <c r="C890" s="1">
        <v>507.0</v>
      </c>
      <c r="D890" s="1">
        <v>30.0</v>
      </c>
      <c r="E890" s="1" t="s">
        <v>267</v>
      </c>
      <c r="F890" s="1" t="s">
        <v>18</v>
      </c>
      <c r="G890" s="1" t="s">
        <v>19</v>
      </c>
      <c r="H890" s="1" t="s">
        <v>2264</v>
      </c>
      <c r="I890" s="1" t="s">
        <v>2265</v>
      </c>
      <c r="J890" s="1" t="s">
        <v>2266</v>
      </c>
      <c r="K890" s="1" t="s">
        <v>2267</v>
      </c>
      <c r="L890" s="1">
        <v>-3.0</v>
      </c>
      <c r="M890" s="1">
        <v>0.005866666666666667</v>
      </c>
      <c r="N890" s="1">
        <v>87.61648333333333</v>
      </c>
      <c r="O890" s="1" t="s">
        <v>24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1" t="s">
        <v>38</v>
      </c>
      <c r="B891" s="1" t="s">
        <v>16</v>
      </c>
      <c r="C891" s="1">
        <v>249.0</v>
      </c>
      <c r="D891" s="1">
        <v>0.0</v>
      </c>
      <c r="E891" s="2"/>
      <c r="F891" s="1" t="s">
        <v>39</v>
      </c>
      <c r="G891" s="1" t="s">
        <v>35</v>
      </c>
      <c r="H891" s="1" t="s">
        <v>2268</v>
      </c>
      <c r="I891" s="1" t="s">
        <v>2269</v>
      </c>
      <c r="J891" s="1" t="s">
        <v>2269</v>
      </c>
      <c r="K891" s="2"/>
      <c r="L891" s="1">
        <v>6.0</v>
      </c>
      <c r="M891" s="1"/>
      <c r="N891" s="1">
        <v>11.0813</v>
      </c>
      <c r="O891" s="1" t="s">
        <v>43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1" t="s">
        <v>38</v>
      </c>
      <c r="B892" s="1" t="s">
        <v>16</v>
      </c>
      <c r="C892" s="1">
        <v>249.0</v>
      </c>
      <c r="D892" s="1">
        <v>0.0</v>
      </c>
      <c r="E892" s="2"/>
      <c r="F892" s="1" t="s">
        <v>39</v>
      </c>
      <c r="G892" s="1" t="s">
        <v>35</v>
      </c>
      <c r="H892" s="1" t="s">
        <v>2270</v>
      </c>
      <c r="I892" s="1" t="s">
        <v>2271</v>
      </c>
      <c r="J892" s="1" t="s">
        <v>2271</v>
      </c>
      <c r="K892" s="2"/>
      <c r="L892" s="1">
        <v>6.0</v>
      </c>
      <c r="M892" s="1"/>
      <c r="N892" s="1">
        <v>11.192316666666667</v>
      </c>
      <c r="O892" s="1" t="s">
        <v>43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1" t="s">
        <v>38</v>
      </c>
      <c r="B893" s="1" t="s">
        <v>16</v>
      </c>
      <c r="C893" s="1">
        <v>119.0</v>
      </c>
      <c r="D893" s="1">
        <v>0.0</v>
      </c>
      <c r="E893" s="2"/>
      <c r="F893" s="1" t="s">
        <v>39</v>
      </c>
      <c r="G893" s="1" t="s">
        <v>35</v>
      </c>
      <c r="H893" s="1" t="s">
        <v>2272</v>
      </c>
      <c r="I893" s="1" t="s">
        <v>2273</v>
      </c>
      <c r="J893" s="1" t="s">
        <v>2273</v>
      </c>
      <c r="K893" s="2"/>
      <c r="L893" s="1">
        <v>5.0</v>
      </c>
      <c r="M893" s="1"/>
      <c r="N893" s="1">
        <v>10.115983333333334</v>
      </c>
      <c r="O893" s="1" t="s">
        <v>43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1" t="s">
        <v>15</v>
      </c>
      <c r="B894" s="1" t="s">
        <v>16</v>
      </c>
      <c r="C894" s="1">
        <v>618.0</v>
      </c>
      <c r="D894" s="1">
        <v>149.0</v>
      </c>
      <c r="E894" s="2"/>
      <c r="F894" s="1" t="s">
        <v>39</v>
      </c>
      <c r="G894" s="1" t="s">
        <v>52</v>
      </c>
      <c r="H894" s="1" t="s">
        <v>2274</v>
      </c>
      <c r="I894" s="1" t="s">
        <v>2275</v>
      </c>
      <c r="J894" s="1" t="s">
        <v>2275</v>
      </c>
      <c r="K894" s="2"/>
      <c r="L894" s="1">
        <v>-5.0</v>
      </c>
      <c r="M894" s="1"/>
      <c r="N894" s="1">
        <v>28.667283333333334</v>
      </c>
      <c r="O894" s="1" t="s">
        <v>24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1" t="s">
        <v>25</v>
      </c>
      <c r="B895" s="1" t="s">
        <v>16</v>
      </c>
      <c r="C895" s="3">
        <v>259.0</v>
      </c>
      <c r="D895" s="1">
        <v>0.0</v>
      </c>
      <c r="E895" s="2"/>
      <c r="F895" s="1" t="s">
        <v>27</v>
      </c>
      <c r="G895" s="1" t="s">
        <v>19</v>
      </c>
      <c r="H895" s="1" t="s">
        <v>2276</v>
      </c>
      <c r="I895" s="1" t="s">
        <v>2277</v>
      </c>
      <c r="J895" s="1" t="s">
        <v>2277</v>
      </c>
      <c r="K895" s="2"/>
      <c r="L895" s="1">
        <v>12.0</v>
      </c>
      <c r="M895" s="1"/>
      <c r="N895" s="1">
        <v>27.299466666666667</v>
      </c>
      <c r="O895" s="1" t="s">
        <v>30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1" t="s">
        <v>25</v>
      </c>
      <c r="B896" s="1" t="s">
        <v>867</v>
      </c>
      <c r="C896" s="1">
        <v>369.0</v>
      </c>
      <c r="D896" s="1">
        <v>0.0</v>
      </c>
      <c r="E896" s="2"/>
      <c r="F896" s="1" t="s">
        <v>27</v>
      </c>
      <c r="G896" s="1" t="s">
        <v>19</v>
      </c>
      <c r="H896" s="1" t="s">
        <v>2278</v>
      </c>
      <c r="I896" s="1" t="s">
        <v>2279</v>
      </c>
      <c r="J896" s="1" t="s">
        <v>2279</v>
      </c>
      <c r="K896" s="2"/>
      <c r="L896" s="1">
        <v>-7.0</v>
      </c>
      <c r="M896" s="1"/>
      <c r="N896" s="1">
        <v>7.106833333333333</v>
      </c>
      <c r="O896" s="1" t="s">
        <v>30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1" t="s">
        <v>25</v>
      </c>
      <c r="B897" s="1" t="s">
        <v>26</v>
      </c>
      <c r="C897" s="3">
        <v>384.0</v>
      </c>
      <c r="D897" s="1">
        <v>0.0</v>
      </c>
      <c r="E897" s="2"/>
      <c r="F897" s="1" t="s">
        <v>27</v>
      </c>
      <c r="G897" s="1" t="s">
        <v>19</v>
      </c>
      <c r="H897" s="1" t="s">
        <v>2280</v>
      </c>
      <c r="I897" s="1" t="s">
        <v>2281</v>
      </c>
      <c r="J897" s="1" t="s">
        <v>2281</v>
      </c>
      <c r="K897" s="2"/>
      <c r="L897" s="1">
        <v>-6.0</v>
      </c>
      <c r="M897" s="1"/>
      <c r="N897" s="1">
        <v>8.8025</v>
      </c>
      <c r="O897" s="1" t="s">
        <v>30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1" t="s">
        <v>44</v>
      </c>
      <c r="B898" s="1" t="s">
        <v>16</v>
      </c>
      <c r="C898" s="1">
        <v>264.0</v>
      </c>
      <c r="D898" s="1">
        <v>0.0</v>
      </c>
      <c r="E898" s="1" t="s">
        <v>45</v>
      </c>
      <c r="F898" s="1" t="s">
        <v>27</v>
      </c>
      <c r="G898" s="1" t="s">
        <v>19</v>
      </c>
      <c r="H898" s="1" t="s">
        <v>2282</v>
      </c>
      <c r="I898" s="1" t="s">
        <v>2283</v>
      </c>
      <c r="J898" s="1" t="s">
        <v>2283</v>
      </c>
      <c r="K898" s="2"/>
      <c r="L898" s="1">
        <v>-15.0</v>
      </c>
      <c r="M898" s="1"/>
      <c r="N898" s="1">
        <v>8.913783333333333</v>
      </c>
      <c r="O898" s="1" t="s">
        <v>30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1" t="s">
        <v>44</v>
      </c>
      <c r="B899" s="1" t="s">
        <v>16</v>
      </c>
      <c r="C899" s="3">
        <v>329.0</v>
      </c>
      <c r="D899" s="1">
        <v>0.0</v>
      </c>
      <c r="E899" s="1" t="s">
        <v>45</v>
      </c>
      <c r="F899" s="1" t="s">
        <v>27</v>
      </c>
      <c r="G899" s="1" t="s">
        <v>19</v>
      </c>
      <c r="H899" s="1" t="s">
        <v>2284</v>
      </c>
      <c r="I899" s="1" t="s">
        <v>2285</v>
      </c>
      <c r="J899" s="1" t="s">
        <v>2285</v>
      </c>
      <c r="K899" s="2"/>
      <c r="L899" s="1">
        <v>-5.0</v>
      </c>
      <c r="M899" s="1"/>
      <c r="N899" s="1">
        <v>9.8003</v>
      </c>
      <c r="O899" s="1" t="s">
        <v>30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1" t="s">
        <v>44</v>
      </c>
      <c r="B900" s="1" t="s">
        <v>16</v>
      </c>
      <c r="C900" s="1">
        <v>369.0</v>
      </c>
      <c r="D900" s="1">
        <v>0.0</v>
      </c>
      <c r="E900" s="1" t="s">
        <v>45</v>
      </c>
      <c r="F900" s="1" t="s">
        <v>27</v>
      </c>
      <c r="G900" s="1" t="s">
        <v>19</v>
      </c>
      <c r="H900" s="1" t="s">
        <v>2286</v>
      </c>
      <c r="I900" s="1" t="s">
        <v>2287</v>
      </c>
      <c r="J900" s="1" t="s">
        <v>2287</v>
      </c>
      <c r="K900" s="2"/>
      <c r="L900" s="1">
        <v>-5.0</v>
      </c>
      <c r="M900" s="1"/>
      <c r="N900" s="1">
        <v>9.92695</v>
      </c>
      <c r="O900" s="1" t="s">
        <v>30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1" t="s">
        <v>25</v>
      </c>
      <c r="B901" s="1" t="s">
        <v>867</v>
      </c>
      <c r="C901" s="1">
        <v>379.0</v>
      </c>
      <c r="D901" s="1">
        <v>0.0</v>
      </c>
      <c r="E901" s="2"/>
      <c r="F901" s="1" t="s">
        <v>27</v>
      </c>
      <c r="G901" s="1" t="s">
        <v>35</v>
      </c>
      <c r="H901" s="1" t="s">
        <v>2288</v>
      </c>
      <c r="I901" s="1" t="s">
        <v>2289</v>
      </c>
      <c r="J901" s="1" t="s">
        <v>2289</v>
      </c>
      <c r="K901" s="2"/>
      <c r="L901" s="1">
        <v>-7.0</v>
      </c>
      <c r="M901" s="1"/>
      <c r="N901" s="1">
        <v>7.757233333333334</v>
      </c>
      <c r="O901" s="1" t="s">
        <v>30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1" t="s">
        <v>44</v>
      </c>
      <c r="B902" s="1" t="s">
        <v>16</v>
      </c>
      <c r="C902" s="1">
        <v>319.0</v>
      </c>
      <c r="D902" s="1">
        <v>0.0</v>
      </c>
      <c r="E902" s="1" t="s">
        <v>45</v>
      </c>
      <c r="F902" s="1" t="s">
        <v>27</v>
      </c>
      <c r="G902" s="1" t="s">
        <v>19</v>
      </c>
      <c r="H902" s="1" t="s">
        <v>2290</v>
      </c>
      <c r="I902" s="1" t="s">
        <v>2291</v>
      </c>
      <c r="J902" s="1" t="s">
        <v>2291</v>
      </c>
      <c r="K902" s="2"/>
      <c r="L902" s="1">
        <v>-5.0</v>
      </c>
      <c r="M902" s="1"/>
      <c r="N902" s="1">
        <v>9.728466666666666</v>
      </c>
      <c r="O902" s="1" t="s">
        <v>30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1" t="s">
        <v>44</v>
      </c>
      <c r="B903" s="1" t="s">
        <v>16</v>
      </c>
      <c r="C903" s="1">
        <v>264.0</v>
      </c>
      <c r="D903" s="1">
        <v>0.0</v>
      </c>
      <c r="E903" s="1" t="s">
        <v>45</v>
      </c>
      <c r="F903" s="1" t="s">
        <v>27</v>
      </c>
      <c r="G903" s="1" t="s">
        <v>19</v>
      </c>
      <c r="H903" s="1" t="s">
        <v>2292</v>
      </c>
      <c r="I903" s="1" t="s">
        <v>2293</v>
      </c>
      <c r="J903" s="1" t="s">
        <v>2293</v>
      </c>
      <c r="K903" s="2"/>
      <c r="L903" s="1">
        <v>-1.0</v>
      </c>
      <c r="M903" s="1"/>
      <c r="N903" s="1">
        <v>13.03485</v>
      </c>
      <c r="O903" s="1" t="s">
        <v>30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1" t="s">
        <v>55</v>
      </c>
      <c r="B904" s="1" t="s">
        <v>867</v>
      </c>
      <c r="C904" s="1">
        <v>423.0</v>
      </c>
      <c r="D904" s="1">
        <v>0.0</v>
      </c>
      <c r="E904" s="1" t="s">
        <v>2294</v>
      </c>
      <c r="F904" s="1" t="s">
        <v>27</v>
      </c>
      <c r="G904" s="1" t="s">
        <v>19</v>
      </c>
      <c r="H904" s="1" t="s">
        <v>2295</v>
      </c>
      <c r="I904" s="1" t="s">
        <v>2296</v>
      </c>
      <c r="J904" s="1" t="s">
        <v>2296</v>
      </c>
      <c r="K904" s="2"/>
      <c r="L904" s="1">
        <v>-4.0</v>
      </c>
      <c r="M904" s="1"/>
      <c r="N904" s="1">
        <v>10.7118</v>
      </c>
      <c r="O904" s="1" t="s">
        <v>30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1" t="s">
        <v>55</v>
      </c>
      <c r="B905" s="1" t="s">
        <v>26</v>
      </c>
      <c r="C905" s="1">
        <v>593.0</v>
      </c>
      <c r="D905" s="1">
        <v>0.0</v>
      </c>
      <c r="E905" s="1" t="s">
        <v>2297</v>
      </c>
      <c r="F905" s="1" t="s">
        <v>27</v>
      </c>
      <c r="G905" s="1" t="s">
        <v>19</v>
      </c>
      <c r="H905" s="1" t="s">
        <v>2298</v>
      </c>
      <c r="I905" s="1" t="s">
        <v>2299</v>
      </c>
      <c r="J905" s="1" t="s">
        <v>2299</v>
      </c>
      <c r="K905" s="2"/>
      <c r="L905" s="1">
        <v>-5.0</v>
      </c>
      <c r="M905" s="1"/>
      <c r="N905" s="1">
        <v>9.679066666666667</v>
      </c>
      <c r="O905" s="1" t="s">
        <v>30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1" t="s">
        <v>38</v>
      </c>
      <c r="B906" s="1" t="s">
        <v>16</v>
      </c>
      <c r="C906" s="1">
        <v>306.0</v>
      </c>
      <c r="D906" s="1">
        <v>0.0</v>
      </c>
      <c r="E906" s="2"/>
      <c r="F906" s="1" t="s">
        <v>39</v>
      </c>
      <c r="G906" s="1" t="s">
        <v>35</v>
      </c>
      <c r="H906" s="1" t="s">
        <v>2300</v>
      </c>
      <c r="I906" s="1" t="s">
        <v>2301</v>
      </c>
      <c r="J906" s="1" t="s">
        <v>2302</v>
      </c>
      <c r="K906" s="2"/>
      <c r="L906" s="1">
        <v>416.0</v>
      </c>
      <c r="M906" s="1"/>
      <c r="N906" s="1">
        <v>5.9752833333333335</v>
      </c>
      <c r="O906" s="1" t="s">
        <v>43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1" t="s">
        <v>25</v>
      </c>
      <c r="B907" s="1" t="s">
        <v>26</v>
      </c>
      <c r="C907" s="1">
        <v>264.0</v>
      </c>
      <c r="D907" s="1">
        <v>0.0</v>
      </c>
      <c r="E907" s="2"/>
      <c r="F907" s="1" t="s">
        <v>27</v>
      </c>
      <c r="G907" s="1" t="s">
        <v>19</v>
      </c>
      <c r="H907" s="1" t="s">
        <v>2303</v>
      </c>
      <c r="I907" s="1" t="s">
        <v>2304</v>
      </c>
      <c r="J907" s="1" t="s">
        <v>2304</v>
      </c>
      <c r="K907" s="2"/>
      <c r="L907" s="1">
        <v>-5.0</v>
      </c>
      <c r="M907" s="1"/>
      <c r="N907" s="1">
        <v>9.0186</v>
      </c>
      <c r="O907" s="1" t="s">
        <v>30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1" t="s">
        <v>38</v>
      </c>
      <c r="B908" s="1" t="s">
        <v>16</v>
      </c>
      <c r="C908" s="1">
        <v>309.0</v>
      </c>
      <c r="D908" s="1">
        <v>0.0</v>
      </c>
      <c r="E908" s="2"/>
      <c r="F908" s="1" t="s">
        <v>39</v>
      </c>
      <c r="G908" s="1" t="s">
        <v>35</v>
      </c>
      <c r="H908" s="1" t="s">
        <v>2305</v>
      </c>
      <c r="I908" s="1" t="s">
        <v>2306</v>
      </c>
      <c r="J908" s="1" t="s">
        <v>2306</v>
      </c>
      <c r="K908" s="2"/>
      <c r="L908" s="1">
        <v>-4.0</v>
      </c>
      <c r="M908" s="1"/>
      <c r="N908" s="1">
        <v>0.03335</v>
      </c>
      <c r="O908" s="1" t="s">
        <v>43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1" t="s">
        <v>15</v>
      </c>
      <c r="B909" s="1" t="s">
        <v>16</v>
      </c>
      <c r="C909" s="1">
        <v>269.0</v>
      </c>
      <c r="D909" s="1">
        <v>0.0</v>
      </c>
      <c r="E909" s="1" t="s">
        <v>441</v>
      </c>
      <c r="F909" s="1" t="s">
        <v>18</v>
      </c>
      <c r="G909" s="1" t="s">
        <v>19</v>
      </c>
      <c r="H909" s="1" t="s">
        <v>2307</v>
      </c>
      <c r="I909" s="1" t="s">
        <v>2308</v>
      </c>
      <c r="J909" s="1" t="s">
        <v>2309</v>
      </c>
      <c r="K909" s="1" t="s">
        <v>2310</v>
      </c>
      <c r="L909" s="1">
        <v>-10.0</v>
      </c>
      <c r="M909" s="1">
        <v>0.006</v>
      </c>
      <c r="N909" s="1">
        <v>9.2378</v>
      </c>
      <c r="O909" s="1" t="s">
        <v>24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1" t="s">
        <v>44</v>
      </c>
      <c r="B910" s="1" t="s">
        <v>16</v>
      </c>
      <c r="C910" s="1">
        <v>364.0</v>
      </c>
      <c r="D910" s="1">
        <v>0.0</v>
      </c>
      <c r="E910" s="1" t="s">
        <v>45</v>
      </c>
      <c r="F910" s="1" t="s">
        <v>27</v>
      </c>
      <c r="G910" s="1" t="s">
        <v>19</v>
      </c>
      <c r="H910" s="1" t="s">
        <v>2311</v>
      </c>
      <c r="I910" s="1" t="s">
        <v>2312</v>
      </c>
      <c r="J910" s="1" t="s">
        <v>2312</v>
      </c>
      <c r="K910" s="2"/>
      <c r="L910" s="1">
        <v>-4.0</v>
      </c>
      <c r="M910" s="1"/>
      <c r="N910" s="1">
        <v>10.47435</v>
      </c>
      <c r="O910" s="1" t="s">
        <v>30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1" t="s">
        <v>44</v>
      </c>
      <c r="B911" s="1" t="s">
        <v>16</v>
      </c>
      <c r="C911" s="1">
        <v>329.0</v>
      </c>
      <c r="D911" s="1">
        <v>0.0</v>
      </c>
      <c r="E911" s="1" t="s">
        <v>45</v>
      </c>
      <c r="F911" s="1" t="s">
        <v>27</v>
      </c>
      <c r="G911" s="1" t="s">
        <v>19</v>
      </c>
      <c r="H911" s="1" t="s">
        <v>2313</v>
      </c>
      <c r="I911" s="1" t="s">
        <v>2314</v>
      </c>
      <c r="J911" s="1" t="s">
        <v>2314</v>
      </c>
      <c r="K911" s="2"/>
      <c r="L911" s="1">
        <v>-7.0</v>
      </c>
      <c r="M911" s="1"/>
      <c r="N911" s="1">
        <v>7.120966666666667</v>
      </c>
      <c r="O911" s="1" t="s">
        <v>30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1" t="s">
        <v>15</v>
      </c>
      <c r="B912" s="1" t="s">
        <v>16</v>
      </c>
      <c r="C912" s="1">
        <v>360.0</v>
      </c>
      <c r="D912" s="1">
        <v>18.0</v>
      </c>
      <c r="E912" s="1" t="s">
        <v>45</v>
      </c>
      <c r="F912" s="1" t="s">
        <v>18</v>
      </c>
      <c r="G912" s="1" t="s">
        <v>19</v>
      </c>
      <c r="H912" s="1" t="s">
        <v>2315</v>
      </c>
      <c r="I912" s="1" t="s">
        <v>2316</v>
      </c>
      <c r="J912" s="1" t="s">
        <v>2317</v>
      </c>
      <c r="K912" s="1" t="s">
        <v>2318</v>
      </c>
      <c r="L912" s="1">
        <v>7.0</v>
      </c>
      <c r="M912" s="1">
        <v>23.024716666666666</v>
      </c>
      <c r="N912" s="1">
        <v>32.0962</v>
      </c>
      <c r="O912" s="1" t="s">
        <v>24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1" t="s">
        <v>15</v>
      </c>
      <c r="B913" s="1" t="s">
        <v>16</v>
      </c>
      <c r="C913" s="1">
        <v>267.0</v>
      </c>
      <c r="D913" s="1">
        <v>62.0</v>
      </c>
      <c r="E913" s="2"/>
      <c r="F913" s="1" t="s">
        <v>39</v>
      </c>
      <c r="G913" s="1" t="s">
        <v>52</v>
      </c>
      <c r="H913" s="1" t="s">
        <v>2319</v>
      </c>
      <c r="I913" s="1" t="s">
        <v>2320</v>
      </c>
      <c r="J913" s="1" t="s">
        <v>2302</v>
      </c>
      <c r="K913" s="2"/>
      <c r="L913" s="1">
        <v>462.0</v>
      </c>
      <c r="M913" s="1"/>
      <c r="N913" s="1">
        <v>7.7469</v>
      </c>
      <c r="O913" s="1" t="s">
        <v>24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1" t="s">
        <v>25</v>
      </c>
      <c r="B914" s="1" t="s">
        <v>16</v>
      </c>
      <c r="C914" s="1">
        <v>528.0</v>
      </c>
      <c r="D914" s="1">
        <v>0.0</v>
      </c>
      <c r="E914" s="2"/>
      <c r="F914" s="1" t="s">
        <v>27</v>
      </c>
      <c r="G914" s="1" t="s">
        <v>19</v>
      </c>
      <c r="H914" s="1" t="s">
        <v>2321</v>
      </c>
      <c r="I914" s="1" t="s">
        <v>2322</v>
      </c>
      <c r="J914" s="1" t="s">
        <v>2322</v>
      </c>
      <c r="K914" s="2"/>
      <c r="L914" s="1">
        <v>-4.0</v>
      </c>
      <c r="M914" s="1"/>
      <c r="N914" s="1">
        <v>10.372466666666666</v>
      </c>
      <c r="O914" s="1" t="s">
        <v>30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1" t="s">
        <v>15</v>
      </c>
      <c r="B915" s="1" t="s">
        <v>16</v>
      </c>
      <c r="C915" s="1">
        <v>355.0</v>
      </c>
      <c r="D915" s="1">
        <v>0.0</v>
      </c>
      <c r="E915" s="1" t="s">
        <v>441</v>
      </c>
      <c r="F915" s="1" t="s">
        <v>18</v>
      </c>
      <c r="G915" s="1" t="s">
        <v>19</v>
      </c>
      <c r="H915" s="1" t="s">
        <v>2323</v>
      </c>
      <c r="I915" s="1" t="s">
        <v>2324</v>
      </c>
      <c r="J915" s="1" t="s">
        <v>2325</v>
      </c>
      <c r="K915" s="1" t="s">
        <v>2326</v>
      </c>
      <c r="L915" s="1">
        <v>-16.0</v>
      </c>
      <c r="M915" s="1">
        <v>0.010733333333333333</v>
      </c>
      <c r="N915" s="1">
        <v>7.4206</v>
      </c>
      <c r="O915" s="1" t="s">
        <v>24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1" t="s">
        <v>44</v>
      </c>
      <c r="B916" s="1" t="s">
        <v>16</v>
      </c>
      <c r="C916" s="1">
        <v>264.0</v>
      </c>
      <c r="D916" s="1">
        <v>0.0</v>
      </c>
      <c r="E916" s="1" t="s">
        <v>45</v>
      </c>
      <c r="F916" s="1" t="s">
        <v>27</v>
      </c>
      <c r="G916" s="1" t="s">
        <v>19</v>
      </c>
      <c r="H916" s="1" t="s">
        <v>2327</v>
      </c>
      <c r="I916" s="1" t="s">
        <v>2328</v>
      </c>
      <c r="J916" s="1" t="s">
        <v>2328</v>
      </c>
      <c r="K916" s="2"/>
      <c r="L916" s="1">
        <v>-5.0</v>
      </c>
      <c r="M916" s="1"/>
      <c r="N916" s="1">
        <v>9.417883333333334</v>
      </c>
      <c r="O916" s="1" t="s">
        <v>30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1" t="s">
        <v>25</v>
      </c>
      <c r="B917" s="1" t="s">
        <v>16</v>
      </c>
      <c r="C917" s="1">
        <v>319.0</v>
      </c>
      <c r="D917" s="1">
        <v>0.0</v>
      </c>
      <c r="E917" s="2"/>
      <c r="F917" s="1" t="s">
        <v>27</v>
      </c>
      <c r="G917" s="1" t="s">
        <v>19</v>
      </c>
      <c r="H917" s="1" t="s">
        <v>2329</v>
      </c>
      <c r="I917" s="1" t="s">
        <v>2330</v>
      </c>
      <c r="J917" s="1" t="s">
        <v>2330</v>
      </c>
      <c r="K917" s="2"/>
      <c r="L917" s="1">
        <v>-5.0</v>
      </c>
      <c r="M917" s="1"/>
      <c r="N917" s="1">
        <v>9.9132</v>
      </c>
      <c r="O917" s="1" t="s">
        <v>30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1" t="s">
        <v>55</v>
      </c>
      <c r="B918" s="1" t="s">
        <v>16</v>
      </c>
      <c r="C918" s="1">
        <v>224.0</v>
      </c>
      <c r="D918" s="1">
        <v>0.0</v>
      </c>
      <c r="E918" s="1" t="s">
        <v>2297</v>
      </c>
      <c r="F918" s="1" t="s">
        <v>27</v>
      </c>
      <c r="G918" s="1" t="s">
        <v>19</v>
      </c>
      <c r="H918" s="1" t="s">
        <v>2331</v>
      </c>
      <c r="I918" s="1" t="s">
        <v>2332</v>
      </c>
      <c r="J918" s="1" t="s">
        <v>2332</v>
      </c>
      <c r="K918" s="2"/>
      <c r="L918" s="1">
        <v>-2.0</v>
      </c>
      <c r="M918" s="1"/>
      <c r="N918" s="1">
        <v>12.523883333333334</v>
      </c>
      <c r="O918" s="1" t="s">
        <v>30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1" t="s">
        <v>15</v>
      </c>
      <c r="B919" s="1" t="s">
        <v>16</v>
      </c>
      <c r="C919" s="1">
        <v>712.0</v>
      </c>
      <c r="D919" s="1">
        <v>0.0</v>
      </c>
      <c r="E919" s="1" t="s">
        <v>441</v>
      </c>
      <c r="F919" s="1" t="s">
        <v>18</v>
      </c>
      <c r="G919" s="1" t="s">
        <v>19</v>
      </c>
      <c r="H919" s="1" t="s">
        <v>2333</v>
      </c>
      <c r="I919" s="1" t="s">
        <v>2334</v>
      </c>
      <c r="J919" s="1" t="s">
        <v>2335</v>
      </c>
      <c r="K919" s="1" t="s">
        <v>2336</v>
      </c>
      <c r="L919" s="1">
        <v>1.0</v>
      </c>
      <c r="M919" s="1">
        <v>0.005433333333333333</v>
      </c>
      <c r="N919" s="1">
        <v>14.080966666666667</v>
      </c>
      <c r="O919" s="1" t="s">
        <v>24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1" t="s">
        <v>44</v>
      </c>
      <c r="B920" s="1" t="s">
        <v>16</v>
      </c>
      <c r="C920" s="3">
        <v>289.0</v>
      </c>
      <c r="D920" s="1">
        <v>0.0</v>
      </c>
      <c r="E920" s="1" t="s">
        <v>45</v>
      </c>
      <c r="F920" s="1" t="s">
        <v>27</v>
      </c>
      <c r="G920" s="1" t="s">
        <v>19</v>
      </c>
      <c r="H920" s="1" t="s">
        <v>2337</v>
      </c>
      <c r="I920" s="1" t="s">
        <v>2338</v>
      </c>
      <c r="J920" s="1" t="s">
        <v>2338</v>
      </c>
      <c r="K920" s="2"/>
      <c r="L920" s="1">
        <v>-5.0</v>
      </c>
      <c r="M920" s="1"/>
      <c r="N920" s="1">
        <v>9.7098</v>
      </c>
      <c r="O920" s="1" t="s">
        <v>30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1" t="s">
        <v>55</v>
      </c>
      <c r="B921" s="1" t="s">
        <v>16</v>
      </c>
      <c r="C921" s="1">
        <v>563.0</v>
      </c>
      <c r="D921" s="1">
        <v>0.0</v>
      </c>
      <c r="E921" s="1" t="s">
        <v>2297</v>
      </c>
      <c r="F921" s="1" t="s">
        <v>27</v>
      </c>
      <c r="G921" s="1" t="s">
        <v>19</v>
      </c>
      <c r="H921" s="1" t="s">
        <v>2339</v>
      </c>
      <c r="I921" s="1" t="s">
        <v>2340</v>
      </c>
      <c r="J921" s="1" t="s">
        <v>2340</v>
      </c>
      <c r="K921" s="2"/>
      <c r="L921" s="1">
        <v>-5.0</v>
      </c>
      <c r="M921" s="1"/>
      <c r="N921" s="1">
        <v>9.786366666666666</v>
      </c>
      <c r="O921" s="1" t="s">
        <v>30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1" t="s">
        <v>55</v>
      </c>
      <c r="B922" s="1" t="s">
        <v>16</v>
      </c>
      <c r="C922" s="1">
        <v>274.0</v>
      </c>
      <c r="D922" s="1">
        <v>0.0</v>
      </c>
      <c r="E922" s="1" t="s">
        <v>2156</v>
      </c>
      <c r="F922" s="1" t="s">
        <v>27</v>
      </c>
      <c r="G922" s="1" t="s">
        <v>19</v>
      </c>
      <c r="H922" s="1" t="s">
        <v>2341</v>
      </c>
      <c r="I922" s="1" t="s">
        <v>2342</v>
      </c>
      <c r="J922" s="1" t="s">
        <v>2342</v>
      </c>
      <c r="K922" s="2"/>
      <c r="L922" s="1">
        <v>-4.0</v>
      </c>
      <c r="M922" s="1"/>
      <c r="N922" s="1">
        <v>10.211533333333334</v>
      </c>
      <c r="O922" s="1" t="s">
        <v>30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1" t="s">
        <v>25</v>
      </c>
      <c r="B923" s="1" t="s">
        <v>16</v>
      </c>
      <c r="C923" s="1">
        <v>289.0</v>
      </c>
      <c r="D923" s="1">
        <v>0.0</v>
      </c>
      <c r="E923" s="2"/>
      <c r="F923" s="1" t="s">
        <v>27</v>
      </c>
      <c r="G923" s="1" t="s">
        <v>35</v>
      </c>
      <c r="H923" s="1" t="s">
        <v>2343</v>
      </c>
      <c r="I923" s="1" t="s">
        <v>2344</v>
      </c>
      <c r="J923" s="1" t="s">
        <v>2344</v>
      </c>
      <c r="K923" s="2"/>
      <c r="L923" s="1">
        <v>-7.0</v>
      </c>
      <c r="M923" s="1"/>
      <c r="N923" s="1">
        <v>7.93205</v>
      </c>
      <c r="O923" s="1" t="s">
        <v>30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1" t="s">
        <v>25</v>
      </c>
      <c r="B924" s="1" t="s">
        <v>16</v>
      </c>
      <c r="C924" s="1">
        <v>982.0</v>
      </c>
      <c r="D924" s="1">
        <v>0.0</v>
      </c>
      <c r="E924" s="2"/>
      <c r="F924" s="1" t="s">
        <v>27</v>
      </c>
      <c r="G924" s="1" t="s">
        <v>19</v>
      </c>
      <c r="H924" s="1" t="s">
        <v>2345</v>
      </c>
      <c r="I924" s="1" t="s">
        <v>2346</v>
      </c>
      <c r="J924" s="1" t="s">
        <v>2346</v>
      </c>
      <c r="K924" s="2"/>
      <c r="L924" s="1">
        <v>-2.0</v>
      </c>
      <c r="M924" s="1"/>
      <c r="N924" s="1">
        <v>12.200966666666666</v>
      </c>
      <c r="O924" s="1" t="s">
        <v>30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1" t="s">
        <v>38</v>
      </c>
      <c r="B925" s="1" t="s">
        <v>16</v>
      </c>
      <c r="C925" s="1">
        <v>110.0</v>
      </c>
      <c r="D925" s="1">
        <v>0.0</v>
      </c>
      <c r="E925" s="2"/>
      <c r="F925" s="1" t="s">
        <v>39</v>
      </c>
      <c r="G925" s="1" t="s">
        <v>35</v>
      </c>
      <c r="H925" s="1" t="s">
        <v>2347</v>
      </c>
      <c r="I925" s="1" t="s">
        <v>2348</v>
      </c>
      <c r="J925" s="1" t="s">
        <v>2348</v>
      </c>
      <c r="K925" s="2"/>
      <c r="L925" s="1">
        <v>0.0</v>
      </c>
      <c r="M925" s="1"/>
      <c r="N925" s="1">
        <v>5.437633333333333</v>
      </c>
      <c r="O925" s="1" t="s">
        <v>43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1" t="s">
        <v>44</v>
      </c>
      <c r="B926" s="1" t="s">
        <v>16</v>
      </c>
      <c r="C926" s="1">
        <v>421.0</v>
      </c>
      <c r="D926" s="1">
        <v>0.0</v>
      </c>
      <c r="E926" s="1" t="s">
        <v>45</v>
      </c>
      <c r="F926" s="1" t="s">
        <v>27</v>
      </c>
      <c r="G926" s="1" t="s">
        <v>19</v>
      </c>
      <c r="H926" s="1" t="s">
        <v>2349</v>
      </c>
      <c r="I926" s="1" t="s">
        <v>2350</v>
      </c>
      <c r="J926" s="1" t="s">
        <v>2350</v>
      </c>
      <c r="K926" s="2"/>
      <c r="L926" s="1">
        <v>-3.0</v>
      </c>
      <c r="M926" s="1"/>
      <c r="N926" s="1">
        <v>11.467416666666667</v>
      </c>
      <c r="O926" s="1" t="s">
        <v>30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1" t="s">
        <v>25</v>
      </c>
      <c r="B927" s="1" t="s">
        <v>16</v>
      </c>
      <c r="C927" s="1">
        <v>299.0</v>
      </c>
      <c r="D927" s="1">
        <v>0.0</v>
      </c>
      <c r="E927" s="2"/>
      <c r="F927" s="1" t="s">
        <v>27</v>
      </c>
      <c r="G927" s="1" t="s">
        <v>19</v>
      </c>
      <c r="H927" s="1" t="s">
        <v>2351</v>
      </c>
      <c r="I927" s="1" t="s">
        <v>2352</v>
      </c>
      <c r="J927" s="1" t="s">
        <v>2352</v>
      </c>
      <c r="K927" s="2"/>
      <c r="L927" s="1">
        <v>-3.0</v>
      </c>
      <c r="M927" s="1"/>
      <c r="N927" s="1">
        <v>11.765283333333333</v>
      </c>
      <c r="O927" s="1" t="s">
        <v>30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1" t="s">
        <v>55</v>
      </c>
      <c r="B928" s="1" t="s">
        <v>16</v>
      </c>
      <c r="C928" s="1">
        <v>658.0</v>
      </c>
      <c r="D928" s="1">
        <v>0.0</v>
      </c>
      <c r="E928" s="1" t="s">
        <v>2353</v>
      </c>
      <c r="F928" s="1" t="s">
        <v>27</v>
      </c>
      <c r="G928" s="1" t="s">
        <v>19</v>
      </c>
      <c r="H928" s="1" t="s">
        <v>2354</v>
      </c>
      <c r="I928" s="1" t="s">
        <v>2355</v>
      </c>
      <c r="J928" s="1" t="s">
        <v>2355</v>
      </c>
      <c r="K928" s="2"/>
      <c r="L928" s="1">
        <v>-1.0</v>
      </c>
      <c r="M928" s="1"/>
      <c r="N928" s="1">
        <v>13.2962</v>
      </c>
      <c r="O928" s="1" t="s">
        <v>30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1" t="s">
        <v>15</v>
      </c>
      <c r="B929" s="1" t="s">
        <v>16</v>
      </c>
      <c r="C929" s="1">
        <v>349.0</v>
      </c>
      <c r="D929" s="1">
        <v>0.0</v>
      </c>
      <c r="E929" s="1" t="s">
        <v>441</v>
      </c>
      <c r="F929" s="1" t="s">
        <v>18</v>
      </c>
      <c r="G929" s="1" t="s">
        <v>19</v>
      </c>
      <c r="H929" s="1" t="s">
        <v>2356</v>
      </c>
      <c r="I929" s="1" t="s">
        <v>2357</v>
      </c>
      <c r="J929" s="1" t="s">
        <v>2358</v>
      </c>
      <c r="K929" s="1" t="s">
        <v>2359</v>
      </c>
      <c r="L929" s="1">
        <v>-5.0</v>
      </c>
      <c r="M929" s="1">
        <v>0.006316666666666667</v>
      </c>
      <c r="N929" s="1">
        <v>32.439033333333334</v>
      </c>
      <c r="O929" s="1" t="s">
        <v>24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1" t="s">
        <v>15</v>
      </c>
      <c r="B930" s="1" t="s">
        <v>16</v>
      </c>
      <c r="C930" s="1">
        <v>259.0</v>
      </c>
      <c r="D930" s="1">
        <v>50.0</v>
      </c>
      <c r="E930" s="2"/>
      <c r="F930" s="1" t="s">
        <v>39</v>
      </c>
      <c r="G930" s="1" t="s">
        <v>19</v>
      </c>
      <c r="H930" s="1" t="s">
        <v>2360</v>
      </c>
      <c r="I930" s="1" t="s">
        <v>2361</v>
      </c>
      <c r="J930" s="1" t="s">
        <v>2361</v>
      </c>
      <c r="K930" s="2"/>
      <c r="L930" s="1">
        <v>-3.0</v>
      </c>
      <c r="M930" s="1"/>
      <c r="N930" s="1">
        <v>15.182516666666666</v>
      </c>
      <c r="O930" s="1" t="s">
        <v>24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1" t="s">
        <v>25</v>
      </c>
      <c r="B931" s="1" t="s">
        <v>16</v>
      </c>
      <c r="C931" s="1">
        <v>632.0</v>
      </c>
      <c r="D931" s="1">
        <v>0.0</v>
      </c>
      <c r="E931" s="2"/>
      <c r="F931" s="1" t="s">
        <v>27</v>
      </c>
      <c r="G931" s="1" t="s">
        <v>19</v>
      </c>
      <c r="H931" s="1" t="s">
        <v>2362</v>
      </c>
      <c r="I931" s="1" t="s">
        <v>2363</v>
      </c>
      <c r="J931" s="1" t="s">
        <v>2363</v>
      </c>
      <c r="K931" s="2"/>
      <c r="L931" s="1">
        <v>0.0</v>
      </c>
      <c r="M931" s="1"/>
      <c r="N931" s="1">
        <v>14.1934</v>
      </c>
      <c r="O931" s="1" t="s">
        <v>30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1" t="s">
        <v>25</v>
      </c>
      <c r="B932" s="1" t="s">
        <v>16</v>
      </c>
      <c r="C932" s="3">
        <v>264.0</v>
      </c>
      <c r="D932" s="1">
        <v>0.0</v>
      </c>
      <c r="E932" s="2"/>
      <c r="F932" s="1" t="s">
        <v>27</v>
      </c>
      <c r="G932" s="1" t="s">
        <v>19</v>
      </c>
      <c r="H932" s="1" t="s">
        <v>2364</v>
      </c>
      <c r="I932" s="1" t="s">
        <v>2365</v>
      </c>
      <c r="J932" s="1" t="s">
        <v>2365</v>
      </c>
      <c r="K932" s="2"/>
      <c r="L932" s="1">
        <v>-3.0</v>
      </c>
      <c r="M932" s="1"/>
      <c r="N932" s="1">
        <v>11.864383333333333</v>
      </c>
      <c r="O932" s="1" t="s">
        <v>30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1" t="s">
        <v>15</v>
      </c>
      <c r="B933" s="1" t="s">
        <v>16</v>
      </c>
      <c r="C933" s="3">
        <v>267.0</v>
      </c>
      <c r="D933" s="1">
        <v>62.0</v>
      </c>
      <c r="E933" s="2"/>
      <c r="F933" s="1" t="s">
        <v>39</v>
      </c>
      <c r="G933" s="1" t="s">
        <v>52</v>
      </c>
      <c r="H933" s="1" t="s">
        <v>2366</v>
      </c>
      <c r="I933" s="1" t="s">
        <v>2367</v>
      </c>
      <c r="J933" s="1" t="s">
        <v>2367</v>
      </c>
      <c r="K933" s="2"/>
      <c r="L933" s="1">
        <v>-12.0</v>
      </c>
      <c r="M933" s="1"/>
      <c r="N933" s="1">
        <v>6.780133333333334</v>
      </c>
      <c r="O933" s="1" t="s">
        <v>24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1" t="s">
        <v>55</v>
      </c>
      <c r="B934" s="1" t="s">
        <v>16</v>
      </c>
      <c r="C934" s="1">
        <v>394.0</v>
      </c>
      <c r="D934" s="1">
        <v>0.0</v>
      </c>
      <c r="E934" s="1" t="s">
        <v>99</v>
      </c>
      <c r="F934" s="1" t="s">
        <v>27</v>
      </c>
      <c r="G934" s="1" t="s">
        <v>19</v>
      </c>
      <c r="H934" s="1" t="s">
        <v>2368</v>
      </c>
      <c r="I934" s="1" t="s">
        <v>2369</v>
      </c>
      <c r="J934" s="1" t="s">
        <v>2369</v>
      </c>
      <c r="K934" s="2"/>
      <c r="L934" s="1">
        <v>-5.0</v>
      </c>
      <c r="M934" s="1"/>
      <c r="N934" s="1">
        <v>9.956033333333334</v>
      </c>
      <c r="O934" s="1" t="s">
        <v>30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1" t="s">
        <v>15</v>
      </c>
      <c r="B935" s="1" t="s">
        <v>16</v>
      </c>
      <c r="C935" s="1">
        <v>499.0</v>
      </c>
      <c r="D935" s="1">
        <v>0.0</v>
      </c>
      <c r="E935" s="1" t="s">
        <v>441</v>
      </c>
      <c r="F935" s="1" t="s">
        <v>18</v>
      </c>
      <c r="G935" s="1" t="s">
        <v>35</v>
      </c>
      <c r="H935" s="1" t="s">
        <v>2370</v>
      </c>
      <c r="I935" s="1" t="s">
        <v>2371</v>
      </c>
      <c r="J935" s="1" t="s">
        <v>2372</v>
      </c>
      <c r="K935" s="1" t="s">
        <v>2373</v>
      </c>
      <c r="L935" s="1">
        <v>1.0</v>
      </c>
      <c r="M935" s="1">
        <v>0.0069</v>
      </c>
      <c r="N935" s="1">
        <v>16.984966666666665</v>
      </c>
      <c r="O935" s="1" t="s">
        <v>24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1" t="s">
        <v>55</v>
      </c>
      <c r="B936" s="1" t="s">
        <v>16</v>
      </c>
      <c r="C936" s="1">
        <v>394.0</v>
      </c>
      <c r="D936" s="1">
        <v>0.0</v>
      </c>
      <c r="E936" s="1" t="s">
        <v>99</v>
      </c>
      <c r="F936" s="1" t="s">
        <v>27</v>
      </c>
      <c r="G936" s="1" t="s">
        <v>19</v>
      </c>
      <c r="H936" s="1" t="s">
        <v>2374</v>
      </c>
      <c r="I936" s="1" t="s">
        <v>2375</v>
      </c>
      <c r="J936" s="1" t="s">
        <v>2375</v>
      </c>
      <c r="K936" s="2"/>
      <c r="L936" s="1">
        <v>-4.0</v>
      </c>
      <c r="M936" s="1"/>
      <c r="N936" s="1">
        <v>10.433866666666667</v>
      </c>
      <c r="O936" s="1" t="s">
        <v>30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1" t="s">
        <v>15</v>
      </c>
      <c r="B937" s="1" t="s">
        <v>16</v>
      </c>
      <c r="C937" s="1">
        <v>498.0</v>
      </c>
      <c r="D937" s="1">
        <v>0.0</v>
      </c>
      <c r="E937" s="1" t="s">
        <v>441</v>
      </c>
      <c r="F937" s="1" t="s">
        <v>18</v>
      </c>
      <c r="G937" s="1" t="s">
        <v>19</v>
      </c>
      <c r="H937" s="1" t="s">
        <v>2376</v>
      </c>
      <c r="I937" s="1" t="s">
        <v>2377</v>
      </c>
      <c r="J937" s="1" t="s">
        <v>2378</v>
      </c>
      <c r="K937" s="1" t="s">
        <v>2379</v>
      </c>
      <c r="L937" s="1">
        <v>7.0</v>
      </c>
      <c r="M937" s="1">
        <v>0.00485</v>
      </c>
      <c r="N937" s="1">
        <v>13.006916666666667</v>
      </c>
      <c r="O937" s="1" t="s">
        <v>24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1" t="s">
        <v>55</v>
      </c>
      <c r="B938" s="1" t="s">
        <v>16</v>
      </c>
      <c r="C938" s="1">
        <v>264.0</v>
      </c>
      <c r="D938" s="1">
        <v>0.0</v>
      </c>
      <c r="E938" s="1" t="s">
        <v>99</v>
      </c>
      <c r="F938" s="1" t="s">
        <v>27</v>
      </c>
      <c r="G938" s="1" t="s">
        <v>19</v>
      </c>
      <c r="H938" s="1" t="s">
        <v>2380</v>
      </c>
      <c r="I938" s="1" t="s">
        <v>2381</v>
      </c>
      <c r="J938" s="1" t="s">
        <v>2381</v>
      </c>
      <c r="K938" s="2"/>
      <c r="L938" s="1">
        <v>1.0</v>
      </c>
      <c r="M938" s="1"/>
      <c r="N938" s="1">
        <v>16.3327</v>
      </c>
      <c r="O938" s="1" t="s">
        <v>30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1" t="s">
        <v>25</v>
      </c>
      <c r="B939" s="1" t="s">
        <v>26</v>
      </c>
      <c r="C939" s="1">
        <v>321.0</v>
      </c>
      <c r="D939" s="1">
        <v>0.0</v>
      </c>
      <c r="E939" s="2"/>
      <c r="F939" s="1" t="s">
        <v>27</v>
      </c>
      <c r="G939" s="1" t="s">
        <v>19</v>
      </c>
      <c r="H939" s="1" t="s">
        <v>2382</v>
      </c>
      <c r="I939" s="1" t="s">
        <v>2383</v>
      </c>
      <c r="J939" s="1" t="s">
        <v>2383</v>
      </c>
      <c r="K939" s="2"/>
      <c r="L939" s="1">
        <v>-4.0</v>
      </c>
      <c r="M939" s="1"/>
      <c r="N939" s="1">
        <v>10.151783333333332</v>
      </c>
      <c r="O939" s="1" t="s">
        <v>30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1" t="s">
        <v>15</v>
      </c>
      <c r="B940" s="1" t="s">
        <v>16</v>
      </c>
      <c r="C940" s="1">
        <v>398.0</v>
      </c>
      <c r="D940" s="1">
        <v>100.0</v>
      </c>
      <c r="E940" s="2"/>
      <c r="F940" s="1" t="s">
        <v>39</v>
      </c>
      <c r="G940" s="1" t="s">
        <v>52</v>
      </c>
      <c r="H940" s="1" t="s">
        <v>2384</v>
      </c>
      <c r="I940" s="1" t="s">
        <v>2385</v>
      </c>
      <c r="J940" s="1" t="s">
        <v>2385</v>
      </c>
      <c r="K940" s="2"/>
      <c r="L940" s="1">
        <v>-8.0</v>
      </c>
      <c r="M940" s="1"/>
      <c r="N940" s="1">
        <v>10.704533333333334</v>
      </c>
      <c r="O940" s="1" t="s">
        <v>24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1" t="s">
        <v>25</v>
      </c>
      <c r="B941" s="1" t="s">
        <v>26</v>
      </c>
      <c r="C941" s="1">
        <v>488.0</v>
      </c>
      <c r="D941" s="1">
        <v>0.0</v>
      </c>
      <c r="E941" s="2"/>
      <c r="F941" s="1" t="s">
        <v>27</v>
      </c>
      <c r="G941" s="1" t="s">
        <v>19</v>
      </c>
      <c r="H941" s="1" t="s">
        <v>2386</v>
      </c>
      <c r="I941" s="1" t="s">
        <v>2387</v>
      </c>
      <c r="J941" s="1" t="s">
        <v>2387</v>
      </c>
      <c r="K941" s="2"/>
      <c r="L941" s="1">
        <v>-1.0</v>
      </c>
      <c r="M941" s="1"/>
      <c r="N941" s="1">
        <v>13.223766666666666</v>
      </c>
      <c r="O941" s="1" t="s">
        <v>30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1" t="s">
        <v>15</v>
      </c>
      <c r="B942" s="1" t="s">
        <v>16</v>
      </c>
      <c r="C942" s="1">
        <v>358.0</v>
      </c>
      <c r="D942" s="1">
        <v>0.0</v>
      </c>
      <c r="E942" s="1" t="s">
        <v>441</v>
      </c>
      <c r="F942" s="1" t="s">
        <v>18</v>
      </c>
      <c r="G942" s="1" t="s">
        <v>19</v>
      </c>
      <c r="H942" s="1" t="s">
        <v>2388</v>
      </c>
      <c r="I942" s="1" t="s">
        <v>2389</v>
      </c>
      <c r="J942" s="1" t="s">
        <v>2390</v>
      </c>
      <c r="K942" s="1" t="s">
        <v>2391</v>
      </c>
      <c r="L942" s="1">
        <v>6.0</v>
      </c>
      <c r="M942" s="1">
        <v>0.012683333333333333</v>
      </c>
      <c r="N942" s="1">
        <v>13.46945</v>
      </c>
      <c r="O942" s="1" t="s">
        <v>24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1" t="s">
        <v>25</v>
      </c>
      <c r="B943" s="1" t="s">
        <v>26</v>
      </c>
      <c r="C943" s="1">
        <v>299.0</v>
      </c>
      <c r="D943" s="1">
        <v>0.0</v>
      </c>
      <c r="E943" s="2"/>
      <c r="F943" s="1" t="s">
        <v>27</v>
      </c>
      <c r="G943" s="1" t="s">
        <v>19</v>
      </c>
      <c r="H943" s="1" t="s">
        <v>2392</v>
      </c>
      <c r="I943" s="1" t="s">
        <v>2393</v>
      </c>
      <c r="J943" s="1" t="s">
        <v>2393</v>
      </c>
      <c r="K943" s="2"/>
      <c r="L943" s="1">
        <v>-8.0</v>
      </c>
      <c r="M943" s="1"/>
      <c r="N943" s="1">
        <v>6.1994</v>
      </c>
      <c r="O943" s="1" t="s">
        <v>30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1" t="s">
        <v>15</v>
      </c>
      <c r="B944" s="1" t="s">
        <v>16</v>
      </c>
      <c r="C944" s="1">
        <v>612.0</v>
      </c>
      <c r="D944" s="1">
        <v>0.0</v>
      </c>
      <c r="E944" s="1" t="s">
        <v>441</v>
      </c>
      <c r="F944" s="1" t="s">
        <v>18</v>
      </c>
      <c r="G944" s="1" t="s">
        <v>19</v>
      </c>
      <c r="H944" s="1" t="s">
        <v>2394</v>
      </c>
      <c r="I944" s="1" t="s">
        <v>2395</v>
      </c>
      <c r="J944" s="1" t="s">
        <v>2396</v>
      </c>
      <c r="K944" s="1" t="s">
        <v>2397</v>
      </c>
      <c r="L944" s="1">
        <v>1.0</v>
      </c>
      <c r="M944" s="1">
        <v>0.00975</v>
      </c>
      <c r="N944" s="1">
        <v>8.3404</v>
      </c>
      <c r="O944" s="1" t="s">
        <v>24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1" t="s">
        <v>15</v>
      </c>
      <c r="B945" s="1" t="s">
        <v>16</v>
      </c>
      <c r="C945" s="1">
        <v>555.0</v>
      </c>
      <c r="D945" s="1">
        <v>55.0</v>
      </c>
      <c r="E945" s="1" t="s">
        <v>441</v>
      </c>
      <c r="F945" s="1" t="s">
        <v>18</v>
      </c>
      <c r="G945" s="1" t="s">
        <v>35</v>
      </c>
      <c r="H945" s="1" t="s">
        <v>2398</v>
      </c>
      <c r="I945" s="1" t="s">
        <v>2399</v>
      </c>
      <c r="J945" s="1" t="s">
        <v>2400</v>
      </c>
      <c r="K945" s="1" t="s">
        <v>2401</v>
      </c>
      <c r="L945" s="1">
        <v>11.0</v>
      </c>
      <c r="M945" s="1">
        <v>0.055883333333333333</v>
      </c>
      <c r="N945" s="1">
        <v>12.835333333333333</v>
      </c>
      <c r="O945" s="1" t="s">
        <v>24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1" t="s">
        <v>15</v>
      </c>
      <c r="B946" s="1" t="s">
        <v>16</v>
      </c>
      <c r="C946" s="1">
        <v>339.0</v>
      </c>
      <c r="D946" s="1">
        <v>0.0</v>
      </c>
      <c r="E946" s="1" t="s">
        <v>441</v>
      </c>
      <c r="F946" s="1" t="s">
        <v>18</v>
      </c>
      <c r="G946" s="1" t="s">
        <v>19</v>
      </c>
      <c r="H946" s="1" t="s">
        <v>2402</v>
      </c>
      <c r="I946" s="1" t="s">
        <v>2403</v>
      </c>
      <c r="J946" s="1" t="s">
        <v>2404</v>
      </c>
      <c r="K946" s="1" t="s">
        <v>2405</v>
      </c>
      <c r="L946" s="1">
        <v>9.0</v>
      </c>
      <c r="M946" s="1">
        <v>0.005566666666666667</v>
      </c>
      <c r="N946" s="1">
        <v>9.68605</v>
      </c>
      <c r="O946" s="1" t="s">
        <v>24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1" t="s">
        <v>15</v>
      </c>
      <c r="B947" s="1" t="s">
        <v>16</v>
      </c>
      <c r="C947" s="1">
        <v>638.0</v>
      </c>
      <c r="D947" s="1">
        <v>0.0</v>
      </c>
      <c r="E947" s="1" t="s">
        <v>441</v>
      </c>
      <c r="F947" s="1" t="s">
        <v>18</v>
      </c>
      <c r="G947" s="1" t="s">
        <v>19</v>
      </c>
      <c r="H947" s="1" t="s">
        <v>2406</v>
      </c>
      <c r="I947" s="1" t="s">
        <v>2407</v>
      </c>
      <c r="J947" s="1" t="s">
        <v>2408</v>
      </c>
      <c r="K947" s="1" t="s">
        <v>2409</v>
      </c>
      <c r="L947" s="1">
        <v>3.0</v>
      </c>
      <c r="M947" s="1">
        <v>0.0047</v>
      </c>
      <c r="N947" s="1">
        <v>14.094033333333334</v>
      </c>
      <c r="O947" s="1" t="s">
        <v>24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1" t="s">
        <v>44</v>
      </c>
      <c r="B948" s="1" t="s">
        <v>16</v>
      </c>
      <c r="C948" s="1">
        <v>329.0</v>
      </c>
      <c r="D948" s="1">
        <v>0.0</v>
      </c>
      <c r="E948" s="1" t="s">
        <v>45</v>
      </c>
      <c r="F948" s="1" t="s">
        <v>27</v>
      </c>
      <c r="G948" s="1" t="s">
        <v>19</v>
      </c>
      <c r="H948" s="1" t="s">
        <v>2410</v>
      </c>
      <c r="I948" s="1" t="s">
        <v>2411</v>
      </c>
      <c r="J948" s="1" t="s">
        <v>2411</v>
      </c>
      <c r="K948" s="2"/>
      <c r="L948" s="1">
        <v>0.0</v>
      </c>
      <c r="M948" s="1"/>
      <c r="N948" s="1">
        <v>15.16495</v>
      </c>
      <c r="O948" s="1" t="s">
        <v>30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1" t="s">
        <v>44</v>
      </c>
      <c r="B949" s="1" t="s">
        <v>16</v>
      </c>
      <c r="C949" s="1">
        <v>737.0</v>
      </c>
      <c r="D949" s="1">
        <v>0.0</v>
      </c>
      <c r="E949" s="1" t="s">
        <v>45</v>
      </c>
      <c r="F949" s="1" t="s">
        <v>27</v>
      </c>
      <c r="G949" s="1" t="s">
        <v>19</v>
      </c>
      <c r="H949" s="1" t="s">
        <v>2412</v>
      </c>
      <c r="I949" s="1" t="s">
        <v>2413</v>
      </c>
      <c r="J949" s="1" t="s">
        <v>2413</v>
      </c>
      <c r="K949" s="2"/>
      <c r="L949" s="1">
        <v>0.0</v>
      </c>
      <c r="M949" s="1"/>
      <c r="N949" s="1">
        <v>15.921116666666666</v>
      </c>
      <c r="O949" s="1" t="s">
        <v>30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1" t="s">
        <v>15</v>
      </c>
      <c r="B950" s="1" t="s">
        <v>16</v>
      </c>
      <c r="C950" s="1">
        <v>247.0</v>
      </c>
      <c r="D950" s="1">
        <v>62.0</v>
      </c>
      <c r="E950" s="2"/>
      <c r="F950" s="1" t="s">
        <v>39</v>
      </c>
      <c r="G950" s="1" t="s">
        <v>19</v>
      </c>
      <c r="H950" s="1" t="s">
        <v>2414</v>
      </c>
      <c r="I950" s="1" t="s">
        <v>2415</v>
      </c>
      <c r="J950" s="1" t="s">
        <v>2415</v>
      </c>
      <c r="K950" s="2"/>
      <c r="L950" s="1">
        <v>-10.0</v>
      </c>
      <c r="M950" s="1"/>
      <c r="N950" s="1">
        <v>7.981966666666667</v>
      </c>
      <c r="O950" s="1" t="s">
        <v>24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1" t="s">
        <v>15</v>
      </c>
      <c r="B951" s="1" t="s">
        <v>16</v>
      </c>
      <c r="C951" s="1">
        <v>784.0</v>
      </c>
      <c r="D951" s="1">
        <v>0.0</v>
      </c>
      <c r="E951" s="1" t="s">
        <v>441</v>
      </c>
      <c r="F951" s="1" t="s">
        <v>18</v>
      </c>
      <c r="G951" s="1" t="s">
        <v>19</v>
      </c>
      <c r="H951" s="1" t="s">
        <v>2416</v>
      </c>
      <c r="I951" s="1" t="s">
        <v>2417</v>
      </c>
      <c r="J951" s="1" t="s">
        <v>2418</v>
      </c>
      <c r="K951" s="1" t="s">
        <v>2419</v>
      </c>
      <c r="L951" s="1">
        <v>-4.0</v>
      </c>
      <c r="M951" s="1">
        <v>0.0113</v>
      </c>
      <c r="N951" s="1">
        <v>14.1357</v>
      </c>
      <c r="O951" s="1" t="s">
        <v>24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1" t="s">
        <v>15</v>
      </c>
      <c r="B952" s="1" t="s">
        <v>16</v>
      </c>
      <c r="C952" s="1">
        <v>247.0</v>
      </c>
      <c r="D952" s="1">
        <v>62.0</v>
      </c>
      <c r="E952" s="2"/>
      <c r="F952" s="1" t="s">
        <v>39</v>
      </c>
      <c r="G952" s="1" t="s">
        <v>35</v>
      </c>
      <c r="H952" s="1" t="s">
        <v>2420</v>
      </c>
      <c r="I952" s="1" t="s">
        <v>2421</v>
      </c>
      <c r="J952" s="1" t="s">
        <v>2421</v>
      </c>
      <c r="K952" s="2"/>
      <c r="L952" s="1">
        <v>-10.0</v>
      </c>
      <c r="M952" s="1"/>
      <c r="N952" s="1">
        <v>8.860533333333333</v>
      </c>
      <c r="O952" s="1" t="s">
        <v>24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1" t="s">
        <v>44</v>
      </c>
      <c r="B953" s="1" t="s">
        <v>16</v>
      </c>
      <c r="C953" s="1">
        <v>394.0</v>
      </c>
      <c r="D953" s="1">
        <v>0.0</v>
      </c>
      <c r="E953" s="1" t="s">
        <v>45</v>
      </c>
      <c r="F953" s="1" t="s">
        <v>27</v>
      </c>
      <c r="G953" s="1" t="s">
        <v>19</v>
      </c>
      <c r="H953" s="1" t="s">
        <v>2422</v>
      </c>
      <c r="I953" s="1" t="s">
        <v>2423</v>
      </c>
      <c r="J953" s="1" t="s">
        <v>2423</v>
      </c>
      <c r="K953" s="2"/>
      <c r="L953" s="1">
        <v>-1.0</v>
      </c>
      <c r="M953" s="1"/>
      <c r="N953" s="1">
        <v>13.395016666666667</v>
      </c>
      <c r="O953" s="1" t="s">
        <v>30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1" t="s">
        <v>44</v>
      </c>
      <c r="B954" s="1" t="s">
        <v>16</v>
      </c>
      <c r="C954" s="1">
        <v>274.0</v>
      </c>
      <c r="D954" s="1">
        <v>0.0</v>
      </c>
      <c r="E954" s="1" t="s">
        <v>45</v>
      </c>
      <c r="F954" s="1" t="s">
        <v>27</v>
      </c>
      <c r="G954" s="1" t="s">
        <v>19</v>
      </c>
      <c r="H954" s="1" t="s">
        <v>2424</v>
      </c>
      <c r="I954" s="1" t="s">
        <v>2425</v>
      </c>
      <c r="J954" s="1" t="s">
        <v>2425</v>
      </c>
      <c r="K954" s="2"/>
      <c r="L954" s="1">
        <v>-8.0</v>
      </c>
      <c r="M954" s="1"/>
      <c r="N954" s="1">
        <v>6.418733333333333</v>
      </c>
      <c r="O954" s="1" t="s">
        <v>30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1" t="s">
        <v>55</v>
      </c>
      <c r="B955" s="1" t="s">
        <v>16</v>
      </c>
      <c r="C955" s="1">
        <v>264.0</v>
      </c>
      <c r="D955" s="1">
        <v>0.0</v>
      </c>
      <c r="E955" s="1" t="s">
        <v>1386</v>
      </c>
      <c r="F955" s="1" t="s">
        <v>27</v>
      </c>
      <c r="G955" s="1" t="s">
        <v>19</v>
      </c>
      <c r="H955" s="1" t="s">
        <v>2426</v>
      </c>
      <c r="I955" s="1" t="s">
        <v>2427</v>
      </c>
      <c r="J955" s="1" t="s">
        <v>2427</v>
      </c>
      <c r="K955" s="2"/>
      <c r="L955" s="1">
        <v>-4.0</v>
      </c>
      <c r="M955" s="1"/>
      <c r="N955" s="1">
        <v>10.273516666666668</v>
      </c>
      <c r="O955" s="1" t="s">
        <v>30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1" t="s">
        <v>15</v>
      </c>
      <c r="B956" s="1" t="s">
        <v>16</v>
      </c>
      <c r="C956" s="1">
        <v>191.0</v>
      </c>
      <c r="D956" s="1">
        <v>48.0</v>
      </c>
      <c r="E956" s="2"/>
      <c r="F956" s="1" t="s">
        <v>39</v>
      </c>
      <c r="G956" s="1" t="s">
        <v>19</v>
      </c>
      <c r="H956" s="1" t="s">
        <v>2428</v>
      </c>
      <c r="I956" s="1" t="s">
        <v>2429</v>
      </c>
      <c r="J956" s="1" t="s">
        <v>2429</v>
      </c>
      <c r="K956" s="2"/>
      <c r="L956" s="1">
        <v>-7.0</v>
      </c>
      <c r="M956" s="1"/>
      <c r="N956" s="1">
        <v>11.149533333333334</v>
      </c>
      <c r="O956" s="1" t="s">
        <v>24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1" t="s">
        <v>38</v>
      </c>
      <c r="B957" s="1" t="s">
        <v>16</v>
      </c>
      <c r="C957" s="1">
        <v>374.0</v>
      </c>
      <c r="D957" s="1">
        <v>0.0</v>
      </c>
      <c r="E957" s="2"/>
      <c r="F957" s="1" t="s">
        <v>39</v>
      </c>
      <c r="G957" s="1" t="s">
        <v>35</v>
      </c>
      <c r="H957" s="1" t="s">
        <v>2430</v>
      </c>
      <c r="I957" s="1" t="s">
        <v>2431</v>
      </c>
      <c r="J957" s="1" t="s">
        <v>2431</v>
      </c>
      <c r="K957" s="2"/>
      <c r="L957" s="1">
        <v>7.0</v>
      </c>
      <c r="M957" s="1"/>
      <c r="N957" s="1">
        <v>12.912766666666666</v>
      </c>
      <c r="O957" s="1" t="s">
        <v>43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1" t="s">
        <v>44</v>
      </c>
      <c r="B958" s="1" t="s">
        <v>16</v>
      </c>
      <c r="C958" s="1">
        <v>321.0</v>
      </c>
      <c r="D958" s="1">
        <v>0.0</v>
      </c>
      <c r="E958" s="1" t="s">
        <v>45</v>
      </c>
      <c r="F958" s="1" t="s">
        <v>27</v>
      </c>
      <c r="G958" s="1" t="s">
        <v>19</v>
      </c>
      <c r="H958" s="1" t="s">
        <v>2432</v>
      </c>
      <c r="I958" s="1" t="s">
        <v>2433</v>
      </c>
      <c r="J958" s="1" t="s">
        <v>2433</v>
      </c>
      <c r="K958" s="2"/>
      <c r="L958" s="1">
        <v>-2.0</v>
      </c>
      <c r="M958" s="1"/>
      <c r="N958" s="1">
        <v>12.46015</v>
      </c>
      <c r="O958" s="1" t="s">
        <v>30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1" t="s">
        <v>15</v>
      </c>
      <c r="B959" s="1" t="s">
        <v>16</v>
      </c>
      <c r="C959" s="1">
        <v>358.0</v>
      </c>
      <c r="D959" s="1">
        <v>0.0</v>
      </c>
      <c r="E959" s="1" t="s">
        <v>267</v>
      </c>
      <c r="F959" s="1" t="s">
        <v>18</v>
      </c>
      <c r="G959" s="1" t="s">
        <v>19</v>
      </c>
      <c r="H959" s="1" t="s">
        <v>2434</v>
      </c>
      <c r="I959" s="1" t="s">
        <v>2435</v>
      </c>
      <c r="J959" s="1" t="s">
        <v>2436</v>
      </c>
      <c r="K959" s="1" t="s">
        <v>2437</v>
      </c>
      <c r="L959" s="1">
        <v>-8.0</v>
      </c>
      <c r="M959" s="1">
        <v>0.005066666666666666</v>
      </c>
      <c r="N959" s="1">
        <v>12.903616666666666</v>
      </c>
      <c r="O959" s="1" t="s">
        <v>24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1" t="s">
        <v>25</v>
      </c>
      <c r="B960" s="1" t="s">
        <v>16</v>
      </c>
      <c r="C960" s="1">
        <v>534.0</v>
      </c>
      <c r="D960" s="1">
        <v>0.0</v>
      </c>
      <c r="E960" s="2"/>
      <c r="F960" s="1" t="s">
        <v>27</v>
      </c>
      <c r="G960" s="1" t="s">
        <v>19</v>
      </c>
      <c r="H960" s="1" t="s">
        <v>2438</v>
      </c>
      <c r="I960" s="1" t="s">
        <v>2439</v>
      </c>
      <c r="J960" s="1" t="s">
        <v>2439</v>
      </c>
      <c r="K960" s="2"/>
      <c r="L960" s="1">
        <v>1.0</v>
      </c>
      <c r="M960" s="1"/>
      <c r="N960" s="1">
        <v>16.672</v>
      </c>
      <c r="O960" s="1" t="s">
        <v>30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1" t="s">
        <v>38</v>
      </c>
      <c r="B961" s="1" t="s">
        <v>16</v>
      </c>
      <c r="C961" s="1">
        <v>357.0</v>
      </c>
      <c r="D961" s="1">
        <v>0.0</v>
      </c>
      <c r="E961" s="2"/>
      <c r="F961" s="1" t="s">
        <v>39</v>
      </c>
      <c r="G961" s="1" t="s">
        <v>35</v>
      </c>
      <c r="H961" s="1" t="s">
        <v>2440</v>
      </c>
      <c r="I961" s="1" t="s">
        <v>2441</v>
      </c>
      <c r="J961" s="1" t="s">
        <v>2441</v>
      </c>
      <c r="K961" s="2"/>
      <c r="L961" s="1">
        <v>5.0</v>
      </c>
      <c r="M961" s="1"/>
      <c r="N961" s="1">
        <v>10.823166666666667</v>
      </c>
      <c r="O961" s="1" t="s">
        <v>43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1" t="s">
        <v>15</v>
      </c>
      <c r="B962" s="1" t="s">
        <v>16</v>
      </c>
      <c r="C962" s="1">
        <v>267.0</v>
      </c>
      <c r="D962" s="1">
        <v>62.0</v>
      </c>
      <c r="E962" s="2"/>
      <c r="F962" s="1" t="s">
        <v>39</v>
      </c>
      <c r="G962" s="1" t="s">
        <v>19</v>
      </c>
      <c r="H962" s="1" t="s">
        <v>2442</v>
      </c>
      <c r="I962" s="1" t="s">
        <v>2443</v>
      </c>
      <c r="J962" s="1" t="s">
        <v>2443</v>
      </c>
      <c r="K962" s="2"/>
      <c r="L962" s="1">
        <v>-1.0</v>
      </c>
      <c r="M962" s="1"/>
      <c r="N962" s="1">
        <v>34.21541666666667</v>
      </c>
      <c r="O962" s="1" t="s">
        <v>24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1" t="s">
        <v>25</v>
      </c>
      <c r="B963" s="1" t="s">
        <v>16</v>
      </c>
      <c r="C963" s="3">
        <v>329.0</v>
      </c>
      <c r="D963" s="1">
        <v>0.0</v>
      </c>
      <c r="E963" s="2"/>
      <c r="F963" s="1" t="s">
        <v>27</v>
      </c>
      <c r="G963" s="1" t="s">
        <v>19</v>
      </c>
      <c r="H963" s="1" t="s">
        <v>2444</v>
      </c>
      <c r="I963" s="1" t="s">
        <v>2445</v>
      </c>
      <c r="J963" s="1" t="s">
        <v>2445</v>
      </c>
      <c r="K963" s="2"/>
      <c r="L963" s="1">
        <v>-9.0</v>
      </c>
      <c r="M963" s="1"/>
      <c r="N963" s="1">
        <v>5.63465</v>
      </c>
      <c r="O963" s="1" t="s">
        <v>30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1" t="s">
        <v>15</v>
      </c>
      <c r="B964" s="3" t="s">
        <v>16</v>
      </c>
      <c r="C964" s="1">
        <v>309.0</v>
      </c>
      <c r="D964" s="1">
        <v>0.0</v>
      </c>
      <c r="E964" s="1" t="s">
        <v>267</v>
      </c>
      <c r="F964" s="1" t="s">
        <v>18</v>
      </c>
      <c r="G964" s="1" t="s">
        <v>19</v>
      </c>
      <c r="H964" s="1" t="s">
        <v>2446</v>
      </c>
      <c r="I964" s="1" t="s">
        <v>2447</v>
      </c>
      <c r="J964" s="1" t="s">
        <v>2448</v>
      </c>
      <c r="K964" s="1" t="s">
        <v>2449</v>
      </c>
      <c r="L964" s="1">
        <v>-11.0</v>
      </c>
      <c r="M964" s="1">
        <v>0.0039833333333333335</v>
      </c>
      <c r="N964" s="1">
        <v>4.991316666666667</v>
      </c>
      <c r="O964" s="1" t="s">
        <v>24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1" t="s">
        <v>25</v>
      </c>
      <c r="B965" s="1" t="s">
        <v>16</v>
      </c>
      <c r="C965" s="1">
        <v>499.0</v>
      </c>
      <c r="D965" s="1">
        <v>0.0</v>
      </c>
      <c r="E965" s="2"/>
      <c r="F965" s="1" t="s">
        <v>27</v>
      </c>
      <c r="G965" s="1" t="s">
        <v>19</v>
      </c>
      <c r="H965" s="1" t="s">
        <v>2450</v>
      </c>
      <c r="I965" s="1" t="s">
        <v>2451</v>
      </c>
      <c r="J965" s="1" t="s">
        <v>2451</v>
      </c>
      <c r="K965" s="2"/>
      <c r="L965" s="1">
        <v>0.0</v>
      </c>
      <c r="M965" s="1"/>
      <c r="N965" s="1">
        <v>14.98495</v>
      </c>
      <c r="O965" s="1" t="s">
        <v>30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1" t="s">
        <v>25</v>
      </c>
      <c r="B966" s="1" t="s">
        <v>16</v>
      </c>
      <c r="C966" s="1">
        <v>299.0</v>
      </c>
      <c r="D966" s="1">
        <v>0.0</v>
      </c>
      <c r="E966" s="2"/>
      <c r="F966" s="1" t="s">
        <v>27</v>
      </c>
      <c r="G966" s="1" t="s">
        <v>19</v>
      </c>
      <c r="H966" s="1" t="s">
        <v>2452</v>
      </c>
      <c r="I966" s="1" t="s">
        <v>2453</v>
      </c>
      <c r="J966" s="1" t="s">
        <v>2453</v>
      </c>
      <c r="K966" s="2"/>
      <c r="L966" s="1">
        <v>-3.0</v>
      </c>
      <c r="M966" s="1"/>
      <c r="N966" s="1">
        <v>11.822366666666667</v>
      </c>
      <c r="O966" s="1" t="s">
        <v>30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1" t="s">
        <v>44</v>
      </c>
      <c r="B967" s="1" t="s">
        <v>16</v>
      </c>
      <c r="C967" s="1">
        <v>264.0</v>
      </c>
      <c r="D967" s="1">
        <v>0.0</v>
      </c>
      <c r="E967" s="1" t="s">
        <v>45</v>
      </c>
      <c r="F967" s="1" t="s">
        <v>27</v>
      </c>
      <c r="G967" s="1" t="s">
        <v>19</v>
      </c>
      <c r="H967" s="1" t="s">
        <v>2454</v>
      </c>
      <c r="I967" s="1" t="s">
        <v>2455</v>
      </c>
      <c r="J967" s="1" t="s">
        <v>2455</v>
      </c>
      <c r="K967" s="2"/>
      <c r="L967" s="1">
        <v>-15.0</v>
      </c>
      <c r="M967" s="1"/>
      <c r="N967" s="1">
        <v>5.312733333333333</v>
      </c>
      <c r="O967" s="1" t="s">
        <v>30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1" t="s">
        <v>15</v>
      </c>
      <c r="B968" s="1" t="s">
        <v>16</v>
      </c>
      <c r="C968" s="1">
        <v>247.0</v>
      </c>
      <c r="D968" s="1">
        <v>62.0</v>
      </c>
      <c r="E968" s="2"/>
      <c r="F968" s="1" t="s">
        <v>39</v>
      </c>
      <c r="G968" s="1" t="s">
        <v>52</v>
      </c>
      <c r="H968" s="1" t="s">
        <v>2456</v>
      </c>
      <c r="I968" s="1" t="s">
        <v>2457</v>
      </c>
      <c r="J968" s="1" t="s">
        <v>2457</v>
      </c>
      <c r="K968" s="2"/>
      <c r="L968" s="1">
        <v>-13.0</v>
      </c>
      <c r="M968" s="1"/>
      <c r="N968" s="1">
        <v>5.72315</v>
      </c>
      <c r="O968" s="1" t="s">
        <v>24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1" t="s">
        <v>44</v>
      </c>
      <c r="B969" s="1" t="s">
        <v>16</v>
      </c>
      <c r="C969" s="1">
        <v>728.0</v>
      </c>
      <c r="D969" s="1">
        <v>0.0</v>
      </c>
      <c r="E969" s="1" t="s">
        <v>45</v>
      </c>
      <c r="F969" s="1" t="s">
        <v>27</v>
      </c>
      <c r="G969" s="1" t="s">
        <v>19</v>
      </c>
      <c r="H969" s="1" t="s">
        <v>2458</v>
      </c>
      <c r="I969" s="1" t="s">
        <v>2459</v>
      </c>
      <c r="J969" s="1" t="s">
        <v>2459</v>
      </c>
      <c r="K969" s="2"/>
      <c r="L969" s="1">
        <v>-1.0</v>
      </c>
      <c r="M969" s="1"/>
      <c r="N969" s="1">
        <v>13.756</v>
      </c>
      <c r="O969" s="1" t="s">
        <v>30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1" t="s">
        <v>38</v>
      </c>
      <c r="B970" s="1" t="s">
        <v>16</v>
      </c>
      <c r="C970" s="1">
        <v>249.0</v>
      </c>
      <c r="D970" s="1">
        <v>0.0</v>
      </c>
      <c r="E970" s="2"/>
      <c r="F970" s="1" t="s">
        <v>39</v>
      </c>
      <c r="G970" s="1" t="s">
        <v>35</v>
      </c>
      <c r="H970" s="1" t="s">
        <v>2460</v>
      </c>
      <c r="I970" s="1" t="s">
        <v>2461</v>
      </c>
      <c r="J970" s="1" t="s">
        <v>2461</v>
      </c>
      <c r="K970" s="2"/>
      <c r="L970" s="1">
        <v>12.0</v>
      </c>
      <c r="M970" s="1"/>
      <c r="N970" s="1">
        <v>17.06125</v>
      </c>
      <c r="O970" s="1" t="s">
        <v>43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1" t="s">
        <v>38</v>
      </c>
      <c r="B971" s="1" t="s">
        <v>16</v>
      </c>
      <c r="C971" s="1">
        <v>306.0</v>
      </c>
      <c r="D971" s="1">
        <v>0.0</v>
      </c>
      <c r="E971" s="2"/>
      <c r="F971" s="1" t="s">
        <v>39</v>
      </c>
      <c r="G971" s="1" t="s">
        <v>35</v>
      </c>
      <c r="H971" s="1" t="s">
        <v>2462</v>
      </c>
      <c r="I971" s="1" t="s">
        <v>2463</v>
      </c>
      <c r="J971" s="1" t="s">
        <v>2463</v>
      </c>
      <c r="K971" s="2"/>
      <c r="L971" s="1">
        <v>10.0</v>
      </c>
      <c r="M971" s="1"/>
      <c r="N971" s="1">
        <v>15.845383333333332</v>
      </c>
      <c r="O971" s="1" t="s">
        <v>43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1" t="s">
        <v>55</v>
      </c>
      <c r="B972" s="1" t="s">
        <v>16</v>
      </c>
      <c r="C972" s="1">
        <v>264.0</v>
      </c>
      <c r="D972" s="1">
        <v>0.0</v>
      </c>
      <c r="E972" s="1" t="s">
        <v>379</v>
      </c>
      <c r="F972" s="1" t="s">
        <v>27</v>
      </c>
      <c r="G972" s="1" t="s">
        <v>19</v>
      </c>
      <c r="H972" s="1" t="s">
        <v>2464</v>
      </c>
      <c r="I972" s="1" t="s">
        <v>2465</v>
      </c>
      <c r="J972" s="1" t="s">
        <v>2465</v>
      </c>
      <c r="K972" s="2"/>
      <c r="L972" s="1">
        <v>-6.0</v>
      </c>
      <c r="M972" s="1"/>
      <c r="N972" s="1">
        <v>8.159783333333333</v>
      </c>
      <c r="O972" s="1" t="s">
        <v>30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1" t="s">
        <v>15</v>
      </c>
      <c r="B973" s="1" t="s">
        <v>16</v>
      </c>
      <c r="C973" s="1">
        <v>693.0</v>
      </c>
      <c r="D973" s="1">
        <v>0.0</v>
      </c>
      <c r="E973" s="1" t="s">
        <v>267</v>
      </c>
      <c r="F973" s="1" t="s">
        <v>18</v>
      </c>
      <c r="G973" s="1" t="s">
        <v>19</v>
      </c>
      <c r="H973" s="1" t="s">
        <v>2466</v>
      </c>
      <c r="I973" s="1" t="s">
        <v>2467</v>
      </c>
      <c r="J973" s="1" t="s">
        <v>2468</v>
      </c>
      <c r="K973" s="1" t="s">
        <v>2469</v>
      </c>
      <c r="L973" s="1">
        <v>-4.0</v>
      </c>
      <c r="M973" s="1">
        <v>0.0049</v>
      </c>
      <c r="N973" s="1">
        <v>18.64955</v>
      </c>
      <c r="O973" s="1" t="s">
        <v>24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1" t="s">
        <v>44</v>
      </c>
      <c r="B974" s="1" t="s">
        <v>16</v>
      </c>
      <c r="C974" s="1">
        <v>394.0</v>
      </c>
      <c r="D974" s="1">
        <v>0.0</v>
      </c>
      <c r="E974" s="1" t="s">
        <v>45</v>
      </c>
      <c r="F974" s="1" t="s">
        <v>27</v>
      </c>
      <c r="G974" s="1" t="s">
        <v>19</v>
      </c>
      <c r="H974" s="1" t="s">
        <v>2470</v>
      </c>
      <c r="I974" s="1" t="s">
        <v>2471</v>
      </c>
      <c r="J974" s="1" t="s">
        <v>2471</v>
      </c>
      <c r="K974" s="2"/>
      <c r="L974" s="1">
        <v>2.0</v>
      </c>
      <c r="M974" s="1"/>
      <c r="N974" s="1">
        <v>17.808866666666667</v>
      </c>
      <c r="O974" s="1" t="s">
        <v>30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1" t="s">
        <v>25</v>
      </c>
      <c r="B975" s="1" t="s">
        <v>16</v>
      </c>
      <c r="C975" s="1">
        <v>533.0</v>
      </c>
      <c r="D975" s="1">
        <v>0.0</v>
      </c>
      <c r="E975" s="2"/>
      <c r="F975" s="1" t="s">
        <v>27</v>
      </c>
      <c r="G975" s="1" t="s">
        <v>19</v>
      </c>
      <c r="H975" s="1" t="s">
        <v>2472</v>
      </c>
      <c r="I975" s="1" t="s">
        <v>2473</v>
      </c>
      <c r="J975" s="1" t="s">
        <v>2473</v>
      </c>
      <c r="K975" s="2"/>
      <c r="L975" s="1">
        <v>0.0</v>
      </c>
      <c r="M975" s="1"/>
      <c r="N975" s="1">
        <v>15.736033333333333</v>
      </c>
      <c r="O975" s="1" t="s">
        <v>30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1" t="s">
        <v>44</v>
      </c>
      <c r="B976" s="1" t="s">
        <v>16</v>
      </c>
      <c r="C976" s="1">
        <v>593.0</v>
      </c>
      <c r="D976" s="1">
        <v>0.0</v>
      </c>
      <c r="E976" s="1" t="s">
        <v>45</v>
      </c>
      <c r="F976" s="1" t="s">
        <v>27</v>
      </c>
      <c r="G976" s="1" t="s">
        <v>19</v>
      </c>
      <c r="H976" s="1" t="s">
        <v>2474</v>
      </c>
      <c r="I976" s="1" t="s">
        <v>2475</v>
      </c>
      <c r="J976" s="1" t="s">
        <v>2475</v>
      </c>
      <c r="K976" s="2"/>
      <c r="L976" s="1">
        <v>2.0</v>
      </c>
      <c r="M976" s="1"/>
      <c r="N976" s="1">
        <v>17.72415</v>
      </c>
      <c r="O976" s="1" t="s">
        <v>30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1" t="s">
        <v>15</v>
      </c>
      <c r="B977" s="1" t="s">
        <v>16</v>
      </c>
      <c r="C977" s="1">
        <v>375.0</v>
      </c>
      <c r="D977" s="1">
        <v>0.0</v>
      </c>
      <c r="E977" s="1" t="s">
        <v>45</v>
      </c>
      <c r="F977" s="1" t="s">
        <v>18</v>
      </c>
      <c r="G977" s="1" t="s">
        <v>19</v>
      </c>
      <c r="H977" s="1" t="s">
        <v>2476</v>
      </c>
      <c r="I977" s="1" t="s">
        <v>2477</v>
      </c>
      <c r="J977" s="1" t="s">
        <v>2478</v>
      </c>
      <c r="K977" s="1" t="s">
        <v>2479</v>
      </c>
      <c r="L977" s="1">
        <v>7.0</v>
      </c>
      <c r="M977" s="1">
        <v>6.24695</v>
      </c>
      <c r="N977" s="1">
        <v>23.7408</v>
      </c>
      <c r="O977" s="1" t="s">
        <v>24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1" t="s">
        <v>15</v>
      </c>
      <c r="B978" s="1" t="s">
        <v>16</v>
      </c>
      <c r="C978" s="1">
        <v>374.0</v>
      </c>
      <c r="D978" s="1">
        <v>0.0</v>
      </c>
      <c r="E978" s="1" t="s">
        <v>267</v>
      </c>
      <c r="F978" s="1" t="s">
        <v>18</v>
      </c>
      <c r="G978" s="1" t="s">
        <v>35</v>
      </c>
      <c r="H978" s="1" t="s">
        <v>2480</v>
      </c>
      <c r="I978" s="1" t="s">
        <v>2481</v>
      </c>
      <c r="J978" s="1" t="s">
        <v>2482</v>
      </c>
      <c r="K978" s="1" t="s">
        <v>2483</v>
      </c>
      <c r="L978" s="1">
        <v>-3.0</v>
      </c>
      <c r="M978" s="1">
        <v>0.00675</v>
      </c>
      <c r="N978" s="1">
        <v>19.841466666666665</v>
      </c>
      <c r="O978" s="1" t="s">
        <v>24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1" t="s">
        <v>15</v>
      </c>
      <c r="B979" s="1" t="s">
        <v>16</v>
      </c>
      <c r="C979" s="1">
        <v>247.0</v>
      </c>
      <c r="D979" s="1">
        <v>62.0</v>
      </c>
      <c r="E979" s="2"/>
      <c r="F979" s="1" t="s">
        <v>39</v>
      </c>
      <c r="G979" s="1" t="s">
        <v>35</v>
      </c>
      <c r="H979" s="1" t="s">
        <v>2484</v>
      </c>
      <c r="I979" s="1" t="s">
        <v>2485</v>
      </c>
      <c r="J979" s="1" t="s">
        <v>2485</v>
      </c>
      <c r="K979" s="2"/>
      <c r="L979" s="1">
        <v>-10.0</v>
      </c>
      <c r="M979" s="1"/>
      <c r="N979" s="1">
        <v>8.890433333333334</v>
      </c>
      <c r="O979" s="1" t="s">
        <v>24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1" t="s">
        <v>55</v>
      </c>
      <c r="B980" s="1" t="s">
        <v>16</v>
      </c>
      <c r="C980" s="1">
        <v>319.0</v>
      </c>
      <c r="D980" s="1">
        <v>0.0</v>
      </c>
      <c r="E980" s="1" t="s">
        <v>99</v>
      </c>
      <c r="F980" s="1" t="s">
        <v>27</v>
      </c>
      <c r="G980" s="1" t="s">
        <v>19</v>
      </c>
      <c r="H980" s="1" t="s">
        <v>2486</v>
      </c>
      <c r="I980" s="1" t="s">
        <v>2487</v>
      </c>
      <c r="J980" s="1" t="s">
        <v>2487</v>
      </c>
      <c r="K980" s="2"/>
      <c r="L980" s="1">
        <v>-7.0</v>
      </c>
      <c r="M980" s="1"/>
      <c r="N980" s="1">
        <v>7.078733333333333</v>
      </c>
      <c r="O980" s="1" t="s">
        <v>30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1" t="s">
        <v>25</v>
      </c>
      <c r="B981" s="1" t="s">
        <v>16</v>
      </c>
      <c r="C981" s="1">
        <v>393.0</v>
      </c>
      <c r="D981" s="1">
        <v>0.0</v>
      </c>
      <c r="E981" s="2"/>
      <c r="F981" s="1" t="s">
        <v>27</v>
      </c>
      <c r="G981" s="1" t="s">
        <v>19</v>
      </c>
      <c r="H981" s="1" t="s">
        <v>2488</v>
      </c>
      <c r="I981" s="1" t="s">
        <v>2489</v>
      </c>
      <c r="J981" s="1" t="s">
        <v>2489</v>
      </c>
      <c r="K981" s="2"/>
      <c r="L981" s="1">
        <v>-6.0</v>
      </c>
      <c r="M981" s="1"/>
      <c r="N981" s="1">
        <v>8.296283333333333</v>
      </c>
      <c r="O981" s="1" t="s">
        <v>30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1" t="s">
        <v>15</v>
      </c>
      <c r="B982" s="1" t="s">
        <v>16</v>
      </c>
      <c r="C982" s="1">
        <v>413.0</v>
      </c>
      <c r="D982" s="1">
        <v>0.0</v>
      </c>
      <c r="E982" s="1" t="s">
        <v>267</v>
      </c>
      <c r="F982" s="1" t="s">
        <v>18</v>
      </c>
      <c r="G982" s="1" t="s">
        <v>35</v>
      </c>
      <c r="H982" s="1" t="s">
        <v>2490</v>
      </c>
      <c r="I982" s="1" t="s">
        <v>2491</v>
      </c>
      <c r="J982" s="1" t="s">
        <v>2492</v>
      </c>
      <c r="K982" s="1" t="s">
        <v>2493</v>
      </c>
      <c r="L982" s="1">
        <v>-4.0</v>
      </c>
      <c r="M982" s="1">
        <v>0.00525</v>
      </c>
      <c r="N982" s="1">
        <v>13.86205</v>
      </c>
      <c r="O982" s="1" t="s">
        <v>24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1" t="s">
        <v>25</v>
      </c>
      <c r="B983" s="1" t="s">
        <v>16</v>
      </c>
      <c r="C983" s="1">
        <v>321.0</v>
      </c>
      <c r="D983" s="1">
        <v>0.0</v>
      </c>
      <c r="E983" s="2"/>
      <c r="F983" s="1" t="s">
        <v>27</v>
      </c>
      <c r="G983" s="1" t="s">
        <v>19</v>
      </c>
      <c r="H983" s="1" t="s">
        <v>2494</v>
      </c>
      <c r="I983" s="1" t="s">
        <v>2495</v>
      </c>
      <c r="J983" s="1" t="s">
        <v>2495</v>
      </c>
      <c r="K983" s="2"/>
      <c r="L983" s="1">
        <v>-4.0</v>
      </c>
      <c r="M983" s="1"/>
      <c r="N983" s="1">
        <v>10.741616666666667</v>
      </c>
      <c r="O983" s="1" t="s">
        <v>30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1" t="s">
        <v>15</v>
      </c>
      <c r="B984" s="1" t="s">
        <v>16</v>
      </c>
      <c r="C984" s="1">
        <v>245.0</v>
      </c>
      <c r="D984" s="1">
        <v>61.0</v>
      </c>
      <c r="E984" s="2"/>
      <c r="F984" s="1" t="s">
        <v>39</v>
      </c>
      <c r="G984" s="1" t="s">
        <v>52</v>
      </c>
      <c r="H984" s="1" t="s">
        <v>2496</v>
      </c>
      <c r="I984" s="1" t="s">
        <v>2497</v>
      </c>
      <c r="J984" s="1" t="s">
        <v>2497</v>
      </c>
      <c r="K984" s="2"/>
      <c r="L984" s="1">
        <v>-13.0</v>
      </c>
      <c r="M984" s="1"/>
      <c r="N984" s="1">
        <v>12.921283333333333</v>
      </c>
      <c r="O984" s="1" t="s">
        <v>24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1" t="s">
        <v>25</v>
      </c>
      <c r="B985" s="1" t="s">
        <v>16</v>
      </c>
      <c r="C985" s="1">
        <v>429.0</v>
      </c>
      <c r="D985" s="1">
        <v>0.0</v>
      </c>
      <c r="E985" s="2"/>
      <c r="F985" s="1" t="s">
        <v>27</v>
      </c>
      <c r="G985" s="1" t="s">
        <v>19</v>
      </c>
      <c r="H985" s="1" t="s">
        <v>2498</v>
      </c>
      <c r="I985" s="1" t="s">
        <v>2499</v>
      </c>
      <c r="J985" s="1" t="s">
        <v>2499</v>
      </c>
      <c r="K985" s="2"/>
      <c r="L985" s="1">
        <v>-7.0</v>
      </c>
      <c r="M985" s="1"/>
      <c r="N985" s="1">
        <v>7.441166666666667</v>
      </c>
      <c r="O985" s="1" t="s">
        <v>30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1" t="s">
        <v>38</v>
      </c>
      <c r="B986" s="1" t="s">
        <v>16</v>
      </c>
      <c r="C986" s="1">
        <v>249.0</v>
      </c>
      <c r="D986" s="1">
        <v>0.0</v>
      </c>
      <c r="E986" s="2"/>
      <c r="F986" s="1" t="s">
        <v>39</v>
      </c>
      <c r="G986" s="1" t="s">
        <v>35</v>
      </c>
      <c r="H986" s="1" t="s">
        <v>2500</v>
      </c>
      <c r="I986" s="1" t="s">
        <v>2501</v>
      </c>
      <c r="J986" s="1" t="s">
        <v>2501</v>
      </c>
      <c r="K986" s="2"/>
      <c r="L986" s="1">
        <v>3.0</v>
      </c>
      <c r="M986" s="1"/>
      <c r="N986" s="1">
        <v>8.852583333333333</v>
      </c>
      <c r="O986" s="1" t="s">
        <v>43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1" t="s">
        <v>44</v>
      </c>
      <c r="B987" s="1" t="s">
        <v>16</v>
      </c>
      <c r="C987" s="1">
        <v>289.0</v>
      </c>
      <c r="D987" s="1">
        <v>0.0</v>
      </c>
      <c r="E987" s="1" t="s">
        <v>45</v>
      </c>
      <c r="F987" s="1" t="s">
        <v>27</v>
      </c>
      <c r="G987" s="1" t="s">
        <v>19</v>
      </c>
      <c r="H987" s="1" t="s">
        <v>2502</v>
      </c>
      <c r="I987" s="1" t="s">
        <v>2503</v>
      </c>
      <c r="J987" s="1" t="s">
        <v>2503</v>
      </c>
      <c r="K987" s="2"/>
      <c r="L987" s="1">
        <v>-8.0</v>
      </c>
      <c r="M987" s="1"/>
      <c r="N987" s="1">
        <v>6.382416666666667</v>
      </c>
      <c r="O987" s="1" t="s">
        <v>30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1" t="s">
        <v>25</v>
      </c>
      <c r="B988" s="1" t="s">
        <v>16</v>
      </c>
      <c r="C988" s="1">
        <v>329.0</v>
      </c>
      <c r="D988" s="1">
        <v>0.0</v>
      </c>
      <c r="E988" s="2"/>
      <c r="F988" s="1" t="s">
        <v>27</v>
      </c>
      <c r="G988" s="1" t="s">
        <v>19</v>
      </c>
      <c r="H988" s="1" t="s">
        <v>2504</v>
      </c>
      <c r="I988" s="1" t="s">
        <v>2505</v>
      </c>
      <c r="J988" s="1" t="s">
        <v>2505</v>
      </c>
      <c r="K988" s="2"/>
      <c r="L988" s="1">
        <v>-7.0</v>
      </c>
      <c r="M988" s="1"/>
      <c r="N988" s="1">
        <v>7.29625</v>
      </c>
      <c r="O988" s="1" t="s">
        <v>30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1" t="s">
        <v>25</v>
      </c>
      <c r="B989" s="1" t="s">
        <v>16</v>
      </c>
      <c r="C989" s="1">
        <v>249.0</v>
      </c>
      <c r="D989" s="1">
        <v>0.0</v>
      </c>
      <c r="E989" s="2"/>
      <c r="F989" s="1" t="s">
        <v>27</v>
      </c>
      <c r="G989" s="1" t="s">
        <v>19</v>
      </c>
      <c r="H989" s="1" t="s">
        <v>2506</v>
      </c>
      <c r="I989" s="1" t="s">
        <v>2507</v>
      </c>
      <c r="J989" s="1" t="s">
        <v>2507</v>
      </c>
      <c r="K989" s="2"/>
      <c r="L989" s="1">
        <v>-8.0</v>
      </c>
      <c r="M989" s="1"/>
      <c r="N989" s="1">
        <v>6.79615</v>
      </c>
      <c r="O989" s="1" t="s">
        <v>30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1" t="s">
        <v>25</v>
      </c>
      <c r="B990" s="1" t="s">
        <v>16</v>
      </c>
      <c r="C990" s="1">
        <v>319.0</v>
      </c>
      <c r="D990" s="1">
        <v>0.0</v>
      </c>
      <c r="E990" s="2"/>
      <c r="F990" s="1" t="s">
        <v>27</v>
      </c>
      <c r="G990" s="1" t="s">
        <v>19</v>
      </c>
      <c r="H990" s="1" t="s">
        <v>2508</v>
      </c>
      <c r="I990" s="1" t="s">
        <v>2509</v>
      </c>
      <c r="J990" s="1" t="s">
        <v>2509</v>
      </c>
      <c r="K990" s="2"/>
      <c r="L990" s="1">
        <v>-4.0</v>
      </c>
      <c r="M990" s="1"/>
      <c r="N990" s="1">
        <v>10.367983333333333</v>
      </c>
      <c r="O990" s="1" t="s">
        <v>30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1" t="s">
        <v>15</v>
      </c>
      <c r="B991" s="1" t="s">
        <v>16</v>
      </c>
      <c r="C991" s="1">
        <v>1151.0</v>
      </c>
      <c r="D991" s="1">
        <v>0.0</v>
      </c>
      <c r="E991" s="1" t="s">
        <v>267</v>
      </c>
      <c r="F991" s="1" t="s">
        <v>18</v>
      </c>
      <c r="G991" s="1" t="s">
        <v>19</v>
      </c>
      <c r="H991" s="1" t="s">
        <v>2510</v>
      </c>
      <c r="I991" s="1" t="s">
        <v>2511</v>
      </c>
      <c r="J991" s="1" t="s">
        <v>2512</v>
      </c>
      <c r="K991" s="1" t="s">
        <v>2513</v>
      </c>
      <c r="L991" s="1">
        <v>1.0</v>
      </c>
      <c r="M991" s="1">
        <v>0.005316666666666667</v>
      </c>
      <c r="N991" s="1">
        <v>31.984283333333334</v>
      </c>
      <c r="O991" s="1" t="s">
        <v>24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1" t="s">
        <v>25</v>
      </c>
      <c r="B992" s="1" t="s">
        <v>16</v>
      </c>
      <c r="C992" s="1">
        <v>415.0</v>
      </c>
      <c r="D992" s="1">
        <v>0.0</v>
      </c>
      <c r="E992" s="2"/>
      <c r="F992" s="1" t="s">
        <v>27</v>
      </c>
      <c r="G992" s="1" t="s">
        <v>35</v>
      </c>
      <c r="H992" s="1" t="s">
        <v>2514</v>
      </c>
      <c r="I992" s="1" t="s">
        <v>2515</v>
      </c>
      <c r="J992" s="1" t="s">
        <v>2515</v>
      </c>
      <c r="K992" s="2"/>
      <c r="L992" s="1">
        <v>-7.0</v>
      </c>
      <c r="M992" s="1"/>
      <c r="N992" s="1">
        <v>7.6711</v>
      </c>
      <c r="O992" s="1" t="s">
        <v>30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1" t="s">
        <v>44</v>
      </c>
      <c r="B993" s="1" t="s">
        <v>16</v>
      </c>
      <c r="C993" s="1">
        <v>461.0</v>
      </c>
      <c r="D993" s="1">
        <v>0.0</v>
      </c>
      <c r="E993" s="1" t="s">
        <v>45</v>
      </c>
      <c r="F993" s="1" t="s">
        <v>27</v>
      </c>
      <c r="G993" s="1" t="s">
        <v>19</v>
      </c>
      <c r="H993" s="1" t="s">
        <v>2516</v>
      </c>
      <c r="I993" s="1" t="s">
        <v>2517</v>
      </c>
      <c r="J993" s="1" t="s">
        <v>2517</v>
      </c>
      <c r="K993" s="2"/>
      <c r="L993" s="1">
        <v>-3.0</v>
      </c>
      <c r="M993" s="1"/>
      <c r="N993" s="1">
        <v>11.569883333333333</v>
      </c>
      <c r="O993" s="1" t="s">
        <v>30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1" t="s">
        <v>15</v>
      </c>
      <c r="B994" s="1" t="s">
        <v>16</v>
      </c>
      <c r="C994" s="1">
        <v>247.0</v>
      </c>
      <c r="D994" s="1">
        <v>62.0</v>
      </c>
      <c r="E994" s="2"/>
      <c r="F994" s="1" t="s">
        <v>39</v>
      </c>
      <c r="G994" s="1" t="s">
        <v>52</v>
      </c>
      <c r="H994" s="1" t="s">
        <v>2518</v>
      </c>
      <c r="I994" s="1" t="s">
        <v>2519</v>
      </c>
      <c r="J994" s="1" t="s">
        <v>2519</v>
      </c>
      <c r="K994" s="2"/>
      <c r="L994" s="1">
        <v>-14.0</v>
      </c>
      <c r="M994" s="1"/>
      <c r="N994" s="1">
        <v>8.9457</v>
      </c>
      <c r="O994" s="1" t="s">
        <v>24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1" t="s">
        <v>38</v>
      </c>
      <c r="B995" s="1" t="s">
        <v>16</v>
      </c>
      <c r="C995" s="1">
        <v>249.0</v>
      </c>
      <c r="D995" s="1">
        <v>0.0</v>
      </c>
      <c r="E995" s="2"/>
      <c r="F995" s="1" t="s">
        <v>39</v>
      </c>
      <c r="G995" s="1" t="s">
        <v>35</v>
      </c>
      <c r="H995" s="1" t="s">
        <v>2520</v>
      </c>
      <c r="I995" s="1" t="s">
        <v>2521</v>
      </c>
      <c r="J995" s="1" t="s">
        <v>2521</v>
      </c>
      <c r="K995" s="2"/>
      <c r="L995" s="1">
        <v>6.0</v>
      </c>
      <c r="M995" s="1"/>
      <c r="N995" s="1">
        <v>11.285683333333333</v>
      </c>
      <c r="O995" s="1" t="s">
        <v>43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1" t="s">
        <v>38</v>
      </c>
      <c r="B996" s="1" t="s">
        <v>16</v>
      </c>
      <c r="C996" s="1">
        <v>249.0</v>
      </c>
      <c r="D996" s="1">
        <v>0.0</v>
      </c>
      <c r="E996" s="2"/>
      <c r="F996" s="1" t="s">
        <v>39</v>
      </c>
      <c r="G996" s="1" t="s">
        <v>35</v>
      </c>
      <c r="H996" s="1" t="s">
        <v>2522</v>
      </c>
      <c r="I996" s="1" t="s">
        <v>2523</v>
      </c>
      <c r="J996" s="1" t="s">
        <v>2523</v>
      </c>
      <c r="K996" s="2"/>
      <c r="L996" s="1">
        <v>4.0</v>
      </c>
      <c r="M996" s="1"/>
      <c r="N996" s="1">
        <v>9.32855</v>
      </c>
      <c r="O996" s="1" t="s">
        <v>43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S1018" s="2"/>
      <c r="T1018" s="2"/>
      <c r="U1018" s="2"/>
      <c r="V1018" s="2"/>
      <c r="W1018" s="2"/>
      <c r="X1018" s="2"/>
      <c r="Y1018" s="2"/>
      <c r="Z1018" s="2"/>
      <c r="AB1018" s="2"/>
      <c r="AC1018" s="2"/>
      <c r="AD1018" s="2"/>
      <c r="AE1018" s="2"/>
    </row>
    <row r="1019">
      <c r="A1019" s="2"/>
      <c r="B1019" s="2"/>
      <c r="C1019" s="4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>
      <c r="A1041" s="2"/>
      <c r="B1041" s="2"/>
      <c r="C1041" s="4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D1056" s="2"/>
      <c r="AE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S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S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>
      <c r="A1095" s="2"/>
      <c r="B1095" s="2"/>
      <c r="C1095" s="4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S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S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S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S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</row>
  </sheetData>
  <autoFilter ref="$A$1:$N$1145">
    <filterColumn colId="1">
      <filters blank="1">
        <filter val="canceled"/>
      </filters>
    </filterColumn>
    <filterColumn colId="0">
      <filters blank="1">
        <filter val="damejidlo"/>
        <filter val="wolt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2524</v>
      </c>
      <c r="B1" s="6"/>
      <c r="C1" s="6"/>
      <c r="D1" s="6"/>
      <c r="E1" s="7"/>
      <c r="F1" s="8" t="s">
        <v>2525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2526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45992.0</v>
      </c>
      <c r="B5" s="6"/>
      <c r="C5" s="14" t="s">
        <v>2527</v>
      </c>
      <c r="D5" s="15">
        <v>45998.0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Pondělí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2528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2533</v>
      </c>
      <c r="B11" s="25">
        <v>34169.0</v>
      </c>
      <c r="C11" s="26">
        <v>25660.0</v>
      </c>
      <c r="D11" s="27">
        <f t="shared" ref="D11:D26" si="1">C11-B11</f>
        <v>-8509</v>
      </c>
      <c r="E11" s="28" t="s">
        <v>2534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2535</v>
      </c>
      <c r="B12" s="29">
        <v>37476.5</v>
      </c>
      <c r="C12" s="26">
        <v>37476.5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2536</v>
      </c>
      <c r="B13" s="29">
        <v>0.0</v>
      </c>
      <c r="C13" s="26"/>
      <c r="D13" s="27">
        <f t="shared" si="1"/>
        <v>0</v>
      </c>
      <c r="E13" s="28" t="s">
        <v>2537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2538</v>
      </c>
      <c r="B14" s="25">
        <v>4500.0</v>
      </c>
      <c r="C14" s="26">
        <v>8500.0</v>
      </c>
      <c r="D14" s="27">
        <f t="shared" si="1"/>
        <v>4000</v>
      </c>
      <c r="E14" s="28" t="s">
        <v>2539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2540</v>
      </c>
      <c r="B15" s="29">
        <v>0.0</v>
      </c>
      <c r="C15" s="26"/>
      <c r="D15" s="27">
        <f t="shared" si="1"/>
        <v>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2541</v>
      </c>
      <c r="B16" s="29">
        <v>166.0</v>
      </c>
      <c r="C16" s="26">
        <v>5676.0</v>
      </c>
      <c r="D16" s="27">
        <f t="shared" si="1"/>
        <v>5510</v>
      </c>
      <c r="E16" s="28" t="s">
        <v>2542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2543</v>
      </c>
      <c r="B17" s="29">
        <v>1010.0</v>
      </c>
      <c r="C17" s="26">
        <v>1010.0</v>
      </c>
      <c r="D17" s="27">
        <f t="shared" si="1"/>
        <v>0</v>
      </c>
      <c r="E17" s="28" t="s">
        <v>2544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2545</v>
      </c>
      <c r="B18" s="29">
        <v>4080.0</v>
      </c>
      <c r="C18" s="26">
        <v>4080.0</v>
      </c>
      <c r="D18" s="27">
        <f t="shared" si="1"/>
        <v>0</v>
      </c>
      <c r="E18" s="2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2546</v>
      </c>
      <c r="B19" s="29">
        <v>93929.0</v>
      </c>
      <c r="C19" s="33">
        <f t="array" ref="C19">SUMIFS(INDIRECT(A1 &amp; " Restia!C:C"), INDIRECT(A1 &amp; " Restia!A:A"), A19, INDIRECT(A1 &amp; " Restia!B:B"), "&lt;&gt;cancele")</f>
        <v>93929</v>
      </c>
      <c r="D19" s="27">
        <f t="shared" si="1"/>
        <v>0</v>
      </c>
      <c r="E19" s="3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2547</v>
      </c>
      <c r="B20" s="29">
        <v>39718.0</v>
      </c>
      <c r="C20" s="9">
        <f t="array" ref="C20">SUMIFS( INDIRECT(A1 &amp; " Restia!C:C"), INDIRECT(A1 &amp; " Restia!A:A"), A20, INDIRECT(A1 &amp; " Restia!B:B"), "&lt;&gt;canceled" )</f>
        <v>39295</v>
      </c>
      <c r="D20" s="27">
        <f t="shared" si="1"/>
        <v>-423</v>
      </c>
      <c r="E20" s="3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2548</v>
      </c>
      <c r="B21" s="29">
        <v>95487.0</v>
      </c>
      <c r="C21" s="9">
        <f t="array" ref="C21">SUMIFS( INDIRECT(A1 &amp; " Restia!C:C"), INDIRECT(A1 &amp; " Restia!A:A"), "damejidlo", INDIRECT(A1 &amp; " Restia!G:G"), "online", INDIRECT(A1 &amp; " Restia!B:B"), "&lt;&gt;canceled" )</f>
        <v>95118</v>
      </c>
      <c r="D21" s="27">
        <f t="shared" si="1"/>
        <v>-369</v>
      </c>
      <c r="E21" s="3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2549</v>
      </c>
      <c r="B22" s="29">
        <v>98615.0</v>
      </c>
      <c r="C22" s="9">
        <f t="array" ref="C22">SUMIFS( INDIRECT(A1 &amp; " Restia!C:C"), INDIRECT(A1 &amp; " Restia!A:A"), "generic", INDIRECT(A1 &amp; " Restia!G:G"), "online", INDIRECT(A1 &amp; " Restia!B:B"), "&lt;&gt;canceled" )</f>
        <v>98615</v>
      </c>
      <c r="D22" s="27">
        <f t="shared" si="1"/>
        <v>0</v>
      </c>
      <c r="E22" s="34"/>
      <c r="F22" s="8" t="s">
        <v>2550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2551</v>
      </c>
      <c r="B23" s="29">
        <v>393.0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393</v>
      </c>
      <c r="D23" s="27">
        <f t="shared" si="1"/>
        <v>0</v>
      </c>
      <c r="E23" s="3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2552</v>
      </c>
      <c r="B24" s="29">
        <v>10357.0</v>
      </c>
      <c r="C24" s="9">
        <f t="array" ref="C24">SUMIFS( INDIRECT(A1 &amp; " Restia!C:C"), INDIRECT(A1 &amp; " Restia!A:A"), "damejidlo", INDIRECT(A1 &amp; " Restia!G:G"), "cash", INDIRECT(A1 &amp; " Restia!B:B"), "&lt;&gt;canceled")</f>
        <v>10357</v>
      </c>
      <c r="D24" s="27">
        <f t="shared" si="1"/>
        <v>0</v>
      </c>
      <c r="E24" s="3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2553</v>
      </c>
      <c r="B25" s="29">
        <v>409543.0</v>
      </c>
      <c r="C25" s="9">
        <f t="array" ref="C25">SUM(INDIRECT(A1 &amp; " Restia!C:C")) - SUMIFS(INDIRECT(A1 &amp; " Restia!C:C"), INDIRECT(A1 &amp; " Restia!B:B"), "canceled")</f>
        <v>408751</v>
      </c>
      <c r="D25" s="27">
        <f t="shared" si="1"/>
        <v>-792</v>
      </c>
      <c r="E25" s="3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2554</v>
      </c>
      <c r="B26" s="37">
        <v>0.5</v>
      </c>
      <c r="C26" s="27">
        <f>sum(C11:C23)-C25</f>
        <v>1001.5</v>
      </c>
      <c r="D26" s="37">
        <f t="shared" si="1"/>
        <v>1001</v>
      </c>
      <c r="E26" s="38" t="s">
        <v>2555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2556</v>
      </c>
      <c r="B1" s="6"/>
      <c r="C1" s="6"/>
      <c r="D1" s="6"/>
      <c r="E1" s="7"/>
      <c r="F1" s="8" t="s">
        <v>2525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2526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45992.0</v>
      </c>
      <c r="B5" s="6"/>
      <c r="C5" s="14" t="s">
        <v>2527</v>
      </c>
      <c r="D5" s="15">
        <v>45998.0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Pondělí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2528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2533</v>
      </c>
      <c r="B11" s="25">
        <v>22744.6</v>
      </c>
      <c r="C11" s="26">
        <v>22745.0</v>
      </c>
      <c r="D11" s="27">
        <f t="shared" ref="D11:D26" si="1">C11-B11</f>
        <v>0.4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2535</v>
      </c>
      <c r="B12" s="29">
        <v>28722.0</v>
      </c>
      <c r="C12" s="26">
        <v>28722.0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2536</v>
      </c>
      <c r="B13" s="29">
        <v>0.0</v>
      </c>
      <c r="C13" s="26"/>
      <c r="D13" s="27">
        <f t="shared" si="1"/>
        <v>0</v>
      </c>
      <c r="E13" s="2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2538</v>
      </c>
      <c r="B14" s="29">
        <v>0.0</v>
      </c>
      <c r="C14" s="26"/>
      <c r="D14" s="27">
        <f t="shared" si="1"/>
        <v>0</v>
      </c>
      <c r="E14" s="2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2540</v>
      </c>
      <c r="B15" s="29">
        <v>0.0</v>
      </c>
      <c r="C15" s="26"/>
      <c r="D15" s="27">
        <f t="shared" si="1"/>
        <v>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2541</v>
      </c>
      <c r="B16" s="29">
        <v>0.0</v>
      </c>
      <c r="C16" s="26"/>
      <c r="D16" s="27">
        <f t="shared" si="1"/>
        <v>0</v>
      </c>
      <c r="E16" s="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2543</v>
      </c>
      <c r="B17" s="29">
        <v>200.0</v>
      </c>
      <c r="C17" s="26">
        <v>200.0</v>
      </c>
      <c r="D17" s="27">
        <f t="shared" si="1"/>
        <v>0</v>
      </c>
      <c r="E17" s="28" t="s">
        <v>2557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2545</v>
      </c>
      <c r="B18" s="29">
        <v>920.0</v>
      </c>
      <c r="C18" s="26">
        <v>920.0</v>
      </c>
      <c r="D18" s="27">
        <f t="shared" si="1"/>
        <v>0</v>
      </c>
      <c r="E18" s="3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2546</v>
      </c>
      <c r="B19" s="29">
        <v>11227.0</v>
      </c>
      <c r="C19" s="33">
        <f t="array" ref="C19">SUMIFS(INDIRECT(A1 &amp; " Restia!C:C"), INDIRECT(A1 &amp; " Restia!A:A"), A19, INDIRECT(A1 &amp; " Restia!B:B"), "&lt;&gt;cancele")</f>
        <v>11227</v>
      </c>
      <c r="D19" s="27">
        <f t="shared" si="1"/>
        <v>0</v>
      </c>
      <c r="E19" s="3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2547</v>
      </c>
      <c r="B20" s="29">
        <v>6488.0</v>
      </c>
      <c r="C20" s="9">
        <f t="array" ref="C20">SUMIFS( INDIRECT(A1 &amp; " Restia!C:C"), INDIRECT(A1 &amp; " Restia!A:A"), A20, INDIRECT(A1 &amp; " Restia!B:B"), "&lt;&gt;canceled" )</f>
        <v>6488</v>
      </c>
      <c r="D20" s="27">
        <f t="shared" si="1"/>
        <v>0</v>
      </c>
      <c r="E20" s="3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2548</v>
      </c>
      <c r="B21" s="29">
        <v>20182.25</v>
      </c>
      <c r="C21" s="9">
        <f t="array" ref="C21">SUMIFS( INDIRECT(A1 &amp; " Restia!C:C"), INDIRECT(A1 &amp; " Restia!A:A"), "damejidlo", INDIRECT(A1 &amp; " Restia!G:G"), "online", INDIRECT(A1 &amp; " Restia!B:B"), "&lt;&gt;canceled" )</f>
        <v>20182.25</v>
      </c>
      <c r="D21" s="27">
        <f t="shared" si="1"/>
        <v>0</v>
      </c>
      <c r="E21" s="3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2549</v>
      </c>
      <c r="B22" s="29">
        <v>10014.0</v>
      </c>
      <c r="C22" s="9">
        <f t="array" ref="C22">SUMIFS( INDIRECT(A1 &amp; " Restia!C:C"), INDIRECT(A1 &amp; " Restia!A:A"), "generic", INDIRECT(A1 &amp; " Restia!G:G"), "online", INDIRECT(A1 &amp; " Restia!B:B"), "&lt;&gt;canceled" )</f>
        <v>10014</v>
      </c>
      <c r="D22" s="27">
        <f t="shared" si="1"/>
        <v>0</v>
      </c>
      <c r="E22" s="34"/>
      <c r="F22" s="8" t="s">
        <v>2550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2551</v>
      </c>
      <c r="B23" s="29">
        <v>636.0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636</v>
      </c>
      <c r="D23" s="27">
        <f t="shared" si="1"/>
        <v>0</v>
      </c>
      <c r="E23" s="3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2552</v>
      </c>
      <c r="B24" s="29">
        <v>3007.75</v>
      </c>
      <c r="C24" s="9">
        <f t="array" ref="C24">SUMIFS( INDIRECT(A1 &amp; " Restia!C:C"), INDIRECT(A1 &amp; " Restia!A:A"), "damejidlo", INDIRECT(A1 &amp; " Restia!G:G"), "cash", INDIRECT(A1 &amp; " Restia!B:B"), "&lt;&gt;canceled")</f>
        <v>3007.75</v>
      </c>
      <c r="D24" s="27">
        <f t="shared" si="1"/>
        <v>0</v>
      </c>
      <c r="E24" s="3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2553</v>
      </c>
      <c r="B25" s="29">
        <v>101131.40000000001</v>
      </c>
      <c r="C25" s="9">
        <f t="array" ref="C25">SUM(INDIRECT(A1 &amp; " Restia!C:C")) - SUMIFS(INDIRECT(A1 &amp; " Restia!C:C"), INDIRECT(A1 &amp; " Restia!B:B"), "canceled")</f>
        <v>100782.4</v>
      </c>
      <c r="D25" s="27">
        <f t="shared" si="1"/>
        <v>-349</v>
      </c>
      <c r="E25" s="3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2554</v>
      </c>
      <c r="B26" s="37">
        <v>2.4499999999861757</v>
      </c>
      <c r="C26" s="27">
        <f>sum(C11:C23)-C25</f>
        <v>351.85</v>
      </c>
      <c r="D26" s="37">
        <f t="shared" si="1"/>
        <v>349.4</v>
      </c>
      <c r="E26" s="3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3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2558</v>
      </c>
      <c r="B1" s="6"/>
      <c r="C1" s="6"/>
      <c r="D1" s="6"/>
      <c r="E1" s="7"/>
      <c r="F1" s="8" t="s">
        <v>2525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2526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45992.0</v>
      </c>
      <c r="B5" s="6"/>
      <c r="C5" s="14" t="s">
        <v>2527</v>
      </c>
      <c r="D5" s="15">
        <v>45998.0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Pondělí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2528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2533</v>
      </c>
      <c r="B11" s="25">
        <v>34817.0</v>
      </c>
      <c r="C11" s="26">
        <v>34817.0</v>
      </c>
      <c r="D11" s="27">
        <f t="shared" ref="D11:D26" si="1">C11-B11</f>
        <v>0</v>
      </c>
      <c r="E11" s="4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2535</v>
      </c>
      <c r="B12" s="29">
        <v>37144.0</v>
      </c>
      <c r="C12" s="26">
        <v>37144.0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2536</v>
      </c>
      <c r="B13" s="29">
        <v>2400.0</v>
      </c>
      <c r="C13" s="26">
        <v>2400.0</v>
      </c>
      <c r="D13" s="27">
        <f t="shared" si="1"/>
        <v>0</v>
      </c>
      <c r="E13" s="4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2538</v>
      </c>
      <c r="B14" s="29">
        <v>0.0</v>
      </c>
      <c r="C14" s="26"/>
      <c r="D14" s="27">
        <f t="shared" si="1"/>
        <v>0</v>
      </c>
      <c r="E14" s="4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2540</v>
      </c>
      <c r="B15" s="29">
        <v>440.0</v>
      </c>
      <c r="C15" s="26"/>
      <c r="D15" s="27">
        <f t="shared" si="1"/>
        <v>-440</v>
      </c>
      <c r="E15" s="4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2541</v>
      </c>
      <c r="B16" s="29">
        <v>0.0</v>
      </c>
      <c r="C16" s="26"/>
      <c r="D16" s="27">
        <f t="shared" si="1"/>
        <v>0</v>
      </c>
      <c r="E16" s="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2543</v>
      </c>
      <c r="B17" s="29">
        <v>655.0</v>
      </c>
      <c r="C17" s="26">
        <v>655.0</v>
      </c>
      <c r="D17" s="27">
        <f t="shared" si="1"/>
        <v>0</v>
      </c>
      <c r="E17" s="28" t="s">
        <v>2559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2545</v>
      </c>
      <c r="B18" s="29">
        <v>6360.0</v>
      </c>
      <c r="C18" s="26">
        <v>6800.0</v>
      </c>
      <c r="D18" s="27">
        <f t="shared" si="1"/>
        <v>440</v>
      </c>
      <c r="E18" s="4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2546</v>
      </c>
      <c r="B19" s="29">
        <v>130098.0</v>
      </c>
      <c r="C19" s="33">
        <f t="array" ref="C19">SUMIFS(INDIRECT(A1 &amp; " Restia!C:C"), INDIRECT(A1 &amp; " Restia!A:A"), A19, INDIRECT(A1 &amp; " Restia!B:B"), "&lt;&gt;canceled")</f>
        <v>130098</v>
      </c>
      <c r="D19" s="27">
        <f t="shared" si="1"/>
        <v>0</v>
      </c>
      <c r="E19" s="4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2547</v>
      </c>
      <c r="B20" s="29">
        <v>34355.0</v>
      </c>
      <c r="C20" s="9">
        <f t="array" ref="C20">SUMIFS( INDIRECT(A1 &amp; " Restia!C:C"), INDIRECT(A1 &amp; " Restia!A:A"), A20, INDIRECT(A1 &amp; " Restia!B:B"), "&lt;&gt;canceled" )</f>
        <v>34355</v>
      </c>
      <c r="D20" s="27">
        <f t="shared" si="1"/>
        <v>0</v>
      </c>
      <c r="E20" s="4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2548</v>
      </c>
      <c r="B21" s="29">
        <v>125744.0</v>
      </c>
      <c r="C21" s="9">
        <f t="array" ref="C21">SUMIFS( INDIRECT(A1 &amp; " Restia!C:C"), INDIRECT(A1 &amp; " Restia!A:A"), "damejidlo", INDIRECT(A1 &amp; " Restia!G:G"), "online", INDIRECT(A1 &amp; " Restia!B:B"), "&lt;&gt;canceled" )</f>
        <v>125744</v>
      </c>
      <c r="D21" s="27">
        <f t="shared" si="1"/>
        <v>0</v>
      </c>
      <c r="E21" s="4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2549</v>
      </c>
      <c r="B22" s="29">
        <v>113633.0</v>
      </c>
      <c r="C22" s="9">
        <f t="array" ref="C22">SUMIFS( INDIRECT(A1 &amp; " Restia!C:C"), INDIRECT(A1 &amp; " Restia!A:A"), "generic", INDIRECT(A1 &amp; " Restia!G:G"), "online", INDIRECT(A1 &amp; " Restia!B:B"), "&lt;&gt;canceled" )</f>
        <v>113633</v>
      </c>
      <c r="D22" s="27">
        <f t="shared" si="1"/>
        <v>0</v>
      </c>
      <c r="E22" s="40"/>
      <c r="F22" s="8" t="s">
        <v>2550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2551</v>
      </c>
      <c r="B23" s="29">
        <v>4878.0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4878</v>
      </c>
      <c r="D23" s="27">
        <f t="shared" si="1"/>
        <v>0</v>
      </c>
      <c r="E23" s="4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2552</v>
      </c>
      <c r="B24" s="29">
        <v>19674.0</v>
      </c>
      <c r="C24" s="9">
        <f t="array" ref="C24">SUMIFS( INDIRECT(A1 &amp; " Restia!C:C"), INDIRECT(A1 &amp; " Restia!A:A"), "damejidlo", INDIRECT(A1 &amp; " Restia!G:G"), "cash", INDIRECT(A1 &amp; " Restia!B:B"), "&lt;&gt;canceled")</f>
        <v>19674</v>
      </c>
      <c r="D24" s="27">
        <f t="shared" si="1"/>
        <v>0</v>
      </c>
      <c r="E24" s="4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2553</v>
      </c>
      <c r="B25" s="29">
        <v>490493.5</v>
      </c>
      <c r="C25" s="9">
        <f t="array" ref="C25">SUM(INDIRECT(A1 &amp; " Restia!C:C")) - SUMIFS(INDIRECT(A1 &amp; " Restia!C:C"), INDIRECT(A1 &amp; " Restia!B:B"), "canceled")</f>
        <v>490493.5</v>
      </c>
      <c r="D25" s="27">
        <f t="shared" si="1"/>
        <v>0</v>
      </c>
      <c r="E25" s="4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2554</v>
      </c>
      <c r="B26" s="41">
        <v>30.5</v>
      </c>
      <c r="C26" s="42">
        <f>sum(C11:C23)-C25</f>
        <v>30.5</v>
      </c>
      <c r="D26" s="43">
        <f t="shared" si="1"/>
        <v>0</v>
      </c>
      <c r="E26" s="4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55</v>
      </c>
      <c r="B2" s="1" t="s">
        <v>16</v>
      </c>
      <c r="C2" s="1">
        <v>363.0</v>
      </c>
      <c r="D2" s="1">
        <v>0.0</v>
      </c>
      <c r="E2" s="1" t="s">
        <v>1985</v>
      </c>
      <c r="F2" s="1" t="s">
        <v>27</v>
      </c>
      <c r="G2" s="1" t="s">
        <v>19</v>
      </c>
      <c r="H2" s="1" t="s">
        <v>2560</v>
      </c>
      <c r="I2" s="1" t="s">
        <v>2561</v>
      </c>
      <c r="J2" s="1" t="s">
        <v>2561</v>
      </c>
      <c r="K2" s="2"/>
      <c r="L2" s="1">
        <v>-10.0</v>
      </c>
      <c r="M2" s="1"/>
      <c r="N2" s="1">
        <v>4.55675</v>
      </c>
      <c r="O2" s="1" t="s">
        <v>2562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" t="s">
        <v>25</v>
      </c>
      <c r="B3" s="1" t="s">
        <v>867</v>
      </c>
      <c r="C3" s="1">
        <v>363.0</v>
      </c>
      <c r="D3" s="1">
        <v>0.0</v>
      </c>
      <c r="E3" s="2"/>
      <c r="F3" s="1" t="s">
        <v>27</v>
      </c>
      <c r="G3" s="1" t="s">
        <v>19</v>
      </c>
      <c r="H3" s="1" t="s">
        <v>2563</v>
      </c>
      <c r="I3" s="1" t="s">
        <v>2564</v>
      </c>
      <c r="J3" s="1" t="s">
        <v>2564</v>
      </c>
      <c r="K3" s="2"/>
      <c r="L3" s="1">
        <v>-47.0</v>
      </c>
      <c r="M3" s="1"/>
      <c r="N3" s="1">
        <v>5.0008</v>
      </c>
      <c r="O3" s="1" t="s">
        <v>2562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 t="s">
        <v>44</v>
      </c>
      <c r="B4" s="1" t="s">
        <v>16</v>
      </c>
      <c r="C4" s="1">
        <v>274.0</v>
      </c>
      <c r="D4" s="1">
        <v>0.0</v>
      </c>
      <c r="E4" s="1" t="s">
        <v>45</v>
      </c>
      <c r="F4" s="1" t="s">
        <v>27</v>
      </c>
      <c r="G4" s="1" t="s">
        <v>19</v>
      </c>
      <c r="H4" s="1" t="s">
        <v>2565</v>
      </c>
      <c r="I4" s="1" t="s">
        <v>2566</v>
      </c>
      <c r="J4" s="1" t="s">
        <v>2566</v>
      </c>
      <c r="K4" s="2"/>
      <c r="L4" s="1">
        <v>-8.0</v>
      </c>
      <c r="M4" s="1"/>
      <c r="N4" s="1">
        <v>6.117916666666667</v>
      </c>
      <c r="O4" s="1" t="s">
        <v>2562</v>
      </c>
      <c r="P4" s="2"/>
      <c r="Q4" s="2"/>
      <c r="S4" s="2"/>
      <c r="T4" s="2"/>
      <c r="U4" s="2"/>
      <c r="V4" s="2"/>
      <c r="W4" s="2"/>
      <c r="X4" s="2"/>
      <c r="Y4" s="2"/>
      <c r="Z4" s="2"/>
      <c r="AB4" s="2"/>
      <c r="AC4" s="2"/>
      <c r="AE4" s="2"/>
    </row>
    <row r="5">
      <c r="A5" s="1" t="s">
        <v>25</v>
      </c>
      <c r="B5" s="1" t="s">
        <v>16</v>
      </c>
      <c r="C5" s="1">
        <v>562.0</v>
      </c>
      <c r="D5" s="1">
        <v>0.0</v>
      </c>
      <c r="E5" s="2"/>
      <c r="F5" s="1" t="s">
        <v>27</v>
      </c>
      <c r="G5" s="1" t="s">
        <v>19</v>
      </c>
      <c r="H5" s="1" t="s">
        <v>2567</v>
      </c>
      <c r="I5" s="1" t="s">
        <v>2568</v>
      </c>
      <c r="J5" s="1" t="s">
        <v>2568</v>
      </c>
      <c r="K5" s="2"/>
      <c r="L5" s="1">
        <v>-6.0</v>
      </c>
      <c r="M5" s="1"/>
      <c r="N5" s="1">
        <v>8.981166666666667</v>
      </c>
      <c r="O5" s="1" t="s">
        <v>2562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" t="s">
        <v>44</v>
      </c>
      <c r="B6" s="1" t="s">
        <v>16</v>
      </c>
      <c r="C6" s="1">
        <v>284.0</v>
      </c>
      <c r="D6" s="1">
        <v>0.0</v>
      </c>
      <c r="E6" s="1" t="s">
        <v>45</v>
      </c>
      <c r="F6" s="1" t="s">
        <v>27</v>
      </c>
      <c r="G6" s="1" t="s">
        <v>19</v>
      </c>
      <c r="H6" s="1" t="s">
        <v>2569</v>
      </c>
      <c r="I6" s="1" t="s">
        <v>2570</v>
      </c>
      <c r="J6" s="1" t="s">
        <v>2570</v>
      </c>
      <c r="K6" s="2"/>
      <c r="L6" s="1">
        <v>-10.0</v>
      </c>
      <c r="M6" s="1"/>
      <c r="N6" s="1">
        <v>4.93025</v>
      </c>
      <c r="O6" s="1" t="s">
        <v>2562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" t="s">
        <v>15</v>
      </c>
      <c r="B7" s="1" t="s">
        <v>16</v>
      </c>
      <c r="C7" s="1">
        <v>259.0</v>
      </c>
      <c r="D7" s="1">
        <v>0.0</v>
      </c>
      <c r="E7" s="1" t="s">
        <v>2571</v>
      </c>
      <c r="F7" s="1" t="s">
        <v>18</v>
      </c>
      <c r="G7" s="1" t="s">
        <v>35</v>
      </c>
      <c r="H7" s="1" t="s">
        <v>2572</v>
      </c>
      <c r="I7" s="1" t="s">
        <v>2573</v>
      </c>
      <c r="J7" s="1" t="s">
        <v>2574</v>
      </c>
      <c r="K7" s="1" t="s">
        <v>2575</v>
      </c>
      <c r="L7" s="1">
        <v>-6.0</v>
      </c>
      <c r="M7" s="1">
        <v>2.4103166666666667</v>
      </c>
      <c r="N7" s="1">
        <v>4.872733333333334</v>
      </c>
      <c r="O7" s="1" t="s">
        <v>24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" t="s">
        <v>25</v>
      </c>
      <c r="B8" s="1" t="s">
        <v>16</v>
      </c>
      <c r="C8" s="1">
        <v>847.0</v>
      </c>
      <c r="D8" s="1">
        <v>0.0</v>
      </c>
      <c r="E8" s="2"/>
      <c r="F8" s="1" t="s">
        <v>27</v>
      </c>
      <c r="G8" s="1" t="s">
        <v>19</v>
      </c>
      <c r="H8" s="1" t="s">
        <v>2576</v>
      </c>
      <c r="I8" s="1" t="s">
        <v>2577</v>
      </c>
      <c r="J8" s="1" t="s">
        <v>2577</v>
      </c>
      <c r="K8" s="2"/>
      <c r="L8" s="1">
        <v>-9.0</v>
      </c>
      <c r="M8" s="1"/>
      <c r="N8" s="1">
        <v>5.5064</v>
      </c>
      <c r="O8" s="1" t="s">
        <v>2562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" t="s">
        <v>38</v>
      </c>
      <c r="B9" s="1" t="s">
        <v>16</v>
      </c>
      <c r="C9" s="1">
        <v>139.0</v>
      </c>
      <c r="D9" s="1">
        <v>0.0</v>
      </c>
      <c r="E9" s="2"/>
      <c r="F9" s="1" t="s">
        <v>39</v>
      </c>
      <c r="G9" s="1" t="s">
        <v>52</v>
      </c>
      <c r="H9" s="1" t="s">
        <v>2578</v>
      </c>
      <c r="I9" s="1" t="s">
        <v>2579</v>
      </c>
      <c r="J9" s="1" t="s">
        <v>2579</v>
      </c>
      <c r="K9" s="2"/>
      <c r="L9" s="1">
        <v>2.0</v>
      </c>
      <c r="M9" s="1"/>
      <c r="N9" s="1">
        <v>7.3399833333333335</v>
      </c>
      <c r="O9" s="1" t="s">
        <v>43</v>
      </c>
      <c r="P9" s="2"/>
      <c r="Q9" s="2"/>
      <c r="S9" s="2"/>
      <c r="T9" s="2"/>
      <c r="U9" s="2"/>
      <c r="V9" s="2"/>
      <c r="W9" s="2"/>
      <c r="X9" s="2"/>
      <c r="Y9" s="2"/>
      <c r="Z9" s="2"/>
      <c r="AB9" s="2"/>
      <c r="AC9" s="2"/>
      <c r="AD9" s="2"/>
      <c r="AE9" s="2"/>
    </row>
    <row r="10">
      <c r="A10" s="1" t="s">
        <v>38</v>
      </c>
      <c r="B10" s="1" t="s">
        <v>16</v>
      </c>
      <c r="C10" s="3">
        <v>259.0</v>
      </c>
      <c r="D10" s="1">
        <v>0.0</v>
      </c>
      <c r="E10" s="2"/>
      <c r="F10" s="1" t="s">
        <v>39</v>
      </c>
      <c r="G10" s="1" t="s">
        <v>52</v>
      </c>
      <c r="H10" s="1" t="s">
        <v>2580</v>
      </c>
      <c r="I10" s="1" t="s">
        <v>2581</v>
      </c>
      <c r="J10" s="1" t="s">
        <v>2581</v>
      </c>
      <c r="K10" s="2"/>
      <c r="L10" s="1">
        <v>2.0</v>
      </c>
      <c r="M10" s="1"/>
      <c r="N10" s="1">
        <v>7.98485</v>
      </c>
      <c r="O10" s="1" t="s">
        <v>43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" t="s">
        <v>25</v>
      </c>
      <c r="B11" s="1" t="s">
        <v>16</v>
      </c>
      <c r="C11" s="1">
        <v>303.75</v>
      </c>
      <c r="D11" s="1">
        <v>114.25</v>
      </c>
      <c r="E11" s="2"/>
      <c r="F11" s="1" t="s">
        <v>27</v>
      </c>
      <c r="G11" s="1" t="s">
        <v>35</v>
      </c>
      <c r="H11" s="1" t="s">
        <v>2582</v>
      </c>
      <c r="I11" s="1" t="s">
        <v>2583</v>
      </c>
      <c r="J11" s="1" t="s">
        <v>2583</v>
      </c>
      <c r="K11" s="2"/>
      <c r="L11" s="1">
        <v>-9.0</v>
      </c>
      <c r="M11" s="1"/>
      <c r="N11" s="1">
        <v>5.680866666666667</v>
      </c>
      <c r="O11" s="1" t="s">
        <v>2562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E11" s="2"/>
    </row>
    <row r="12">
      <c r="A12" s="1" t="s">
        <v>25</v>
      </c>
      <c r="B12" s="1" t="s">
        <v>16</v>
      </c>
      <c r="C12" s="1">
        <v>274.0</v>
      </c>
      <c r="D12" s="1">
        <v>0.0</v>
      </c>
      <c r="E12" s="2"/>
      <c r="F12" s="1" t="s">
        <v>27</v>
      </c>
      <c r="G12" s="1" t="s">
        <v>19</v>
      </c>
      <c r="H12" s="1" t="s">
        <v>2584</v>
      </c>
      <c r="I12" s="1" t="s">
        <v>2585</v>
      </c>
      <c r="J12" s="1" t="s">
        <v>2585</v>
      </c>
      <c r="K12" s="2"/>
      <c r="L12" s="1">
        <v>-9.0</v>
      </c>
      <c r="M12" s="1"/>
      <c r="N12" s="1">
        <v>5.123983333333333</v>
      </c>
      <c r="O12" s="1" t="s">
        <v>2562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 t="s">
        <v>25</v>
      </c>
      <c r="B13" s="1" t="s">
        <v>16</v>
      </c>
      <c r="C13" s="1">
        <v>299.0</v>
      </c>
      <c r="D13" s="1">
        <v>0.0</v>
      </c>
      <c r="E13" s="2"/>
      <c r="F13" s="1" t="s">
        <v>27</v>
      </c>
      <c r="G13" s="1" t="s">
        <v>35</v>
      </c>
      <c r="H13" s="1" t="s">
        <v>2586</v>
      </c>
      <c r="I13" s="1" t="s">
        <v>2587</v>
      </c>
      <c r="J13" s="1" t="s">
        <v>2587</v>
      </c>
      <c r="K13" s="2"/>
      <c r="L13" s="1">
        <v>-9.0</v>
      </c>
      <c r="M13" s="1"/>
      <c r="N13" s="1">
        <v>5.547133333333333</v>
      </c>
      <c r="O13" s="1" t="s">
        <v>2562</v>
      </c>
      <c r="P13" s="2"/>
      <c r="Q13" s="2"/>
      <c r="S13" s="2"/>
      <c r="T13" s="2"/>
      <c r="U13" s="2"/>
      <c r="V13" s="2"/>
      <c r="W13" s="2"/>
      <c r="X13" s="2"/>
      <c r="Y13" s="2"/>
      <c r="Z13" s="2"/>
      <c r="AB13" s="2"/>
      <c r="AC13" s="2"/>
      <c r="AE13" s="2"/>
    </row>
    <row r="14">
      <c r="A14" s="1" t="s">
        <v>25</v>
      </c>
      <c r="B14" s="1" t="s">
        <v>16</v>
      </c>
      <c r="C14" s="1">
        <v>378.0</v>
      </c>
      <c r="D14" s="1">
        <v>0.0</v>
      </c>
      <c r="E14" s="2"/>
      <c r="F14" s="1" t="s">
        <v>27</v>
      </c>
      <c r="G14" s="1" t="s">
        <v>35</v>
      </c>
      <c r="H14" s="1" t="s">
        <v>2588</v>
      </c>
      <c r="I14" s="1" t="s">
        <v>2589</v>
      </c>
      <c r="J14" s="1" t="s">
        <v>2589</v>
      </c>
      <c r="K14" s="2"/>
      <c r="L14" s="1">
        <v>-9.0</v>
      </c>
      <c r="M14" s="1"/>
      <c r="N14" s="1">
        <v>5.768316666666666</v>
      </c>
      <c r="O14" s="1" t="s">
        <v>2562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E14" s="2"/>
    </row>
    <row r="15">
      <c r="A15" s="1" t="s">
        <v>15</v>
      </c>
      <c r="B15" s="1" t="s">
        <v>16</v>
      </c>
      <c r="C15" s="3">
        <v>508.0</v>
      </c>
      <c r="D15" s="1">
        <v>0.0</v>
      </c>
      <c r="E15" s="1" t="s">
        <v>2590</v>
      </c>
      <c r="F15" s="1" t="s">
        <v>18</v>
      </c>
      <c r="G15" s="1" t="s">
        <v>35</v>
      </c>
      <c r="H15" s="1" t="s">
        <v>2591</v>
      </c>
      <c r="I15" s="1" t="s">
        <v>2592</v>
      </c>
      <c r="J15" s="1" t="s">
        <v>2593</v>
      </c>
      <c r="K15" s="1" t="s">
        <v>2594</v>
      </c>
      <c r="L15" s="1">
        <v>-11.0</v>
      </c>
      <c r="M15" s="1">
        <v>0.15718333333333334</v>
      </c>
      <c r="N15" s="1">
        <v>4.0130333333333335</v>
      </c>
      <c r="O15" s="1" t="s">
        <v>24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E15" s="2"/>
    </row>
    <row r="16">
      <c r="A16" s="1" t="s">
        <v>15</v>
      </c>
      <c r="B16" s="1" t="s">
        <v>16</v>
      </c>
      <c r="C16" s="1">
        <v>329.0</v>
      </c>
      <c r="D16" s="1">
        <v>0.0</v>
      </c>
      <c r="E16" s="1" t="s">
        <v>2590</v>
      </c>
      <c r="F16" s="1" t="s">
        <v>18</v>
      </c>
      <c r="G16" s="1" t="s">
        <v>19</v>
      </c>
      <c r="H16" s="1" t="s">
        <v>2595</v>
      </c>
      <c r="I16" s="1" t="s">
        <v>2596</v>
      </c>
      <c r="J16" s="1" t="s">
        <v>2597</v>
      </c>
      <c r="K16" s="1" t="s">
        <v>2598</v>
      </c>
      <c r="L16" s="1">
        <v>-16.0</v>
      </c>
      <c r="M16" s="1">
        <v>0.70185</v>
      </c>
      <c r="N16" s="1">
        <v>3.84135</v>
      </c>
      <c r="O16" s="1" t="s">
        <v>24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" t="s">
        <v>15</v>
      </c>
      <c r="B17" s="1" t="s">
        <v>16</v>
      </c>
      <c r="C17" s="1">
        <v>278.0</v>
      </c>
      <c r="D17" s="1">
        <v>0.0</v>
      </c>
      <c r="E17" s="1" t="s">
        <v>2590</v>
      </c>
      <c r="F17" s="1" t="s">
        <v>18</v>
      </c>
      <c r="G17" s="1" t="s">
        <v>19</v>
      </c>
      <c r="H17" s="1" t="s">
        <v>2599</v>
      </c>
      <c r="I17" s="1" t="s">
        <v>2600</v>
      </c>
      <c r="J17" s="1" t="s">
        <v>2601</v>
      </c>
      <c r="K17" s="1" t="s">
        <v>2602</v>
      </c>
      <c r="L17" s="1">
        <v>-16.0</v>
      </c>
      <c r="M17" s="1">
        <v>0.2909333333333333</v>
      </c>
      <c r="N17" s="1">
        <v>4.273066666666667</v>
      </c>
      <c r="O17" s="1" t="s">
        <v>24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 t="s">
        <v>15</v>
      </c>
      <c r="B18" s="1" t="s">
        <v>16</v>
      </c>
      <c r="C18" s="1">
        <v>279.0</v>
      </c>
      <c r="D18" s="1">
        <v>0.0</v>
      </c>
      <c r="E18" s="1" t="s">
        <v>2590</v>
      </c>
      <c r="F18" s="1" t="s">
        <v>18</v>
      </c>
      <c r="G18" s="1" t="s">
        <v>19</v>
      </c>
      <c r="H18" s="1" t="s">
        <v>2603</v>
      </c>
      <c r="I18" s="1" t="s">
        <v>2604</v>
      </c>
      <c r="J18" s="1" t="s">
        <v>2605</v>
      </c>
      <c r="K18" s="1" t="s">
        <v>2606</v>
      </c>
      <c r="L18" s="1">
        <v>-14.0</v>
      </c>
      <c r="M18" s="1">
        <v>4.38115</v>
      </c>
      <c r="N18" s="1">
        <v>2.8576166666666665</v>
      </c>
      <c r="O18" s="1" t="s">
        <v>24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" t="s">
        <v>38</v>
      </c>
      <c r="B19" s="1" t="s">
        <v>16</v>
      </c>
      <c r="C19" s="1">
        <v>139.0</v>
      </c>
      <c r="D19" s="1">
        <v>0.0</v>
      </c>
      <c r="E19" s="2"/>
      <c r="F19" s="1" t="s">
        <v>39</v>
      </c>
      <c r="G19" s="1" t="s">
        <v>52</v>
      </c>
      <c r="H19" s="1" t="s">
        <v>2607</v>
      </c>
      <c r="I19" s="1" t="s">
        <v>2608</v>
      </c>
      <c r="J19" s="1" t="s">
        <v>2608</v>
      </c>
      <c r="K19" s="2"/>
      <c r="L19" s="1">
        <v>-1.0</v>
      </c>
      <c r="M19" s="1"/>
      <c r="N19" s="1">
        <v>3.064766666666667</v>
      </c>
      <c r="O19" s="1" t="s">
        <v>43</v>
      </c>
      <c r="P19" s="2"/>
      <c r="Q19" s="2"/>
      <c r="S19" s="2"/>
      <c r="T19" s="2"/>
      <c r="U19" s="2"/>
      <c r="V19" s="2"/>
      <c r="W19" s="2"/>
      <c r="X19" s="2"/>
      <c r="Y19" s="2"/>
      <c r="Z19" s="2"/>
      <c r="AB19" s="2"/>
      <c r="AC19" s="2"/>
      <c r="AE19" s="2"/>
    </row>
    <row r="20">
      <c r="A20" s="1" t="s">
        <v>25</v>
      </c>
      <c r="B20" s="1" t="s">
        <v>16</v>
      </c>
      <c r="C20" s="1">
        <v>299.0</v>
      </c>
      <c r="D20" s="1">
        <v>50.0</v>
      </c>
      <c r="E20" s="2"/>
      <c r="F20" s="1" t="s">
        <v>27</v>
      </c>
      <c r="G20" s="1" t="s">
        <v>19</v>
      </c>
      <c r="H20" s="1" t="s">
        <v>2609</v>
      </c>
      <c r="I20" s="1" t="s">
        <v>2610</v>
      </c>
      <c r="J20" s="1" t="s">
        <v>2610</v>
      </c>
      <c r="K20" s="2"/>
      <c r="L20" s="1">
        <v>-10.0</v>
      </c>
      <c r="M20" s="1"/>
      <c r="N20" s="1">
        <v>4.053416666666666</v>
      </c>
      <c r="O20" s="1" t="s">
        <v>2562</v>
      </c>
      <c r="P20" s="2"/>
      <c r="Q20" s="2"/>
      <c r="S20" s="2"/>
      <c r="T20" s="2"/>
      <c r="U20" s="2"/>
      <c r="V20" s="2"/>
      <c r="W20" s="2"/>
      <c r="X20" s="2"/>
      <c r="Y20" s="2"/>
      <c r="Z20" s="2"/>
      <c r="AB20" s="2"/>
      <c r="AC20" s="2"/>
      <c r="AD20" s="2"/>
      <c r="AE20" s="2"/>
    </row>
    <row r="21">
      <c r="A21" s="1" t="s">
        <v>25</v>
      </c>
      <c r="B21" s="1" t="s">
        <v>16</v>
      </c>
      <c r="C21" s="1">
        <v>274.0</v>
      </c>
      <c r="D21" s="1">
        <v>0.0</v>
      </c>
      <c r="E21" s="2"/>
      <c r="F21" s="1" t="s">
        <v>27</v>
      </c>
      <c r="G21" s="1" t="s">
        <v>19</v>
      </c>
      <c r="H21" s="1" t="s">
        <v>2611</v>
      </c>
      <c r="I21" s="1" t="s">
        <v>2612</v>
      </c>
      <c r="J21" s="1" t="s">
        <v>2612</v>
      </c>
      <c r="K21" s="2"/>
      <c r="L21" s="1">
        <v>-11.0</v>
      </c>
      <c r="M21" s="1"/>
      <c r="N21" s="1">
        <v>3.5579</v>
      </c>
      <c r="O21" s="1" t="s">
        <v>2562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" t="s">
        <v>25</v>
      </c>
      <c r="B22" s="1" t="s">
        <v>16</v>
      </c>
      <c r="C22" s="1">
        <v>812.0</v>
      </c>
      <c r="D22" s="1">
        <v>0.0</v>
      </c>
      <c r="E22" s="2"/>
      <c r="F22" s="1" t="s">
        <v>27</v>
      </c>
      <c r="G22" s="1" t="s">
        <v>19</v>
      </c>
      <c r="H22" s="1" t="s">
        <v>2613</v>
      </c>
      <c r="I22" s="1" t="s">
        <v>2614</v>
      </c>
      <c r="J22" s="1" t="s">
        <v>2614</v>
      </c>
      <c r="K22" s="2"/>
      <c r="L22" s="1">
        <v>0.0</v>
      </c>
      <c r="M22" s="1"/>
      <c r="N22" s="1">
        <v>15.514433333333333</v>
      </c>
      <c r="O22" s="1" t="s">
        <v>2562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E22" s="2"/>
    </row>
    <row r="23">
      <c r="A23" s="1" t="s">
        <v>25</v>
      </c>
      <c r="B23" s="1" t="s">
        <v>16</v>
      </c>
      <c r="C23" s="1">
        <v>698.0</v>
      </c>
      <c r="D23" s="1">
        <v>0.0</v>
      </c>
      <c r="E23" s="2"/>
      <c r="F23" s="1" t="s">
        <v>27</v>
      </c>
      <c r="G23" s="1" t="s">
        <v>19</v>
      </c>
      <c r="H23" s="1" t="s">
        <v>2615</v>
      </c>
      <c r="I23" s="1" t="s">
        <v>2616</v>
      </c>
      <c r="J23" s="1" t="s">
        <v>2616</v>
      </c>
      <c r="K23" s="2"/>
      <c r="L23" s="1">
        <v>0.0</v>
      </c>
      <c r="M23" s="1"/>
      <c r="N23" s="1">
        <v>14.281033333333333</v>
      </c>
      <c r="O23" s="1" t="s">
        <v>2562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" t="s">
        <v>15</v>
      </c>
      <c r="B24" s="1" t="s">
        <v>16</v>
      </c>
      <c r="C24" s="3">
        <v>806.0</v>
      </c>
      <c r="D24" s="1">
        <v>0.0</v>
      </c>
      <c r="E24" s="1" t="s">
        <v>2571</v>
      </c>
      <c r="F24" s="1" t="s">
        <v>18</v>
      </c>
      <c r="G24" s="1" t="s">
        <v>19</v>
      </c>
      <c r="H24" s="1" t="s">
        <v>2617</v>
      </c>
      <c r="I24" s="1" t="s">
        <v>2618</v>
      </c>
      <c r="J24" s="1" t="s">
        <v>2619</v>
      </c>
      <c r="K24" s="1" t="s">
        <v>2620</v>
      </c>
      <c r="L24" s="1">
        <v>-1.0</v>
      </c>
      <c r="M24" s="1">
        <v>11.19905</v>
      </c>
      <c r="N24" s="1">
        <v>12.095166666666668</v>
      </c>
      <c r="O24" s="1" t="s">
        <v>24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E24" s="2"/>
    </row>
    <row r="25">
      <c r="A25" s="1" t="s">
        <v>44</v>
      </c>
      <c r="B25" s="1" t="s">
        <v>16</v>
      </c>
      <c r="C25" s="1">
        <v>384.0</v>
      </c>
      <c r="D25" s="1">
        <v>0.0</v>
      </c>
      <c r="E25" s="1" t="s">
        <v>45</v>
      </c>
      <c r="F25" s="1" t="s">
        <v>27</v>
      </c>
      <c r="G25" s="1" t="s">
        <v>19</v>
      </c>
      <c r="H25" s="1" t="s">
        <v>2621</v>
      </c>
      <c r="I25" s="1" t="s">
        <v>2622</v>
      </c>
      <c r="J25" s="1" t="s">
        <v>2622</v>
      </c>
      <c r="K25" s="2"/>
      <c r="L25" s="1">
        <v>-11.0</v>
      </c>
      <c r="M25" s="1"/>
      <c r="N25" s="1">
        <v>3.4138</v>
      </c>
      <c r="O25" s="1" t="s">
        <v>2562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" t="s">
        <v>15</v>
      </c>
      <c r="B26" s="1" t="s">
        <v>16</v>
      </c>
      <c r="C26" s="1">
        <v>1086.0</v>
      </c>
      <c r="D26" s="1">
        <v>0.0</v>
      </c>
      <c r="E26" s="1" t="s">
        <v>2571</v>
      </c>
      <c r="F26" s="1" t="s">
        <v>18</v>
      </c>
      <c r="G26" s="1" t="s">
        <v>19</v>
      </c>
      <c r="H26" s="1" t="s">
        <v>2623</v>
      </c>
      <c r="I26" s="1" t="s">
        <v>2624</v>
      </c>
      <c r="J26" s="1" t="s">
        <v>2625</v>
      </c>
      <c r="K26" s="1" t="s">
        <v>2626</v>
      </c>
      <c r="L26" s="1">
        <v>-16.0</v>
      </c>
      <c r="M26" s="1">
        <v>32.6485</v>
      </c>
      <c r="N26" s="1">
        <v>36.978766666666665</v>
      </c>
      <c r="O26" s="1" t="s">
        <v>24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" t="s">
        <v>25</v>
      </c>
      <c r="B27" s="1" t="s">
        <v>16</v>
      </c>
      <c r="C27" s="1">
        <v>358.5</v>
      </c>
      <c r="D27" s="1">
        <v>119.5</v>
      </c>
      <c r="E27" s="2"/>
      <c r="F27" s="1" t="s">
        <v>27</v>
      </c>
      <c r="G27" s="1" t="s">
        <v>19</v>
      </c>
      <c r="H27" s="1" t="s">
        <v>2627</v>
      </c>
      <c r="I27" s="1" t="s">
        <v>2628</v>
      </c>
      <c r="J27" s="1" t="s">
        <v>2628</v>
      </c>
      <c r="K27" s="2"/>
      <c r="L27" s="1">
        <v>2.0</v>
      </c>
      <c r="M27" s="1"/>
      <c r="N27" s="1">
        <v>14.586</v>
      </c>
      <c r="O27" s="1" t="s">
        <v>2562</v>
      </c>
      <c r="P27" s="2"/>
      <c r="Q27" s="2"/>
      <c r="S27" s="2"/>
      <c r="T27" s="2"/>
      <c r="U27" s="2"/>
      <c r="V27" s="2"/>
      <c r="W27" s="2"/>
      <c r="X27" s="2"/>
      <c r="Y27" s="2"/>
      <c r="Z27" s="2"/>
      <c r="AB27" s="2"/>
      <c r="AC27" s="2"/>
      <c r="AE27" s="2"/>
    </row>
    <row r="28">
      <c r="A28" s="1" t="s">
        <v>25</v>
      </c>
      <c r="B28" s="1" t="s">
        <v>16</v>
      </c>
      <c r="C28" s="1">
        <v>607.0</v>
      </c>
      <c r="D28" s="1">
        <v>0.0</v>
      </c>
      <c r="E28" s="2"/>
      <c r="F28" s="1" t="s">
        <v>27</v>
      </c>
      <c r="G28" s="1" t="s">
        <v>19</v>
      </c>
      <c r="H28" s="1" t="s">
        <v>2629</v>
      </c>
      <c r="I28" s="1" t="s">
        <v>2630</v>
      </c>
      <c r="J28" s="1" t="s">
        <v>2630</v>
      </c>
      <c r="K28" s="2"/>
      <c r="L28" s="1">
        <v>-1.0</v>
      </c>
      <c r="M28" s="1"/>
      <c r="N28" s="1">
        <v>13.6152</v>
      </c>
      <c r="O28" s="1" t="s">
        <v>2562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" t="s">
        <v>44</v>
      </c>
      <c r="B29" s="1" t="s">
        <v>16</v>
      </c>
      <c r="C29" s="1">
        <v>333.0</v>
      </c>
      <c r="D29" s="1">
        <v>0.0</v>
      </c>
      <c r="E29" s="1" t="s">
        <v>45</v>
      </c>
      <c r="F29" s="1" t="s">
        <v>27</v>
      </c>
      <c r="G29" s="1" t="s">
        <v>19</v>
      </c>
      <c r="H29" s="1" t="s">
        <v>2631</v>
      </c>
      <c r="I29" s="1" t="s">
        <v>2632</v>
      </c>
      <c r="J29" s="1" t="s">
        <v>2632</v>
      </c>
      <c r="K29" s="2"/>
      <c r="L29" s="1">
        <v>1.0</v>
      </c>
      <c r="M29" s="1"/>
      <c r="N29" s="1">
        <v>19.697433333333333</v>
      </c>
      <c r="O29" s="1" t="s">
        <v>2562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" t="s">
        <v>38</v>
      </c>
      <c r="B30" s="1" t="s">
        <v>16</v>
      </c>
      <c r="C30" s="3">
        <v>777.0</v>
      </c>
      <c r="D30" s="1">
        <v>0.0</v>
      </c>
      <c r="E30" s="1" t="s">
        <v>2571</v>
      </c>
      <c r="F30" s="1" t="s">
        <v>18</v>
      </c>
      <c r="G30" s="1" t="s">
        <v>35</v>
      </c>
      <c r="H30" s="1" t="s">
        <v>2633</v>
      </c>
      <c r="I30" s="1" t="s">
        <v>2634</v>
      </c>
      <c r="J30" s="1" t="s">
        <v>2635</v>
      </c>
      <c r="K30" s="1" t="s">
        <v>2636</v>
      </c>
      <c r="L30" s="1">
        <v>-29.0</v>
      </c>
      <c r="M30" s="1">
        <v>9.439233333333334</v>
      </c>
      <c r="N30" s="1">
        <v>12.87705</v>
      </c>
      <c r="O30" s="1" t="s">
        <v>43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" t="s">
        <v>38</v>
      </c>
      <c r="B31" s="1" t="s">
        <v>16</v>
      </c>
      <c r="C31" s="3">
        <v>1811.0</v>
      </c>
      <c r="D31" s="1">
        <v>0.0</v>
      </c>
      <c r="E31" s="2"/>
      <c r="F31" s="1" t="s">
        <v>39</v>
      </c>
      <c r="G31" s="1" t="s">
        <v>35</v>
      </c>
      <c r="H31" s="1" t="s">
        <v>2637</v>
      </c>
      <c r="I31" s="1" t="s">
        <v>2638</v>
      </c>
      <c r="J31" s="1" t="s">
        <v>2638</v>
      </c>
      <c r="K31" s="2"/>
      <c r="L31" s="1">
        <v>20.0</v>
      </c>
      <c r="M31" s="1"/>
      <c r="N31" s="1">
        <v>25.631433333333334</v>
      </c>
      <c r="O31" s="1" t="s">
        <v>43</v>
      </c>
      <c r="P31" s="2"/>
      <c r="Q31" s="2"/>
      <c r="S31" s="2"/>
      <c r="T31" s="2"/>
      <c r="U31" s="2"/>
      <c r="V31" s="2"/>
      <c r="W31" s="2"/>
      <c r="X31" s="2"/>
      <c r="Y31" s="2"/>
      <c r="Z31" s="2"/>
      <c r="AB31" s="2"/>
      <c r="AC31" s="2"/>
      <c r="AE31" s="2"/>
    </row>
    <row r="32">
      <c r="A32" s="1" t="s">
        <v>38</v>
      </c>
      <c r="B32" s="1" t="s">
        <v>16</v>
      </c>
      <c r="C32" s="1">
        <v>388.0</v>
      </c>
      <c r="D32" s="1">
        <v>0.0</v>
      </c>
      <c r="E32" s="2"/>
      <c r="F32" s="1" t="s">
        <v>39</v>
      </c>
      <c r="G32" s="1" t="s">
        <v>35</v>
      </c>
      <c r="H32" s="1" t="s">
        <v>2639</v>
      </c>
      <c r="I32" s="1" t="s">
        <v>2640</v>
      </c>
      <c r="J32" s="1" t="s">
        <v>2640</v>
      </c>
      <c r="K32" s="2"/>
      <c r="L32" s="1">
        <v>11.0</v>
      </c>
      <c r="M32" s="1"/>
      <c r="N32" s="1">
        <v>16.840866666666667</v>
      </c>
      <c r="O32" s="1" t="s">
        <v>43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E32" s="2"/>
    </row>
    <row r="33">
      <c r="A33" s="1" t="s">
        <v>38</v>
      </c>
      <c r="B33" s="1" t="s">
        <v>16</v>
      </c>
      <c r="C33" s="1">
        <v>284.0</v>
      </c>
      <c r="D33" s="1">
        <v>0.0</v>
      </c>
      <c r="E33" s="2"/>
      <c r="F33" s="1" t="s">
        <v>39</v>
      </c>
      <c r="G33" s="1" t="s">
        <v>35</v>
      </c>
      <c r="H33" s="1" t="s">
        <v>2641</v>
      </c>
      <c r="I33" s="1" t="s">
        <v>2642</v>
      </c>
      <c r="J33" s="1" t="s">
        <v>2642</v>
      </c>
      <c r="K33" s="2"/>
      <c r="L33" s="1">
        <v>12.0</v>
      </c>
      <c r="M33" s="1"/>
      <c r="N33" s="1">
        <v>17.510166666666667</v>
      </c>
      <c r="O33" s="1" t="s">
        <v>43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E33" s="2"/>
    </row>
    <row r="34">
      <c r="A34" s="1" t="s">
        <v>25</v>
      </c>
      <c r="B34" s="1" t="s">
        <v>16</v>
      </c>
      <c r="C34" s="1">
        <v>511.0</v>
      </c>
      <c r="D34" s="1">
        <v>0.0</v>
      </c>
      <c r="E34" s="2"/>
      <c r="F34" s="1" t="s">
        <v>27</v>
      </c>
      <c r="G34" s="1" t="s">
        <v>35</v>
      </c>
      <c r="H34" s="1" t="s">
        <v>2643</v>
      </c>
      <c r="I34" s="1" t="s">
        <v>2644</v>
      </c>
      <c r="J34" s="1" t="s">
        <v>2644</v>
      </c>
      <c r="K34" s="2"/>
      <c r="L34" s="1">
        <v>-4.0</v>
      </c>
      <c r="M34" s="1"/>
      <c r="N34" s="1">
        <v>10.106733333333333</v>
      </c>
      <c r="O34" s="1" t="s">
        <v>2562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E34" s="2"/>
    </row>
    <row r="35">
      <c r="A35" s="1" t="s">
        <v>38</v>
      </c>
      <c r="B35" s="1" t="s">
        <v>16</v>
      </c>
      <c r="C35" s="1">
        <v>278.0</v>
      </c>
      <c r="D35" s="1">
        <v>0.0</v>
      </c>
      <c r="E35" s="2"/>
      <c r="F35" s="1" t="s">
        <v>39</v>
      </c>
      <c r="G35" s="1" t="s">
        <v>52</v>
      </c>
      <c r="H35" s="1" t="s">
        <v>2645</v>
      </c>
      <c r="I35" s="1" t="s">
        <v>2646</v>
      </c>
      <c r="J35" s="1" t="s">
        <v>2646</v>
      </c>
      <c r="K35" s="2"/>
      <c r="L35" s="1">
        <v>24.0</v>
      </c>
      <c r="M35" s="1"/>
      <c r="N35" s="1">
        <v>29.452916666666667</v>
      </c>
      <c r="O35" s="1" t="s">
        <v>43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" t="s">
        <v>44</v>
      </c>
      <c r="B36" s="1" t="s">
        <v>16</v>
      </c>
      <c r="C36" s="1">
        <v>594.0</v>
      </c>
      <c r="D36" s="1">
        <v>0.0</v>
      </c>
      <c r="E36" s="1" t="s">
        <v>45</v>
      </c>
      <c r="F36" s="1" t="s">
        <v>27</v>
      </c>
      <c r="G36" s="1" t="s">
        <v>19</v>
      </c>
      <c r="H36" s="1" t="s">
        <v>2647</v>
      </c>
      <c r="I36" s="1" t="s">
        <v>2648</v>
      </c>
      <c r="J36" s="1" t="s">
        <v>2648</v>
      </c>
      <c r="K36" s="2"/>
      <c r="L36" s="1">
        <v>-8.0</v>
      </c>
      <c r="M36" s="1"/>
      <c r="N36" s="1">
        <v>10.423133333333332</v>
      </c>
      <c r="O36" s="1" t="s">
        <v>2562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" t="s">
        <v>55</v>
      </c>
      <c r="B37" s="1" t="s">
        <v>16</v>
      </c>
      <c r="C37" s="1">
        <v>349.0</v>
      </c>
      <c r="D37" s="1">
        <v>0.0</v>
      </c>
      <c r="E37" s="1" t="s">
        <v>2649</v>
      </c>
      <c r="F37" s="1" t="s">
        <v>27</v>
      </c>
      <c r="G37" s="1" t="s">
        <v>19</v>
      </c>
      <c r="H37" s="1" t="s">
        <v>2650</v>
      </c>
      <c r="I37" s="1" t="s">
        <v>2651</v>
      </c>
      <c r="J37" s="1" t="s">
        <v>2651</v>
      </c>
      <c r="K37" s="2"/>
      <c r="L37" s="1">
        <v>-7.0</v>
      </c>
      <c r="M37" s="1"/>
      <c r="N37" s="1">
        <v>7.765083333333333</v>
      </c>
      <c r="O37" s="1" t="s">
        <v>2562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" t="s">
        <v>38</v>
      </c>
      <c r="B38" s="1" t="s">
        <v>16</v>
      </c>
      <c r="C38" s="1">
        <v>259.0</v>
      </c>
      <c r="D38" s="1">
        <v>0.0</v>
      </c>
      <c r="E38" s="1" t="s">
        <v>2652</v>
      </c>
      <c r="F38" s="1" t="s">
        <v>18</v>
      </c>
      <c r="G38" s="1" t="s">
        <v>35</v>
      </c>
      <c r="H38" s="1" t="s">
        <v>2653</v>
      </c>
      <c r="I38" s="1" t="s">
        <v>2654</v>
      </c>
      <c r="J38" s="1" t="s">
        <v>2655</v>
      </c>
      <c r="K38" s="1" t="s">
        <v>2656</v>
      </c>
      <c r="L38" s="1">
        <v>-7.0</v>
      </c>
      <c r="M38" s="1">
        <v>2.188083333333333</v>
      </c>
      <c r="N38" s="1">
        <v>12.67695</v>
      </c>
      <c r="O38" s="1" t="s">
        <v>43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E38" s="2"/>
    </row>
    <row r="39">
      <c r="A39" s="1" t="s">
        <v>44</v>
      </c>
      <c r="B39" s="1" t="s">
        <v>16</v>
      </c>
      <c r="C39" s="1">
        <v>676.0</v>
      </c>
      <c r="D39" s="1">
        <v>0.0</v>
      </c>
      <c r="E39" s="1" t="s">
        <v>45</v>
      </c>
      <c r="F39" s="1" t="s">
        <v>27</v>
      </c>
      <c r="G39" s="1" t="s">
        <v>19</v>
      </c>
      <c r="H39" s="1" t="s">
        <v>2657</v>
      </c>
      <c r="I39" s="1" t="s">
        <v>2658</v>
      </c>
      <c r="J39" s="1" t="s">
        <v>2658</v>
      </c>
      <c r="K39" s="2"/>
      <c r="L39" s="1">
        <v>0.0</v>
      </c>
      <c r="M39" s="1"/>
      <c r="N39" s="1">
        <v>14.93325</v>
      </c>
      <c r="O39" s="1" t="s">
        <v>2562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E39" s="2"/>
    </row>
    <row r="40">
      <c r="A40" s="1" t="s">
        <v>55</v>
      </c>
      <c r="B40" s="1" t="s">
        <v>16</v>
      </c>
      <c r="C40" s="1">
        <v>379.0</v>
      </c>
      <c r="D40" s="1">
        <v>0.0</v>
      </c>
      <c r="E40" s="1" t="s">
        <v>2659</v>
      </c>
      <c r="F40" s="1" t="s">
        <v>27</v>
      </c>
      <c r="G40" s="1" t="s">
        <v>19</v>
      </c>
      <c r="H40" s="1" t="s">
        <v>2660</v>
      </c>
      <c r="I40" s="1" t="s">
        <v>2661</v>
      </c>
      <c r="J40" s="1" t="s">
        <v>2661</v>
      </c>
      <c r="K40" s="2"/>
      <c r="L40" s="1">
        <v>-9.0</v>
      </c>
      <c r="M40" s="1"/>
      <c r="N40" s="1">
        <v>5.311333333333334</v>
      </c>
      <c r="O40" s="1" t="s">
        <v>2562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" t="s">
        <v>44</v>
      </c>
      <c r="B41" s="1" t="s">
        <v>16</v>
      </c>
      <c r="C41" s="1">
        <v>698.0</v>
      </c>
      <c r="D41" s="1">
        <v>0.0</v>
      </c>
      <c r="E41" s="1" t="s">
        <v>45</v>
      </c>
      <c r="F41" s="1" t="s">
        <v>27</v>
      </c>
      <c r="G41" s="1" t="s">
        <v>19</v>
      </c>
      <c r="H41" s="1" t="s">
        <v>2662</v>
      </c>
      <c r="I41" s="1" t="s">
        <v>2663</v>
      </c>
      <c r="J41" s="1" t="s">
        <v>2663</v>
      </c>
      <c r="K41" s="2"/>
      <c r="L41" s="1">
        <v>-6.0</v>
      </c>
      <c r="M41" s="1"/>
      <c r="N41" s="1">
        <v>8.35975</v>
      </c>
      <c r="O41" s="1" t="s">
        <v>2562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E41" s="2"/>
    </row>
    <row r="42">
      <c r="A42" s="1" t="s">
        <v>55</v>
      </c>
      <c r="B42" s="1" t="s">
        <v>16</v>
      </c>
      <c r="C42" s="3">
        <v>463.0</v>
      </c>
      <c r="D42" s="1">
        <v>0.0</v>
      </c>
      <c r="E42" s="1" t="s">
        <v>2664</v>
      </c>
      <c r="F42" s="1" t="s">
        <v>27</v>
      </c>
      <c r="G42" s="1" t="s">
        <v>19</v>
      </c>
      <c r="H42" s="1" t="s">
        <v>2665</v>
      </c>
      <c r="I42" s="1" t="s">
        <v>2666</v>
      </c>
      <c r="J42" s="1" t="s">
        <v>2666</v>
      </c>
      <c r="K42" s="2"/>
      <c r="L42" s="1">
        <v>-6.0</v>
      </c>
      <c r="M42" s="1"/>
      <c r="N42" s="1">
        <v>8.575266666666666</v>
      </c>
      <c r="O42" s="1" t="s">
        <v>2562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" t="s">
        <v>44</v>
      </c>
      <c r="B43" s="1" t="s">
        <v>16</v>
      </c>
      <c r="C43" s="1">
        <v>349.0</v>
      </c>
      <c r="D43" s="1">
        <v>0.0</v>
      </c>
      <c r="E43" s="1" t="s">
        <v>45</v>
      </c>
      <c r="F43" s="1" t="s">
        <v>27</v>
      </c>
      <c r="G43" s="1" t="s">
        <v>19</v>
      </c>
      <c r="H43" s="1" t="s">
        <v>2667</v>
      </c>
      <c r="I43" s="1" t="s">
        <v>2668</v>
      </c>
      <c r="J43" s="1" t="s">
        <v>2668</v>
      </c>
      <c r="K43" s="2"/>
      <c r="L43" s="1">
        <v>-7.0</v>
      </c>
      <c r="M43" s="1"/>
      <c r="N43" s="1">
        <v>7.920933333333333</v>
      </c>
      <c r="O43" s="1" t="s">
        <v>2562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" t="s">
        <v>44</v>
      </c>
      <c r="B44" s="1" t="s">
        <v>16</v>
      </c>
      <c r="C44" s="1">
        <v>596.0</v>
      </c>
      <c r="D44" s="1">
        <v>0.0</v>
      </c>
      <c r="E44" s="1" t="s">
        <v>45</v>
      </c>
      <c r="F44" s="1" t="s">
        <v>27</v>
      </c>
      <c r="G44" s="1" t="s">
        <v>19</v>
      </c>
      <c r="H44" s="1" t="s">
        <v>2669</v>
      </c>
      <c r="I44" s="1" t="s">
        <v>2670</v>
      </c>
      <c r="J44" s="1" t="s">
        <v>2670</v>
      </c>
      <c r="K44" s="2"/>
      <c r="L44" s="1">
        <v>-6.0</v>
      </c>
      <c r="M44" s="1"/>
      <c r="N44" s="1">
        <v>8.6112</v>
      </c>
      <c r="O44" s="1" t="s">
        <v>2562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E44" s="2"/>
    </row>
    <row r="45">
      <c r="A45" s="1" t="s">
        <v>38</v>
      </c>
      <c r="B45" s="1" t="s">
        <v>16</v>
      </c>
      <c r="C45" s="3">
        <v>329.0</v>
      </c>
      <c r="D45" s="1">
        <v>0.0</v>
      </c>
      <c r="E45" s="2"/>
      <c r="F45" s="1" t="s">
        <v>39</v>
      </c>
      <c r="G45" s="1" t="s">
        <v>52</v>
      </c>
      <c r="H45" s="1" t="s">
        <v>2671</v>
      </c>
      <c r="I45" s="1" t="s">
        <v>2672</v>
      </c>
      <c r="J45" s="1" t="s">
        <v>2672</v>
      </c>
      <c r="K45" s="2"/>
      <c r="L45" s="1">
        <v>1.0</v>
      </c>
      <c r="M45" s="1"/>
      <c r="N45" s="1">
        <v>6.711416666666667</v>
      </c>
      <c r="O45" s="1" t="s">
        <v>43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" t="s">
        <v>15</v>
      </c>
      <c r="B46" s="1" t="s">
        <v>16</v>
      </c>
      <c r="C46" s="1">
        <v>614.0</v>
      </c>
      <c r="D46" s="1">
        <v>133.0</v>
      </c>
      <c r="E46" s="2"/>
      <c r="F46" s="1" t="s">
        <v>39</v>
      </c>
      <c r="G46" s="1" t="s">
        <v>19</v>
      </c>
      <c r="H46" s="1" t="s">
        <v>2673</v>
      </c>
      <c r="I46" s="1" t="s">
        <v>2674</v>
      </c>
      <c r="J46" s="1" t="s">
        <v>2674</v>
      </c>
      <c r="K46" s="2"/>
      <c r="L46" s="1">
        <v>-3.0</v>
      </c>
      <c r="M46" s="1"/>
      <c r="N46" s="1">
        <v>11.189716666666667</v>
      </c>
      <c r="O46" s="1" t="s">
        <v>24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" t="s">
        <v>25</v>
      </c>
      <c r="B47" s="1" t="s">
        <v>16</v>
      </c>
      <c r="C47" s="1">
        <v>284.0</v>
      </c>
      <c r="D47" s="1">
        <v>100.0</v>
      </c>
      <c r="E47" s="2"/>
      <c r="F47" s="1" t="s">
        <v>27</v>
      </c>
      <c r="G47" s="1" t="s">
        <v>19</v>
      </c>
      <c r="H47" s="1" t="s">
        <v>2675</v>
      </c>
      <c r="I47" s="1" t="s">
        <v>2676</v>
      </c>
      <c r="J47" s="1" t="s">
        <v>2676</v>
      </c>
      <c r="K47" s="2"/>
      <c r="L47" s="1">
        <v>-3.0</v>
      </c>
      <c r="M47" s="1"/>
      <c r="N47" s="1">
        <v>11.346683333333333</v>
      </c>
      <c r="O47" s="1" t="s">
        <v>2562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" t="s">
        <v>25</v>
      </c>
      <c r="B48" s="1" t="s">
        <v>16</v>
      </c>
      <c r="C48" s="1">
        <v>349.0</v>
      </c>
      <c r="D48" s="1">
        <v>0.0</v>
      </c>
      <c r="E48" s="2"/>
      <c r="F48" s="1" t="s">
        <v>27</v>
      </c>
      <c r="G48" s="1" t="s">
        <v>35</v>
      </c>
      <c r="H48" s="1" t="s">
        <v>2677</v>
      </c>
      <c r="I48" s="1" t="s">
        <v>2678</v>
      </c>
      <c r="J48" s="1" t="s">
        <v>2678</v>
      </c>
      <c r="K48" s="2"/>
      <c r="L48" s="1">
        <v>-6.0</v>
      </c>
      <c r="M48" s="1"/>
      <c r="N48" s="1">
        <v>8.514733333333334</v>
      </c>
      <c r="O48" s="1" t="s">
        <v>2562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" t="s">
        <v>25</v>
      </c>
      <c r="B49" s="1" t="s">
        <v>16</v>
      </c>
      <c r="C49" s="1">
        <v>363.0</v>
      </c>
      <c r="D49" s="1">
        <v>0.0</v>
      </c>
      <c r="E49" s="2"/>
      <c r="F49" s="1" t="s">
        <v>27</v>
      </c>
      <c r="G49" s="1" t="s">
        <v>19</v>
      </c>
      <c r="H49" s="1" t="s">
        <v>2679</v>
      </c>
      <c r="I49" s="1" t="s">
        <v>2680</v>
      </c>
      <c r="J49" s="1" t="s">
        <v>2680</v>
      </c>
      <c r="K49" s="2"/>
      <c r="L49" s="1">
        <v>-5.0</v>
      </c>
      <c r="M49" s="1"/>
      <c r="N49" s="1">
        <v>9.63215</v>
      </c>
      <c r="O49" s="1" t="s">
        <v>2562</v>
      </c>
      <c r="P49" s="2"/>
      <c r="Q49" s="2"/>
      <c r="S49" s="2"/>
      <c r="T49" s="2"/>
      <c r="U49" s="2"/>
      <c r="V49" s="2"/>
      <c r="W49" s="2"/>
      <c r="X49" s="2"/>
      <c r="Y49" s="2"/>
      <c r="Z49" s="2"/>
      <c r="AB49" s="2"/>
      <c r="AC49" s="2"/>
      <c r="AE49" s="2"/>
    </row>
    <row r="50">
      <c r="A50" s="1" t="s">
        <v>15</v>
      </c>
      <c r="B50" s="1" t="s">
        <v>16</v>
      </c>
      <c r="C50" s="1">
        <v>299.0</v>
      </c>
      <c r="D50" s="1">
        <v>19.0</v>
      </c>
      <c r="E50" s="1" t="s">
        <v>2652</v>
      </c>
      <c r="F50" s="1" t="s">
        <v>18</v>
      </c>
      <c r="G50" s="1" t="s">
        <v>19</v>
      </c>
      <c r="H50" s="1" t="s">
        <v>2681</v>
      </c>
      <c r="I50" s="1" t="s">
        <v>2682</v>
      </c>
      <c r="J50" s="1" t="s">
        <v>2683</v>
      </c>
      <c r="K50" s="1" t="s">
        <v>2684</v>
      </c>
      <c r="L50" s="1">
        <v>-4.0</v>
      </c>
      <c r="M50" s="1">
        <v>0.7746166666666666</v>
      </c>
      <c r="N50" s="1">
        <v>6.3522</v>
      </c>
      <c r="O50" s="1" t="s">
        <v>24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" t="s">
        <v>38</v>
      </c>
      <c r="B51" s="1" t="s">
        <v>16</v>
      </c>
      <c r="C51" s="1">
        <v>537.0</v>
      </c>
      <c r="D51" s="1">
        <v>0.0</v>
      </c>
      <c r="E51" s="2"/>
      <c r="F51" s="1" t="s">
        <v>39</v>
      </c>
      <c r="G51" s="1" t="s">
        <v>52</v>
      </c>
      <c r="H51" s="1" t="s">
        <v>2685</v>
      </c>
      <c r="I51" s="1" t="s">
        <v>2686</v>
      </c>
      <c r="J51" s="1" t="s">
        <v>2686</v>
      </c>
      <c r="K51" s="2"/>
      <c r="L51" s="1">
        <v>43.0</v>
      </c>
      <c r="M51" s="1"/>
      <c r="N51" s="1">
        <v>48.22145</v>
      </c>
      <c r="O51" s="1" t="s">
        <v>43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E51" s="2"/>
    </row>
    <row r="52">
      <c r="A52" s="1" t="s">
        <v>25</v>
      </c>
      <c r="B52" s="1" t="s">
        <v>16</v>
      </c>
      <c r="C52" s="3">
        <v>349.0</v>
      </c>
      <c r="D52" s="1">
        <v>0.0</v>
      </c>
      <c r="E52" s="2"/>
      <c r="F52" s="1" t="s">
        <v>27</v>
      </c>
      <c r="G52" s="1" t="s">
        <v>19</v>
      </c>
      <c r="H52" s="1" t="s">
        <v>2687</v>
      </c>
      <c r="I52" s="1" t="s">
        <v>2688</v>
      </c>
      <c r="J52" s="1" t="s">
        <v>2688</v>
      </c>
      <c r="K52" s="2"/>
      <c r="L52" s="1">
        <v>-4.0</v>
      </c>
      <c r="M52" s="1"/>
      <c r="N52" s="1">
        <v>10.891166666666667</v>
      </c>
      <c r="O52" s="1" t="s">
        <v>2562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" t="s">
        <v>55</v>
      </c>
      <c r="B53" s="1" t="s">
        <v>16</v>
      </c>
      <c r="C53" s="1">
        <v>378.0</v>
      </c>
      <c r="D53" s="1">
        <v>0.0</v>
      </c>
      <c r="E53" s="1" t="s">
        <v>316</v>
      </c>
      <c r="F53" s="1" t="s">
        <v>27</v>
      </c>
      <c r="G53" s="1" t="s">
        <v>19</v>
      </c>
      <c r="H53" s="1" t="s">
        <v>2689</v>
      </c>
      <c r="I53" s="1" t="s">
        <v>2690</v>
      </c>
      <c r="J53" s="1" t="s">
        <v>2690</v>
      </c>
      <c r="K53" s="2"/>
      <c r="L53" s="1">
        <v>-3.0</v>
      </c>
      <c r="M53" s="1"/>
      <c r="N53" s="1">
        <v>11.1056</v>
      </c>
      <c r="O53" s="1" t="s">
        <v>2562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E53" s="2"/>
    </row>
    <row r="54">
      <c r="A54" s="1" t="s">
        <v>38</v>
      </c>
      <c r="B54" s="1" t="s">
        <v>16</v>
      </c>
      <c r="C54" s="3">
        <v>518.0</v>
      </c>
      <c r="D54" s="1">
        <v>0.0</v>
      </c>
      <c r="E54" s="2"/>
      <c r="F54" s="1" t="s">
        <v>39</v>
      </c>
      <c r="G54" s="1" t="s">
        <v>52</v>
      </c>
      <c r="H54" s="1" t="s">
        <v>2691</v>
      </c>
      <c r="I54" s="1" t="s">
        <v>2692</v>
      </c>
      <c r="J54" s="1" t="s">
        <v>2692</v>
      </c>
      <c r="K54" s="2"/>
      <c r="L54" s="1">
        <v>1.0</v>
      </c>
      <c r="M54" s="1"/>
      <c r="N54" s="1">
        <v>6.9116333333333335</v>
      </c>
      <c r="O54" s="1" t="s">
        <v>43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E54" s="2"/>
    </row>
    <row r="55">
      <c r="A55" s="1" t="s">
        <v>15</v>
      </c>
      <c r="B55" s="1" t="s">
        <v>16</v>
      </c>
      <c r="C55" s="1">
        <v>318.0</v>
      </c>
      <c r="D55" s="1">
        <v>0.0</v>
      </c>
      <c r="E55" s="1" t="s">
        <v>45</v>
      </c>
      <c r="F55" s="1" t="s">
        <v>18</v>
      </c>
      <c r="G55" s="1" t="s">
        <v>35</v>
      </c>
      <c r="H55" s="1" t="s">
        <v>2693</v>
      </c>
      <c r="I55" s="1" t="s">
        <v>2694</v>
      </c>
      <c r="J55" s="1" t="s">
        <v>2695</v>
      </c>
      <c r="K55" s="1" t="s">
        <v>2696</v>
      </c>
      <c r="L55" s="1">
        <v>26.0</v>
      </c>
      <c r="M55" s="1">
        <v>24.586366666666667</v>
      </c>
      <c r="N55" s="1">
        <v>3.7320333333333333</v>
      </c>
      <c r="O55" s="1" t="s">
        <v>24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" t="s">
        <v>15</v>
      </c>
      <c r="B56" s="1" t="s">
        <v>16</v>
      </c>
      <c r="C56" s="1">
        <v>485.0</v>
      </c>
      <c r="D56" s="1">
        <v>52.0</v>
      </c>
      <c r="E56" s="2"/>
      <c r="F56" s="1" t="s">
        <v>39</v>
      </c>
      <c r="G56" s="1" t="s">
        <v>35</v>
      </c>
      <c r="H56" s="1" t="s">
        <v>2697</v>
      </c>
      <c r="I56" s="1" t="s">
        <v>2698</v>
      </c>
      <c r="J56" s="1" t="s">
        <v>2698</v>
      </c>
      <c r="K56" s="2"/>
      <c r="L56" s="1">
        <v>-2.0</v>
      </c>
      <c r="M56" s="1"/>
      <c r="N56" s="1">
        <v>17.12385</v>
      </c>
      <c r="O56" s="1" t="s">
        <v>24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" t="s">
        <v>38</v>
      </c>
      <c r="B57" s="1" t="s">
        <v>16</v>
      </c>
      <c r="C57" s="1">
        <v>259.0</v>
      </c>
      <c r="D57" s="1">
        <v>0.0</v>
      </c>
      <c r="E57" s="2"/>
      <c r="F57" s="1" t="s">
        <v>39</v>
      </c>
      <c r="G57" s="1" t="s">
        <v>52</v>
      </c>
      <c r="H57" s="1" t="s">
        <v>2699</v>
      </c>
      <c r="I57" s="1" t="s">
        <v>2700</v>
      </c>
      <c r="J57" s="1" t="s">
        <v>2700</v>
      </c>
      <c r="K57" s="2"/>
      <c r="L57" s="1">
        <v>19.0</v>
      </c>
      <c r="M57" s="1"/>
      <c r="N57" s="1">
        <v>24.871933333333335</v>
      </c>
      <c r="O57" s="1" t="s">
        <v>43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E57" s="2"/>
    </row>
    <row r="58">
      <c r="A58" s="1" t="s">
        <v>38</v>
      </c>
      <c r="B58" s="1" t="s">
        <v>16</v>
      </c>
      <c r="C58" s="1">
        <v>145.0</v>
      </c>
      <c r="D58" s="1">
        <v>0.0</v>
      </c>
      <c r="E58" s="2"/>
      <c r="F58" s="1" t="s">
        <v>39</v>
      </c>
      <c r="G58" s="1" t="s">
        <v>35</v>
      </c>
      <c r="H58" s="1" t="s">
        <v>2701</v>
      </c>
      <c r="I58" s="1" t="s">
        <v>2702</v>
      </c>
      <c r="J58" s="1" t="s">
        <v>2702</v>
      </c>
      <c r="K58" s="2"/>
      <c r="L58" s="1">
        <v>0.0</v>
      </c>
      <c r="M58" s="1"/>
      <c r="N58" s="1">
        <v>5.781783333333333</v>
      </c>
      <c r="O58" s="1" t="s">
        <v>43</v>
      </c>
      <c r="P58" s="2"/>
      <c r="Q58" s="2"/>
      <c r="S58" s="2"/>
      <c r="T58" s="2"/>
      <c r="U58" s="2"/>
      <c r="V58" s="2"/>
      <c r="W58" s="2"/>
      <c r="X58" s="2"/>
      <c r="Y58" s="2"/>
      <c r="Z58" s="2"/>
      <c r="AB58" s="2"/>
      <c r="AC58" s="2"/>
      <c r="AD58" s="2"/>
      <c r="AE58" s="2"/>
    </row>
    <row r="59">
      <c r="A59" s="1" t="s">
        <v>38</v>
      </c>
      <c r="B59" s="1" t="s">
        <v>16</v>
      </c>
      <c r="C59" s="3">
        <v>139.0</v>
      </c>
      <c r="D59" s="1">
        <v>0.0</v>
      </c>
      <c r="E59" s="2"/>
      <c r="F59" s="1" t="s">
        <v>39</v>
      </c>
      <c r="G59" s="1" t="s">
        <v>35</v>
      </c>
      <c r="H59" s="1" t="s">
        <v>2703</v>
      </c>
      <c r="I59" s="1" t="s">
        <v>2704</v>
      </c>
      <c r="J59" s="1" t="s">
        <v>2704</v>
      </c>
      <c r="K59" s="2"/>
      <c r="L59" s="1">
        <v>4.0</v>
      </c>
      <c r="M59" s="1"/>
      <c r="N59" s="1">
        <v>9.873966666666666</v>
      </c>
      <c r="O59" s="1" t="s">
        <v>43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E59" s="2"/>
    </row>
    <row r="60">
      <c r="A60" s="1" t="s">
        <v>38</v>
      </c>
      <c r="B60" s="1" t="s">
        <v>16</v>
      </c>
      <c r="C60" s="1">
        <v>94.0</v>
      </c>
      <c r="D60" s="1">
        <v>0.0</v>
      </c>
      <c r="E60" s="2"/>
      <c r="F60" s="1" t="s">
        <v>39</v>
      </c>
      <c r="G60" s="1" t="s">
        <v>35</v>
      </c>
      <c r="H60" s="1" t="s">
        <v>2705</v>
      </c>
      <c r="I60" s="1" t="s">
        <v>2706</v>
      </c>
      <c r="J60" s="1" t="s">
        <v>2706</v>
      </c>
      <c r="K60" s="2"/>
      <c r="L60" s="1">
        <v>-2.0</v>
      </c>
      <c r="M60" s="1"/>
      <c r="N60" s="1">
        <v>2.8775833333333334</v>
      </c>
      <c r="O60" s="1" t="s">
        <v>43</v>
      </c>
      <c r="P60" s="2"/>
      <c r="Q60" s="2"/>
      <c r="S60" s="2"/>
      <c r="T60" s="2"/>
      <c r="U60" s="2"/>
      <c r="V60" s="2"/>
      <c r="W60" s="2"/>
      <c r="X60" s="2"/>
      <c r="Y60" s="2"/>
      <c r="Z60" s="2"/>
      <c r="AB60" s="2"/>
      <c r="AC60" s="2"/>
      <c r="AD60" s="2"/>
      <c r="AE60" s="2"/>
    </row>
    <row r="61">
      <c r="A61" s="1" t="s">
        <v>38</v>
      </c>
      <c r="B61" s="1" t="s">
        <v>16</v>
      </c>
      <c r="C61" s="1">
        <v>252.2</v>
      </c>
      <c r="D61" s="1">
        <v>51.8</v>
      </c>
      <c r="E61" s="2"/>
      <c r="F61" s="1" t="s">
        <v>39</v>
      </c>
      <c r="G61" s="1" t="s">
        <v>52</v>
      </c>
      <c r="H61" s="1" t="s">
        <v>2707</v>
      </c>
      <c r="I61" s="1" t="s">
        <v>2708</v>
      </c>
      <c r="J61" s="1" t="s">
        <v>2708</v>
      </c>
      <c r="K61" s="2"/>
      <c r="L61" s="1">
        <v>8.0</v>
      </c>
      <c r="M61" s="1"/>
      <c r="N61" s="1">
        <v>13.248266666666666</v>
      </c>
      <c r="O61" s="1" t="s">
        <v>43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E61" s="2"/>
    </row>
    <row r="62">
      <c r="A62" s="1" t="s">
        <v>38</v>
      </c>
      <c r="B62" s="1" t="s">
        <v>16</v>
      </c>
      <c r="C62" s="3">
        <v>504.4</v>
      </c>
      <c r="D62" s="1">
        <v>103.6</v>
      </c>
      <c r="E62" s="2"/>
      <c r="F62" s="1" t="s">
        <v>39</v>
      </c>
      <c r="G62" s="1" t="s">
        <v>52</v>
      </c>
      <c r="H62" s="1" t="s">
        <v>2709</v>
      </c>
      <c r="I62" s="1" t="s">
        <v>2710</v>
      </c>
      <c r="J62" s="1" t="s">
        <v>2710</v>
      </c>
      <c r="K62" s="2"/>
      <c r="L62" s="1">
        <v>9.0</v>
      </c>
      <c r="M62" s="1"/>
      <c r="N62" s="1">
        <v>14.878116666666667</v>
      </c>
      <c r="O62" s="1" t="s">
        <v>43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" t="s">
        <v>38</v>
      </c>
      <c r="B63" s="1" t="s">
        <v>16</v>
      </c>
      <c r="C63" s="1">
        <v>256.2</v>
      </c>
      <c r="D63" s="1">
        <v>51.8</v>
      </c>
      <c r="E63" s="2"/>
      <c r="F63" s="1" t="s">
        <v>39</v>
      </c>
      <c r="G63" s="1" t="s">
        <v>35</v>
      </c>
      <c r="H63" s="1" t="s">
        <v>2711</v>
      </c>
      <c r="I63" s="1" t="s">
        <v>2712</v>
      </c>
      <c r="J63" s="1" t="s">
        <v>2712</v>
      </c>
      <c r="K63" s="2"/>
      <c r="L63" s="1">
        <v>17.0</v>
      </c>
      <c r="M63" s="1"/>
      <c r="N63" s="1">
        <v>22.0616</v>
      </c>
      <c r="O63" s="1" t="s">
        <v>43</v>
      </c>
      <c r="P63" s="2"/>
      <c r="Q63" s="2"/>
      <c r="S63" s="2"/>
      <c r="T63" s="2"/>
      <c r="U63" s="2"/>
      <c r="V63" s="2"/>
      <c r="W63" s="2"/>
      <c r="X63" s="2"/>
      <c r="Y63" s="2"/>
      <c r="Z63" s="2"/>
      <c r="AB63" s="2"/>
      <c r="AC63" s="2"/>
      <c r="AE63" s="2"/>
    </row>
    <row r="64">
      <c r="A64" s="1" t="s">
        <v>38</v>
      </c>
      <c r="B64" s="1" t="s">
        <v>16</v>
      </c>
      <c r="C64" s="1">
        <v>110.0</v>
      </c>
      <c r="D64" s="1">
        <v>0.0</v>
      </c>
      <c r="E64" s="2"/>
      <c r="F64" s="1" t="s">
        <v>39</v>
      </c>
      <c r="G64" s="1" t="s">
        <v>52</v>
      </c>
      <c r="H64" s="1" t="s">
        <v>2713</v>
      </c>
      <c r="I64" s="1" t="s">
        <v>2714</v>
      </c>
      <c r="J64" s="1" t="s">
        <v>2714</v>
      </c>
      <c r="K64" s="2"/>
      <c r="L64" s="1">
        <v>13.0</v>
      </c>
      <c r="M64" s="1"/>
      <c r="N64" s="1">
        <v>18.269283333333334</v>
      </c>
      <c r="O64" s="1" t="s">
        <v>43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E64" s="2"/>
    </row>
    <row r="65">
      <c r="A65" s="1" t="s">
        <v>38</v>
      </c>
      <c r="B65" s="1" t="s">
        <v>16</v>
      </c>
      <c r="C65" s="1">
        <v>207.2</v>
      </c>
      <c r="D65" s="1">
        <v>51.8</v>
      </c>
      <c r="E65" s="2"/>
      <c r="F65" s="1" t="s">
        <v>39</v>
      </c>
      <c r="G65" s="1" t="s">
        <v>52</v>
      </c>
      <c r="H65" s="1" t="s">
        <v>2715</v>
      </c>
      <c r="I65" s="1" t="s">
        <v>2716</v>
      </c>
      <c r="J65" s="1" t="s">
        <v>2716</v>
      </c>
      <c r="K65" s="2"/>
      <c r="L65" s="1">
        <v>22.0</v>
      </c>
      <c r="M65" s="1"/>
      <c r="N65" s="1">
        <v>27.535833333333333</v>
      </c>
      <c r="O65" s="1" t="s">
        <v>43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E65" s="2"/>
    </row>
    <row r="66">
      <c r="A66" s="1" t="s">
        <v>38</v>
      </c>
      <c r="B66" s="1" t="s">
        <v>16</v>
      </c>
      <c r="C66" s="3">
        <v>207.2</v>
      </c>
      <c r="D66" s="1">
        <v>51.8</v>
      </c>
      <c r="E66" s="2"/>
      <c r="F66" s="1" t="s">
        <v>39</v>
      </c>
      <c r="G66" s="1" t="s">
        <v>52</v>
      </c>
      <c r="H66" s="1" t="s">
        <v>2717</v>
      </c>
      <c r="I66" s="1" t="s">
        <v>2718</v>
      </c>
      <c r="J66" s="1" t="s">
        <v>2718</v>
      </c>
      <c r="K66" s="2"/>
      <c r="L66" s="1">
        <v>24.0</v>
      </c>
      <c r="M66" s="1"/>
      <c r="N66" s="1">
        <v>29.335533333333334</v>
      </c>
      <c r="O66" s="1" t="s">
        <v>43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1" t="s">
        <v>38</v>
      </c>
      <c r="B67" s="1" t="s">
        <v>16</v>
      </c>
      <c r="C67" s="3">
        <v>605.2</v>
      </c>
      <c r="D67" s="1">
        <v>51.8</v>
      </c>
      <c r="E67" s="2"/>
      <c r="F67" s="1" t="s">
        <v>39</v>
      </c>
      <c r="G67" s="1" t="s">
        <v>52</v>
      </c>
      <c r="H67" s="1" t="s">
        <v>2719</v>
      </c>
      <c r="I67" s="1" t="s">
        <v>2720</v>
      </c>
      <c r="J67" s="1" t="s">
        <v>2720</v>
      </c>
      <c r="K67" s="2"/>
      <c r="L67" s="1">
        <v>24.0</v>
      </c>
      <c r="M67" s="1"/>
      <c r="N67" s="1">
        <v>29.52715</v>
      </c>
      <c r="O67" s="1" t="s">
        <v>43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E67" s="2"/>
    </row>
    <row r="68">
      <c r="A68" s="1" t="s">
        <v>38</v>
      </c>
      <c r="B68" s="1" t="s">
        <v>16</v>
      </c>
      <c r="C68" s="3">
        <v>423.0</v>
      </c>
      <c r="D68" s="1">
        <v>0.0</v>
      </c>
      <c r="E68" s="2"/>
      <c r="F68" s="1" t="s">
        <v>39</v>
      </c>
      <c r="G68" s="1" t="s">
        <v>35</v>
      </c>
      <c r="H68" s="1" t="s">
        <v>2721</v>
      </c>
      <c r="I68" s="1" t="s">
        <v>2722</v>
      </c>
      <c r="J68" s="1" t="s">
        <v>2722</v>
      </c>
      <c r="K68" s="2"/>
      <c r="L68" s="1">
        <v>4.0</v>
      </c>
      <c r="M68" s="1"/>
      <c r="N68" s="1">
        <v>9.904183333333334</v>
      </c>
      <c r="O68" s="1" t="s">
        <v>43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" t="s">
        <v>38</v>
      </c>
      <c r="B69" s="1" t="s">
        <v>16</v>
      </c>
      <c r="C69" s="1">
        <v>263.2</v>
      </c>
      <c r="D69" s="1">
        <v>65.8</v>
      </c>
      <c r="E69" s="2"/>
      <c r="F69" s="1" t="s">
        <v>39</v>
      </c>
      <c r="G69" s="1" t="s">
        <v>52</v>
      </c>
      <c r="H69" s="1" t="s">
        <v>2723</v>
      </c>
      <c r="I69" s="1" t="s">
        <v>2724</v>
      </c>
      <c r="J69" s="1" t="s">
        <v>2724</v>
      </c>
      <c r="K69" s="2"/>
      <c r="L69" s="1">
        <v>6.0</v>
      </c>
      <c r="M69" s="1"/>
      <c r="N69" s="1">
        <v>11.02655</v>
      </c>
      <c r="O69" s="1" t="s">
        <v>43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1" t="s">
        <v>44</v>
      </c>
      <c r="B70" s="1" t="s">
        <v>16</v>
      </c>
      <c r="C70" s="1">
        <v>752.0</v>
      </c>
      <c r="D70" s="1">
        <v>0.0</v>
      </c>
      <c r="E70" s="1" t="s">
        <v>45</v>
      </c>
      <c r="F70" s="1" t="s">
        <v>27</v>
      </c>
      <c r="G70" s="1" t="s">
        <v>19</v>
      </c>
      <c r="H70" s="1" t="s">
        <v>2725</v>
      </c>
      <c r="I70" s="1" t="s">
        <v>2726</v>
      </c>
      <c r="J70" s="1" t="s">
        <v>2726</v>
      </c>
      <c r="K70" s="2"/>
      <c r="L70" s="1">
        <v>-5.0</v>
      </c>
      <c r="M70" s="1"/>
      <c r="N70" s="1">
        <v>9.983166666666667</v>
      </c>
      <c r="O70" s="1" t="s">
        <v>2562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E70" s="2"/>
    </row>
    <row r="71">
      <c r="A71" s="1" t="s">
        <v>25</v>
      </c>
      <c r="B71" s="1" t="s">
        <v>16</v>
      </c>
      <c r="C71" s="3">
        <v>407.0</v>
      </c>
      <c r="D71" s="1">
        <v>150.0</v>
      </c>
      <c r="E71" s="2"/>
      <c r="F71" s="1" t="s">
        <v>27</v>
      </c>
      <c r="G71" s="1" t="s">
        <v>19</v>
      </c>
      <c r="H71" s="1" t="s">
        <v>2727</v>
      </c>
      <c r="I71" s="1" t="s">
        <v>2728</v>
      </c>
      <c r="J71" s="1" t="s">
        <v>2728</v>
      </c>
      <c r="K71" s="2"/>
      <c r="L71" s="1">
        <v>-6.0</v>
      </c>
      <c r="M71" s="1"/>
      <c r="N71" s="1">
        <v>8.020416666666666</v>
      </c>
      <c r="O71" s="1" t="s">
        <v>2562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" t="s">
        <v>25</v>
      </c>
      <c r="B72" s="1" t="s">
        <v>16</v>
      </c>
      <c r="C72" s="1">
        <v>224.0</v>
      </c>
      <c r="D72" s="1">
        <v>50.0</v>
      </c>
      <c r="E72" s="2"/>
      <c r="F72" s="1" t="s">
        <v>27</v>
      </c>
      <c r="G72" s="1" t="s">
        <v>19</v>
      </c>
      <c r="H72" s="1" t="s">
        <v>2729</v>
      </c>
      <c r="I72" s="1" t="s">
        <v>2730</v>
      </c>
      <c r="J72" s="1" t="s">
        <v>2730</v>
      </c>
      <c r="K72" s="2"/>
      <c r="L72" s="1">
        <v>-9.0</v>
      </c>
      <c r="M72" s="1"/>
      <c r="N72" s="1">
        <v>5.148366666666667</v>
      </c>
      <c r="O72" s="1" t="s">
        <v>2562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E72" s="2"/>
    </row>
    <row r="73">
      <c r="A73" s="1" t="s">
        <v>38</v>
      </c>
      <c r="B73" s="1" t="s">
        <v>16</v>
      </c>
      <c r="C73" s="1">
        <v>39.0</v>
      </c>
      <c r="D73" s="1">
        <v>0.0</v>
      </c>
      <c r="E73" s="2"/>
      <c r="F73" s="1" t="s">
        <v>39</v>
      </c>
      <c r="G73" s="1" t="s">
        <v>35</v>
      </c>
      <c r="H73" s="1" t="s">
        <v>2731</v>
      </c>
      <c r="I73" s="1" t="s">
        <v>2732</v>
      </c>
      <c r="J73" s="1" t="s">
        <v>2732</v>
      </c>
      <c r="K73" s="2"/>
      <c r="L73" s="1">
        <v>8.0</v>
      </c>
      <c r="M73" s="1"/>
      <c r="N73" s="1">
        <v>13.3365</v>
      </c>
      <c r="O73" s="1" t="s">
        <v>43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1" t="s">
        <v>38</v>
      </c>
      <c r="B74" s="1" t="s">
        <v>16</v>
      </c>
      <c r="C74" s="1">
        <v>1295.0</v>
      </c>
      <c r="D74" s="1">
        <v>0.0</v>
      </c>
      <c r="E74" s="2"/>
      <c r="F74" s="1" t="s">
        <v>39</v>
      </c>
      <c r="G74" s="1" t="s">
        <v>35</v>
      </c>
      <c r="H74" s="1" t="s">
        <v>2733</v>
      </c>
      <c r="I74" s="1" t="s">
        <v>2734</v>
      </c>
      <c r="J74" s="1" t="s">
        <v>2734</v>
      </c>
      <c r="K74" s="2"/>
      <c r="L74" s="1">
        <v>8.0</v>
      </c>
      <c r="M74" s="1"/>
      <c r="N74" s="1">
        <v>13.631316666666667</v>
      </c>
      <c r="O74" s="1" t="s">
        <v>43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E74" s="2"/>
    </row>
    <row r="75">
      <c r="A75" s="1" t="s">
        <v>25</v>
      </c>
      <c r="B75" s="1" t="s">
        <v>16</v>
      </c>
      <c r="C75" s="1">
        <v>414.0</v>
      </c>
      <c r="D75" s="1">
        <v>0.0</v>
      </c>
      <c r="E75" s="2"/>
      <c r="F75" s="1" t="s">
        <v>27</v>
      </c>
      <c r="G75" s="1" t="s">
        <v>19</v>
      </c>
      <c r="H75" s="1" t="s">
        <v>2735</v>
      </c>
      <c r="I75" s="1" t="s">
        <v>2736</v>
      </c>
      <c r="J75" s="1" t="s">
        <v>2736</v>
      </c>
      <c r="K75" s="2"/>
      <c r="L75" s="1">
        <v>-8.0</v>
      </c>
      <c r="M75" s="1"/>
      <c r="N75" s="1">
        <v>6.5138</v>
      </c>
      <c r="O75" s="1" t="s">
        <v>2562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E75" s="2"/>
    </row>
    <row r="76">
      <c r="A76" s="1" t="s">
        <v>38</v>
      </c>
      <c r="B76" s="1" t="s">
        <v>16</v>
      </c>
      <c r="C76" s="1">
        <v>259.0</v>
      </c>
      <c r="D76" s="1">
        <v>0.0</v>
      </c>
      <c r="E76" s="2"/>
      <c r="F76" s="1" t="s">
        <v>39</v>
      </c>
      <c r="G76" s="1" t="s">
        <v>52</v>
      </c>
      <c r="H76" s="1" t="s">
        <v>2737</v>
      </c>
      <c r="I76" s="1" t="s">
        <v>2738</v>
      </c>
      <c r="J76" s="1" t="s">
        <v>2738</v>
      </c>
      <c r="K76" s="2"/>
      <c r="L76" s="1">
        <v>-2.0</v>
      </c>
      <c r="M76" s="1"/>
      <c r="N76" s="1">
        <v>2.7878333333333334</v>
      </c>
      <c r="O76" s="1" t="s">
        <v>43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" t="s">
        <v>38</v>
      </c>
      <c r="B77" s="1" t="s">
        <v>16</v>
      </c>
      <c r="C77" s="1">
        <v>84.0</v>
      </c>
      <c r="D77" s="1">
        <v>0.0</v>
      </c>
      <c r="E77" s="2"/>
      <c r="F77" s="1" t="s">
        <v>39</v>
      </c>
      <c r="G77" s="1" t="s">
        <v>52</v>
      </c>
      <c r="H77" s="1" t="s">
        <v>2739</v>
      </c>
      <c r="I77" s="1" t="s">
        <v>2740</v>
      </c>
      <c r="J77" s="1" t="s">
        <v>2740</v>
      </c>
      <c r="K77" s="2"/>
      <c r="L77" s="1">
        <v>-4.0</v>
      </c>
      <c r="M77" s="1"/>
      <c r="N77" s="1">
        <v>0.13668333333333332</v>
      </c>
      <c r="O77" s="1" t="s">
        <v>43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E77" s="2"/>
    </row>
    <row r="78">
      <c r="A78" s="1" t="s">
        <v>38</v>
      </c>
      <c r="B78" s="1" t="s">
        <v>16</v>
      </c>
      <c r="C78" s="1">
        <v>84.0</v>
      </c>
      <c r="D78" s="1">
        <v>0.0</v>
      </c>
      <c r="E78" s="2"/>
      <c r="F78" s="1" t="s">
        <v>39</v>
      </c>
      <c r="G78" s="1" t="s">
        <v>52</v>
      </c>
      <c r="H78" s="1" t="s">
        <v>2741</v>
      </c>
      <c r="I78" s="1" t="s">
        <v>2742</v>
      </c>
      <c r="J78" s="1" t="s">
        <v>2742</v>
      </c>
      <c r="K78" s="2"/>
      <c r="L78" s="1">
        <v>2.0</v>
      </c>
      <c r="M78" s="1"/>
      <c r="N78" s="1">
        <v>7.139516666666666</v>
      </c>
      <c r="O78" s="1" t="s">
        <v>43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" t="s">
        <v>38</v>
      </c>
      <c r="B79" s="1" t="s">
        <v>16</v>
      </c>
      <c r="C79" s="3">
        <v>263.2</v>
      </c>
      <c r="D79" s="1">
        <v>65.8</v>
      </c>
      <c r="E79" s="2"/>
      <c r="F79" s="1" t="s">
        <v>39</v>
      </c>
      <c r="G79" s="1" t="s">
        <v>52</v>
      </c>
      <c r="H79" s="1" t="s">
        <v>2743</v>
      </c>
      <c r="I79" s="1" t="s">
        <v>2744</v>
      </c>
      <c r="J79" s="1" t="s">
        <v>2744</v>
      </c>
      <c r="K79" s="2"/>
      <c r="L79" s="1">
        <v>14.0</v>
      </c>
      <c r="M79" s="1"/>
      <c r="N79" s="1">
        <v>19.752533333333332</v>
      </c>
      <c r="O79" s="1" t="s">
        <v>43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E79" s="2"/>
    </row>
    <row r="80">
      <c r="A80" s="1" t="s">
        <v>38</v>
      </c>
      <c r="B80" s="1" t="s">
        <v>16</v>
      </c>
      <c r="C80" s="3">
        <v>482.2</v>
      </c>
      <c r="D80" s="1">
        <v>65.8</v>
      </c>
      <c r="E80" s="2"/>
      <c r="F80" s="1" t="s">
        <v>39</v>
      </c>
      <c r="G80" s="1" t="s">
        <v>52</v>
      </c>
      <c r="H80" s="1" t="s">
        <v>2745</v>
      </c>
      <c r="I80" s="1" t="s">
        <v>2746</v>
      </c>
      <c r="J80" s="1" t="s">
        <v>2746</v>
      </c>
      <c r="K80" s="2"/>
      <c r="L80" s="1">
        <v>17.0</v>
      </c>
      <c r="M80" s="1"/>
      <c r="N80" s="1">
        <v>22.187283333333333</v>
      </c>
      <c r="O80" s="1" t="s">
        <v>43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" t="s">
        <v>38</v>
      </c>
      <c r="B81" s="1" t="s">
        <v>16</v>
      </c>
      <c r="C81" s="3">
        <v>263.2</v>
      </c>
      <c r="D81" s="1">
        <v>65.8</v>
      </c>
      <c r="E81" s="2"/>
      <c r="F81" s="1" t="s">
        <v>39</v>
      </c>
      <c r="G81" s="1" t="s">
        <v>52</v>
      </c>
      <c r="H81" s="1" t="s">
        <v>2747</v>
      </c>
      <c r="I81" s="1" t="s">
        <v>2748</v>
      </c>
      <c r="J81" s="1" t="s">
        <v>2748</v>
      </c>
      <c r="K81" s="2"/>
      <c r="L81" s="1">
        <v>26.0</v>
      </c>
      <c r="M81" s="1"/>
      <c r="N81" s="1">
        <v>31.230416666666667</v>
      </c>
      <c r="O81" s="1" t="s">
        <v>43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" t="s">
        <v>38</v>
      </c>
      <c r="B82" s="1" t="s">
        <v>16</v>
      </c>
      <c r="C82" s="1">
        <v>246.2</v>
      </c>
      <c r="D82" s="1">
        <v>51.8</v>
      </c>
      <c r="E82" s="2"/>
      <c r="F82" s="1" t="s">
        <v>39</v>
      </c>
      <c r="G82" s="1" t="s">
        <v>52</v>
      </c>
      <c r="H82" s="1" t="s">
        <v>2749</v>
      </c>
      <c r="I82" s="1" t="s">
        <v>2750</v>
      </c>
      <c r="J82" s="1" t="s">
        <v>2750</v>
      </c>
      <c r="K82" s="2"/>
      <c r="L82" s="1">
        <v>26.0</v>
      </c>
      <c r="M82" s="1"/>
      <c r="N82" s="1">
        <v>31.8863</v>
      </c>
      <c r="O82" s="1" t="s">
        <v>43</v>
      </c>
      <c r="P82" s="2"/>
      <c r="Q82" s="2"/>
      <c r="S82" s="2"/>
      <c r="T82" s="2"/>
      <c r="U82" s="2"/>
      <c r="V82" s="2"/>
      <c r="W82" s="2"/>
      <c r="X82" s="2"/>
      <c r="Y82" s="2"/>
      <c r="Z82" s="2"/>
      <c r="AB82" s="2"/>
      <c r="AC82" s="2"/>
      <c r="AE82" s="2"/>
    </row>
    <row r="83">
      <c r="A83" s="1" t="s">
        <v>38</v>
      </c>
      <c r="B83" s="1" t="s">
        <v>16</v>
      </c>
      <c r="C83" s="1">
        <v>263.2</v>
      </c>
      <c r="D83" s="1">
        <v>65.8</v>
      </c>
      <c r="E83" s="2"/>
      <c r="F83" s="1" t="s">
        <v>39</v>
      </c>
      <c r="G83" s="1" t="s">
        <v>52</v>
      </c>
      <c r="H83" s="1" t="s">
        <v>2751</v>
      </c>
      <c r="I83" s="1" t="s">
        <v>2752</v>
      </c>
      <c r="J83" s="1" t="s">
        <v>2752</v>
      </c>
      <c r="K83" s="2"/>
      <c r="L83" s="1">
        <v>27.0</v>
      </c>
      <c r="M83" s="1"/>
      <c r="N83" s="1">
        <v>32.680883333333334</v>
      </c>
      <c r="O83" s="1" t="s">
        <v>43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E83" s="2"/>
    </row>
    <row r="84">
      <c r="A84" s="1" t="s">
        <v>38</v>
      </c>
      <c r="B84" s="1" t="s">
        <v>16</v>
      </c>
      <c r="C84" s="3">
        <v>2331.0</v>
      </c>
      <c r="D84" s="1">
        <v>0.0</v>
      </c>
      <c r="E84" s="2"/>
      <c r="F84" s="1" t="s">
        <v>39</v>
      </c>
      <c r="G84" s="1" t="s">
        <v>35</v>
      </c>
      <c r="H84" s="1" t="s">
        <v>2753</v>
      </c>
      <c r="I84" s="1" t="s">
        <v>2754</v>
      </c>
      <c r="J84" s="1" t="s">
        <v>2754</v>
      </c>
      <c r="K84" s="2"/>
      <c r="L84" s="1">
        <v>28.0</v>
      </c>
      <c r="M84" s="1"/>
      <c r="N84" s="1">
        <v>33.439566666666664</v>
      </c>
      <c r="O84" s="1" t="s">
        <v>43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E84" s="2"/>
    </row>
    <row r="85">
      <c r="A85" s="1" t="s">
        <v>38</v>
      </c>
      <c r="B85" s="1" t="s">
        <v>16</v>
      </c>
      <c r="C85" s="1">
        <v>414.4</v>
      </c>
      <c r="D85" s="1">
        <v>103.6</v>
      </c>
      <c r="E85" s="2"/>
      <c r="F85" s="1" t="s">
        <v>39</v>
      </c>
      <c r="G85" s="1" t="s">
        <v>52</v>
      </c>
      <c r="H85" s="1" t="s">
        <v>2755</v>
      </c>
      <c r="I85" s="1" t="s">
        <v>2756</v>
      </c>
      <c r="J85" s="1" t="s">
        <v>2756</v>
      </c>
      <c r="K85" s="2"/>
      <c r="L85" s="1">
        <v>29.0</v>
      </c>
      <c r="M85" s="1"/>
      <c r="N85" s="1">
        <v>34.309533333333334</v>
      </c>
      <c r="O85" s="1" t="s">
        <v>43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E85" s="2"/>
    </row>
    <row r="86">
      <c r="A86" s="1" t="s">
        <v>38</v>
      </c>
      <c r="B86" s="1" t="s">
        <v>16</v>
      </c>
      <c r="C86" s="1">
        <v>518.0</v>
      </c>
      <c r="D86" s="1">
        <v>0.0</v>
      </c>
      <c r="E86" s="2"/>
      <c r="F86" s="1" t="s">
        <v>39</v>
      </c>
      <c r="G86" s="1" t="s">
        <v>52</v>
      </c>
      <c r="H86" s="1" t="s">
        <v>2757</v>
      </c>
      <c r="I86" s="1" t="s">
        <v>2758</v>
      </c>
      <c r="J86" s="1" t="s">
        <v>2758</v>
      </c>
      <c r="K86" s="2"/>
      <c r="L86" s="1">
        <v>1.0</v>
      </c>
      <c r="M86" s="1"/>
      <c r="N86" s="1">
        <v>6.8322</v>
      </c>
      <c r="O86" s="1" t="s">
        <v>43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" t="s">
        <v>38</v>
      </c>
      <c r="B87" s="1" t="s">
        <v>16</v>
      </c>
      <c r="C87" s="3">
        <v>329.0</v>
      </c>
      <c r="D87" s="1">
        <v>0.0</v>
      </c>
      <c r="E87" s="2"/>
      <c r="F87" s="1" t="s">
        <v>39</v>
      </c>
      <c r="G87" s="1" t="s">
        <v>52</v>
      </c>
      <c r="H87" s="1" t="s">
        <v>2759</v>
      </c>
      <c r="I87" s="1" t="s">
        <v>2760</v>
      </c>
      <c r="J87" s="1" t="s">
        <v>2760</v>
      </c>
      <c r="K87" s="2"/>
      <c r="L87" s="1">
        <v>1.0</v>
      </c>
      <c r="M87" s="1"/>
      <c r="N87" s="1">
        <v>6.311533333333333</v>
      </c>
      <c r="O87" s="1" t="s">
        <v>43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E87" s="2"/>
    </row>
    <row r="88">
      <c r="A88" s="1" t="s">
        <v>44</v>
      </c>
      <c r="B88" s="1" t="s">
        <v>16</v>
      </c>
      <c r="C88" s="3">
        <v>767.0</v>
      </c>
      <c r="D88" s="1">
        <v>0.0</v>
      </c>
      <c r="E88" s="1" t="s">
        <v>45</v>
      </c>
      <c r="F88" s="1" t="s">
        <v>27</v>
      </c>
      <c r="G88" s="1" t="s">
        <v>19</v>
      </c>
      <c r="H88" s="1" t="s">
        <v>2761</v>
      </c>
      <c r="I88" s="1" t="s">
        <v>2762</v>
      </c>
      <c r="J88" s="1" t="s">
        <v>2762</v>
      </c>
      <c r="K88" s="2"/>
      <c r="L88" s="1">
        <v>-8.0</v>
      </c>
      <c r="M88" s="1"/>
      <c r="N88" s="1">
        <v>8.767166666666666</v>
      </c>
      <c r="O88" s="1" t="s">
        <v>2562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" t="s">
        <v>25</v>
      </c>
      <c r="B89" s="1" t="s">
        <v>16</v>
      </c>
      <c r="C89" s="1">
        <v>349.0</v>
      </c>
      <c r="D89" s="1">
        <v>0.0</v>
      </c>
      <c r="E89" s="2"/>
      <c r="F89" s="1" t="s">
        <v>27</v>
      </c>
      <c r="G89" s="1" t="s">
        <v>19</v>
      </c>
      <c r="H89" s="1" t="s">
        <v>2763</v>
      </c>
      <c r="I89" s="1" t="s">
        <v>2764</v>
      </c>
      <c r="J89" s="1" t="s">
        <v>2764</v>
      </c>
      <c r="K89" s="2"/>
      <c r="L89" s="1">
        <v>-8.0</v>
      </c>
      <c r="M89" s="1"/>
      <c r="N89" s="1">
        <v>6.2411666666666665</v>
      </c>
      <c r="O89" s="1" t="s">
        <v>2562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" t="s">
        <v>38</v>
      </c>
      <c r="B90" s="1" t="s">
        <v>16</v>
      </c>
      <c r="C90" s="1">
        <v>259.0</v>
      </c>
      <c r="D90" s="1">
        <v>0.0</v>
      </c>
      <c r="E90" s="1" t="s">
        <v>2652</v>
      </c>
      <c r="F90" s="1" t="s">
        <v>18</v>
      </c>
      <c r="G90" s="1" t="s">
        <v>35</v>
      </c>
      <c r="H90" s="1" t="s">
        <v>2765</v>
      </c>
      <c r="I90" s="1" t="s">
        <v>2766</v>
      </c>
      <c r="J90" s="1" t="s">
        <v>2767</v>
      </c>
      <c r="K90" s="1" t="s">
        <v>2768</v>
      </c>
      <c r="L90" s="1">
        <v>-13.0</v>
      </c>
      <c r="M90" s="1">
        <v>0.091</v>
      </c>
      <c r="N90" s="1">
        <v>7.742883333333333</v>
      </c>
      <c r="O90" s="1" t="s">
        <v>43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E90" s="2"/>
    </row>
    <row r="91">
      <c r="A91" s="1" t="s">
        <v>55</v>
      </c>
      <c r="B91" s="1" t="s">
        <v>16</v>
      </c>
      <c r="C91" s="1">
        <v>389.0</v>
      </c>
      <c r="D91" s="1">
        <v>0.0</v>
      </c>
      <c r="E91" s="1" t="s">
        <v>2769</v>
      </c>
      <c r="F91" s="1" t="s">
        <v>27</v>
      </c>
      <c r="G91" s="1" t="s">
        <v>19</v>
      </c>
      <c r="H91" s="1" t="s">
        <v>2770</v>
      </c>
      <c r="I91" s="1" t="s">
        <v>2771</v>
      </c>
      <c r="J91" s="1" t="s">
        <v>2771</v>
      </c>
      <c r="K91" s="2"/>
      <c r="L91" s="1">
        <v>-6.0</v>
      </c>
      <c r="M91" s="1"/>
      <c r="N91" s="1">
        <v>8.576116666666667</v>
      </c>
      <c r="O91" s="1" t="s">
        <v>2562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" t="s">
        <v>25</v>
      </c>
      <c r="B92" s="1" t="s">
        <v>16</v>
      </c>
      <c r="C92" s="1">
        <v>332.0</v>
      </c>
      <c r="D92" s="1">
        <v>0.0</v>
      </c>
      <c r="E92" s="2"/>
      <c r="F92" s="1" t="s">
        <v>27</v>
      </c>
      <c r="G92" s="1" t="s">
        <v>35</v>
      </c>
      <c r="H92" s="1" t="s">
        <v>2772</v>
      </c>
      <c r="I92" s="1" t="s">
        <v>2773</v>
      </c>
      <c r="J92" s="1" t="s">
        <v>2773</v>
      </c>
      <c r="K92" s="2"/>
      <c r="L92" s="1">
        <v>-10.0</v>
      </c>
      <c r="M92" s="1"/>
      <c r="N92" s="1">
        <v>4.7576833333333335</v>
      </c>
      <c r="O92" s="1" t="s">
        <v>2562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" t="s">
        <v>44</v>
      </c>
      <c r="B93" s="1" t="s">
        <v>16</v>
      </c>
      <c r="C93" s="3">
        <v>379.0</v>
      </c>
      <c r="D93" s="1">
        <v>0.0</v>
      </c>
      <c r="E93" s="1" t="s">
        <v>45</v>
      </c>
      <c r="F93" s="1" t="s">
        <v>27</v>
      </c>
      <c r="G93" s="1" t="s">
        <v>19</v>
      </c>
      <c r="H93" s="1" t="s">
        <v>2774</v>
      </c>
      <c r="I93" s="1" t="s">
        <v>2775</v>
      </c>
      <c r="J93" s="1" t="s">
        <v>2775</v>
      </c>
      <c r="K93" s="2"/>
      <c r="L93" s="1">
        <v>-10.0</v>
      </c>
      <c r="M93" s="1"/>
      <c r="N93" s="1">
        <v>4.879833333333333</v>
      </c>
      <c r="O93" s="1" t="s">
        <v>2562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" t="s">
        <v>25</v>
      </c>
      <c r="B94" s="1" t="s">
        <v>16</v>
      </c>
      <c r="C94" s="1">
        <v>224.0</v>
      </c>
      <c r="D94" s="1">
        <v>50.0</v>
      </c>
      <c r="E94" s="2"/>
      <c r="F94" s="1" t="s">
        <v>27</v>
      </c>
      <c r="G94" s="1" t="s">
        <v>19</v>
      </c>
      <c r="H94" s="1" t="s">
        <v>2776</v>
      </c>
      <c r="I94" s="1" t="s">
        <v>2777</v>
      </c>
      <c r="J94" s="1" t="s">
        <v>2777</v>
      </c>
      <c r="K94" s="2"/>
      <c r="L94" s="1">
        <v>-8.0</v>
      </c>
      <c r="M94" s="1"/>
      <c r="N94" s="1">
        <v>6.459466666666667</v>
      </c>
      <c r="O94" s="1" t="s">
        <v>2562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E94" s="2"/>
    </row>
    <row r="95">
      <c r="A95" s="1" t="s">
        <v>15</v>
      </c>
      <c r="B95" s="1" t="s">
        <v>16</v>
      </c>
      <c r="C95" s="3">
        <v>518.0</v>
      </c>
      <c r="D95" s="1">
        <v>0.0</v>
      </c>
      <c r="E95" s="1" t="s">
        <v>2652</v>
      </c>
      <c r="F95" s="1" t="s">
        <v>18</v>
      </c>
      <c r="G95" s="1" t="s">
        <v>35</v>
      </c>
      <c r="H95" s="1" t="s">
        <v>2778</v>
      </c>
      <c r="I95" s="1" t="s">
        <v>2779</v>
      </c>
      <c r="J95" s="1" t="s">
        <v>2780</v>
      </c>
      <c r="K95" s="1" t="s">
        <v>2781</v>
      </c>
      <c r="L95" s="1">
        <v>-8.0</v>
      </c>
      <c r="M95" s="1">
        <v>5.736716666666666</v>
      </c>
      <c r="N95" s="1">
        <v>10.7816</v>
      </c>
      <c r="O95" s="1" t="s">
        <v>24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E95" s="2"/>
    </row>
    <row r="96">
      <c r="A96" s="1" t="s">
        <v>25</v>
      </c>
      <c r="B96" s="1" t="s">
        <v>16</v>
      </c>
      <c r="C96" s="1">
        <v>378.0</v>
      </c>
      <c r="D96" s="1">
        <v>0.0</v>
      </c>
      <c r="E96" s="2"/>
      <c r="F96" s="1" t="s">
        <v>27</v>
      </c>
      <c r="G96" s="1" t="s">
        <v>19</v>
      </c>
      <c r="H96" s="1" t="s">
        <v>2782</v>
      </c>
      <c r="I96" s="1" t="s">
        <v>2783</v>
      </c>
      <c r="J96" s="1" t="s">
        <v>2783</v>
      </c>
      <c r="K96" s="2"/>
      <c r="L96" s="1">
        <v>-9.0</v>
      </c>
      <c r="M96" s="1"/>
      <c r="N96" s="1">
        <v>5.5559</v>
      </c>
      <c r="O96" s="1" t="s">
        <v>2562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E96" s="2"/>
    </row>
    <row r="97">
      <c r="A97" s="1" t="s">
        <v>38</v>
      </c>
      <c r="B97" s="1" t="s">
        <v>16</v>
      </c>
      <c r="C97" s="1">
        <v>207.2</v>
      </c>
      <c r="D97" s="1">
        <v>51.8</v>
      </c>
      <c r="E97" s="2"/>
      <c r="F97" s="1" t="s">
        <v>39</v>
      </c>
      <c r="G97" s="1" t="s">
        <v>52</v>
      </c>
      <c r="H97" s="1" t="s">
        <v>2784</v>
      </c>
      <c r="I97" s="1" t="s">
        <v>2785</v>
      </c>
      <c r="J97" s="1" t="s">
        <v>2785</v>
      </c>
      <c r="K97" s="2"/>
      <c r="L97" s="1">
        <v>-4.0</v>
      </c>
      <c r="M97" s="1"/>
      <c r="N97" s="1">
        <v>0.8841666666666667</v>
      </c>
      <c r="O97" s="1" t="s">
        <v>43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" t="s">
        <v>38</v>
      </c>
      <c r="B98" s="1" t="s">
        <v>16</v>
      </c>
      <c r="C98" s="1">
        <v>207.2</v>
      </c>
      <c r="D98" s="1">
        <v>51.8</v>
      </c>
      <c r="E98" s="2"/>
      <c r="F98" s="1" t="s">
        <v>39</v>
      </c>
      <c r="G98" s="1" t="s">
        <v>52</v>
      </c>
      <c r="H98" s="1" t="s">
        <v>2786</v>
      </c>
      <c r="I98" s="1" t="s">
        <v>2787</v>
      </c>
      <c r="J98" s="1" t="s">
        <v>2787</v>
      </c>
      <c r="K98" s="2"/>
      <c r="L98" s="1">
        <v>-3.0</v>
      </c>
      <c r="M98" s="1"/>
      <c r="N98" s="1">
        <v>1.2902</v>
      </c>
      <c r="O98" s="1" t="s">
        <v>43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E98" s="2"/>
    </row>
    <row r="99">
      <c r="A99" s="1" t="s">
        <v>15</v>
      </c>
      <c r="B99" s="1" t="s">
        <v>16</v>
      </c>
      <c r="C99" s="3">
        <v>877.0</v>
      </c>
      <c r="D99" s="1">
        <v>0.0</v>
      </c>
      <c r="E99" s="1" t="s">
        <v>2652</v>
      </c>
      <c r="F99" s="1" t="s">
        <v>18</v>
      </c>
      <c r="G99" s="1" t="s">
        <v>35</v>
      </c>
      <c r="H99" s="1" t="s">
        <v>2788</v>
      </c>
      <c r="I99" s="1" t="s">
        <v>2789</v>
      </c>
      <c r="J99" s="1" t="s">
        <v>2790</v>
      </c>
      <c r="K99" s="1" t="s">
        <v>2791</v>
      </c>
      <c r="L99" s="1">
        <v>-1.0</v>
      </c>
      <c r="M99" s="1">
        <v>0.38526666666666665</v>
      </c>
      <c r="N99" s="1">
        <v>10.061933333333334</v>
      </c>
      <c r="O99" s="1" t="s">
        <v>24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E99" s="2"/>
    </row>
    <row r="100">
      <c r="A100" s="1" t="s">
        <v>15</v>
      </c>
      <c r="B100" s="1" t="s">
        <v>16</v>
      </c>
      <c r="C100" s="1">
        <v>369.0</v>
      </c>
      <c r="D100" s="1">
        <v>0.0</v>
      </c>
      <c r="E100" s="1" t="s">
        <v>2652</v>
      </c>
      <c r="F100" s="1" t="s">
        <v>18</v>
      </c>
      <c r="G100" s="1" t="s">
        <v>19</v>
      </c>
      <c r="H100" s="1" t="s">
        <v>2792</v>
      </c>
      <c r="I100" s="1" t="s">
        <v>2793</v>
      </c>
      <c r="J100" s="1" t="s">
        <v>2794</v>
      </c>
      <c r="K100" s="1" t="s">
        <v>2795</v>
      </c>
      <c r="L100" s="1">
        <v>-11.0</v>
      </c>
      <c r="M100" s="1">
        <v>0.34728333333333333</v>
      </c>
      <c r="N100" s="1">
        <v>4.1031</v>
      </c>
      <c r="O100" s="1" t="s">
        <v>24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E100" s="2"/>
    </row>
    <row r="101">
      <c r="A101" s="1" t="s">
        <v>38</v>
      </c>
      <c r="B101" s="1" t="s">
        <v>16</v>
      </c>
      <c r="C101" s="1">
        <v>259.0</v>
      </c>
      <c r="D101" s="1">
        <v>0.0</v>
      </c>
      <c r="E101" s="2"/>
      <c r="F101" s="1" t="s">
        <v>39</v>
      </c>
      <c r="G101" s="1" t="s">
        <v>52</v>
      </c>
      <c r="H101" s="1" t="s">
        <v>2796</v>
      </c>
      <c r="I101" s="1" t="s">
        <v>2797</v>
      </c>
      <c r="J101" s="1" t="s">
        <v>2797</v>
      </c>
      <c r="K101" s="2"/>
      <c r="L101" s="1">
        <v>4.0</v>
      </c>
      <c r="M101" s="1"/>
      <c r="N101" s="1">
        <v>9.084816666666667</v>
      </c>
      <c r="O101" s="1" t="s">
        <v>43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E101" s="2"/>
    </row>
    <row r="102">
      <c r="A102" s="1" t="s">
        <v>38</v>
      </c>
      <c r="B102" s="1" t="s">
        <v>16</v>
      </c>
      <c r="C102" s="1">
        <v>329.0</v>
      </c>
      <c r="D102" s="1">
        <v>0.0</v>
      </c>
      <c r="E102" s="1" t="s">
        <v>2652</v>
      </c>
      <c r="F102" s="1" t="s">
        <v>18</v>
      </c>
      <c r="G102" s="1" t="s">
        <v>35</v>
      </c>
      <c r="H102" s="1" t="s">
        <v>2798</v>
      </c>
      <c r="I102" s="1" t="s">
        <v>2799</v>
      </c>
      <c r="J102" s="1" t="s">
        <v>2800</v>
      </c>
      <c r="K102" s="1" t="s">
        <v>2801</v>
      </c>
      <c r="L102" s="1">
        <v>-6.0</v>
      </c>
      <c r="M102" s="1">
        <v>2.2579333333333333</v>
      </c>
      <c r="N102" s="1">
        <v>7.866516666666667</v>
      </c>
      <c r="O102" s="1" t="s">
        <v>43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" t="s">
        <v>38</v>
      </c>
      <c r="B103" s="1" t="s">
        <v>16</v>
      </c>
      <c r="C103" s="1">
        <v>259.0</v>
      </c>
      <c r="D103" s="1">
        <v>0.0</v>
      </c>
      <c r="E103" s="2"/>
      <c r="F103" s="1" t="s">
        <v>39</v>
      </c>
      <c r="G103" s="1" t="s">
        <v>52</v>
      </c>
      <c r="H103" s="1" t="s">
        <v>2802</v>
      </c>
      <c r="I103" s="1" t="s">
        <v>2803</v>
      </c>
      <c r="J103" s="1" t="s">
        <v>2803</v>
      </c>
      <c r="K103" s="2"/>
      <c r="L103" s="1">
        <v>-4.0</v>
      </c>
      <c r="M103" s="1"/>
      <c r="N103" s="1">
        <v>0.4563333333333333</v>
      </c>
      <c r="O103" s="1" t="s">
        <v>43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" t="s">
        <v>38</v>
      </c>
      <c r="B104" s="1" t="s">
        <v>16</v>
      </c>
      <c r="C104" s="3">
        <v>407.0</v>
      </c>
      <c r="D104" s="1">
        <v>0.0</v>
      </c>
      <c r="E104" s="2"/>
      <c r="F104" s="1" t="s">
        <v>39</v>
      </c>
      <c r="G104" s="1" t="s">
        <v>52</v>
      </c>
      <c r="H104" s="1" t="s">
        <v>2804</v>
      </c>
      <c r="I104" s="1" t="s">
        <v>2805</v>
      </c>
      <c r="J104" s="1" t="s">
        <v>2805</v>
      </c>
      <c r="K104" s="2"/>
      <c r="L104" s="1">
        <v>0.0</v>
      </c>
      <c r="M104" s="1"/>
      <c r="N104" s="1">
        <v>5.454666666666666</v>
      </c>
      <c r="O104" s="1" t="s">
        <v>43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" t="s">
        <v>15</v>
      </c>
      <c r="B105" s="1" t="s">
        <v>16</v>
      </c>
      <c r="C105" s="1">
        <v>583.0</v>
      </c>
      <c r="D105" s="1">
        <v>0.0</v>
      </c>
      <c r="E105" s="1" t="s">
        <v>2652</v>
      </c>
      <c r="F105" s="1" t="s">
        <v>18</v>
      </c>
      <c r="G105" s="1" t="s">
        <v>19</v>
      </c>
      <c r="H105" s="1" t="s">
        <v>2806</v>
      </c>
      <c r="I105" s="1" t="s">
        <v>2807</v>
      </c>
      <c r="J105" s="1" t="s">
        <v>2808</v>
      </c>
      <c r="K105" s="1" t="s">
        <v>2809</v>
      </c>
      <c r="L105" s="1">
        <v>-8.0</v>
      </c>
      <c r="M105" s="1">
        <v>2.65595</v>
      </c>
      <c r="N105" s="1">
        <v>7.452966666666667</v>
      </c>
      <c r="O105" s="1" t="s">
        <v>24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E105" s="2"/>
    </row>
    <row r="106">
      <c r="A106" s="1" t="s">
        <v>15</v>
      </c>
      <c r="B106" s="1" t="s">
        <v>16</v>
      </c>
      <c r="C106" s="1">
        <v>1028.0</v>
      </c>
      <c r="D106" s="1">
        <v>257.0</v>
      </c>
      <c r="E106" s="2"/>
      <c r="F106" s="1" t="s">
        <v>39</v>
      </c>
      <c r="G106" s="1" t="s">
        <v>35</v>
      </c>
      <c r="H106" s="1" t="s">
        <v>2810</v>
      </c>
      <c r="I106" s="1" t="s">
        <v>2811</v>
      </c>
      <c r="J106" s="1" t="s">
        <v>2811</v>
      </c>
      <c r="K106" s="2"/>
      <c r="L106" s="1">
        <v>-13.0</v>
      </c>
      <c r="M106" s="1"/>
      <c r="N106" s="1">
        <v>21.94921666666667</v>
      </c>
      <c r="O106" s="1" t="s">
        <v>24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E106" s="2"/>
    </row>
    <row r="107">
      <c r="A107" s="1" t="s">
        <v>38</v>
      </c>
      <c r="B107" s="1" t="s">
        <v>16</v>
      </c>
      <c r="C107" s="1">
        <v>318.0</v>
      </c>
      <c r="D107" s="1">
        <v>0.0</v>
      </c>
      <c r="E107" s="2"/>
      <c r="F107" s="1" t="s">
        <v>39</v>
      </c>
      <c r="G107" s="1" t="s">
        <v>52</v>
      </c>
      <c r="H107" s="1" t="s">
        <v>2812</v>
      </c>
      <c r="I107" s="1" t="s">
        <v>2813</v>
      </c>
      <c r="J107" s="1" t="s">
        <v>2813</v>
      </c>
      <c r="K107" s="2"/>
      <c r="L107" s="1">
        <v>0.0</v>
      </c>
      <c r="M107" s="1"/>
      <c r="N107" s="1">
        <v>5.5757</v>
      </c>
      <c r="O107" s="1" t="s">
        <v>43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" t="s">
        <v>15</v>
      </c>
      <c r="B108" s="1" t="s">
        <v>16</v>
      </c>
      <c r="C108" s="1">
        <v>462.0</v>
      </c>
      <c r="D108" s="1">
        <v>116.0</v>
      </c>
      <c r="E108" s="2"/>
      <c r="F108" s="1" t="s">
        <v>39</v>
      </c>
      <c r="G108" s="1" t="s">
        <v>52</v>
      </c>
      <c r="H108" s="1" t="s">
        <v>2814</v>
      </c>
      <c r="I108" s="1" t="s">
        <v>2815</v>
      </c>
      <c r="J108" s="1" t="s">
        <v>2815</v>
      </c>
      <c r="K108" s="2"/>
      <c r="L108" s="1">
        <v>-10.0</v>
      </c>
      <c r="M108" s="1"/>
      <c r="N108" s="1">
        <v>8.578783333333334</v>
      </c>
      <c r="O108" s="1" t="s">
        <v>24</v>
      </c>
      <c r="P108" s="2"/>
      <c r="Q108" s="2"/>
      <c r="S108" s="2"/>
      <c r="T108" s="2"/>
      <c r="U108" s="2"/>
      <c r="V108" s="2"/>
      <c r="W108" s="2"/>
      <c r="X108" s="2"/>
      <c r="Y108" s="2"/>
      <c r="Z108" s="2"/>
      <c r="AB108" s="2"/>
      <c r="AC108" s="2"/>
      <c r="AE108" s="2"/>
    </row>
    <row r="109">
      <c r="A109" s="1" t="s">
        <v>38</v>
      </c>
      <c r="B109" s="1" t="s">
        <v>16</v>
      </c>
      <c r="C109" s="1">
        <v>707.0</v>
      </c>
      <c r="D109" s="1">
        <v>0.0</v>
      </c>
      <c r="E109" s="2"/>
      <c r="F109" s="1" t="s">
        <v>39</v>
      </c>
      <c r="G109" s="1" t="s">
        <v>52</v>
      </c>
      <c r="H109" s="1" t="s">
        <v>2816</v>
      </c>
      <c r="I109" s="1" t="s">
        <v>2817</v>
      </c>
      <c r="J109" s="1" t="s">
        <v>2817</v>
      </c>
      <c r="K109" s="2"/>
      <c r="L109" s="1">
        <v>11.0</v>
      </c>
      <c r="M109" s="1"/>
      <c r="N109" s="1">
        <v>16.766733333333335</v>
      </c>
      <c r="O109" s="1" t="s">
        <v>43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E109" s="2"/>
    </row>
    <row r="110">
      <c r="A110" s="1" t="s">
        <v>25</v>
      </c>
      <c r="B110" s="1" t="s">
        <v>16</v>
      </c>
      <c r="C110" s="1">
        <v>573.0</v>
      </c>
      <c r="D110" s="1">
        <v>0.0</v>
      </c>
      <c r="E110" s="2"/>
      <c r="F110" s="1" t="s">
        <v>27</v>
      </c>
      <c r="G110" s="1" t="s">
        <v>19</v>
      </c>
      <c r="H110" s="1" t="s">
        <v>2818</v>
      </c>
      <c r="I110" s="1" t="s">
        <v>2819</v>
      </c>
      <c r="J110" s="1" t="s">
        <v>2819</v>
      </c>
      <c r="K110" s="2"/>
      <c r="L110" s="1">
        <v>-4.0</v>
      </c>
      <c r="M110" s="1"/>
      <c r="N110" s="1">
        <v>10.6297</v>
      </c>
      <c r="O110" s="1" t="s">
        <v>2562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" t="s">
        <v>38</v>
      </c>
      <c r="B111" s="1" t="s">
        <v>16</v>
      </c>
      <c r="C111" s="1">
        <v>259.0</v>
      </c>
      <c r="D111" s="1">
        <v>0.0</v>
      </c>
      <c r="E111" s="2"/>
      <c r="F111" s="1" t="s">
        <v>39</v>
      </c>
      <c r="G111" s="1" t="s">
        <v>52</v>
      </c>
      <c r="H111" s="1" t="s">
        <v>2820</v>
      </c>
      <c r="I111" s="1" t="s">
        <v>2821</v>
      </c>
      <c r="J111" s="1" t="s">
        <v>2821</v>
      </c>
      <c r="K111" s="2"/>
      <c r="L111" s="1">
        <v>-1.0</v>
      </c>
      <c r="M111" s="1"/>
      <c r="N111" s="1">
        <v>3.707</v>
      </c>
      <c r="O111" s="1" t="s">
        <v>43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E111" s="2"/>
    </row>
    <row r="112">
      <c r="A112" s="1" t="s">
        <v>38</v>
      </c>
      <c r="B112" s="1" t="s">
        <v>16</v>
      </c>
      <c r="C112" s="3">
        <v>39.0</v>
      </c>
      <c r="D112" s="1">
        <v>0.0</v>
      </c>
      <c r="E112" s="2"/>
      <c r="F112" s="1" t="s">
        <v>39</v>
      </c>
      <c r="G112" s="1" t="s">
        <v>35</v>
      </c>
      <c r="H112" s="1" t="s">
        <v>2822</v>
      </c>
      <c r="I112" s="1" t="s">
        <v>2823</v>
      </c>
      <c r="J112" s="1" t="s">
        <v>2823</v>
      </c>
      <c r="K112" s="2"/>
      <c r="L112" s="1">
        <v>-4.0</v>
      </c>
      <c r="M112" s="1"/>
      <c r="N112" s="45">
        <v>0.18671666666666667</v>
      </c>
      <c r="O112" s="1" t="s">
        <v>43</v>
      </c>
      <c r="P112" s="2"/>
      <c r="Q112" s="2"/>
      <c r="S112" s="2"/>
      <c r="T112" s="2"/>
      <c r="U112" s="2"/>
      <c r="V112" s="2"/>
      <c r="W112" s="2"/>
      <c r="X112" s="2"/>
      <c r="Y112" s="2"/>
      <c r="Z112" s="2"/>
      <c r="AB112" s="2"/>
      <c r="AC112" s="2"/>
      <c r="AE112" s="2"/>
    </row>
    <row r="113">
      <c r="A113" s="1" t="s">
        <v>38</v>
      </c>
      <c r="B113" s="1" t="s">
        <v>16</v>
      </c>
      <c r="C113" s="3">
        <v>1214.0</v>
      </c>
      <c r="D113" s="1">
        <v>0.0</v>
      </c>
      <c r="E113" s="2"/>
      <c r="F113" s="1" t="s">
        <v>39</v>
      </c>
      <c r="G113" s="1" t="s">
        <v>52</v>
      </c>
      <c r="H113" s="1" t="s">
        <v>2824</v>
      </c>
      <c r="I113" s="1" t="s">
        <v>2825</v>
      </c>
      <c r="J113" s="1" t="s">
        <v>2825</v>
      </c>
      <c r="K113" s="2"/>
      <c r="L113" s="1">
        <v>-515.0</v>
      </c>
      <c r="M113" s="1"/>
      <c r="N113" s="1">
        <v>66.40341666666667</v>
      </c>
      <c r="O113" s="1" t="s">
        <v>43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E113" s="2"/>
    </row>
    <row r="114">
      <c r="A114" s="1" t="s">
        <v>38</v>
      </c>
      <c r="B114" s="1" t="s">
        <v>16</v>
      </c>
      <c r="C114" s="1">
        <v>35.0</v>
      </c>
      <c r="D114" s="1">
        <v>0.0</v>
      </c>
      <c r="E114" s="2"/>
      <c r="F114" s="1" t="s">
        <v>39</v>
      </c>
      <c r="G114" s="1" t="s">
        <v>35</v>
      </c>
      <c r="H114" s="1" t="s">
        <v>2826</v>
      </c>
      <c r="I114" s="1" t="s">
        <v>2827</v>
      </c>
      <c r="J114" s="1" t="s">
        <v>2827</v>
      </c>
      <c r="K114" s="2"/>
      <c r="L114" s="1">
        <v>-4.0</v>
      </c>
      <c r="M114" s="1"/>
      <c r="N114" s="1">
        <v>0.1547</v>
      </c>
      <c r="O114" s="1" t="s">
        <v>43</v>
      </c>
      <c r="P114" s="2"/>
      <c r="Q114" s="2"/>
      <c r="S114" s="2"/>
      <c r="T114" s="2"/>
      <c r="U114" s="2"/>
      <c r="V114" s="2"/>
      <c r="W114" s="2"/>
      <c r="X114" s="2"/>
      <c r="Y114" s="2"/>
      <c r="Z114" s="2"/>
      <c r="AB114" s="2"/>
      <c r="AC114" s="2"/>
      <c r="AE114" s="2"/>
    </row>
    <row r="115">
      <c r="A115" s="1" t="s">
        <v>38</v>
      </c>
      <c r="B115" s="1" t="s">
        <v>16</v>
      </c>
      <c r="C115" s="1">
        <v>139.0</v>
      </c>
      <c r="D115" s="1">
        <v>0.0</v>
      </c>
      <c r="E115" s="2"/>
      <c r="F115" s="1" t="s">
        <v>39</v>
      </c>
      <c r="G115" s="1" t="s">
        <v>35</v>
      </c>
      <c r="H115" s="1" t="s">
        <v>2828</v>
      </c>
      <c r="I115" s="1" t="s">
        <v>2829</v>
      </c>
      <c r="J115" s="1" t="s">
        <v>2829</v>
      </c>
      <c r="K115" s="2"/>
      <c r="L115" s="1">
        <v>0.0</v>
      </c>
      <c r="M115" s="1"/>
      <c r="N115" s="1">
        <v>4.623166666666667</v>
      </c>
      <c r="O115" s="1" t="s">
        <v>43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" t="s">
        <v>38</v>
      </c>
      <c r="B116" s="1" t="s">
        <v>16</v>
      </c>
      <c r="C116" s="1">
        <v>178.0</v>
      </c>
      <c r="D116" s="1">
        <v>0.0</v>
      </c>
      <c r="E116" s="2"/>
      <c r="F116" s="1" t="s">
        <v>39</v>
      </c>
      <c r="G116" s="1" t="s">
        <v>35</v>
      </c>
      <c r="H116" s="1" t="s">
        <v>2830</v>
      </c>
      <c r="I116" s="1" t="s">
        <v>2831</v>
      </c>
      <c r="J116" s="1" t="s">
        <v>2831</v>
      </c>
      <c r="K116" s="2"/>
      <c r="L116" s="1">
        <v>0.0</v>
      </c>
      <c r="M116" s="1"/>
      <c r="N116" s="1">
        <v>4.7586</v>
      </c>
      <c r="O116" s="1" t="s">
        <v>43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E116" s="2"/>
    </row>
    <row r="117">
      <c r="A117" s="1" t="s">
        <v>38</v>
      </c>
      <c r="B117" s="1" t="s">
        <v>16</v>
      </c>
      <c r="C117" s="1">
        <v>219.0</v>
      </c>
      <c r="D117" s="1">
        <v>0.0</v>
      </c>
      <c r="E117" s="2"/>
      <c r="F117" s="1" t="s">
        <v>39</v>
      </c>
      <c r="G117" s="1" t="s">
        <v>52</v>
      </c>
      <c r="H117" s="1" t="s">
        <v>2832</v>
      </c>
      <c r="I117" s="1" t="s">
        <v>2833</v>
      </c>
      <c r="J117" s="1" t="s">
        <v>2833</v>
      </c>
      <c r="K117" s="2"/>
      <c r="L117" s="1">
        <v>-4.0</v>
      </c>
      <c r="M117" s="1"/>
      <c r="N117" s="1">
        <v>0.052116666666666665</v>
      </c>
      <c r="O117" s="1" t="s">
        <v>43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" t="s">
        <v>38</v>
      </c>
      <c r="B118" s="1" t="s">
        <v>16</v>
      </c>
      <c r="C118" s="1">
        <v>298.0</v>
      </c>
      <c r="D118" s="1">
        <v>0.0</v>
      </c>
      <c r="E118" s="2"/>
      <c r="F118" s="1" t="s">
        <v>39</v>
      </c>
      <c r="G118" s="1" t="s">
        <v>35</v>
      </c>
      <c r="H118" s="1" t="s">
        <v>2834</v>
      </c>
      <c r="I118" s="1" t="s">
        <v>2835</v>
      </c>
      <c r="J118" s="1" t="s">
        <v>2835</v>
      </c>
      <c r="K118" s="2"/>
      <c r="L118" s="1">
        <v>7.0</v>
      </c>
      <c r="M118" s="1"/>
      <c r="N118" s="1">
        <v>12.06425</v>
      </c>
      <c r="O118" s="1" t="s">
        <v>43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E118" s="2"/>
    </row>
    <row r="119">
      <c r="A119" s="1" t="s">
        <v>15</v>
      </c>
      <c r="B119" s="1" t="s">
        <v>16</v>
      </c>
      <c r="C119" s="1">
        <v>972.0</v>
      </c>
      <c r="D119" s="1">
        <v>243.0</v>
      </c>
      <c r="E119" s="2"/>
      <c r="F119" s="1" t="s">
        <v>39</v>
      </c>
      <c r="G119" s="1" t="s">
        <v>19</v>
      </c>
      <c r="H119" s="1" t="s">
        <v>2836</v>
      </c>
      <c r="I119" s="1" t="s">
        <v>2837</v>
      </c>
      <c r="J119" s="1" t="s">
        <v>2837</v>
      </c>
      <c r="K119" s="2"/>
      <c r="L119" s="1">
        <v>-18.0</v>
      </c>
      <c r="M119" s="1"/>
      <c r="N119" s="1">
        <v>0.45021666666666665</v>
      </c>
      <c r="O119" s="1" t="s">
        <v>24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" t="s">
        <v>38</v>
      </c>
      <c r="B120" s="1" t="s">
        <v>16</v>
      </c>
      <c r="C120" s="1">
        <v>55.0</v>
      </c>
      <c r="D120" s="1">
        <v>0.0</v>
      </c>
      <c r="E120" s="2"/>
      <c r="F120" s="1" t="s">
        <v>39</v>
      </c>
      <c r="G120" s="1" t="s">
        <v>35</v>
      </c>
      <c r="H120" s="1" t="s">
        <v>2838</v>
      </c>
      <c r="I120" s="1" t="s">
        <v>2839</v>
      </c>
      <c r="J120" s="1" t="s">
        <v>2839</v>
      </c>
      <c r="K120" s="2"/>
      <c r="L120" s="1">
        <v>-3.0</v>
      </c>
      <c r="M120" s="1"/>
      <c r="N120" s="1">
        <v>1.6782166666666667</v>
      </c>
      <c r="O120" s="1" t="s">
        <v>43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E120" s="2"/>
    </row>
    <row r="121">
      <c r="A121" s="1" t="s">
        <v>25</v>
      </c>
      <c r="B121" s="1" t="s">
        <v>16</v>
      </c>
      <c r="C121" s="1">
        <v>289.0</v>
      </c>
      <c r="D121" s="1">
        <v>100.0</v>
      </c>
      <c r="E121" s="2"/>
      <c r="F121" s="1" t="s">
        <v>27</v>
      </c>
      <c r="G121" s="1" t="s">
        <v>19</v>
      </c>
      <c r="H121" s="1" t="s">
        <v>2840</v>
      </c>
      <c r="I121" s="1" t="s">
        <v>2841</v>
      </c>
      <c r="J121" s="1" t="s">
        <v>2841</v>
      </c>
      <c r="K121" s="2"/>
      <c r="L121" s="1">
        <v>-7.0</v>
      </c>
      <c r="M121" s="1"/>
      <c r="N121" s="1">
        <v>7.847483333333333</v>
      </c>
      <c r="O121" s="1" t="s">
        <v>2562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E121" s="2"/>
    </row>
    <row r="122">
      <c r="A122" s="1" t="s">
        <v>25</v>
      </c>
      <c r="B122" s="1" t="s">
        <v>16</v>
      </c>
      <c r="C122" s="1">
        <v>349.0</v>
      </c>
      <c r="D122" s="1">
        <v>0.0</v>
      </c>
      <c r="E122" s="2"/>
      <c r="F122" s="1" t="s">
        <v>27</v>
      </c>
      <c r="G122" s="1" t="s">
        <v>19</v>
      </c>
      <c r="H122" s="1" t="s">
        <v>2842</v>
      </c>
      <c r="I122" s="1" t="s">
        <v>2843</v>
      </c>
      <c r="J122" s="1" t="s">
        <v>2843</v>
      </c>
      <c r="K122" s="2"/>
      <c r="L122" s="1">
        <v>-6.0</v>
      </c>
      <c r="M122" s="1"/>
      <c r="N122" s="1">
        <v>8.5802</v>
      </c>
      <c r="O122" s="1" t="s">
        <v>2562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E122" s="2"/>
    </row>
    <row r="123">
      <c r="A123" s="1" t="s">
        <v>38</v>
      </c>
      <c r="B123" s="1" t="s">
        <v>16</v>
      </c>
      <c r="C123" s="1">
        <v>658.0</v>
      </c>
      <c r="D123" s="1">
        <v>0.0</v>
      </c>
      <c r="E123" s="2"/>
      <c r="F123" s="1" t="s">
        <v>39</v>
      </c>
      <c r="G123" s="1" t="s">
        <v>52</v>
      </c>
      <c r="H123" s="1" t="s">
        <v>2844</v>
      </c>
      <c r="I123" s="1" t="s">
        <v>2845</v>
      </c>
      <c r="J123" s="1" t="s">
        <v>2845</v>
      </c>
      <c r="K123" s="2"/>
      <c r="L123" s="1">
        <v>9.0</v>
      </c>
      <c r="M123" s="1"/>
      <c r="N123" s="1">
        <v>14.842816666666666</v>
      </c>
      <c r="O123" s="1" t="s">
        <v>43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E123" s="2"/>
    </row>
    <row r="124">
      <c r="A124" s="1" t="s">
        <v>38</v>
      </c>
      <c r="B124" s="1" t="s">
        <v>16</v>
      </c>
      <c r="C124" s="1">
        <v>352.0</v>
      </c>
      <c r="D124" s="1">
        <v>0.0</v>
      </c>
      <c r="E124" s="2"/>
      <c r="F124" s="1" t="s">
        <v>39</v>
      </c>
      <c r="G124" s="1" t="s">
        <v>52</v>
      </c>
      <c r="H124" s="1" t="s">
        <v>2846</v>
      </c>
      <c r="I124" s="1" t="s">
        <v>2847</v>
      </c>
      <c r="J124" s="1" t="s">
        <v>2847</v>
      </c>
      <c r="K124" s="2"/>
      <c r="L124" s="1">
        <v>3.0</v>
      </c>
      <c r="M124" s="1"/>
      <c r="N124" s="1">
        <v>8.519083333333333</v>
      </c>
      <c r="O124" s="1" t="s">
        <v>43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" t="s">
        <v>38</v>
      </c>
      <c r="B125" s="1" t="s">
        <v>16</v>
      </c>
      <c r="C125" s="1">
        <v>65.0</v>
      </c>
      <c r="D125" s="1">
        <v>0.0</v>
      </c>
      <c r="E125" s="2"/>
      <c r="F125" s="1" t="s">
        <v>39</v>
      </c>
      <c r="G125" s="1" t="s">
        <v>52</v>
      </c>
      <c r="H125" s="1" t="s">
        <v>2848</v>
      </c>
      <c r="I125" s="1" t="s">
        <v>2849</v>
      </c>
      <c r="J125" s="1" t="s">
        <v>2849</v>
      </c>
      <c r="K125" s="2"/>
      <c r="L125" s="1">
        <v>14.0</v>
      </c>
      <c r="M125" s="1"/>
      <c r="N125" s="1">
        <v>19.266333333333332</v>
      </c>
      <c r="O125" s="1" t="s">
        <v>43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E125" s="2"/>
    </row>
    <row r="126">
      <c r="A126" s="1" t="s">
        <v>44</v>
      </c>
      <c r="B126" s="1" t="s">
        <v>16</v>
      </c>
      <c r="C126" s="1">
        <v>349.0</v>
      </c>
      <c r="D126" s="1">
        <v>0.0</v>
      </c>
      <c r="E126" s="1" t="s">
        <v>45</v>
      </c>
      <c r="F126" s="1" t="s">
        <v>27</v>
      </c>
      <c r="G126" s="1" t="s">
        <v>19</v>
      </c>
      <c r="H126" s="1" t="s">
        <v>2850</v>
      </c>
      <c r="I126" s="1" t="s">
        <v>2851</v>
      </c>
      <c r="J126" s="1" t="s">
        <v>2851</v>
      </c>
      <c r="K126" s="2"/>
      <c r="L126" s="1">
        <v>-9.0</v>
      </c>
      <c r="M126" s="1"/>
      <c r="N126" s="1">
        <v>5.342133333333333</v>
      </c>
      <c r="O126" s="1" t="s">
        <v>2562</v>
      </c>
      <c r="P126" s="2"/>
      <c r="Q126" s="2"/>
      <c r="S126" s="2"/>
      <c r="T126" s="2"/>
      <c r="U126" s="2"/>
      <c r="V126" s="2"/>
      <c r="W126" s="2"/>
      <c r="X126" s="2"/>
      <c r="Y126" s="2"/>
      <c r="Z126" s="2"/>
      <c r="AB126" s="2"/>
      <c r="AC126" s="2"/>
      <c r="AD126" s="2"/>
      <c r="AE126" s="2"/>
    </row>
    <row r="127">
      <c r="A127" s="1" t="s">
        <v>38</v>
      </c>
      <c r="B127" s="1" t="s">
        <v>16</v>
      </c>
      <c r="C127" s="3">
        <v>204.0</v>
      </c>
      <c r="D127" s="1">
        <v>0.0</v>
      </c>
      <c r="E127" s="2"/>
      <c r="F127" s="1" t="s">
        <v>39</v>
      </c>
      <c r="G127" s="1" t="s">
        <v>52</v>
      </c>
      <c r="H127" s="1" t="s">
        <v>2852</v>
      </c>
      <c r="I127" s="1" t="s">
        <v>2853</v>
      </c>
      <c r="J127" s="1" t="s">
        <v>2853</v>
      </c>
      <c r="K127" s="2"/>
      <c r="L127" s="1">
        <v>1.0</v>
      </c>
      <c r="M127" s="1"/>
      <c r="N127" s="1">
        <v>6.447066666666666</v>
      </c>
      <c r="O127" s="1" t="s">
        <v>43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E127" s="2"/>
    </row>
    <row r="128">
      <c r="A128" s="1" t="s">
        <v>38</v>
      </c>
      <c r="B128" s="1" t="s">
        <v>16</v>
      </c>
      <c r="C128" s="3">
        <v>556.0</v>
      </c>
      <c r="D128" s="1">
        <v>0.0</v>
      </c>
      <c r="E128" s="2"/>
      <c r="F128" s="1" t="s">
        <v>39</v>
      </c>
      <c r="G128" s="1" t="s">
        <v>35</v>
      </c>
      <c r="H128" s="1" t="s">
        <v>2854</v>
      </c>
      <c r="I128" s="1" t="s">
        <v>2855</v>
      </c>
      <c r="J128" s="1" t="s">
        <v>2855</v>
      </c>
      <c r="K128" s="2"/>
      <c r="L128" s="1">
        <v>1.0</v>
      </c>
      <c r="M128" s="1"/>
      <c r="N128" s="1">
        <v>6.225816666666667</v>
      </c>
      <c r="O128" s="1" t="s">
        <v>43</v>
      </c>
      <c r="P128" s="2"/>
      <c r="Q128" s="2"/>
      <c r="S128" s="2"/>
      <c r="T128" s="2"/>
      <c r="U128" s="2"/>
      <c r="V128" s="2"/>
      <c r="W128" s="2"/>
      <c r="X128" s="2"/>
      <c r="Y128" s="2"/>
      <c r="Z128" s="2"/>
      <c r="AB128" s="2"/>
      <c r="AC128" s="2"/>
      <c r="AE128" s="2"/>
    </row>
    <row r="129">
      <c r="A129" s="1" t="s">
        <v>25</v>
      </c>
      <c r="B129" s="1" t="s">
        <v>16</v>
      </c>
      <c r="C129" s="1">
        <v>313.75</v>
      </c>
      <c r="D129" s="1">
        <v>124.25</v>
      </c>
      <c r="E129" s="2"/>
      <c r="F129" s="1" t="s">
        <v>27</v>
      </c>
      <c r="G129" s="1" t="s">
        <v>19</v>
      </c>
      <c r="H129" s="1" t="s">
        <v>2856</v>
      </c>
      <c r="I129" s="1" t="s">
        <v>2857</v>
      </c>
      <c r="J129" s="1" t="s">
        <v>2857</v>
      </c>
      <c r="K129" s="2"/>
      <c r="L129" s="1">
        <v>-5.0</v>
      </c>
      <c r="M129" s="1"/>
      <c r="N129" s="1">
        <v>9.947066666666666</v>
      </c>
      <c r="O129" s="1" t="s">
        <v>2562</v>
      </c>
      <c r="P129" s="2"/>
      <c r="Q129" s="2"/>
      <c r="S129" s="2"/>
      <c r="T129" s="2"/>
      <c r="U129" s="2"/>
      <c r="V129" s="2"/>
      <c r="W129" s="2"/>
      <c r="X129" s="2"/>
      <c r="Y129" s="2"/>
      <c r="Z129" s="2"/>
      <c r="AB129" s="2"/>
      <c r="AC129" s="2"/>
      <c r="AE129" s="2"/>
    </row>
    <row r="130">
      <c r="A130" s="1" t="s">
        <v>15</v>
      </c>
      <c r="B130" s="1" t="s">
        <v>16</v>
      </c>
      <c r="C130" s="1">
        <v>318.0</v>
      </c>
      <c r="D130" s="1">
        <v>0.0</v>
      </c>
      <c r="E130" s="1" t="s">
        <v>45</v>
      </c>
      <c r="F130" s="1" t="s">
        <v>18</v>
      </c>
      <c r="G130" s="1" t="s">
        <v>35</v>
      </c>
      <c r="H130" s="1" t="s">
        <v>2858</v>
      </c>
      <c r="I130" s="1" t="s">
        <v>2859</v>
      </c>
      <c r="J130" s="1" t="s">
        <v>2860</v>
      </c>
      <c r="K130" s="1" t="s">
        <v>2861</v>
      </c>
      <c r="L130" s="1">
        <v>21.0</v>
      </c>
      <c r="M130" s="1">
        <v>1.7619</v>
      </c>
      <c r="N130" s="1">
        <v>8.0903</v>
      </c>
      <c r="O130" s="1" t="s">
        <v>24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E130" s="2"/>
    </row>
    <row r="131">
      <c r="A131" s="1" t="s">
        <v>25</v>
      </c>
      <c r="B131" s="1" t="s">
        <v>16</v>
      </c>
      <c r="C131" s="1">
        <v>199.5</v>
      </c>
      <c r="D131" s="1">
        <v>74.5</v>
      </c>
      <c r="E131" s="2"/>
      <c r="F131" s="1" t="s">
        <v>27</v>
      </c>
      <c r="G131" s="1" t="s">
        <v>19</v>
      </c>
      <c r="H131" s="1" t="s">
        <v>2862</v>
      </c>
      <c r="I131" s="1" t="s">
        <v>2863</v>
      </c>
      <c r="J131" s="1" t="s">
        <v>2863</v>
      </c>
      <c r="K131" s="2"/>
      <c r="L131" s="1">
        <v>-8.0</v>
      </c>
      <c r="M131" s="1"/>
      <c r="N131" s="1">
        <v>6.120783333333334</v>
      </c>
      <c r="O131" s="1" t="s">
        <v>2562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" t="s">
        <v>38</v>
      </c>
      <c r="B132" s="1" t="s">
        <v>16</v>
      </c>
      <c r="C132" s="1">
        <v>259.0</v>
      </c>
      <c r="D132" s="1">
        <v>0.0</v>
      </c>
      <c r="E132" s="2"/>
      <c r="F132" s="1" t="s">
        <v>39</v>
      </c>
      <c r="G132" s="1" t="s">
        <v>52</v>
      </c>
      <c r="H132" s="1" t="s">
        <v>2864</v>
      </c>
      <c r="I132" s="1" t="s">
        <v>2865</v>
      </c>
      <c r="J132" s="1" t="s">
        <v>2865</v>
      </c>
      <c r="K132" s="2"/>
      <c r="L132" s="1">
        <v>3.0</v>
      </c>
      <c r="M132" s="1"/>
      <c r="N132" s="1">
        <v>8.9667</v>
      </c>
      <c r="O132" s="1" t="s">
        <v>43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E132" s="2"/>
    </row>
    <row r="133">
      <c r="A133" s="1" t="s">
        <v>55</v>
      </c>
      <c r="B133" s="1" t="s">
        <v>16</v>
      </c>
      <c r="C133" s="3">
        <v>384.0</v>
      </c>
      <c r="D133" s="1">
        <v>0.0</v>
      </c>
      <c r="E133" s="1" t="s">
        <v>379</v>
      </c>
      <c r="F133" s="1" t="s">
        <v>27</v>
      </c>
      <c r="G133" s="1" t="s">
        <v>19</v>
      </c>
      <c r="H133" s="1" t="s">
        <v>2866</v>
      </c>
      <c r="I133" s="1" t="s">
        <v>2867</v>
      </c>
      <c r="J133" s="1" t="s">
        <v>2867</v>
      </c>
      <c r="K133" s="2"/>
      <c r="L133" s="1">
        <v>-9.0</v>
      </c>
      <c r="M133" s="1"/>
      <c r="N133" s="1">
        <v>5.0277</v>
      </c>
      <c r="O133" s="1" t="s">
        <v>2562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" t="s">
        <v>44</v>
      </c>
      <c r="B134" s="1" t="s">
        <v>16</v>
      </c>
      <c r="C134" s="1">
        <v>698.0</v>
      </c>
      <c r="D134" s="1">
        <v>0.0</v>
      </c>
      <c r="E134" s="1" t="s">
        <v>45</v>
      </c>
      <c r="F134" s="1" t="s">
        <v>27</v>
      </c>
      <c r="G134" s="1" t="s">
        <v>19</v>
      </c>
      <c r="H134" s="1" t="s">
        <v>2868</v>
      </c>
      <c r="I134" s="1" t="s">
        <v>2869</v>
      </c>
      <c r="J134" s="1" t="s">
        <v>2869</v>
      </c>
      <c r="K134" s="2"/>
      <c r="L134" s="1">
        <v>-9.0</v>
      </c>
      <c r="M134" s="1"/>
      <c r="N134" s="1">
        <v>5.738283333333333</v>
      </c>
      <c r="O134" s="1" t="s">
        <v>2562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E134" s="2"/>
    </row>
    <row r="135">
      <c r="A135" s="1" t="s">
        <v>55</v>
      </c>
      <c r="B135" s="1" t="s">
        <v>16</v>
      </c>
      <c r="C135" s="1">
        <v>463.0</v>
      </c>
      <c r="D135" s="1">
        <v>0.0</v>
      </c>
      <c r="E135" s="1" t="s">
        <v>2870</v>
      </c>
      <c r="F135" s="1" t="s">
        <v>27</v>
      </c>
      <c r="G135" s="1" t="s">
        <v>19</v>
      </c>
      <c r="H135" s="1" t="s">
        <v>2871</v>
      </c>
      <c r="I135" s="1" t="s">
        <v>2872</v>
      </c>
      <c r="J135" s="1" t="s">
        <v>2872</v>
      </c>
      <c r="K135" s="2"/>
      <c r="L135" s="1">
        <v>-10.0</v>
      </c>
      <c r="M135" s="1"/>
      <c r="N135" s="1">
        <v>4.715216666666667</v>
      </c>
      <c r="O135" s="1" t="s">
        <v>2562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" t="s">
        <v>25</v>
      </c>
      <c r="B136" s="1" t="s">
        <v>16</v>
      </c>
      <c r="C136" s="1">
        <v>212.0</v>
      </c>
      <c r="D136" s="1">
        <v>87.0</v>
      </c>
      <c r="E136" s="2"/>
      <c r="F136" s="1" t="s">
        <v>27</v>
      </c>
      <c r="G136" s="1" t="s">
        <v>35</v>
      </c>
      <c r="H136" s="1" t="s">
        <v>2873</v>
      </c>
      <c r="I136" s="1" t="s">
        <v>2874</v>
      </c>
      <c r="J136" s="1" t="s">
        <v>2874</v>
      </c>
      <c r="K136" s="2"/>
      <c r="L136" s="1">
        <v>-5.0</v>
      </c>
      <c r="M136" s="1"/>
      <c r="N136" s="1">
        <v>9.8294</v>
      </c>
      <c r="O136" s="1" t="s">
        <v>2562</v>
      </c>
      <c r="P136" s="2"/>
      <c r="Q136" s="2"/>
      <c r="S136" s="2"/>
      <c r="T136" s="2"/>
      <c r="U136" s="2"/>
      <c r="V136" s="2"/>
      <c r="W136" s="2"/>
      <c r="X136" s="2"/>
      <c r="Y136" s="2"/>
      <c r="Z136" s="2"/>
      <c r="AB136" s="2"/>
      <c r="AC136" s="2"/>
      <c r="AD136" s="2"/>
      <c r="AE136" s="2"/>
    </row>
    <row r="137">
      <c r="A137" s="1" t="s">
        <v>55</v>
      </c>
      <c r="B137" s="1" t="s">
        <v>16</v>
      </c>
      <c r="C137" s="1">
        <v>349.0</v>
      </c>
      <c r="D137" s="1">
        <v>0.0</v>
      </c>
      <c r="E137" s="1" t="s">
        <v>2875</v>
      </c>
      <c r="F137" s="1" t="s">
        <v>27</v>
      </c>
      <c r="G137" s="1" t="s">
        <v>19</v>
      </c>
      <c r="H137" s="1" t="s">
        <v>2876</v>
      </c>
      <c r="I137" s="1" t="s">
        <v>2877</v>
      </c>
      <c r="J137" s="1" t="s">
        <v>2877</v>
      </c>
      <c r="K137" s="2"/>
      <c r="L137" s="1">
        <v>-9.0</v>
      </c>
      <c r="M137" s="1"/>
      <c r="N137" s="1">
        <v>5.788366666666667</v>
      </c>
      <c r="O137" s="1" t="s">
        <v>2562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E137" s="2"/>
    </row>
    <row r="138">
      <c r="A138" s="1" t="s">
        <v>44</v>
      </c>
      <c r="B138" s="1" t="s">
        <v>16</v>
      </c>
      <c r="C138" s="1">
        <v>349.0</v>
      </c>
      <c r="D138" s="1">
        <v>0.0</v>
      </c>
      <c r="E138" s="1" t="s">
        <v>45</v>
      </c>
      <c r="F138" s="1" t="s">
        <v>27</v>
      </c>
      <c r="G138" s="1" t="s">
        <v>19</v>
      </c>
      <c r="H138" s="1" t="s">
        <v>2878</v>
      </c>
      <c r="I138" s="1" t="s">
        <v>2879</v>
      </c>
      <c r="J138" s="1" t="s">
        <v>2879</v>
      </c>
      <c r="K138" s="2"/>
      <c r="L138" s="1">
        <v>-4.0</v>
      </c>
      <c r="M138" s="1"/>
      <c r="N138" s="1">
        <v>10.155133333333334</v>
      </c>
      <c r="O138" s="1" t="s">
        <v>2562</v>
      </c>
      <c r="P138" s="2"/>
      <c r="Q138" s="2"/>
      <c r="S138" s="2"/>
      <c r="T138" s="2"/>
      <c r="U138" s="2"/>
      <c r="V138" s="2"/>
      <c r="W138" s="2"/>
      <c r="X138" s="2"/>
      <c r="Y138" s="2"/>
      <c r="Z138" s="2"/>
      <c r="AB138" s="2"/>
      <c r="AC138" s="2"/>
      <c r="AE138" s="2"/>
    </row>
    <row r="139">
      <c r="A139" s="1" t="s">
        <v>25</v>
      </c>
      <c r="B139" s="1" t="s">
        <v>16</v>
      </c>
      <c r="C139" s="1">
        <v>623.0</v>
      </c>
      <c r="D139" s="1">
        <v>0.0</v>
      </c>
      <c r="E139" s="2"/>
      <c r="F139" s="1" t="s">
        <v>27</v>
      </c>
      <c r="G139" s="1" t="s">
        <v>35</v>
      </c>
      <c r="H139" s="1" t="s">
        <v>2880</v>
      </c>
      <c r="I139" s="1" t="s">
        <v>2881</v>
      </c>
      <c r="J139" s="1" t="s">
        <v>2881</v>
      </c>
      <c r="K139" s="2"/>
      <c r="L139" s="1">
        <v>-6.0</v>
      </c>
      <c r="M139" s="1"/>
      <c r="N139" s="45">
        <v>8.340083333333334</v>
      </c>
      <c r="O139" s="1" t="s">
        <v>2562</v>
      </c>
      <c r="P139" s="2"/>
      <c r="Q139" s="2"/>
      <c r="S139" s="2"/>
      <c r="T139" s="2"/>
      <c r="U139" s="2"/>
      <c r="V139" s="2"/>
      <c r="W139" s="2"/>
      <c r="X139" s="2"/>
      <c r="Y139" s="2"/>
      <c r="Z139" s="2"/>
      <c r="AB139" s="2"/>
      <c r="AC139" s="2"/>
      <c r="AD139" s="2"/>
      <c r="AE139" s="2"/>
    </row>
    <row r="140">
      <c r="A140" s="1" t="s">
        <v>25</v>
      </c>
      <c r="B140" s="1" t="s">
        <v>16</v>
      </c>
      <c r="C140" s="1">
        <v>217.0</v>
      </c>
      <c r="D140" s="1">
        <v>82.0</v>
      </c>
      <c r="E140" s="2"/>
      <c r="F140" s="1" t="s">
        <v>27</v>
      </c>
      <c r="G140" s="1" t="s">
        <v>19</v>
      </c>
      <c r="H140" s="1" t="s">
        <v>2882</v>
      </c>
      <c r="I140" s="1" t="s">
        <v>2883</v>
      </c>
      <c r="J140" s="1" t="s">
        <v>2883</v>
      </c>
      <c r="K140" s="2"/>
      <c r="L140" s="1">
        <v>-9.0</v>
      </c>
      <c r="M140" s="1"/>
      <c r="N140" s="1">
        <v>5.353833333333333</v>
      </c>
      <c r="O140" s="1" t="s">
        <v>2562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" t="s">
        <v>15</v>
      </c>
      <c r="B141" s="1" t="s">
        <v>16</v>
      </c>
      <c r="C141" s="3">
        <v>847.0</v>
      </c>
      <c r="D141" s="1">
        <v>0.0</v>
      </c>
      <c r="E141" s="1" t="s">
        <v>2590</v>
      </c>
      <c r="F141" s="1" t="s">
        <v>18</v>
      </c>
      <c r="G141" s="1" t="s">
        <v>19</v>
      </c>
      <c r="H141" s="1" t="s">
        <v>2884</v>
      </c>
      <c r="I141" s="1" t="s">
        <v>2885</v>
      </c>
      <c r="J141" s="1" t="s">
        <v>2886</v>
      </c>
      <c r="K141" s="1" t="s">
        <v>2887</v>
      </c>
      <c r="L141" s="1">
        <v>-4.0</v>
      </c>
      <c r="M141" s="1">
        <v>0.3385166666666667</v>
      </c>
      <c r="N141" s="1">
        <v>9.381466666666666</v>
      </c>
      <c r="O141" s="1" t="s">
        <v>24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" t="s">
        <v>55</v>
      </c>
      <c r="B142" s="1" t="s">
        <v>16</v>
      </c>
      <c r="C142" s="3">
        <v>548.0</v>
      </c>
      <c r="D142" s="1">
        <v>0.0</v>
      </c>
      <c r="E142" s="1" t="s">
        <v>2888</v>
      </c>
      <c r="F142" s="1" t="s">
        <v>27</v>
      </c>
      <c r="G142" s="1" t="s">
        <v>19</v>
      </c>
      <c r="H142" s="1" t="s">
        <v>2889</v>
      </c>
      <c r="I142" s="1" t="s">
        <v>2890</v>
      </c>
      <c r="J142" s="1" t="s">
        <v>2890</v>
      </c>
      <c r="K142" s="2"/>
      <c r="L142" s="1">
        <v>-9.0</v>
      </c>
      <c r="M142" s="1"/>
      <c r="N142" s="1">
        <v>5.34335</v>
      </c>
      <c r="O142" s="1" t="s">
        <v>2562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E142" s="2"/>
    </row>
    <row r="143">
      <c r="A143" s="1" t="s">
        <v>25</v>
      </c>
      <c r="B143" s="1" t="s">
        <v>16</v>
      </c>
      <c r="C143" s="1">
        <v>447.0</v>
      </c>
      <c r="D143" s="1">
        <v>0.0</v>
      </c>
      <c r="E143" s="2"/>
      <c r="F143" s="1" t="s">
        <v>27</v>
      </c>
      <c r="G143" s="1" t="s">
        <v>19</v>
      </c>
      <c r="H143" s="1" t="s">
        <v>2891</v>
      </c>
      <c r="I143" s="1" t="s">
        <v>2892</v>
      </c>
      <c r="J143" s="1" t="s">
        <v>2892</v>
      </c>
      <c r="K143" s="2"/>
      <c r="L143" s="1">
        <v>-9.0</v>
      </c>
      <c r="M143" s="1"/>
      <c r="N143" s="1">
        <v>5.871083333333333</v>
      </c>
      <c r="O143" s="1" t="s">
        <v>2562</v>
      </c>
      <c r="P143" s="2"/>
      <c r="Q143" s="2"/>
      <c r="S143" s="2"/>
      <c r="T143" s="2"/>
      <c r="U143" s="2"/>
      <c r="V143" s="2"/>
      <c r="W143" s="2"/>
      <c r="X143" s="2"/>
      <c r="Y143" s="2"/>
      <c r="Z143" s="2"/>
      <c r="AB143" s="2"/>
      <c r="AC143" s="2"/>
      <c r="AE143" s="2"/>
    </row>
    <row r="144">
      <c r="A144" s="1" t="s">
        <v>25</v>
      </c>
      <c r="B144" s="1" t="s">
        <v>16</v>
      </c>
      <c r="C144" s="3">
        <v>274.0</v>
      </c>
      <c r="D144" s="1">
        <v>0.0</v>
      </c>
      <c r="E144" s="2"/>
      <c r="F144" s="1" t="s">
        <v>27</v>
      </c>
      <c r="G144" s="1" t="s">
        <v>19</v>
      </c>
      <c r="H144" s="1" t="s">
        <v>2893</v>
      </c>
      <c r="I144" s="1" t="s">
        <v>2894</v>
      </c>
      <c r="J144" s="1" t="s">
        <v>2894</v>
      </c>
      <c r="K144" s="2"/>
      <c r="L144" s="1">
        <v>-9.0</v>
      </c>
      <c r="M144" s="1"/>
      <c r="N144" s="1">
        <v>5.822583333333333</v>
      </c>
      <c r="O144" s="1" t="s">
        <v>2562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E144" s="2"/>
    </row>
    <row r="145">
      <c r="A145" s="1" t="s">
        <v>38</v>
      </c>
      <c r="B145" s="1" t="s">
        <v>16</v>
      </c>
      <c r="C145" s="3">
        <v>366.5</v>
      </c>
      <c r="D145" s="1">
        <v>0.0</v>
      </c>
      <c r="E145" s="2"/>
      <c r="F145" s="1" t="s">
        <v>39</v>
      </c>
      <c r="G145" s="1" t="s">
        <v>52</v>
      </c>
      <c r="H145" s="1" t="s">
        <v>2895</v>
      </c>
      <c r="I145" s="1" t="s">
        <v>2896</v>
      </c>
      <c r="J145" s="1" t="s">
        <v>2896</v>
      </c>
      <c r="K145" s="2"/>
      <c r="L145" s="1">
        <v>2.0</v>
      </c>
      <c r="M145" s="1"/>
      <c r="N145" s="1">
        <v>8.005883333333333</v>
      </c>
      <c r="O145" s="1" t="s">
        <v>43</v>
      </c>
      <c r="P145" s="2"/>
      <c r="Q145" s="2"/>
      <c r="S145" s="2"/>
      <c r="T145" s="2"/>
      <c r="U145" s="2"/>
      <c r="V145" s="2"/>
      <c r="W145" s="2"/>
      <c r="X145" s="2"/>
      <c r="Y145" s="2"/>
      <c r="Z145" s="2"/>
      <c r="AB145" s="2"/>
      <c r="AC145" s="2"/>
      <c r="AE145" s="2"/>
    </row>
    <row r="146">
      <c r="A146" s="1" t="s">
        <v>15</v>
      </c>
      <c r="B146" s="1" t="s">
        <v>16</v>
      </c>
      <c r="C146" s="1">
        <v>304.0</v>
      </c>
      <c r="D146" s="1">
        <v>0.0</v>
      </c>
      <c r="E146" s="1" t="s">
        <v>2590</v>
      </c>
      <c r="F146" s="1" t="s">
        <v>18</v>
      </c>
      <c r="G146" s="1" t="s">
        <v>19</v>
      </c>
      <c r="H146" s="1" t="s">
        <v>2897</v>
      </c>
      <c r="I146" s="1" t="s">
        <v>2898</v>
      </c>
      <c r="J146" s="1" t="s">
        <v>2899</v>
      </c>
      <c r="K146" s="1" t="s">
        <v>2900</v>
      </c>
      <c r="L146" s="1">
        <v>-11.0</v>
      </c>
      <c r="M146" s="1">
        <v>0.5736666666666667</v>
      </c>
      <c r="N146" s="1">
        <v>4.42595</v>
      </c>
      <c r="O146" s="1" t="s">
        <v>24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E146" s="2"/>
    </row>
    <row r="147">
      <c r="A147" s="1" t="s">
        <v>38</v>
      </c>
      <c r="B147" s="1" t="s">
        <v>16</v>
      </c>
      <c r="C147" s="1">
        <v>39.0</v>
      </c>
      <c r="D147" s="1">
        <v>0.0</v>
      </c>
      <c r="E147" s="2"/>
      <c r="F147" s="1" t="s">
        <v>39</v>
      </c>
      <c r="G147" s="1" t="s">
        <v>35</v>
      </c>
      <c r="H147" s="1" t="s">
        <v>2901</v>
      </c>
      <c r="I147" s="1" t="s">
        <v>2902</v>
      </c>
      <c r="J147" s="1" t="s">
        <v>2902</v>
      </c>
      <c r="K147" s="2"/>
      <c r="L147" s="1">
        <v>-4.0</v>
      </c>
      <c r="M147" s="1"/>
      <c r="N147" s="1">
        <v>0.056216666666666665</v>
      </c>
      <c r="O147" s="1" t="s">
        <v>43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" t="s">
        <v>38</v>
      </c>
      <c r="B148" s="1" t="s">
        <v>16</v>
      </c>
      <c r="C148" s="1">
        <v>259.0</v>
      </c>
      <c r="D148" s="1">
        <v>0.0</v>
      </c>
      <c r="E148" s="2"/>
      <c r="F148" s="1" t="s">
        <v>39</v>
      </c>
      <c r="G148" s="1" t="s">
        <v>35</v>
      </c>
      <c r="H148" s="1" t="s">
        <v>2903</v>
      </c>
      <c r="I148" s="1" t="s">
        <v>2904</v>
      </c>
      <c r="J148" s="1" t="s">
        <v>2904</v>
      </c>
      <c r="K148" s="2"/>
      <c r="L148" s="1">
        <v>8.0</v>
      </c>
      <c r="M148" s="1"/>
      <c r="N148" s="1">
        <v>13.932933333333333</v>
      </c>
      <c r="O148" s="1" t="s">
        <v>43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" t="s">
        <v>15</v>
      </c>
      <c r="B149" s="1" t="s">
        <v>16</v>
      </c>
      <c r="C149" s="1">
        <v>289.0</v>
      </c>
      <c r="D149" s="1">
        <v>0.0</v>
      </c>
      <c r="E149" s="1" t="s">
        <v>2590</v>
      </c>
      <c r="F149" s="1" t="s">
        <v>18</v>
      </c>
      <c r="G149" s="1" t="s">
        <v>35</v>
      </c>
      <c r="H149" s="1" t="s">
        <v>2905</v>
      </c>
      <c r="I149" s="1" t="s">
        <v>2906</v>
      </c>
      <c r="J149" s="1" t="s">
        <v>2907</v>
      </c>
      <c r="K149" s="1" t="s">
        <v>2908</v>
      </c>
      <c r="L149" s="1">
        <v>1.0</v>
      </c>
      <c r="M149" s="1">
        <v>0.4224833333333333</v>
      </c>
      <c r="N149" s="1">
        <v>6.561283333333333</v>
      </c>
      <c r="O149" s="1" t="s">
        <v>24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" t="s">
        <v>15</v>
      </c>
      <c r="B150" s="1" t="s">
        <v>16</v>
      </c>
      <c r="C150" s="1">
        <v>227.0</v>
      </c>
      <c r="D150" s="1">
        <v>52.0</v>
      </c>
      <c r="E150" s="2"/>
      <c r="F150" s="1" t="s">
        <v>39</v>
      </c>
      <c r="G150" s="1" t="s">
        <v>19</v>
      </c>
      <c r="H150" s="1" t="s">
        <v>2909</v>
      </c>
      <c r="I150" s="1" t="s">
        <v>2910</v>
      </c>
      <c r="J150" s="1" t="s">
        <v>2910</v>
      </c>
      <c r="K150" s="2"/>
      <c r="L150" s="1">
        <v>-15.0</v>
      </c>
      <c r="M150" s="1"/>
      <c r="N150" s="1">
        <v>3.8142666666666667</v>
      </c>
      <c r="O150" s="1" t="s">
        <v>24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E150" s="2"/>
    </row>
    <row r="151">
      <c r="A151" s="1" t="s">
        <v>38</v>
      </c>
      <c r="B151" s="1" t="s">
        <v>16</v>
      </c>
      <c r="C151" s="1">
        <v>55.0</v>
      </c>
      <c r="D151" s="1">
        <v>0.0</v>
      </c>
      <c r="E151" s="2"/>
      <c r="F151" s="1" t="s">
        <v>39</v>
      </c>
      <c r="G151" s="1" t="s">
        <v>52</v>
      </c>
      <c r="H151" s="1" t="s">
        <v>2911</v>
      </c>
      <c r="I151" s="1" t="s">
        <v>2912</v>
      </c>
      <c r="J151" s="1" t="s">
        <v>2912</v>
      </c>
      <c r="K151" s="2"/>
      <c r="L151" s="1">
        <v>-4.0</v>
      </c>
      <c r="M151" s="1"/>
      <c r="N151" s="1">
        <v>0.040766666666666666</v>
      </c>
      <c r="O151" s="1" t="s">
        <v>43</v>
      </c>
      <c r="P151" s="2"/>
      <c r="Q151" s="2"/>
      <c r="S151" s="2"/>
      <c r="T151" s="2"/>
      <c r="U151" s="2"/>
      <c r="V151" s="2"/>
      <c r="W151" s="2"/>
      <c r="X151" s="2"/>
      <c r="Y151" s="2"/>
      <c r="Z151" s="2"/>
      <c r="AB151" s="2"/>
      <c r="AC151" s="2"/>
      <c r="AE151" s="2"/>
    </row>
    <row r="152">
      <c r="A152" s="1" t="s">
        <v>38</v>
      </c>
      <c r="B152" s="1" t="s">
        <v>16</v>
      </c>
      <c r="C152" s="1">
        <v>1036.0</v>
      </c>
      <c r="D152" s="1">
        <v>0.0</v>
      </c>
      <c r="E152" s="2"/>
      <c r="F152" s="1" t="s">
        <v>39</v>
      </c>
      <c r="G152" s="1" t="s">
        <v>35</v>
      </c>
      <c r="H152" s="1" t="s">
        <v>2913</v>
      </c>
      <c r="I152" s="1" t="s">
        <v>2914</v>
      </c>
      <c r="J152" s="1" t="s">
        <v>2914</v>
      </c>
      <c r="K152" s="2"/>
      <c r="L152" s="1">
        <v>10.0</v>
      </c>
      <c r="M152" s="1"/>
      <c r="N152" s="1">
        <v>15.799816666666667</v>
      </c>
      <c r="O152" s="1" t="s">
        <v>43</v>
      </c>
      <c r="P152" s="2"/>
      <c r="Q152" s="2"/>
      <c r="S152" s="2"/>
      <c r="T152" s="2"/>
      <c r="U152" s="2"/>
      <c r="V152" s="2"/>
      <c r="W152" s="2"/>
      <c r="X152" s="2"/>
      <c r="Y152" s="2"/>
      <c r="Z152" s="2"/>
      <c r="AB152" s="2"/>
      <c r="AC152" s="2"/>
      <c r="AD152" s="2"/>
      <c r="AE152" s="2"/>
    </row>
    <row r="153">
      <c r="A153" s="1" t="s">
        <v>38</v>
      </c>
      <c r="B153" s="1" t="s">
        <v>16</v>
      </c>
      <c r="C153" s="3">
        <v>259.0</v>
      </c>
      <c r="D153" s="1">
        <v>0.0</v>
      </c>
      <c r="E153" s="2"/>
      <c r="F153" s="1" t="s">
        <v>39</v>
      </c>
      <c r="G153" s="1" t="s">
        <v>35</v>
      </c>
      <c r="H153" s="1" t="s">
        <v>2915</v>
      </c>
      <c r="I153" s="1" t="s">
        <v>2916</v>
      </c>
      <c r="J153" s="1" t="s">
        <v>2916</v>
      </c>
      <c r="K153" s="2"/>
      <c r="L153" s="1">
        <v>-2.0</v>
      </c>
      <c r="M153" s="1"/>
      <c r="N153" s="1">
        <v>2.1562166666666664</v>
      </c>
      <c r="O153" s="1" t="s">
        <v>43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" t="s">
        <v>25</v>
      </c>
      <c r="B154" s="1" t="s">
        <v>16</v>
      </c>
      <c r="C154" s="3">
        <v>379.0</v>
      </c>
      <c r="D154" s="1">
        <v>0.0</v>
      </c>
      <c r="E154" s="2"/>
      <c r="F154" s="1" t="s">
        <v>27</v>
      </c>
      <c r="G154" s="1" t="s">
        <v>19</v>
      </c>
      <c r="H154" s="1" t="s">
        <v>2917</v>
      </c>
      <c r="I154" s="1" t="s">
        <v>2918</v>
      </c>
      <c r="J154" s="1" t="s">
        <v>2918</v>
      </c>
      <c r="K154" s="2"/>
      <c r="L154" s="1">
        <v>-8.0</v>
      </c>
      <c r="M154" s="1"/>
      <c r="N154" s="1">
        <v>6.121433333333333</v>
      </c>
      <c r="O154" s="1" t="s">
        <v>2562</v>
      </c>
      <c r="P154" s="2"/>
      <c r="Q154" s="2"/>
      <c r="S154" s="2"/>
      <c r="T154" s="2"/>
      <c r="U154" s="2"/>
      <c r="V154" s="2"/>
      <c r="W154" s="2"/>
      <c r="X154" s="2"/>
      <c r="Y154" s="2"/>
      <c r="Z154" s="2"/>
      <c r="AB154" s="2"/>
      <c r="AC154" s="2"/>
      <c r="AE154" s="2"/>
    </row>
    <row r="155">
      <c r="A155" s="1" t="s">
        <v>38</v>
      </c>
      <c r="B155" s="1" t="s">
        <v>16</v>
      </c>
      <c r="C155" s="3">
        <v>259.0</v>
      </c>
      <c r="D155" s="1">
        <v>0.0</v>
      </c>
      <c r="E155" s="2"/>
      <c r="F155" s="1" t="s">
        <v>39</v>
      </c>
      <c r="G155" s="1" t="s">
        <v>52</v>
      </c>
      <c r="H155" s="1" t="s">
        <v>2919</v>
      </c>
      <c r="I155" s="1" t="s">
        <v>2920</v>
      </c>
      <c r="J155" s="1" t="s">
        <v>2920</v>
      </c>
      <c r="K155" s="2"/>
      <c r="L155" s="1">
        <v>0.0</v>
      </c>
      <c r="M155" s="1"/>
      <c r="N155" s="1">
        <v>4.7933666666666666</v>
      </c>
      <c r="O155" s="1" t="s">
        <v>43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E155" s="2"/>
    </row>
    <row r="156">
      <c r="A156" s="1" t="s">
        <v>38</v>
      </c>
      <c r="B156" s="1" t="s">
        <v>16</v>
      </c>
      <c r="C156" s="3">
        <v>478.0</v>
      </c>
      <c r="D156" s="1">
        <v>0.0</v>
      </c>
      <c r="E156" s="2"/>
      <c r="F156" s="1" t="s">
        <v>39</v>
      </c>
      <c r="G156" s="1" t="s">
        <v>52</v>
      </c>
      <c r="H156" s="1" t="s">
        <v>2921</v>
      </c>
      <c r="I156" s="1" t="s">
        <v>2922</v>
      </c>
      <c r="J156" s="1" t="s">
        <v>2922</v>
      </c>
      <c r="K156" s="2"/>
      <c r="L156" s="1">
        <v>-3.0</v>
      </c>
      <c r="M156" s="1"/>
      <c r="N156" s="1">
        <v>50.431783333333335</v>
      </c>
      <c r="O156" s="1" t="s">
        <v>43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E156" s="2"/>
    </row>
    <row r="157">
      <c r="A157" s="1" t="s">
        <v>38</v>
      </c>
      <c r="B157" s="1" t="s">
        <v>16</v>
      </c>
      <c r="C157" s="1">
        <v>178.0</v>
      </c>
      <c r="D157" s="1">
        <v>0.0</v>
      </c>
      <c r="E157" s="2"/>
      <c r="F157" s="1" t="s">
        <v>39</v>
      </c>
      <c r="G157" s="1" t="s">
        <v>52</v>
      </c>
      <c r="H157" s="1" t="s">
        <v>2923</v>
      </c>
      <c r="I157" s="1" t="s">
        <v>2924</v>
      </c>
      <c r="J157" s="1" t="s">
        <v>2924</v>
      </c>
      <c r="K157" s="2"/>
      <c r="L157" s="1">
        <v>-1.0</v>
      </c>
      <c r="M157" s="1"/>
      <c r="N157" s="1">
        <v>3.9577</v>
      </c>
      <c r="O157" s="1" t="s">
        <v>43</v>
      </c>
      <c r="P157" s="2"/>
      <c r="Q157" s="2"/>
      <c r="S157" s="2"/>
      <c r="T157" s="2"/>
      <c r="U157" s="2"/>
      <c r="V157" s="2"/>
      <c r="W157" s="2"/>
      <c r="X157" s="2"/>
      <c r="Y157" s="2"/>
      <c r="Z157" s="2"/>
      <c r="AB157" s="2"/>
      <c r="AC157" s="2"/>
      <c r="AD157" s="2"/>
      <c r="AE157" s="2"/>
    </row>
    <row r="158">
      <c r="A158" s="1" t="s">
        <v>38</v>
      </c>
      <c r="B158" s="1" t="s">
        <v>16</v>
      </c>
      <c r="C158" s="1">
        <v>308.0</v>
      </c>
      <c r="D158" s="1">
        <v>0.0</v>
      </c>
      <c r="E158" s="2"/>
      <c r="F158" s="1" t="s">
        <v>39</v>
      </c>
      <c r="G158" s="1" t="s">
        <v>52</v>
      </c>
      <c r="H158" s="1" t="s">
        <v>2925</v>
      </c>
      <c r="I158" s="1" t="s">
        <v>2926</v>
      </c>
      <c r="J158" s="1" t="s">
        <v>2926</v>
      </c>
      <c r="K158" s="2"/>
      <c r="L158" s="1">
        <v>1.0</v>
      </c>
      <c r="M158" s="1"/>
      <c r="N158" s="1">
        <v>6.1793</v>
      </c>
      <c r="O158" s="1" t="s">
        <v>43</v>
      </c>
      <c r="P158" s="2"/>
      <c r="Q158" s="2"/>
      <c r="S158" s="2"/>
      <c r="T158" s="2"/>
      <c r="U158" s="2"/>
      <c r="V158" s="2"/>
      <c r="W158" s="2"/>
      <c r="X158" s="2"/>
      <c r="Y158" s="2"/>
      <c r="Z158" s="2"/>
      <c r="AB158" s="2"/>
      <c r="AC158" s="2"/>
      <c r="AE158" s="2"/>
    </row>
    <row r="159">
      <c r="A159" s="1" t="s">
        <v>38</v>
      </c>
      <c r="B159" s="1" t="s">
        <v>16</v>
      </c>
      <c r="C159" s="1">
        <v>55.0</v>
      </c>
      <c r="D159" s="1">
        <v>0.0</v>
      </c>
      <c r="E159" s="2"/>
      <c r="F159" s="1" t="s">
        <v>39</v>
      </c>
      <c r="G159" s="1" t="s">
        <v>35</v>
      </c>
      <c r="H159" s="1" t="s">
        <v>2927</v>
      </c>
      <c r="I159" s="1" t="s">
        <v>2928</v>
      </c>
      <c r="J159" s="1" t="s">
        <v>2928</v>
      </c>
      <c r="K159" s="2"/>
      <c r="L159" s="1">
        <v>-3.0</v>
      </c>
      <c r="M159" s="1"/>
      <c r="N159" s="1">
        <v>1.3954166666666667</v>
      </c>
      <c r="O159" s="1" t="s">
        <v>43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E159" s="2"/>
    </row>
    <row r="160">
      <c r="A160" s="1" t="s">
        <v>38</v>
      </c>
      <c r="B160" s="1" t="s">
        <v>16</v>
      </c>
      <c r="C160" s="1">
        <v>75.0</v>
      </c>
      <c r="D160" s="1">
        <v>0.0</v>
      </c>
      <c r="E160" s="2"/>
      <c r="F160" s="1" t="s">
        <v>39</v>
      </c>
      <c r="G160" s="1" t="s">
        <v>52</v>
      </c>
      <c r="H160" s="1" t="s">
        <v>2929</v>
      </c>
      <c r="I160" s="1" t="s">
        <v>2930</v>
      </c>
      <c r="J160" s="1" t="s">
        <v>2930</v>
      </c>
      <c r="K160" s="2"/>
      <c r="L160" s="1">
        <v>0.0</v>
      </c>
      <c r="M160" s="1"/>
      <c r="N160" s="1">
        <v>4.876616666666667</v>
      </c>
      <c r="O160" s="1" t="s">
        <v>43</v>
      </c>
      <c r="P160" s="2"/>
      <c r="Q160" s="2"/>
      <c r="S160" s="2"/>
      <c r="T160" s="2"/>
      <c r="U160" s="2"/>
      <c r="V160" s="2"/>
      <c r="W160" s="2"/>
      <c r="X160" s="2"/>
      <c r="Y160" s="2"/>
      <c r="Z160" s="2"/>
      <c r="AB160" s="2"/>
      <c r="AC160" s="2"/>
      <c r="AE160" s="2"/>
    </row>
    <row r="161">
      <c r="A161" s="1" t="s">
        <v>38</v>
      </c>
      <c r="B161" s="1" t="s">
        <v>16</v>
      </c>
      <c r="C161" s="1">
        <v>65.0</v>
      </c>
      <c r="D161" s="1">
        <v>0.0</v>
      </c>
      <c r="E161" s="2"/>
      <c r="F161" s="1" t="s">
        <v>39</v>
      </c>
      <c r="G161" s="1" t="s">
        <v>35</v>
      </c>
      <c r="H161" s="1" t="s">
        <v>2931</v>
      </c>
      <c r="I161" s="1" t="s">
        <v>2932</v>
      </c>
      <c r="J161" s="1" t="s">
        <v>2932</v>
      </c>
      <c r="K161" s="2"/>
      <c r="L161" s="1">
        <v>1.0</v>
      </c>
      <c r="M161" s="1"/>
      <c r="N161" s="1">
        <v>6.380016666666666</v>
      </c>
      <c r="O161" s="1" t="s">
        <v>43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" t="s">
        <v>38</v>
      </c>
      <c r="B162" s="1" t="s">
        <v>16</v>
      </c>
      <c r="C162" s="1">
        <v>259.0</v>
      </c>
      <c r="D162" s="1">
        <v>0.0</v>
      </c>
      <c r="E162" s="2"/>
      <c r="F162" s="1" t="s">
        <v>39</v>
      </c>
      <c r="G162" s="1" t="s">
        <v>52</v>
      </c>
      <c r="H162" s="1" t="s">
        <v>2933</v>
      </c>
      <c r="I162" s="1" t="s">
        <v>2934</v>
      </c>
      <c r="J162" s="1" t="s">
        <v>2934</v>
      </c>
      <c r="K162" s="2"/>
      <c r="L162" s="1">
        <v>-1.0</v>
      </c>
      <c r="M162" s="1"/>
      <c r="N162" s="1">
        <v>3.0846</v>
      </c>
      <c r="O162" s="1" t="s">
        <v>43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E162" s="2"/>
    </row>
    <row r="163">
      <c r="A163" s="1" t="s">
        <v>38</v>
      </c>
      <c r="B163" s="1" t="s">
        <v>16</v>
      </c>
      <c r="C163" s="3">
        <v>59.0</v>
      </c>
      <c r="D163" s="1">
        <v>0.0</v>
      </c>
      <c r="E163" s="2"/>
      <c r="F163" s="1" t="s">
        <v>39</v>
      </c>
      <c r="G163" s="1" t="s">
        <v>35</v>
      </c>
      <c r="H163" s="1" t="s">
        <v>2935</v>
      </c>
      <c r="I163" s="1" t="s">
        <v>2936</v>
      </c>
      <c r="J163" s="1" t="s">
        <v>2936</v>
      </c>
      <c r="K163" s="2"/>
      <c r="L163" s="1">
        <v>-4.0</v>
      </c>
      <c r="M163" s="1"/>
      <c r="N163" s="1">
        <v>0.0923</v>
      </c>
      <c r="O163" s="1" t="s">
        <v>43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E163" s="2"/>
    </row>
    <row r="164">
      <c r="A164" s="1" t="s">
        <v>38</v>
      </c>
      <c r="B164" s="1" t="s">
        <v>16</v>
      </c>
      <c r="C164" s="1">
        <v>139.0</v>
      </c>
      <c r="D164" s="1">
        <v>0.0</v>
      </c>
      <c r="E164" s="2"/>
      <c r="F164" s="1" t="s">
        <v>39</v>
      </c>
      <c r="G164" s="1" t="s">
        <v>52</v>
      </c>
      <c r="H164" s="1" t="s">
        <v>2937</v>
      </c>
      <c r="I164" s="1" t="s">
        <v>2938</v>
      </c>
      <c r="J164" s="1" t="s">
        <v>2938</v>
      </c>
      <c r="K164" s="2"/>
      <c r="L164" s="1">
        <v>-3.0</v>
      </c>
      <c r="M164" s="1"/>
      <c r="N164" s="1">
        <v>1.9759666666666666</v>
      </c>
      <c r="O164" s="1" t="s">
        <v>43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E164" s="2"/>
    </row>
    <row r="165">
      <c r="A165" s="1" t="s">
        <v>38</v>
      </c>
      <c r="B165" s="1" t="s">
        <v>867</v>
      </c>
      <c r="C165" s="3">
        <v>139.0</v>
      </c>
      <c r="D165" s="1">
        <v>0.0</v>
      </c>
      <c r="E165" s="2"/>
      <c r="F165" s="1" t="s">
        <v>39</v>
      </c>
      <c r="G165" s="1" t="s">
        <v>35</v>
      </c>
      <c r="H165" s="1" t="s">
        <v>2939</v>
      </c>
      <c r="I165" s="2"/>
      <c r="J165" s="2"/>
      <c r="K165" s="2"/>
      <c r="L165" s="1">
        <v>0.0</v>
      </c>
      <c r="M165" s="1"/>
      <c r="N165" s="2"/>
      <c r="O165" s="1" t="s">
        <v>43</v>
      </c>
      <c r="P165" s="2"/>
      <c r="Q165" s="2"/>
      <c r="S165" s="2"/>
      <c r="T165" s="2"/>
      <c r="U165" s="2"/>
      <c r="V165" s="2"/>
      <c r="W165" s="2"/>
      <c r="X165" s="2"/>
      <c r="Y165" s="2"/>
      <c r="Z165" s="2"/>
      <c r="AB165" s="2"/>
      <c r="AC165" s="2"/>
      <c r="AD165" s="2"/>
      <c r="AE165" s="2"/>
    </row>
    <row r="166">
      <c r="A166" s="1" t="s">
        <v>38</v>
      </c>
      <c r="B166" s="1" t="s">
        <v>16</v>
      </c>
      <c r="C166" s="1">
        <v>178.0</v>
      </c>
      <c r="D166" s="1">
        <v>0.0</v>
      </c>
      <c r="E166" s="2"/>
      <c r="F166" s="1" t="s">
        <v>39</v>
      </c>
      <c r="G166" s="1" t="s">
        <v>52</v>
      </c>
      <c r="H166" s="1" t="s">
        <v>2940</v>
      </c>
      <c r="I166" s="1" t="s">
        <v>2941</v>
      </c>
      <c r="J166" s="1" t="s">
        <v>2941</v>
      </c>
      <c r="K166" s="2"/>
      <c r="L166" s="1">
        <v>-4.0</v>
      </c>
      <c r="M166" s="1"/>
      <c r="N166" s="1">
        <v>0.10791666666666666</v>
      </c>
      <c r="O166" s="1" t="s">
        <v>43</v>
      </c>
      <c r="P166" s="2"/>
      <c r="Q166" s="2"/>
      <c r="S166" s="2"/>
      <c r="T166" s="2"/>
      <c r="U166" s="2"/>
      <c r="V166" s="2"/>
      <c r="W166" s="2"/>
      <c r="X166" s="2"/>
      <c r="Y166" s="2"/>
      <c r="Z166" s="2"/>
      <c r="AB166" s="2"/>
      <c r="AC166" s="2"/>
      <c r="AD166" s="2"/>
      <c r="AE166" s="2"/>
    </row>
    <row r="167">
      <c r="A167" s="1" t="s">
        <v>38</v>
      </c>
      <c r="B167" s="1" t="s">
        <v>16</v>
      </c>
      <c r="C167" s="1">
        <v>20.0</v>
      </c>
      <c r="D167" s="1">
        <v>35.0</v>
      </c>
      <c r="E167" s="2"/>
      <c r="F167" s="1" t="s">
        <v>39</v>
      </c>
      <c r="G167" s="1" t="s">
        <v>35</v>
      </c>
      <c r="H167" s="1" t="s">
        <v>2942</v>
      </c>
      <c r="I167" s="1" t="s">
        <v>2943</v>
      </c>
      <c r="J167" s="1" t="s">
        <v>2943</v>
      </c>
      <c r="K167" s="2"/>
      <c r="L167" s="1">
        <v>-4.0</v>
      </c>
      <c r="M167" s="1"/>
      <c r="N167" s="1">
        <v>0.0271</v>
      </c>
      <c r="O167" s="1" t="s">
        <v>43</v>
      </c>
      <c r="P167" s="2"/>
      <c r="Q167" s="2"/>
      <c r="S167" s="2"/>
      <c r="T167" s="2"/>
      <c r="U167" s="2"/>
      <c r="V167" s="2"/>
      <c r="W167" s="2"/>
      <c r="X167" s="2"/>
      <c r="Y167" s="2"/>
      <c r="Z167" s="2"/>
      <c r="AB167" s="2"/>
      <c r="AC167" s="2"/>
      <c r="AD167" s="2"/>
      <c r="AE167" s="2"/>
    </row>
    <row r="168">
      <c r="A168" s="1" t="s">
        <v>25</v>
      </c>
      <c r="B168" s="1" t="s">
        <v>16</v>
      </c>
      <c r="C168" s="1">
        <v>238.25</v>
      </c>
      <c r="D168" s="1">
        <v>85.75</v>
      </c>
      <c r="E168" s="2"/>
      <c r="F168" s="1" t="s">
        <v>27</v>
      </c>
      <c r="G168" s="1" t="s">
        <v>19</v>
      </c>
      <c r="H168" s="1" t="s">
        <v>2944</v>
      </c>
      <c r="I168" s="1" t="s">
        <v>2945</v>
      </c>
      <c r="J168" s="1" t="s">
        <v>2945</v>
      </c>
      <c r="K168" s="2"/>
      <c r="L168" s="1">
        <v>-8.0</v>
      </c>
      <c r="M168" s="1"/>
      <c r="N168" s="1">
        <v>6.8335</v>
      </c>
      <c r="O168" s="1" t="s">
        <v>2562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" t="s">
        <v>38</v>
      </c>
      <c r="B169" s="1" t="s">
        <v>16</v>
      </c>
      <c r="C169" s="1">
        <v>200.0</v>
      </c>
      <c r="D169" s="1">
        <v>0.0</v>
      </c>
      <c r="E169" s="2"/>
      <c r="F169" s="1" t="s">
        <v>39</v>
      </c>
      <c r="G169" s="1" t="s">
        <v>52</v>
      </c>
      <c r="H169" s="1" t="s">
        <v>2946</v>
      </c>
      <c r="I169" s="1" t="s">
        <v>2947</v>
      </c>
      <c r="J169" s="1" t="s">
        <v>2947</v>
      </c>
      <c r="K169" s="2"/>
      <c r="L169" s="1">
        <v>7.0</v>
      </c>
      <c r="M169" s="1"/>
      <c r="N169" s="1">
        <v>12.7644</v>
      </c>
      <c r="O169" s="1" t="s">
        <v>43</v>
      </c>
      <c r="P169" s="2"/>
      <c r="Q169" s="2"/>
      <c r="S169" s="2"/>
      <c r="T169" s="2"/>
      <c r="U169" s="2"/>
      <c r="V169" s="2"/>
      <c r="W169" s="2"/>
      <c r="X169" s="2"/>
      <c r="Y169" s="2"/>
      <c r="Z169" s="2"/>
      <c r="AB169" s="2"/>
      <c r="AC169" s="2"/>
      <c r="AE169" s="2"/>
    </row>
    <row r="170">
      <c r="A170" s="1" t="s">
        <v>15</v>
      </c>
      <c r="B170" s="1" t="s">
        <v>16</v>
      </c>
      <c r="C170" s="3">
        <v>790.0</v>
      </c>
      <c r="D170" s="1">
        <v>197.0</v>
      </c>
      <c r="E170" s="2"/>
      <c r="F170" s="1" t="s">
        <v>39</v>
      </c>
      <c r="G170" s="1" t="s">
        <v>52</v>
      </c>
      <c r="H170" s="1" t="s">
        <v>2948</v>
      </c>
      <c r="I170" s="1" t="s">
        <v>2949</v>
      </c>
      <c r="J170" s="1" t="s">
        <v>2949</v>
      </c>
      <c r="K170" s="2"/>
      <c r="L170" s="1">
        <v>-2.0</v>
      </c>
      <c r="M170" s="1"/>
      <c r="N170" s="1">
        <v>16.41435</v>
      </c>
      <c r="O170" s="1" t="s">
        <v>24</v>
      </c>
      <c r="P170" s="2"/>
      <c r="Q170" s="2"/>
      <c r="S170" s="2"/>
      <c r="T170" s="2"/>
      <c r="U170" s="2"/>
      <c r="V170" s="2"/>
      <c r="W170" s="2"/>
      <c r="X170" s="2"/>
      <c r="Y170" s="2"/>
      <c r="Z170" s="2"/>
      <c r="AB170" s="2"/>
      <c r="AC170" s="2"/>
      <c r="AE170" s="2"/>
    </row>
    <row r="171">
      <c r="A171" s="1" t="s">
        <v>38</v>
      </c>
      <c r="B171" s="1" t="s">
        <v>16</v>
      </c>
      <c r="C171" s="3">
        <v>139.0</v>
      </c>
      <c r="D171" s="1">
        <v>0.0</v>
      </c>
      <c r="E171" s="2"/>
      <c r="F171" s="1" t="s">
        <v>39</v>
      </c>
      <c r="G171" s="1" t="s">
        <v>52</v>
      </c>
      <c r="H171" s="1" t="s">
        <v>2950</v>
      </c>
      <c r="I171" s="1" t="s">
        <v>2951</v>
      </c>
      <c r="J171" s="1" t="s">
        <v>2951</v>
      </c>
      <c r="K171" s="2"/>
      <c r="L171" s="1">
        <v>26.0</v>
      </c>
      <c r="M171" s="1"/>
      <c r="N171" s="1">
        <v>31.540166666666668</v>
      </c>
      <c r="O171" s="1" t="s">
        <v>43</v>
      </c>
      <c r="P171" s="2"/>
      <c r="Q171" s="2"/>
      <c r="S171" s="2"/>
      <c r="T171" s="2"/>
      <c r="U171" s="2"/>
      <c r="V171" s="2"/>
      <c r="W171" s="2"/>
      <c r="X171" s="2"/>
      <c r="Y171" s="2"/>
      <c r="Z171" s="2"/>
      <c r="AB171" s="2"/>
      <c r="AC171" s="2"/>
      <c r="AE171" s="2"/>
    </row>
    <row r="172">
      <c r="A172" s="1" t="s">
        <v>38</v>
      </c>
      <c r="B172" s="1" t="s">
        <v>16</v>
      </c>
      <c r="C172" s="1">
        <v>139.0</v>
      </c>
      <c r="D172" s="1">
        <v>0.0</v>
      </c>
      <c r="E172" s="2"/>
      <c r="F172" s="1" t="s">
        <v>39</v>
      </c>
      <c r="G172" s="1" t="s">
        <v>35</v>
      </c>
      <c r="H172" s="1" t="s">
        <v>2952</v>
      </c>
      <c r="I172" s="1" t="s">
        <v>2953</v>
      </c>
      <c r="J172" s="1" t="s">
        <v>2953</v>
      </c>
      <c r="K172" s="2"/>
      <c r="L172" s="1">
        <v>30.0</v>
      </c>
      <c r="M172" s="1"/>
      <c r="N172" s="1">
        <v>35.3786</v>
      </c>
      <c r="O172" s="1" t="s">
        <v>43</v>
      </c>
      <c r="P172" s="2"/>
      <c r="Q172" s="2"/>
      <c r="S172" s="2"/>
      <c r="T172" s="2"/>
      <c r="U172" s="2"/>
      <c r="V172" s="2"/>
      <c r="W172" s="2"/>
      <c r="X172" s="2"/>
      <c r="Y172" s="2"/>
      <c r="Z172" s="2"/>
      <c r="AB172" s="2"/>
      <c r="AC172" s="2"/>
      <c r="AE172" s="2"/>
    </row>
    <row r="173">
      <c r="A173" s="1" t="s">
        <v>25</v>
      </c>
      <c r="B173" s="1" t="s">
        <v>16</v>
      </c>
      <c r="C173" s="1">
        <v>308.0</v>
      </c>
      <c r="D173" s="1">
        <v>100.0</v>
      </c>
      <c r="E173" s="2"/>
      <c r="F173" s="1" t="s">
        <v>27</v>
      </c>
      <c r="G173" s="1" t="s">
        <v>19</v>
      </c>
      <c r="H173" s="1" t="s">
        <v>2954</v>
      </c>
      <c r="I173" s="1" t="s">
        <v>2955</v>
      </c>
      <c r="J173" s="1" t="s">
        <v>2955</v>
      </c>
      <c r="K173" s="2"/>
      <c r="L173" s="1">
        <v>-2.0</v>
      </c>
      <c r="M173" s="1"/>
      <c r="N173" s="1">
        <v>12.250283333333334</v>
      </c>
      <c r="O173" s="1" t="s">
        <v>2562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" t="s">
        <v>15</v>
      </c>
      <c r="B174" s="1" t="s">
        <v>16</v>
      </c>
      <c r="C174" s="1">
        <v>304.0</v>
      </c>
      <c r="D174" s="1">
        <v>0.0</v>
      </c>
      <c r="E174" s="1" t="s">
        <v>2571</v>
      </c>
      <c r="F174" s="1" t="s">
        <v>18</v>
      </c>
      <c r="G174" s="1" t="s">
        <v>19</v>
      </c>
      <c r="H174" s="1" t="s">
        <v>2956</v>
      </c>
      <c r="I174" s="1" t="s">
        <v>2957</v>
      </c>
      <c r="J174" s="1" t="s">
        <v>2958</v>
      </c>
      <c r="K174" s="1" t="s">
        <v>2959</v>
      </c>
      <c r="L174" s="1">
        <v>-11.0</v>
      </c>
      <c r="M174" s="1">
        <v>3.6508</v>
      </c>
      <c r="N174" s="1">
        <v>9.621833333333333</v>
      </c>
      <c r="O174" s="1" t="s">
        <v>24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" t="s">
        <v>44</v>
      </c>
      <c r="B175" s="1" t="s">
        <v>16</v>
      </c>
      <c r="C175" s="1">
        <v>358.0</v>
      </c>
      <c r="D175" s="1">
        <v>0.0</v>
      </c>
      <c r="E175" s="1" t="s">
        <v>45</v>
      </c>
      <c r="F175" s="1" t="s">
        <v>27</v>
      </c>
      <c r="G175" s="1" t="s">
        <v>19</v>
      </c>
      <c r="H175" s="1" t="s">
        <v>2960</v>
      </c>
      <c r="I175" s="1" t="s">
        <v>2961</v>
      </c>
      <c r="J175" s="1" t="s">
        <v>2961</v>
      </c>
      <c r="K175" s="2"/>
      <c r="L175" s="1">
        <v>2.0</v>
      </c>
      <c r="M175" s="1"/>
      <c r="N175" s="1">
        <v>17.17225</v>
      </c>
      <c r="O175" s="1" t="s">
        <v>2562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" t="s">
        <v>25</v>
      </c>
      <c r="B176" s="1" t="s">
        <v>16</v>
      </c>
      <c r="C176" s="1">
        <v>388.0</v>
      </c>
      <c r="D176" s="1">
        <v>150.0</v>
      </c>
      <c r="E176" s="2"/>
      <c r="F176" s="1" t="s">
        <v>27</v>
      </c>
      <c r="G176" s="1" t="s">
        <v>19</v>
      </c>
      <c r="H176" s="1" t="s">
        <v>2962</v>
      </c>
      <c r="I176" s="1" t="s">
        <v>2963</v>
      </c>
      <c r="J176" s="1" t="s">
        <v>2963</v>
      </c>
      <c r="K176" s="2"/>
      <c r="L176" s="1">
        <v>-5.0</v>
      </c>
      <c r="M176" s="1"/>
      <c r="N176" s="1">
        <v>9.22085</v>
      </c>
      <c r="O176" s="1" t="s">
        <v>2562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" t="s">
        <v>25</v>
      </c>
      <c r="B177" s="1" t="s">
        <v>16</v>
      </c>
      <c r="C177" s="1">
        <v>333.0</v>
      </c>
      <c r="D177" s="1">
        <v>100.0</v>
      </c>
      <c r="E177" s="2"/>
      <c r="F177" s="1" t="s">
        <v>27</v>
      </c>
      <c r="G177" s="1" t="s">
        <v>19</v>
      </c>
      <c r="H177" s="1" t="s">
        <v>2964</v>
      </c>
      <c r="I177" s="1" t="s">
        <v>2965</v>
      </c>
      <c r="J177" s="1" t="s">
        <v>2965</v>
      </c>
      <c r="K177" s="2"/>
      <c r="L177" s="1">
        <v>-8.0</v>
      </c>
      <c r="M177" s="1"/>
      <c r="N177" s="1">
        <v>6.1901</v>
      </c>
      <c r="O177" s="1" t="s">
        <v>2562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" t="s">
        <v>25</v>
      </c>
      <c r="B178" s="1" t="s">
        <v>16</v>
      </c>
      <c r="C178" s="1">
        <v>283.0</v>
      </c>
      <c r="D178" s="1">
        <v>50.0</v>
      </c>
      <c r="E178" s="2"/>
      <c r="F178" s="1" t="s">
        <v>27</v>
      </c>
      <c r="G178" s="1" t="s">
        <v>19</v>
      </c>
      <c r="H178" s="1" t="s">
        <v>2966</v>
      </c>
      <c r="I178" s="1" t="s">
        <v>2967</v>
      </c>
      <c r="J178" s="1" t="s">
        <v>2967</v>
      </c>
      <c r="K178" s="2"/>
      <c r="L178" s="1">
        <v>-9.0</v>
      </c>
      <c r="M178" s="1"/>
      <c r="N178" s="1">
        <v>5.408533333333334</v>
      </c>
      <c r="O178" s="1" t="s">
        <v>2562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" t="s">
        <v>38</v>
      </c>
      <c r="B179" s="1" t="s">
        <v>16</v>
      </c>
      <c r="C179" s="3">
        <v>104.0</v>
      </c>
      <c r="D179" s="1">
        <v>0.0</v>
      </c>
      <c r="E179" s="2"/>
      <c r="F179" s="1" t="s">
        <v>39</v>
      </c>
      <c r="G179" s="1" t="s">
        <v>52</v>
      </c>
      <c r="H179" s="1" t="s">
        <v>2968</v>
      </c>
      <c r="I179" s="1" t="s">
        <v>2969</v>
      </c>
      <c r="J179" s="1" t="s">
        <v>2969</v>
      </c>
      <c r="K179" s="2"/>
      <c r="L179" s="1">
        <v>-4.0</v>
      </c>
      <c r="M179" s="1"/>
      <c r="N179" s="1">
        <v>0.8465333333333334</v>
      </c>
      <c r="O179" s="1" t="s">
        <v>43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" t="s">
        <v>25</v>
      </c>
      <c r="B180" s="1" t="s">
        <v>16</v>
      </c>
      <c r="C180" s="1">
        <v>274.0</v>
      </c>
      <c r="D180" s="1">
        <v>0.0</v>
      </c>
      <c r="E180" s="2"/>
      <c r="F180" s="1" t="s">
        <v>27</v>
      </c>
      <c r="G180" s="1" t="s">
        <v>19</v>
      </c>
      <c r="H180" s="1" t="s">
        <v>2970</v>
      </c>
      <c r="I180" s="1" t="s">
        <v>2971</v>
      </c>
      <c r="J180" s="1" t="s">
        <v>2971</v>
      </c>
      <c r="K180" s="2"/>
      <c r="L180" s="1">
        <v>-10.0</v>
      </c>
      <c r="M180" s="1"/>
      <c r="N180" s="1">
        <v>4.737116666666667</v>
      </c>
      <c r="O180" s="1" t="s">
        <v>2562</v>
      </c>
      <c r="P180" s="2"/>
      <c r="Q180" s="2"/>
      <c r="S180" s="2"/>
      <c r="T180" s="2"/>
      <c r="U180" s="2"/>
      <c r="V180" s="2"/>
      <c r="W180" s="2"/>
      <c r="X180" s="2"/>
      <c r="Y180" s="2"/>
      <c r="Z180" s="2"/>
      <c r="AB180" s="2"/>
      <c r="AC180" s="2"/>
      <c r="AD180" s="2"/>
      <c r="AE180" s="2"/>
    </row>
    <row r="181">
      <c r="A181" s="1" t="s">
        <v>15</v>
      </c>
      <c r="B181" s="3" t="s">
        <v>16</v>
      </c>
      <c r="C181" s="1">
        <v>414.0</v>
      </c>
      <c r="D181" s="1">
        <v>104.0</v>
      </c>
      <c r="E181" s="2"/>
      <c r="F181" s="1" t="s">
        <v>39</v>
      </c>
      <c r="G181" s="1" t="s">
        <v>35</v>
      </c>
      <c r="H181" s="1" t="s">
        <v>2972</v>
      </c>
      <c r="I181" s="1" t="s">
        <v>2973</v>
      </c>
      <c r="J181" s="1" t="s">
        <v>2973</v>
      </c>
      <c r="K181" s="2"/>
      <c r="L181" s="1">
        <v>-7.0</v>
      </c>
      <c r="M181" s="1"/>
      <c r="N181" s="1">
        <v>71.4275</v>
      </c>
      <c r="O181" s="1" t="s">
        <v>24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" t="s">
        <v>25</v>
      </c>
      <c r="B182" s="1" t="s">
        <v>16</v>
      </c>
      <c r="C182" s="1">
        <v>1897.0</v>
      </c>
      <c r="D182" s="1">
        <v>150.0</v>
      </c>
      <c r="E182" s="2"/>
      <c r="F182" s="1" t="s">
        <v>27</v>
      </c>
      <c r="G182" s="1" t="s">
        <v>19</v>
      </c>
      <c r="H182" s="1" t="s">
        <v>2974</v>
      </c>
      <c r="I182" s="1" t="s">
        <v>2975</v>
      </c>
      <c r="J182" s="1" t="s">
        <v>2975</v>
      </c>
      <c r="K182" s="2"/>
      <c r="L182" s="1">
        <v>5.0</v>
      </c>
      <c r="M182" s="1"/>
      <c r="N182" s="1">
        <v>20.39675</v>
      </c>
      <c r="O182" s="1" t="s">
        <v>2562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" t="s">
        <v>38</v>
      </c>
      <c r="B183" s="1" t="s">
        <v>16</v>
      </c>
      <c r="C183" s="3">
        <v>777.0</v>
      </c>
      <c r="D183" s="1">
        <v>0.0</v>
      </c>
      <c r="E183" s="2"/>
      <c r="F183" s="1" t="s">
        <v>39</v>
      </c>
      <c r="G183" s="1" t="s">
        <v>52</v>
      </c>
      <c r="H183" s="1" t="s">
        <v>2976</v>
      </c>
      <c r="I183" s="1" t="s">
        <v>2977</v>
      </c>
      <c r="J183" s="1" t="s">
        <v>2977</v>
      </c>
      <c r="K183" s="2"/>
      <c r="L183" s="1">
        <v>3.0</v>
      </c>
      <c r="M183" s="1"/>
      <c r="N183" s="1">
        <v>8.658933333333334</v>
      </c>
      <c r="O183" s="1" t="s">
        <v>43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" t="s">
        <v>44</v>
      </c>
      <c r="B184" s="1" t="s">
        <v>16</v>
      </c>
      <c r="C184" s="1">
        <v>314.0</v>
      </c>
      <c r="D184" s="1">
        <v>0.0</v>
      </c>
      <c r="E184" s="1" t="s">
        <v>45</v>
      </c>
      <c r="F184" s="1" t="s">
        <v>27</v>
      </c>
      <c r="G184" s="1" t="s">
        <v>19</v>
      </c>
      <c r="H184" s="1" t="s">
        <v>2978</v>
      </c>
      <c r="I184" s="1" t="s">
        <v>2979</v>
      </c>
      <c r="J184" s="1" t="s">
        <v>2979</v>
      </c>
      <c r="K184" s="2"/>
      <c r="L184" s="1">
        <v>-14.0</v>
      </c>
      <c r="M184" s="1"/>
      <c r="N184" s="1">
        <v>0.6385</v>
      </c>
      <c r="O184" s="1" t="s">
        <v>2562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" t="s">
        <v>38</v>
      </c>
      <c r="B185" s="1" t="s">
        <v>16</v>
      </c>
      <c r="C185" s="1">
        <v>45.0</v>
      </c>
      <c r="D185" s="1">
        <v>0.0</v>
      </c>
      <c r="E185" s="2"/>
      <c r="F185" s="1" t="s">
        <v>39</v>
      </c>
      <c r="G185" s="1" t="s">
        <v>35</v>
      </c>
      <c r="H185" s="1" t="s">
        <v>2980</v>
      </c>
      <c r="I185" s="1" t="s">
        <v>2981</v>
      </c>
      <c r="J185" s="1" t="s">
        <v>2981</v>
      </c>
      <c r="K185" s="2"/>
      <c r="L185" s="1">
        <v>0.0</v>
      </c>
      <c r="M185" s="1"/>
      <c r="N185" s="1">
        <v>4.98735</v>
      </c>
      <c r="O185" s="1" t="s">
        <v>43</v>
      </c>
      <c r="P185" s="2"/>
      <c r="Q185" s="2"/>
      <c r="S185" s="2"/>
      <c r="T185" s="2"/>
      <c r="U185" s="2"/>
      <c r="V185" s="2"/>
      <c r="W185" s="2"/>
      <c r="X185" s="2"/>
      <c r="Y185" s="2"/>
      <c r="Z185" s="2"/>
      <c r="AB185" s="2"/>
      <c r="AC185" s="2"/>
      <c r="AD185" s="2"/>
      <c r="AE185" s="2"/>
    </row>
    <row r="186">
      <c r="A186" s="1" t="s">
        <v>38</v>
      </c>
      <c r="B186" s="1" t="s">
        <v>16</v>
      </c>
      <c r="C186" s="1">
        <v>298.0</v>
      </c>
      <c r="D186" s="1">
        <v>0.0</v>
      </c>
      <c r="E186" s="2"/>
      <c r="F186" s="1" t="s">
        <v>39</v>
      </c>
      <c r="G186" s="1" t="s">
        <v>52</v>
      </c>
      <c r="H186" s="1" t="s">
        <v>2982</v>
      </c>
      <c r="I186" s="1" t="s">
        <v>2983</v>
      </c>
      <c r="J186" s="1" t="s">
        <v>2983</v>
      </c>
      <c r="K186" s="2"/>
      <c r="L186" s="1">
        <v>3.0</v>
      </c>
      <c r="M186" s="1"/>
      <c r="N186" s="1">
        <v>8.8593</v>
      </c>
      <c r="O186" s="1" t="s">
        <v>43</v>
      </c>
      <c r="P186" s="2"/>
      <c r="Q186" s="2"/>
      <c r="S186" s="2"/>
      <c r="T186" s="2"/>
      <c r="U186" s="2"/>
      <c r="V186" s="2"/>
      <c r="W186" s="2"/>
      <c r="X186" s="2"/>
      <c r="Y186" s="2"/>
      <c r="Z186" s="2"/>
      <c r="AB186" s="2"/>
      <c r="AC186" s="2"/>
      <c r="AD186" s="2"/>
      <c r="AE186" s="2"/>
    </row>
    <row r="187">
      <c r="A187" s="1" t="s">
        <v>55</v>
      </c>
      <c r="B187" s="1" t="s">
        <v>16</v>
      </c>
      <c r="C187" s="3">
        <v>691.0</v>
      </c>
      <c r="D187" s="1">
        <v>0.0</v>
      </c>
      <c r="E187" s="1" t="s">
        <v>2984</v>
      </c>
      <c r="F187" s="1" t="s">
        <v>27</v>
      </c>
      <c r="G187" s="1" t="s">
        <v>19</v>
      </c>
      <c r="H187" s="1" t="s">
        <v>2985</v>
      </c>
      <c r="I187" s="1" t="s">
        <v>2986</v>
      </c>
      <c r="J187" s="1" t="s">
        <v>2986</v>
      </c>
      <c r="K187" s="2"/>
      <c r="L187" s="1">
        <v>0.0</v>
      </c>
      <c r="M187" s="1"/>
      <c r="N187" s="1">
        <v>14.284416666666667</v>
      </c>
      <c r="O187" s="1" t="s">
        <v>2562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" t="s">
        <v>38</v>
      </c>
      <c r="B188" s="1" t="s">
        <v>16</v>
      </c>
      <c r="C188" s="1">
        <v>118.0</v>
      </c>
      <c r="D188" s="1">
        <v>0.0</v>
      </c>
      <c r="E188" s="2"/>
      <c r="F188" s="1" t="s">
        <v>39</v>
      </c>
      <c r="G188" s="1" t="s">
        <v>52</v>
      </c>
      <c r="H188" s="1" t="s">
        <v>2987</v>
      </c>
      <c r="I188" s="1" t="s">
        <v>2988</v>
      </c>
      <c r="J188" s="1" t="s">
        <v>2988</v>
      </c>
      <c r="K188" s="2"/>
      <c r="L188" s="1">
        <v>23.0</v>
      </c>
      <c r="M188" s="1"/>
      <c r="N188" s="1">
        <v>28.283633333333334</v>
      </c>
      <c r="O188" s="1" t="s">
        <v>43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E188" s="2"/>
    </row>
    <row r="189">
      <c r="A189" s="1" t="s">
        <v>55</v>
      </c>
      <c r="B189" s="1" t="s">
        <v>16</v>
      </c>
      <c r="C189" s="1">
        <v>443.0</v>
      </c>
      <c r="D189" s="1">
        <v>0.0</v>
      </c>
      <c r="E189" s="1" t="s">
        <v>2989</v>
      </c>
      <c r="F189" s="1" t="s">
        <v>27</v>
      </c>
      <c r="G189" s="1" t="s">
        <v>19</v>
      </c>
      <c r="H189" s="1" t="s">
        <v>2990</v>
      </c>
      <c r="I189" s="1" t="s">
        <v>2991</v>
      </c>
      <c r="J189" s="1" t="s">
        <v>2991</v>
      </c>
      <c r="K189" s="2"/>
      <c r="L189" s="1">
        <v>2.0</v>
      </c>
      <c r="M189" s="1"/>
      <c r="N189" s="1">
        <v>17.128866666666667</v>
      </c>
      <c r="O189" s="1" t="s">
        <v>2562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" t="s">
        <v>38</v>
      </c>
      <c r="B190" s="1" t="s">
        <v>16</v>
      </c>
      <c r="C190" s="1">
        <v>139.0</v>
      </c>
      <c r="D190" s="1">
        <v>0.0</v>
      </c>
      <c r="E190" s="2"/>
      <c r="F190" s="1" t="s">
        <v>39</v>
      </c>
      <c r="G190" s="1" t="s">
        <v>52</v>
      </c>
      <c r="H190" s="1" t="s">
        <v>2992</v>
      </c>
      <c r="I190" s="1" t="s">
        <v>2993</v>
      </c>
      <c r="J190" s="1" t="s">
        <v>2993</v>
      </c>
      <c r="K190" s="2"/>
      <c r="L190" s="1">
        <v>27.0</v>
      </c>
      <c r="M190" s="1"/>
      <c r="N190" s="1">
        <v>32.588966666666664</v>
      </c>
      <c r="O190" s="1" t="s">
        <v>43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" t="s">
        <v>15</v>
      </c>
      <c r="B191" s="1" t="s">
        <v>16</v>
      </c>
      <c r="C191" s="3">
        <v>538.0</v>
      </c>
      <c r="D191" s="1">
        <v>129.0</v>
      </c>
      <c r="E191" s="2"/>
      <c r="F191" s="1" t="s">
        <v>39</v>
      </c>
      <c r="G191" s="1" t="s">
        <v>19</v>
      </c>
      <c r="H191" s="1" t="s">
        <v>2994</v>
      </c>
      <c r="I191" s="1" t="s">
        <v>2995</v>
      </c>
      <c r="J191" s="1" t="s">
        <v>2995</v>
      </c>
      <c r="K191" s="2"/>
      <c r="L191" s="1">
        <v>5.0</v>
      </c>
      <c r="M191" s="1"/>
      <c r="N191" s="1">
        <v>24.49416666666667</v>
      </c>
      <c r="O191" s="1" t="s">
        <v>24</v>
      </c>
      <c r="P191" s="2"/>
      <c r="Q191" s="2"/>
      <c r="S191" s="2"/>
      <c r="T191" s="2"/>
      <c r="U191" s="2"/>
      <c r="V191" s="2"/>
      <c r="W191" s="2"/>
      <c r="X191" s="2"/>
      <c r="Y191" s="2"/>
      <c r="Z191" s="2"/>
      <c r="AB191" s="2"/>
      <c r="AC191" s="2"/>
      <c r="AE191" s="2"/>
    </row>
    <row r="192">
      <c r="A192" s="1" t="s">
        <v>38</v>
      </c>
      <c r="B192" s="1" t="s">
        <v>16</v>
      </c>
      <c r="C192" s="3">
        <v>398.0</v>
      </c>
      <c r="D192" s="1">
        <v>0.0</v>
      </c>
      <c r="E192" s="2"/>
      <c r="F192" s="1" t="s">
        <v>39</v>
      </c>
      <c r="G192" s="1" t="s">
        <v>52</v>
      </c>
      <c r="H192" s="1" t="s">
        <v>2996</v>
      </c>
      <c r="I192" s="1" t="s">
        <v>2997</v>
      </c>
      <c r="J192" s="1" t="s">
        <v>2997</v>
      </c>
      <c r="K192" s="2"/>
      <c r="L192" s="1">
        <v>-4.0</v>
      </c>
      <c r="M192" s="1"/>
      <c r="N192" s="1">
        <v>0.057383333333333335</v>
      </c>
      <c r="O192" s="1" t="s">
        <v>43</v>
      </c>
      <c r="P192" s="2"/>
      <c r="Q192" s="2"/>
      <c r="S192" s="2"/>
      <c r="T192" s="2"/>
      <c r="U192" s="2"/>
      <c r="V192" s="2"/>
      <c r="W192" s="2"/>
      <c r="X192" s="2"/>
      <c r="Y192" s="2"/>
      <c r="Z192" s="2"/>
      <c r="AB192" s="2"/>
      <c r="AC192" s="2"/>
      <c r="AD192" s="2"/>
      <c r="AE192" s="2"/>
    </row>
    <row r="193">
      <c r="A193" s="1" t="s">
        <v>38</v>
      </c>
      <c r="B193" s="1" t="s">
        <v>16</v>
      </c>
      <c r="C193" s="3">
        <v>367.0</v>
      </c>
      <c r="D193" s="1">
        <v>0.0</v>
      </c>
      <c r="E193" s="2"/>
      <c r="F193" s="1" t="s">
        <v>39</v>
      </c>
      <c r="G193" s="1" t="s">
        <v>35</v>
      </c>
      <c r="H193" s="1" t="s">
        <v>2998</v>
      </c>
      <c r="I193" s="1" t="s">
        <v>2999</v>
      </c>
      <c r="J193" s="1" t="s">
        <v>2999</v>
      </c>
      <c r="K193" s="2"/>
      <c r="L193" s="1">
        <v>1.0</v>
      </c>
      <c r="M193" s="1"/>
      <c r="N193" s="1">
        <v>6.9767</v>
      </c>
      <c r="O193" s="1" t="s">
        <v>43</v>
      </c>
      <c r="P193" s="2"/>
      <c r="Q193" s="2"/>
      <c r="S193" s="2"/>
      <c r="T193" s="2"/>
      <c r="U193" s="2"/>
      <c r="V193" s="2"/>
      <c r="W193" s="2"/>
      <c r="X193" s="2"/>
      <c r="Y193" s="2"/>
      <c r="Z193" s="2"/>
      <c r="AB193" s="2"/>
      <c r="AC193" s="2"/>
      <c r="AD193" s="2"/>
      <c r="AE193" s="2"/>
    </row>
    <row r="194">
      <c r="A194" s="1" t="s">
        <v>38</v>
      </c>
      <c r="B194" s="1" t="s">
        <v>16</v>
      </c>
      <c r="C194" s="1">
        <v>259.0</v>
      </c>
      <c r="D194" s="1">
        <v>0.0</v>
      </c>
      <c r="E194" s="2"/>
      <c r="F194" s="1" t="s">
        <v>39</v>
      </c>
      <c r="G194" s="1" t="s">
        <v>52</v>
      </c>
      <c r="H194" s="1" t="s">
        <v>3000</v>
      </c>
      <c r="I194" s="1" t="s">
        <v>3001</v>
      </c>
      <c r="J194" s="1" t="s">
        <v>3001</v>
      </c>
      <c r="K194" s="2"/>
      <c r="L194" s="1">
        <v>19.0</v>
      </c>
      <c r="M194" s="1"/>
      <c r="N194" s="1">
        <v>24.0198</v>
      </c>
      <c r="O194" s="1" t="s">
        <v>43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" t="s">
        <v>25</v>
      </c>
      <c r="B195" s="1" t="s">
        <v>16</v>
      </c>
      <c r="C195" s="1">
        <v>224.0</v>
      </c>
      <c r="D195" s="1">
        <v>50.0</v>
      </c>
      <c r="E195" s="2"/>
      <c r="F195" s="1" t="s">
        <v>27</v>
      </c>
      <c r="G195" s="1" t="s">
        <v>19</v>
      </c>
      <c r="H195" s="1" t="s">
        <v>3002</v>
      </c>
      <c r="I195" s="1" t="s">
        <v>3003</v>
      </c>
      <c r="J195" s="1" t="s">
        <v>3003</v>
      </c>
      <c r="K195" s="2"/>
      <c r="L195" s="1">
        <v>-8.0</v>
      </c>
      <c r="M195" s="1"/>
      <c r="N195" s="1">
        <v>6.0995</v>
      </c>
      <c r="O195" s="1" t="s">
        <v>2562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E195" s="2"/>
    </row>
    <row r="196">
      <c r="A196" s="1" t="s">
        <v>38</v>
      </c>
      <c r="B196" s="1" t="s">
        <v>16</v>
      </c>
      <c r="C196" s="3">
        <v>259.0</v>
      </c>
      <c r="D196" s="1">
        <v>0.0</v>
      </c>
      <c r="E196" s="2"/>
      <c r="F196" s="1" t="s">
        <v>39</v>
      </c>
      <c r="G196" s="1" t="s">
        <v>52</v>
      </c>
      <c r="H196" s="1" t="s">
        <v>3004</v>
      </c>
      <c r="I196" s="1" t="s">
        <v>3005</v>
      </c>
      <c r="J196" s="1" t="s">
        <v>3005</v>
      </c>
      <c r="K196" s="2"/>
      <c r="L196" s="1">
        <v>11.0</v>
      </c>
      <c r="M196" s="1"/>
      <c r="N196" s="1">
        <v>16.75095</v>
      </c>
      <c r="O196" s="1" t="s">
        <v>43</v>
      </c>
      <c r="P196" s="2"/>
      <c r="Q196" s="2"/>
      <c r="S196" s="2"/>
      <c r="T196" s="2"/>
      <c r="U196" s="2"/>
      <c r="V196" s="2"/>
      <c r="W196" s="2"/>
      <c r="X196" s="2"/>
      <c r="Y196" s="2"/>
      <c r="Z196" s="2"/>
      <c r="AB196" s="2"/>
      <c r="AC196" s="2"/>
      <c r="AD196" s="2"/>
      <c r="AE196" s="2"/>
    </row>
    <row r="197">
      <c r="A197" s="1" t="s">
        <v>38</v>
      </c>
      <c r="B197" s="1" t="s">
        <v>16</v>
      </c>
      <c r="C197" s="1">
        <v>319.0</v>
      </c>
      <c r="D197" s="1">
        <v>0.0</v>
      </c>
      <c r="E197" s="2"/>
      <c r="F197" s="1" t="s">
        <v>39</v>
      </c>
      <c r="G197" s="1" t="s">
        <v>52</v>
      </c>
      <c r="H197" s="1" t="s">
        <v>3006</v>
      </c>
      <c r="I197" s="1" t="s">
        <v>3007</v>
      </c>
      <c r="J197" s="1" t="s">
        <v>3007</v>
      </c>
      <c r="K197" s="2"/>
      <c r="L197" s="1">
        <v>15.0</v>
      </c>
      <c r="M197" s="1"/>
      <c r="N197" s="1">
        <v>20.142966666666666</v>
      </c>
      <c r="O197" s="1" t="s">
        <v>43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" t="s">
        <v>38</v>
      </c>
      <c r="B198" s="1" t="s">
        <v>16</v>
      </c>
      <c r="C198" s="3">
        <v>139.0</v>
      </c>
      <c r="D198" s="1">
        <v>0.0</v>
      </c>
      <c r="E198" s="2"/>
      <c r="F198" s="1" t="s">
        <v>39</v>
      </c>
      <c r="G198" s="1" t="s">
        <v>52</v>
      </c>
      <c r="H198" s="1" t="s">
        <v>3008</v>
      </c>
      <c r="I198" s="1" t="s">
        <v>3009</v>
      </c>
      <c r="J198" s="1" t="s">
        <v>3009</v>
      </c>
      <c r="K198" s="2"/>
      <c r="L198" s="1">
        <v>-1.0</v>
      </c>
      <c r="M198" s="1"/>
      <c r="N198" s="1">
        <v>3.0225166666666667</v>
      </c>
      <c r="O198" s="1" t="s">
        <v>43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" t="s">
        <v>38</v>
      </c>
      <c r="B199" s="1" t="s">
        <v>16</v>
      </c>
      <c r="C199" s="1">
        <v>75.0</v>
      </c>
      <c r="D199" s="1">
        <v>0.0</v>
      </c>
      <c r="E199" s="2"/>
      <c r="F199" s="1" t="s">
        <v>39</v>
      </c>
      <c r="G199" s="1" t="s">
        <v>52</v>
      </c>
      <c r="H199" s="1" t="s">
        <v>3010</v>
      </c>
      <c r="I199" s="1" t="s">
        <v>3011</v>
      </c>
      <c r="J199" s="1" t="s">
        <v>3011</v>
      </c>
      <c r="K199" s="2"/>
      <c r="L199" s="1">
        <v>2.0</v>
      </c>
      <c r="M199" s="1"/>
      <c r="N199" s="1">
        <v>7.623583333333333</v>
      </c>
      <c r="O199" s="1" t="s">
        <v>43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E199" s="2"/>
    </row>
    <row r="200">
      <c r="A200" s="1" t="s">
        <v>15</v>
      </c>
      <c r="B200" s="1" t="s">
        <v>16</v>
      </c>
      <c r="C200" s="1">
        <v>207.0</v>
      </c>
      <c r="D200" s="1">
        <v>52.0</v>
      </c>
      <c r="E200" s="2"/>
      <c r="F200" s="1" t="s">
        <v>39</v>
      </c>
      <c r="G200" s="1" t="s">
        <v>52</v>
      </c>
      <c r="H200" s="1" t="s">
        <v>3012</v>
      </c>
      <c r="I200" s="1" t="s">
        <v>3013</v>
      </c>
      <c r="J200" s="1" t="s">
        <v>3013</v>
      </c>
      <c r="K200" s="2"/>
      <c r="L200" s="1">
        <v>-8.0</v>
      </c>
      <c r="M200" s="1"/>
      <c r="N200" s="1">
        <v>10.408966666666666</v>
      </c>
      <c r="O200" s="1" t="s">
        <v>24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" t="s">
        <v>44</v>
      </c>
      <c r="B201" s="1" t="s">
        <v>16</v>
      </c>
      <c r="C201" s="1">
        <v>557.0</v>
      </c>
      <c r="D201" s="1">
        <v>0.0</v>
      </c>
      <c r="E201" s="1" t="s">
        <v>45</v>
      </c>
      <c r="F201" s="1" t="s">
        <v>27</v>
      </c>
      <c r="G201" s="1" t="s">
        <v>19</v>
      </c>
      <c r="H201" s="1" t="s">
        <v>3014</v>
      </c>
      <c r="I201" s="1" t="s">
        <v>3015</v>
      </c>
      <c r="J201" s="1" t="s">
        <v>3015</v>
      </c>
      <c r="K201" s="2"/>
      <c r="L201" s="1">
        <v>-6.0</v>
      </c>
      <c r="M201" s="1"/>
      <c r="N201" s="1">
        <v>8.963</v>
      </c>
      <c r="O201" s="1" t="s">
        <v>2562</v>
      </c>
      <c r="P201" s="2"/>
      <c r="Q201" s="2"/>
      <c r="S201" s="2"/>
      <c r="T201" s="2"/>
      <c r="U201" s="2"/>
      <c r="V201" s="2"/>
      <c r="W201" s="2"/>
      <c r="X201" s="2"/>
      <c r="Y201" s="2"/>
      <c r="Z201" s="2"/>
      <c r="AB201" s="2"/>
      <c r="AC201" s="2"/>
      <c r="AE201" s="2"/>
    </row>
    <row r="202">
      <c r="A202" s="1" t="s">
        <v>38</v>
      </c>
      <c r="B202" s="1" t="s">
        <v>16</v>
      </c>
      <c r="C202" s="3">
        <v>219.0</v>
      </c>
      <c r="D202" s="1">
        <v>0.0</v>
      </c>
      <c r="E202" s="2"/>
      <c r="F202" s="1" t="s">
        <v>39</v>
      </c>
      <c r="G202" s="1" t="s">
        <v>52</v>
      </c>
      <c r="H202" s="1" t="s">
        <v>3016</v>
      </c>
      <c r="I202" s="1" t="s">
        <v>3017</v>
      </c>
      <c r="J202" s="1" t="s">
        <v>3017</v>
      </c>
      <c r="K202" s="2"/>
      <c r="L202" s="1">
        <v>1.0</v>
      </c>
      <c r="M202" s="1"/>
      <c r="N202" s="1">
        <v>6.873033333333334</v>
      </c>
      <c r="O202" s="1" t="s">
        <v>43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" t="s">
        <v>38</v>
      </c>
      <c r="B203" s="1" t="s">
        <v>16</v>
      </c>
      <c r="C203" s="1">
        <v>69.5</v>
      </c>
      <c r="D203" s="1">
        <v>69.5</v>
      </c>
      <c r="E203" s="2"/>
      <c r="F203" s="1" t="s">
        <v>39</v>
      </c>
      <c r="G203" s="1" t="s">
        <v>52</v>
      </c>
      <c r="H203" s="1" t="s">
        <v>3018</v>
      </c>
      <c r="I203" s="1" t="s">
        <v>3019</v>
      </c>
      <c r="J203" s="1" t="s">
        <v>3019</v>
      </c>
      <c r="K203" s="2"/>
      <c r="L203" s="1">
        <v>19.0</v>
      </c>
      <c r="M203" s="1"/>
      <c r="N203" s="1">
        <v>24.020533333333333</v>
      </c>
      <c r="O203" s="1" t="s">
        <v>43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E203" s="2"/>
    </row>
    <row r="204">
      <c r="A204" s="1" t="s">
        <v>15</v>
      </c>
      <c r="B204" s="1" t="s">
        <v>16</v>
      </c>
      <c r="C204" s="1">
        <v>259.0</v>
      </c>
      <c r="D204" s="1">
        <v>0.0</v>
      </c>
      <c r="E204" s="1" t="s">
        <v>2590</v>
      </c>
      <c r="F204" s="1" t="s">
        <v>18</v>
      </c>
      <c r="G204" s="1" t="s">
        <v>19</v>
      </c>
      <c r="H204" s="1" t="s">
        <v>3020</v>
      </c>
      <c r="I204" s="1" t="s">
        <v>3021</v>
      </c>
      <c r="J204" s="1" t="s">
        <v>3022</v>
      </c>
      <c r="K204" s="1" t="s">
        <v>3023</v>
      </c>
      <c r="L204" s="1">
        <v>-2.0</v>
      </c>
      <c r="M204" s="1">
        <v>4.802133333333333</v>
      </c>
      <c r="N204" s="1">
        <v>5.996166666666666</v>
      </c>
      <c r="O204" s="1" t="s">
        <v>24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" t="s">
        <v>15</v>
      </c>
      <c r="B205" s="1" t="s">
        <v>16</v>
      </c>
      <c r="C205" s="1">
        <v>259.0</v>
      </c>
      <c r="D205" s="1">
        <v>0.0</v>
      </c>
      <c r="E205" s="1" t="s">
        <v>2590</v>
      </c>
      <c r="F205" s="1" t="s">
        <v>18</v>
      </c>
      <c r="G205" s="1" t="s">
        <v>19</v>
      </c>
      <c r="H205" s="1" t="s">
        <v>3024</v>
      </c>
      <c r="I205" s="1" t="s">
        <v>3025</v>
      </c>
      <c r="J205" s="1" t="s">
        <v>3026</v>
      </c>
      <c r="K205" s="1" t="s">
        <v>3027</v>
      </c>
      <c r="L205" s="1">
        <v>-5.0</v>
      </c>
      <c r="M205" s="1">
        <v>8.375366666666666</v>
      </c>
      <c r="N205" s="1">
        <v>10.69875</v>
      </c>
      <c r="O205" s="1" t="s">
        <v>24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" t="s">
        <v>38</v>
      </c>
      <c r="B206" s="1" t="s">
        <v>16</v>
      </c>
      <c r="C206" s="1">
        <v>327.0</v>
      </c>
      <c r="D206" s="1">
        <v>0.0</v>
      </c>
      <c r="E206" s="2"/>
      <c r="F206" s="1" t="s">
        <v>39</v>
      </c>
      <c r="G206" s="1" t="s">
        <v>35</v>
      </c>
      <c r="H206" s="1" t="s">
        <v>3028</v>
      </c>
      <c r="I206" s="1" t="s">
        <v>3029</v>
      </c>
      <c r="J206" s="1" t="s">
        <v>3029</v>
      </c>
      <c r="K206" s="2"/>
      <c r="L206" s="1">
        <v>11.0</v>
      </c>
      <c r="M206" s="1"/>
      <c r="N206" s="1">
        <v>16.8032</v>
      </c>
      <c r="O206" s="1" t="s">
        <v>43</v>
      </c>
      <c r="P206" s="2"/>
      <c r="Q206" s="2"/>
      <c r="S206" s="2"/>
      <c r="T206" s="2"/>
      <c r="U206" s="2"/>
      <c r="V206" s="2"/>
      <c r="W206" s="2"/>
      <c r="X206" s="2"/>
      <c r="Y206" s="2"/>
      <c r="Z206" s="2"/>
      <c r="AB206" s="2"/>
      <c r="AC206" s="2"/>
      <c r="AD206" s="2"/>
      <c r="AE206" s="2"/>
    </row>
    <row r="207">
      <c r="A207" s="1" t="s">
        <v>38</v>
      </c>
      <c r="B207" s="1" t="s">
        <v>16</v>
      </c>
      <c r="C207" s="1">
        <v>219.0</v>
      </c>
      <c r="D207" s="1">
        <v>0.0</v>
      </c>
      <c r="E207" s="2"/>
      <c r="F207" s="1" t="s">
        <v>39</v>
      </c>
      <c r="G207" s="1" t="s">
        <v>52</v>
      </c>
      <c r="H207" s="1" t="s">
        <v>3030</v>
      </c>
      <c r="I207" s="1" t="s">
        <v>3031</v>
      </c>
      <c r="J207" s="1" t="s">
        <v>3031</v>
      </c>
      <c r="K207" s="2"/>
      <c r="L207" s="1">
        <v>0.0</v>
      </c>
      <c r="M207" s="1"/>
      <c r="N207" s="1">
        <v>5.53925</v>
      </c>
      <c r="O207" s="1" t="s">
        <v>43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" t="s">
        <v>38</v>
      </c>
      <c r="B208" s="1" t="s">
        <v>16</v>
      </c>
      <c r="C208" s="1">
        <v>45.0</v>
      </c>
      <c r="D208" s="1">
        <v>0.0</v>
      </c>
      <c r="E208" s="2"/>
      <c r="F208" s="1" t="s">
        <v>39</v>
      </c>
      <c r="G208" s="1" t="s">
        <v>52</v>
      </c>
      <c r="H208" s="1" t="s">
        <v>3032</v>
      </c>
      <c r="I208" s="1" t="s">
        <v>3033</v>
      </c>
      <c r="J208" s="1" t="s">
        <v>3033</v>
      </c>
      <c r="K208" s="2"/>
      <c r="L208" s="1">
        <v>-4.0</v>
      </c>
      <c r="M208" s="1"/>
      <c r="N208" s="1">
        <v>0.0207</v>
      </c>
      <c r="O208" s="1" t="s">
        <v>43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" t="s">
        <v>38</v>
      </c>
      <c r="B209" s="1" t="s">
        <v>16</v>
      </c>
      <c r="C209" s="1">
        <v>184.0</v>
      </c>
      <c r="D209" s="1">
        <v>0.0</v>
      </c>
      <c r="E209" s="2"/>
      <c r="F209" s="1" t="s">
        <v>39</v>
      </c>
      <c r="G209" s="1" t="s">
        <v>35</v>
      </c>
      <c r="H209" s="1" t="s">
        <v>3034</v>
      </c>
      <c r="I209" s="1" t="s">
        <v>3035</v>
      </c>
      <c r="J209" s="1" t="s">
        <v>3035</v>
      </c>
      <c r="K209" s="2"/>
      <c r="L209" s="1">
        <v>4.0</v>
      </c>
      <c r="M209" s="1"/>
      <c r="N209" s="1">
        <v>9.139916666666666</v>
      </c>
      <c r="O209" s="1" t="s">
        <v>43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" t="s">
        <v>38</v>
      </c>
      <c r="B210" s="1" t="s">
        <v>16</v>
      </c>
      <c r="C210" s="1">
        <v>259.0</v>
      </c>
      <c r="D210" s="1">
        <v>0.0</v>
      </c>
      <c r="E210" s="2"/>
      <c r="F210" s="1" t="s">
        <v>39</v>
      </c>
      <c r="G210" s="1" t="s">
        <v>52</v>
      </c>
      <c r="H210" s="1" t="s">
        <v>3036</v>
      </c>
      <c r="I210" s="1" t="s">
        <v>3037</v>
      </c>
      <c r="J210" s="1" t="s">
        <v>3037</v>
      </c>
      <c r="K210" s="2"/>
      <c r="L210" s="1">
        <v>9.0</v>
      </c>
      <c r="M210" s="1"/>
      <c r="N210" s="1">
        <v>14.037</v>
      </c>
      <c r="O210" s="1" t="s">
        <v>43</v>
      </c>
      <c r="P210" s="2"/>
      <c r="Q210" s="2"/>
      <c r="S210" s="2"/>
      <c r="T210" s="2"/>
      <c r="U210" s="2"/>
      <c r="V210" s="2"/>
      <c r="W210" s="2"/>
      <c r="X210" s="2"/>
      <c r="Y210" s="2"/>
      <c r="Z210" s="2"/>
      <c r="AB210" s="2"/>
      <c r="AC210" s="2"/>
      <c r="AE210" s="2"/>
    </row>
    <row r="211">
      <c r="A211" s="1" t="s">
        <v>38</v>
      </c>
      <c r="B211" s="1" t="s">
        <v>16</v>
      </c>
      <c r="C211" s="1">
        <v>274.0</v>
      </c>
      <c r="D211" s="1">
        <v>0.0</v>
      </c>
      <c r="E211" s="2"/>
      <c r="F211" s="1" t="s">
        <v>39</v>
      </c>
      <c r="G211" s="1" t="s">
        <v>52</v>
      </c>
      <c r="H211" s="1" t="s">
        <v>3038</v>
      </c>
      <c r="I211" s="1" t="s">
        <v>3039</v>
      </c>
      <c r="J211" s="1" t="s">
        <v>3039</v>
      </c>
      <c r="K211" s="2"/>
      <c r="L211" s="1">
        <v>13.0</v>
      </c>
      <c r="M211" s="1"/>
      <c r="N211" s="1">
        <v>18.13475</v>
      </c>
      <c r="O211" s="1" t="s">
        <v>43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" t="s">
        <v>38</v>
      </c>
      <c r="B212" s="1" t="s">
        <v>16</v>
      </c>
      <c r="C212" s="1">
        <v>329.0</v>
      </c>
      <c r="D212" s="1">
        <v>0.0</v>
      </c>
      <c r="E212" s="2"/>
      <c r="F212" s="1" t="s">
        <v>39</v>
      </c>
      <c r="G212" s="1" t="s">
        <v>52</v>
      </c>
      <c r="H212" s="1" t="s">
        <v>3040</v>
      </c>
      <c r="I212" s="1" t="s">
        <v>3041</v>
      </c>
      <c r="J212" s="1" t="s">
        <v>3041</v>
      </c>
      <c r="K212" s="2"/>
      <c r="L212" s="1">
        <v>16.0</v>
      </c>
      <c r="M212" s="1"/>
      <c r="N212" s="1">
        <v>21.876333333333335</v>
      </c>
      <c r="O212" s="1" t="s">
        <v>43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E212" s="2"/>
    </row>
    <row r="213">
      <c r="A213" s="1" t="s">
        <v>38</v>
      </c>
      <c r="B213" s="1" t="s">
        <v>16</v>
      </c>
      <c r="C213" s="1">
        <v>452.0</v>
      </c>
      <c r="D213" s="1">
        <v>0.0</v>
      </c>
      <c r="E213" s="2"/>
      <c r="F213" s="1" t="s">
        <v>39</v>
      </c>
      <c r="G213" s="1" t="s">
        <v>52</v>
      </c>
      <c r="H213" s="1" t="s">
        <v>3042</v>
      </c>
      <c r="I213" s="1" t="s">
        <v>3043</v>
      </c>
      <c r="J213" s="1" t="s">
        <v>3043</v>
      </c>
      <c r="K213" s="2"/>
      <c r="L213" s="1">
        <v>17.0</v>
      </c>
      <c r="M213" s="1"/>
      <c r="N213" s="1">
        <v>22.247716666666665</v>
      </c>
      <c r="O213" s="1" t="s">
        <v>43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" t="s">
        <v>15</v>
      </c>
      <c r="B214" s="1" t="s">
        <v>16</v>
      </c>
      <c r="C214" s="1">
        <v>207.0</v>
      </c>
      <c r="D214" s="1">
        <v>52.0</v>
      </c>
      <c r="E214" s="2"/>
      <c r="F214" s="1" t="s">
        <v>39</v>
      </c>
      <c r="G214" s="1" t="s">
        <v>19</v>
      </c>
      <c r="H214" s="1" t="s">
        <v>3044</v>
      </c>
      <c r="I214" s="1" t="s">
        <v>3045</v>
      </c>
      <c r="J214" s="1" t="s">
        <v>3045</v>
      </c>
      <c r="K214" s="2"/>
      <c r="L214" s="1">
        <v>-4.0</v>
      </c>
      <c r="M214" s="1"/>
      <c r="N214" s="1">
        <v>13.9028</v>
      </c>
      <c r="O214" s="1" t="s">
        <v>24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" t="s">
        <v>38</v>
      </c>
      <c r="B215" s="1" t="s">
        <v>16</v>
      </c>
      <c r="C215" s="1">
        <v>259.0</v>
      </c>
      <c r="D215" s="1">
        <v>0.0</v>
      </c>
      <c r="E215" s="2"/>
      <c r="F215" s="1" t="s">
        <v>39</v>
      </c>
      <c r="G215" s="1" t="s">
        <v>35</v>
      </c>
      <c r="H215" s="1" t="s">
        <v>3046</v>
      </c>
      <c r="I215" s="1" t="s">
        <v>3047</v>
      </c>
      <c r="J215" s="1" t="s">
        <v>3047</v>
      </c>
      <c r="K215" s="2"/>
      <c r="L215" s="1">
        <v>3.0</v>
      </c>
      <c r="M215" s="1"/>
      <c r="N215" s="1">
        <v>8.767316666666666</v>
      </c>
      <c r="O215" s="1" t="s">
        <v>43</v>
      </c>
      <c r="P215" s="2"/>
      <c r="Q215" s="2"/>
      <c r="S215" s="2"/>
      <c r="T215" s="2"/>
      <c r="U215" s="2"/>
      <c r="V215" s="2"/>
      <c r="W215" s="2"/>
      <c r="X215" s="2"/>
      <c r="Y215" s="2"/>
      <c r="Z215" s="2"/>
      <c r="AB215" s="2"/>
      <c r="AC215" s="2"/>
      <c r="AD215" s="2"/>
      <c r="AE215" s="2"/>
    </row>
    <row r="216">
      <c r="A216" s="1" t="s">
        <v>38</v>
      </c>
      <c r="B216" s="1" t="s">
        <v>16</v>
      </c>
      <c r="C216" s="1">
        <v>20.0</v>
      </c>
      <c r="D216" s="1">
        <v>35.0</v>
      </c>
      <c r="E216" s="2"/>
      <c r="F216" s="1" t="s">
        <v>39</v>
      </c>
      <c r="G216" s="1" t="s">
        <v>35</v>
      </c>
      <c r="H216" s="1" t="s">
        <v>3048</v>
      </c>
      <c r="I216" s="1" t="s">
        <v>3049</v>
      </c>
      <c r="J216" s="1" t="s">
        <v>3049</v>
      </c>
      <c r="K216" s="2"/>
      <c r="L216" s="1">
        <v>5.0</v>
      </c>
      <c r="M216" s="1"/>
      <c r="N216" s="1">
        <v>10.71925</v>
      </c>
      <c r="O216" s="1" t="s">
        <v>43</v>
      </c>
      <c r="P216" s="2"/>
      <c r="Q216" s="2"/>
      <c r="S216" s="2"/>
      <c r="T216" s="2"/>
      <c r="U216" s="2"/>
      <c r="V216" s="2"/>
      <c r="W216" s="2"/>
      <c r="X216" s="2"/>
      <c r="Y216" s="2"/>
      <c r="Z216" s="2"/>
      <c r="AB216" s="2"/>
      <c r="AC216" s="2"/>
      <c r="AD216" s="2"/>
      <c r="AE216" s="2"/>
    </row>
    <row r="217">
      <c r="A217" s="1" t="s">
        <v>44</v>
      </c>
      <c r="B217" s="1" t="s">
        <v>16</v>
      </c>
      <c r="C217" s="1">
        <v>314.0</v>
      </c>
      <c r="D217" s="1">
        <v>0.0</v>
      </c>
      <c r="E217" s="1" t="s">
        <v>45</v>
      </c>
      <c r="F217" s="1" t="s">
        <v>27</v>
      </c>
      <c r="G217" s="1" t="s">
        <v>19</v>
      </c>
      <c r="H217" s="1" t="s">
        <v>3050</v>
      </c>
      <c r="I217" s="1" t="s">
        <v>3051</v>
      </c>
      <c r="J217" s="1" t="s">
        <v>3051</v>
      </c>
      <c r="K217" s="2"/>
      <c r="L217" s="1">
        <v>-8.0</v>
      </c>
      <c r="M217" s="1"/>
      <c r="N217" s="1">
        <v>6.991416666666667</v>
      </c>
      <c r="O217" s="1" t="s">
        <v>2562</v>
      </c>
      <c r="P217" s="2"/>
      <c r="Q217" s="2"/>
      <c r="S217" s="2"/>
      <c r="T217" s="2"/>
      <c r="U217" s="2"/>
      <c r="V217" s="2"/>
      <c r="W217" s="2"/>
      <c r="X217" s="2"/>
      <c r="Y217" s="2"/>
      <c r="Z217" s="2"/>
      <c r="AB217" s="2"/>
      <c r="AC217" s="2"/>
      <c r="AE217" s="2"/>
    </row>
    <row r="218">
      <c r="A218" s="1" t="s">
        <v>55</v>
      </c>
      <c r="B218" s="1" t="s">
        <v>16</v>
      </c>
      <c r="C218" s="1">
        <v>493.0</v>
      </c>
      <c r="D218" s="1">
        <v>0.0</v>
      </c>
      <c r="E218" s="1" t="s">
        <v>763</v>
      </c>
      <c r="F218" s="1" t="s">
        <v>27</v>
      </c>
      <c r="G218" s="1" t="s">
        <v>19</v>
      </c>
      <c r="H218" s="1" t="s">
        <v>3052</v>
      </c>
      <c r="I218" s="1" t="s">
        <v>3053</v>
      </c>
      <c r="J218" s="1" t="s">
        <v>3053</v>
      </c>
      <c r="K218" s="2"/>
      <c r="L218" s="1">
        <v>-3.0</v>
      </c>
      <c r="M218" s="1"/>
      <c r="N218" s="1">
        <v>11.332433333333332</v>
      </c>
      <c r="O218" s="1" t="s">
        <v>2562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" t="s">
        <v>25</v>
      </c>
      <c r="B219" s="1" t="s">
        <v>16</v>
      </c>
      <c r="C219" s="1">
        <v>384.0</v>
      </c>
      <c r="D219" s="1">
        <v>0.0</v>
      </c>
      <c r="E219" s="2"/>
      <c r="F219" s="1" t="s">
        <v>27</v>
      </c>
      <c r="G219" s="1" t="s">
        <v>19</v>
      </c>
      <c r="H219" s="1" t="s">
        <v>3054</v>
      </c>
      <c r="I219" s="1" t="s">
        <v>3055</v>
      </c>
      <c r="J219" s="1" t="s">
        <v>3055</v>
      </c>
      <c r="K219" s="2"/>
      <c r="L219" s="1">
        <v>-1.0</v>
      </c>
      <c r="M219" s="1"/>
      <c r="N219" s="1">
        <v>13.495883333333333</v>
      </c>
      <c r="O219" s="1" t="s">
        <v>2562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" t="s">
        <v>55</v>
      </c>
      <c r="B220" s="1" t="s">
        <v>16</v>
      </c>
      <c r="C220" s="1">
        <v>408.0</v>
      </c>
      <c r="D220" s="1">
        <v>0.0</v>
      </c>
      <c r="E220" s="1" t="s">
        <v>2870</v>
      </c>
      <c r="F220" s="1" t="s">
        <v>27</v>
      </c>
      <c r="G220" s="1" t="s">
        <v>19</v>
      </c>
      <c r="H220" s="1" t="s">
        <v>3056</v>
      </c>
      <c r="I220" s="1" t="s">
        <v>3057</v>
      </c>
      <c r="J220" s="1" t="s">
        <v>3057</v>
      </c>
      <c r="K220" s="2"/>
      <c r="L220" s="1">
        <v>-6.0</v>
      </c>
      <c r="M220" s="1"/>
      <c r="N220" s="1">
        <v>8.146533333333334</v>
      </c>
      <c r="O220" s="1" t="s">
        <v>2562</v>
      </c>
      <c r="P220" s="2"/>
      <c r="Q220" s="2"/>
      <c r="S220" s="2"/>
      <c r="T220" s="2"/>
      <c r="U220" s="2"/>
      <c r="V220" s="2"/>
      <c r="W220" s="2"/>
      <c r="X220" s="2"/>
      <c r="Y220" s="2"/>
      <c r="Z220" s="2"/>
      <c r="AB220" s="2"/>
      <c r="AC220" s="2"/>
      <c r="AD220" s="2"/>
      <c r="AE220" s="2"/>
    </row>
    <row r="221">
      <c r="A221" s="1" t="s">
        <v>38</v>
      </c>
      <c r="B221" s="1" t="s">
        <v>867</v>
      </c>
      <c r="C221" s="1">
        <v>329.0</v>
      </c>
      <c r="D221" s="1">
        <v>0.0</v>
      </c>
      <c r="E221" s="2"/>
      <c r="F221" s="1" t="s">
        <v>39</v>
      </c>
      <c r="G221" s="1" t="s">
        <v>35</v>
      </c>
      <c r="H221" s="1" t="s">
        <v>3058</v>
      </c>
      <c r="I221" s="1" t="s">
        <v>3059</v>
      </c>
      <c r="J221" s="1" t="s">
        <v>3059</v>
      </c>
      <c r="K221" s="2"/>
      <c r="L221" s="1">
        <v>76.0</v>
      </c>
      <c r="M221" s="1"/>
      <c r="N221" s="1">
        <v>81.51886666666667</v>
      </c>
      <c r="O221" s="1" t="s">
        <v>43</v>
      </c>
      <c r="P221" s="2"/>
      <c r="Q221" s="2"/>
      <c r="S221" s="2"/>
      <c r="T221" s="2"/>
      <c r="U221" s="2"/>
      <c r="V221" s="2"/>
      <c r="W221" s="2"/>
      <c r="X221" s="2"/>
      <c r="Y221" s="2"/>
      <c r="Z221" s="2"/>
      <c r="AB221" s="2"/>
      <c r="AC221" s="2"/>
      <c r="AE221" s="2"/>
    </row>
    <row r="222">
      <c r="A222" s="1" t="s">
        <v>25</v>
      </c>
      <c r="B222" s="1" t="s">
        <v>16</v>
      </c>
      <c r="C222" s="1">
        <v>548.0</v>
      </c>
      <c r="D222" s="1">
        <v>0.0</v>
      </c>
      <c r="E222" s="2"/>
      <c r="F222" s="1" t="s">
        <v>27</v>
      </c>
      <c r="G222" s="1" t="s">
        <v>19</v>
      </c>
      <c r="H222" s="1" t="s">
        <v>3060</v>
      </c>
      <c r="I222" s="1" t="s">
        <v>3061</v>
      </c>
      <c r="J222" s="1" t="s">
        <v>3061</v>
      </c>
      <c r="K222" s="2"/>
      <c r="L222" s="1">
        <v>-3.0</v>
      </c>
      <c r="M222" s="1"/>
      <c r="N222" s="46">
        <v>11.101583333333334</v>
      </c>
      <c r="O222" s="1" t="s">
        <v>2562</v>
      </c>
      <c r="P222" s="2"/>
      <c r="Q222" s="2"/>
      <c r="S222" s="2"/>
      <c r="T222" s="2"/>
      <c r="U222" s="2"/>
      <c r="V222" s="2"/>
      <c r="W222" s="2"/>
      <c r="X222" s="2"/>
      <c r="Y222" s="2"/>
      <c r="Z222" s="2"/>
      <c r="AB222" s="2"/>
      <c r="AC222" s="2"/>
      <c r="AD222" s="47"/>
      <c r="AE222" s="2"/>
    </row>
    <row r="223">
      <c r="A223" s="1" t="s">
        <v>15</v>
      </c>
      <c r="B223" s="1" t="s">
        <v>16</v>
      </c>
      <c r="C223" s="1">
        <v>479.0</v>
      </c>
      <c r="D223" s="1">
        <v>114.0</v>
      </c>
      <c r="E223" s="2"/>
      <c r="F223" s="1" t="s">
        <v>39</v>
      </c>
      <c r="G223" s="1" t="s">
        <v>52</v>
      </c>
      <c r="H223" s="1" t="s">
        <v>3062</v>
      </c>
      <c r="I223" s="1" t="s">
        <v>3063</v>
      </c>
      <c r="J223" s="1" t="s">
        <v>3063</v>
      </c>
      <c r="K223" s="2"/>
      <c r="L223" s="1">
        <v>-8.0</v>
      </c>
      <c r="M223" s="1"/>
      <c r="N223" s="1">
        <v>24.29325</v>
      </c>
      <c r="O223" s="1" t="s">
        <v>24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" t="s">
        <v>25</v>
      </c>
      <c r="B224" s="1" t="s">
        <v>26</v>
      </c>
      <c r="C224" s="3">
        <v>398.0</v>
      </c>
      <c r="D224" s="1">
        <v>150.0</v>
      </c>
      <c r="E224" s="2"/>
      <c r="F224" s="1" t="s">
        <v>27</v>
      </c>
      <c r="G224" s="1" t="s">
        <v>19</v>
      </c>
      <c r="H224" s="1" t="s">
        <v>3064</v>
      </c>
      <c r="I224" s="1" t="s">
        <v>3065</v>
      </c>
      <c r="J224" s="1" t="s">
        <v>3065</v>
      </c>
      <c r="K224" s="2"/>
      <c r="L224" s="1">
        <v>-6.0</v>
      </c>
      <c r="M224" s="1"/>
      <c r="N224" s="1">
        <v>8.800483333333334</v>
      </c>
      <c r="O224" s="1" t="s">
        <v>2562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E224" s="2"/>
    </row>
    <row r="225">
      <c r="A225" s="1" t="s">
        <v>25</v>
      </c>
      <c r="B225" s="1" t="s">
        <v>26</v>
      </c>
      <c r="C225" s="3">
        <v>224.0</v>
      </c>
      <c r="D225" s="1">
        <v>50.0</v>
      </c>
      <c r="E225" s="2"/>
      <c r="F225" s="1" t="s">
        <v>27</v>
      </c>
      <c r="G225" s="1" t="s">
        <v>19</v>
      </c>
      <c r="H225" s="1" t="s">
        <v>3066</v>
      </c>
      <c r="I225" s="1" t="s">
        <v>3067</v>
      </c>
      <c r="J225" s="1" t="s">
        <v>3067</v>
      </c>
      <c r="K225" s="2"/>
      <c r="L225" s="1">
        <v>-7.0</v>
      </c>
      <c r="M225" s="1"/>
      <c r="N225" s="1">
        <v>7.05695</v>
      </c>
      <c r="O225" s="1" t="s">
        <v>2562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E225" s="2"/>
    </row>
    <row r="226">
      <c r="A226" s="1" t="s">
        <v>15</v>
      </c>
      <c r="B226" s="1" t="s">
        <v>16</v>
      </c>
      <c r="C226" s="1">
        <v>406.0</v>
      </c>
      <c r="D226" s="1">
        <v>102.0</v>
      </c>
      <c r="E226" s="2"/>
      <c r="F226" s="1" t="s">
        <v>39</v>
      </c>
      <c r="G226" s="1" t="s">
        <v>35</v>
      </c>
      <c r="H226" s="1" t="s">
        <v>3068</v>
      </c>
      <c r="I226" s="1" t="s">
        <v>3069</v>
      </c>
      <c r="J226" s="1" t="s">
        <v>3069</v>
      </c>
      <c r="K226" s="2"/>
      <c r="L226" s="1">
        <v>-2.0</v>
      </c>
      <c r="M226" s="1"/>
      <c r="N226" s="1">
        <v>22.186283333333332</v>
      </c>
      <c r="O226" s="1" t="s">
        <v>24</v>
      </c>
      <c r="P226" s="2"/>
      <c r="Q226" s="2"/>
      <c r="S226" s="2"/>
      <c r="T226" s="2"/>
      <c r="U226" s="2"/>
      <c r="V226" s="2"/>
      <c r="W226" s="2"/>
      <c r="X226" s="2"/>
      <c r="Y226" s="2"/>
      <c r="Z226" s="2"/>
      <c r="AB226" s="2"/>
      <c r="AC226" s="2"/>
      <c r="AD226" s="2"/>
      <c r="AE226" s="2"/>
    </row>
    <row r="227">
      <c r="A227" s="1" t="s">
        <v>25</v>
      </c>
      <c r="B227" s="1" t="s">
        <v>26</v>
      </c>
      <c r="C227" s="1">
        <v>822.0</v>
      </c>
      <c r="D227" s="1">
        <v>0.0</v>
      </c>
      <c r="E227" s="2"/>
      <c r="F227" s="1" t="s">
        <v>27</v>
      </c>
      <c r="G227" s="1" t="s">
        <v>19</v>
      </c>
      <c r="H227" s="1" t="s">
        <v>3070</v>
      </c>
      <c r="I227" s="1" t="s">
        <v>3071</v>
      </c>
      <c r="J227" s="1" t="s">
        <v>3071</v>
      </c>
      <c r="K227" s="2"/>
      <c r="L227" s="1">
        <v>-1.0</v>
      </c>
      <c r="M227" s="1"/>
      <c r="N227" s="1">
        <v>13.73955</v>
      </c>
      <c r="O227" s="1" t="s">
        <v>2562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" t="s">
        <v>15</v>
      </c>
      <c r="B228" s="1" t="s">
        <v>16</v>
      </c>
      <c r="C228" s="1">
        <v>563.0</v>
      </c>
      <c r="D228" s="1">
        <v>0.0</v>
      </c>
      <c r="E228" s="1" t="s">
        <v>3072</v>
      </c>
      <c r="F228" s="1" t="s">
        <v>18</v>
      </c>
      <c r="G228" s="1" t="s">
        <v>19</v>
      </c>
      <c r="H228" s="1" t="s">
        <v>3073</v>
      </c>
      <c r="I228" s="1" t="s">
        <v>3074</v>
      </c>
      <c r="J228" s="1" t="s">
        <v>3075</v>
      </c>
      <c r="K228" s="1" t="s">
        <v>3076</v>
      </c>
      <c r="L228" s="1">
        <v>1.0</v>
      </c>
      <c r="M228" s="1">
        <v>15.226</v>
      </c>
      <c r="N228" s="1">
        <v>14.457983333333333</v>
      </c>
      <c r="O228" s="1" t="s">
        <v>24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" t="s">
        <v>38</v>
      </c>
      <c r="B229" s="1" t="s">
        <v>16</v>
      </c>
      <c r="C229" s="1">
        <v>318.0</v>
      </c>
      <c r="D229" s="1">
        <v>0.0</v>
      </c>
      <c r="E229" s="2"/>
      <c r="F229" s="1" t="s">
        <v>39</v>
      </c>
      <c r="G229" s="1" t="s">
        <v>52</v>
      </c>
      <c r="H229" s="1" t="s">
        <v>3077</v>
      </c>
      <c r="I229" s="1" t="s">
        <v>3078</v>
      </c>
      <c r="J229" s="1" t="s">
        <v>3078</v>
      </c>
      <c r="K229" s="2"/>
      <c r="L229" s="1">
        <v>237.0</v>
      </c>
      <c r="M229" s="1"/>
      <c r="N229" s="1">
        <v>242.44388333333333</v>
      </c>
      <c r="O229" s="1" t="s">
        <v>43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E229" s="2"/>
    </row>
    <row r="230">
      <c r="A230" s="1" t="s">
        <v>25</v>
      </c>
      <c r="B230" s="1" t="s">
        <v>26</v>
      </c>
      <c r="C230" s="3">
        <v>299.0</v>
      </c>
      <c r="D230" s="1">
        <v>0.0</v>
      </c>
      <c r="E230" s="2"/>
      <c r="F230" s="1" t="s">
        <v>27</v>
      </c>
      <c r="G230" s="1" t="s">
        <v>19</v>
      </c>
      <c r="H230" s="1" t="s">
        <v>3079</v>
      </c>
      <c r="I230" s="1" t="s">
        <v>3080</v>
      </c>
      <c r="J230" s="1" t="s">
        <v>3080</v>
      </c>
      <c r="K230" s="2"/>
      <c r="L230" s="1">
        <v>-1.0</v>
      </c>
      <c r="M230" s="1"/>
      <c r="N230" s="1">
        <v>13.163616666666666</v>
      </c>
      <c r="O230" s="1" t="s">
        <v>2562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" t="s">
        <v>15</v>
      </c>
      <c r="B231" s="1" t="s">
        <v>16</v>
      </c>
      <c r="C231" s="1">
        <v>284.0</v>
      </c>
      <c r="D231" s="1">
        <v>0.0</v>
      </c>
      <c r="E231" s="1" t="s">
        <v>3072</v>
      </c>
      <c r="F231" s="1" t="s">
        <v>18</v>
      </c>
      <c r="G231" s="1" t="s">
        <v>35</v>
      </c>
      <c r="H231" s="1" t="s">
        <v>3081</v>
      </c>
      <c r="I231" s="1" t="s">
        <v>3082</v>
      </c>
      <c r="J231" s="1" t="s">
        <v>3083</v>
      </c>
      <c r="K231" s="1" t="s">
        <v>3084</v>
      </c>
      <c r="L231" s="1">
        <v>-17.0</v>
      </c>
      <c r="M231" s="1">
        <v>10.954183333333333</v>
      </c>
      <c r="N231" s="1">
        <v>9.606733333333333</v>
      </c>
      <c r="O231" s="1" t="s">
        <v>24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E231" s="2"/>
    </row>
    <row r="232">
      <c r="A232" s="1" t="s">
        <v>38</v>
      </c>
      <c r="B232" s="1" t="s">
        <v>16</v>
      </c>
      <c r="C232" s="3">
        <v>178.0</v>
      </c>
      <c r="D232" s="1">
        <v>0.0</v>
      </c>
      <c r="E232" s="2"/>
      <c r="F232" s="1" t="s">
        <v>39</v>
      </c>
      <c r="G232" s="1" t="s">
        <v>35</v>
      </c>
      <c r="H232" s="1" t="s">
        <v>3085</v>
      </c>
      <c r="I232" s="2"/>
      <c r="J232" s="1" t="s">
        <v>3086</v>
      </c>
      <c r="K232" s="2"/>
      <c r="L232" s="1">
        <v>280.0</v>
      </c>
      <c r="M232" s="1"/>
      <c r="N232" s="2"/>
      <c r="O232" s="1" t="s">
        <v>43</v>
      </c>
      <c r="P232" s="2"/>
      <c r="Q232" s="2"/>
      <c r="S232" s="2"/>
      <c r="T232" s="2"/>
      <c r="U232" s="2"/>
      <c r="V232" s="2"/>
      <c r="W232" s="2"/>
      <c r="X232" s="2"/>
      <c r="Y232" s="2"/>
      <c r="Z232" s="2"/>
      <c r="AB232" s="2"/>
      <c r="AC232" s="2"/>
      <c r="AE232" s="2"/>
    </row>
    <row r="233">
      <c r="A233" s="1" t="s">
        <v>38</v>
      </c>
      <c r="B233" s="1" t="s">
        <v>16</v>
      </c>
      <c r="C233" s="1">
        <v>178.0</v>
      </c>
      <c r="D233" s="1">
        <v>0.0</v>
      </c>
      <c r="E233" s="2"/>
      <c r="F233" s="1" t="s">
        <v>39</v>
      </c>
      <c r="G233" s="1" t="s">
        <v>35</v>
      </c>
      <c r="H233" s="1" t="s">
        <v>3087</v>
      </c>
      <c r="I233" s="2"/>
      <c r="J233" s="1" t="s">
        <v>3088</v>
      </c>
      <c r="K233" s="2"/>
      <c r="L233" s="1">
        <v>281.0</v>
      </c>
      <c r="M233" s="1"/>
      <c r="N233" s="2"/>
      <c r="O233" s="1" t="s">
        <v>43</v>
      </c>
      <c r="P233" s="2"/>
      <c r="Q233" s="2"/>
      <c r="S233" s="2"/>
      <c r="T233" s="2"/>
      <c r="U233" s="2"/>
      <c r="V233" s="2"/>
      <c r="W233" s="2"/>
      <c r="X233" s="2"/>
      <c r="Y233" s="2"/>
      <c r="Z233" s="2"/>
      <c r="AB233" s="2"/>
      <c r="AC233" s="2"/>
      <c r="AD233" s="2"/>
      <c r="AE233" s="2"/>
    </row>
    <row r="234">
      <c r="A234" s="1" t="s">
        <v>38</v>
      </c>
      <c r="B234" s="1" t="s">
        <v>16</v>
      </c>
      <c r="C234" s="1">
        <v>259.0</v>
      </c>
      <c r="D234" s="1">
        <v>0.0</v>
      </c>
      <c r="E234" s="2"/>
      <c r="F234" s="1" t="s">
        <v>39</v>
      </c>
      <c r="G234" s="1" t="s">
        <v>35</v>
      </c>
      <c r="H234" s="1" t="s">
        <v>3089</v>
      </c>
      <c r="I234" s="2"/>
      <c r="J234" s="1" t="s">
        <v>3090</v>
      </c>
      <c r="K234" s="2"/>
      <c r="L234" s="1">
        <v>304.0</v>
      </c>
      <c r="M234" s="1"/>
      <c r="N234" s="2"/>
      <c r="O234" s="1" t="s">
        <v>43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E234" s="2"/>
    </row>
    <row r="235">
      <c r="A235" s="1" t="s">
        <v>38</v>
      </c>
      <c r="B235" s="1" t="s">
        <v>16</v>
      </c>
      <c r="C235" s="1">
        <v>259.0</v>
      </c>
      <c r="D235" s="1">
        <v>0.0</v>
      </c>
      <c r="E235" s="2"/>
      <c r="F235" s="1" t="s">
        <v>39</v>
      </c>
      <c r="G235" s="1" t="s">
        <v>35</v>
      </c>
      <c r="H235" s="1" t="s">
        <v>3091</v>
      </c>
      <c r="I235" s="2"/>
      <c r="J235" s="1" t="s">
        <v>3092</v>
      </c>
      <c r="K235" s="2"/>
      <c r="L235" s="1">
        <v>305.0</v>
      </c>
      <c r="M235" s="1"/>
      <c r="N235" s="2"/>
      <c r="O235" s="1" t="s">
        <v>43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E235" s="2"/>
    </row>
    <row r="236">
      <c r="A236" s="1" t="s">
        <v>15</v>
      </c>
      <c r="B236" s="1" t="s">
        <v>16</v>
      </c>
      <c r="C236" s="1">
        <v>334.0</v>
      </c>
      <c r="D236" s="1">
        <v>84.0</v>
      </c>
      <c r="E236" s="2"/>
      <c r="F236" s="1" t="s">
        <v>39</v>
      </c>
      <c r="G236" s="1" t="s">
        <v>19</v>
      </c>
      <c r="H236" s="1" t="s">
        <v>3093</v>
      </c>
      <c r="I236" s="1" t="s">
        <v>3094</v>
      </c>
      <c r="J236" s="1" t="s">
        <v>3094</v>
      </c>
      <c r="K236" s="2"/>
      <c r="L236" s="1">
        <v>-5.0</v>
      </c>
      <c r="M236" s="1"/>
      <c r="N236" s="1">
        <v>13.955266666666667</v>
      </c>
      <c r="O236" s="1" t="s">
        <v>24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E236" s="2"/>
    </row>
    <row r="237">
      <c r="A237" s="1" t="s">
        <v>44</v>
      </c>
      <c r="B237" s="1" t="s">
        <v>16</v>
      </c>
      <c r="C237" s="3">
        <v>333.0</v>
      </c>
      <c r="D237" s="1">
        <v>0.0</v>
      </c>
      <c r="E237" s="1" t="s">
        <v>45</v>
      </c>
      <c r="F237" s="1" t="s">
        <v>27</v>
      </c>
      <c r="G237" s="1" t="s">
        <v>19</v>
      </c>
      <c r="H237" s="1" t="s">
        <v>3095</v>
      </c>
      <c r="I237" s="1" t="s">
        <v>3096</v>
      </c>
      <c r="J237" s="1" t="s">
        <v>3096</v>
      </c>
      <c r="K237" s="2"/>
      <c r="L237" s="1">
        <v>-6.0</v>
      </c>
      <c r="M237" s="1"/>
      <c r="N237" s="1">
        <v>8.219383333333333</v>
      </c>
      <c r="O237" s="1" t="s">
        <v>2562</v>
      </c>
      <c r="P237" s="2"/>
      <c r="Q237" s="2"/>
      <c r="S237" s="2"/>
      <c r="T237" s="2"/>
      <c r="U237" s="2"/>
      <c r="V237" s="2"/>
      <c r="W237" s="2"/>
      <c r="X237" s="2"/>
      <c r="Y237" s="2"/>
      <c r="Z237" s="2"/>
      <c r="AB237" s="2"/>
      <c r="AC237" s="2"/>
      <c r="AE237" s="2"/>
    </row>
    <row r="238">
      <c r="A238" s="1" t="s">
        <v>38</v>
      </c>
      <c r="B238" s="1" t="s">
        <v>16</v>
      </c>
      <c r="C238" s="1">
        <v>329.0</v>
      </c>
      <c r="D238" s="1">
        <v>0.0</v>
      </c>
      <c r="E238" s="2"/>
      <c r="F238" s="1" t="s">
        <v>39</v>
      </c>
      <c r="G238" s="1" t="s">
        <v>52</v>
      </c>
      <c r="H238" s="1" t="s">
        <v>3097</v>
      </c>
      <c r="I238" s="1" t="s">
        <v>3098</v>
      </c>
      <c r="J238" s="1" t="s">
        <v>3098</v>
      </c>
      <c r="K238" s="2"/>
      <c r="L238" s="1">
        <v>21.0</v>
      </c>
      <c r="M238" s="1"/>
      <c r="N238" s="1">
        <v>26.371566666666666</v>
      </c>
      <c r="O238" s="1" t="s">
        <v>43</v>
      </c>
      <c r="P238" s="2"/>
      <c r="Q238" s="2"/>
      <c r="S238" s="2"/>
      <c r="T238" s="2"/>
      <c r="U238" s="2"/>
      <c r="V238" s="2"/>
      <c r="W238" s="2"/>
      <c r="X238" s="2"/>
      <c r="Y238" s="2"/>
      <c r="Z238" s="2"/>
      <c r="AB238" s="2"/>
      <c r="AC238" s="2"/>
      <c r="AD238" s="2"/>
      <c r="AE238" s="2"/>
    </row>
    <row r="239">
      <c r="A239" s="1" t="s">
        <v>15</v>
      </c>
      <c r="B239" s="1" t="s">
        <v>16</v>
      </c>
      <c r="C239" s="1">
        <v>263.0</v>
      </c>
      <c r="D239" s="1">
        <v>66.0</v>
      </c>
      <c r="E239" s="2"/>
      <c r="F239" s="1" t="s">
        <v>39</v>
      </c>
      <c r="G239" s="1" t="s">
        <v>52</v>
      </c>
      <c r="H239" s="1" t="s">
        <v>3099</v>
      </c>
      <c r="I239" s="1" t="s">
        <v>3100</v>
      </c>
      <c r="J239" s="1" t="s">
        <v>3100</v>
      </c>
      <c r="K239" s="2"/>
      <c r="L239" s="1">
        <v>-8.0</v>
      </c>
      <c r="M239" s="1"/>
      <c r="N239" s="1">
        <v>10.573866666666667</v>
      </c>
      <c r="O239" s="1" t="s">
        <v>24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" t="s">
        <v>38</v>
      </c>
      <c r="B240" s="1" t="s">
        <v>16</v>
      </c>
      <c r="C240" s="1">
        <v>90.0</v>
      </c>
      <c r="D240" s="1">
        <v>0.0</v>
      </c>
      <c r="E240" s="2"/>
      <c r="F240" s="1" t="s">
        <v>39</v>
      </c>
      <c r="G240" s="1" t="s">
        <v>52</v>
      </c>
      <c r="H240" s="1" t="s">
        <v>3101</v>
      </c>
      <c r="I240" s="1" t="s">
        <v>3102</v>
      </c>
      <c r="J240" s="1" t="s">
        <v>3102</v>
      </c>
      <c r="K240" s="2"/>
      <c r="L240" s="1">
        <v>-4.0</v>
      </c>
      <c r="M240" s="1"/>
      <c r="N240" s="1">
        <v>0.037866666666666667</v>
      </c>
      <c r="O240" s="1" t="s">
        <v>43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E240" s="2"/>
    </row>
    <row r="241">
      <c r="A241" s="1" t="s">
        <v>38</v>
      </c>
      <c r="B241" s="1" t="s">
        <v>16</v>
      </c>
      <c r="C241" s="1">
        <v>94.0</v>
      </c>
      <c r="D241" s="1">
        <v>0.0</v>
      </c>
      <c r="E241" s="2"/>
      <c r="F241" s="1" t="s">
        <v>39</v>
      </c>
      <c r="G241" s="1" t="s">
        <v>35</v>
      </c>
      <c r="H241" s="1" t="s">
        <v>3103</v>
      </c>
      <c r="I241" s="1" t="s">
        <v>3104</v>
      </c>
      <c r="J241" s="1" t="s">
        <v>3104</v>
      </c>
      <c r="K241" s="2"/>
      <c r="L241" s="1">
        <v>-1.0</v>
      </c>
      <c r="M241" s="1"/>
      <c r="N241" s="1">
        <v>3.9810166666666666</v>
      </c>
      <c r="O241" s="1" t="s">
        <v>43</v>
      </c>
      <c r="P241" s="2"/>
      <c r="Q241" s="2"/>
      <c r="S241" s="2"/>
      <c r="T241" s="2"/>
      <c r="U241" s="2"/>
      <c r="V241" s="2"/>
      <c r="W241" s="2"/>
      <c r="X241" s="2"/>
      <c r="Y241" s="2"/>
      <c r="Z241" s="2"/>
      <c r="AB241" s="2"/>
      <c r="AC241" s="2"/>
      <c r="AE241" s="2"/>
    </row>
    <row r="242">
      <c r="A242" s="1" t="s">
        <v>38</v>
      </c>
      <c r="B242" s="1" t="s">
        <v>16</v>
      </c>
      <c r="C242" s="1">
        <v>100.0</v>
      </c>
      <c r="D242" s="1">
        <v>0.0</v>
      </c>
      <c r="E242" s="2"/>
      <c r="F242" s="1" t="s">
        <v>39</v>
      </c>
      <c r="G242" s="1" t="s">
        <v>35</v>
      </c>
      <c r="H242" s="1" t="s">
        <v>3105</v>
      </c>
      <c r="I242" s="1" t="s">
        <v>3106</v>
      </c>
      <c r="J242" s="1" t="s">
        <v>3106</v>
      </c>
      <c r="K242" s="2"/>
      <c r="L242" s="1">
        <v>-2.0</v>
      </c>
      <c r="M242" s="1"/>
      <c r="N242" s="1">
        <v>2.1129</v>
      </c>
      <c r="O242" s="1" t="s">
        <v>43</v>
      </c>
      <c r="P242" s="2"/>
      <c r="Q242" s="2"/>
      <c r="S242" s="2"/>
      <c r="T242" s="2"/>
      <c r="U242" s="2"/>
      <c r="V242" s="2"/>
      <c r="W242" s="2"/>
      <c r="X242" s="2"/>
      <c r="Y242" s="2"/>
      <c r="Z242" s="2"/>
      <c r="AB242" s="2"/>
      <c r="AC242" s="2"/>
      <c r="AE242" s="2"/>
    </row>
    <row r="243">
      <c r="A243" s="1" t="s">
        <v>38</v>
      </c>
      <c r="B243" s="1" t="s">
        <v>16</v>
      </c>
      <c r="C243" s="1">
        <v>314.0</v>
      </c>
      <c r="D243" s="1">
        <v>0.0</v>
      </c>
      <c r="E243" s="2"/>
      <c r="F243" s="1" t="s">
        <v>39</v>
      </c>
      <c r="G243" s="1" t="s">
        <v>52</v>
      </c>
      <c r="H243" s="1" t="s">
        <v>3107</v>
      </c>
      <c r="I243" s="1" t="s">
        <v>3108</v>
      </c>
      <c r="J243" s="1" t="s">
        <v>3108</v>
      </c>
      <c r="K243" s="2"/>
      <c r="L243" s="1">
        <v>0.0</v>
      </c>
      <c r="M243" s="1"/>
      <c r="N243" s="1">
        <v>5.046766666666667</v>
      </c>
      <c r="O243" s="1" t="s">
        <v>43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E243" s="2"/>
    </row>
    <row r="244">
      <c r="A244" s="1" t="s">
        <v>38</v>
      </c>
      <c r="B244" s="1" t="s">
        <v>16</v>
      </c>
      <c r="C244" s="1">
        <v>55.0</v>
      </c>
      <c r="D244" s="1">
        <v>0.0</v>
      </c>
      <c r="E244" s="2"/>
      <c r="F244" s="1" t="s">
        <v>39</v>
      </c>
      <c r="G244" s="1" t="s">
        <v>52</v>
      </c>
      <c r="H244" s="1" t="s">
        <v>3109</v>
      </c>
      <c r="I244" s="1" t="s">
        <v>3110</v>
      </c>
      <c r="J244" s="1" t="s">
        <v>3110</v>
      </c>
      <c r="K244" s="2"/>
      <c r="L244" s="1">
        <v>4.0</v>
      </c>
      <c r="M244" s="1"/>
      <c r="N244" s="1">
        <v>9.1787</v>
      </c>
      <c r="O244" s="1" t="s">
        <v>43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" t="s">
        <v>38</v>
      </c>
      <c r="B245" s="1" t="s">
        <v>16</v>
      </c>
      <c r="C245" s="1">
        <v>195.0</v>
      </c>
      <c r="D245" s="1">
        <v>0.0</v>
      </c>
      <c r="E245" s="2"/>
      <c r="F245" s="1" t="s">
        <v>39</v>
      </c>
      <c r="G245" s="1" t="s">
        <v>52</v>
      </c>
      <c r="H245" s="1" t="s">
        <v>3111</v>
      </c>
      <c r="I245" s="1" t="s">
        <v>3112</v>
      </c>
      <c r="J245" s="1" t="s">
        <v>3112</v>
      </c>
      <c r="K245" s="2"/>
      <c r="L245" s="1">
        <v>7.0</v>
      </c>
      <c r="M245" s="1"/>
      <c r="N245" s="1">
        <v>12.683816666666667</v>
      </c>
      <c r="O245" s="1" t="s">
        <v>43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E245" s="2"/>
    </row>
    <row r="246">
      <c r="A246" s="1" t="s">
        <v>25</v>
      </c>
      <c r="B246" s="1" t="s">
        <v>16</v>
      </c>
      <c r="C246" s="1">
        <v>398.0</v>
      </c>
      <c r="D246" s="1">
        <v>150.0</v>
      </c>
      <c r="E246" s="2"/>
      <c r="F246" s="1" t="s">
        <v>27</v>
      </c>
      <c r="G246" s="1" t="s">
        <v>19</v>
      </c>
      <c r="H246" s="1" t="s">
        <v>3113</v>
      </c>
      <c r="I246" s="1" t="s">
        <v>3114</v>
      </c>
      <c r="J246" s="1" t="s">
        <v>3114</v>
      </c>
      <c r="K246" s="2"/>
      <c r="L246" s="1">
        <v>-6.0</v>
      </c>
      <c r="M246" s="1"/>
      <c r="N246" s="1">
        <v>8.514916666666666</v>
      </c>
      <c r="O246" s="1" t="s">
        <v>2562</v>
      </c>
      <c r="P246" s="2"/>
      <c r="Q246" s="2"/>
      <c r="S246" s="2"/>
      <c r="T246" s="2"/>
      <c r="U246" s="2"/>
      <c r="V246" s="2"/>
      <c r="W246" s="2"/>
      <c r="X246" s="2"/>
      <c r="Y246" s="2"/>
      <c r="Z246" s="2"/>
      <c r="AB246" s="2"/>
      <c r="AC246" s="2"/>
      <c r="AE246" s="2"/>
    </row>
    <row r="247">
      <c r="A247" s="1" t="s">
        <v>38</v>
      </c>
      <c r="B247" s="1" t="s">
        <v>16</v>
      </c>
      <c r="C247" s="1">
        <v>518.0</v>
      </c>
      <c r="D247" s="1">
        <v>0.0</v>
      </c>
      <c r="E247" s="2"/>
      <c r="F247" s="1" t="s">
        <v>39</v>
      </c>
      <c r="G247" s="1" t="s">
        <v>35</v>
      </c>
      <c r="H247" s="1" t="s">
        <v>3115</v>
      </c>
      <c r="I247" s="1" t="s">
        <v>3116</v>
      </c>
      <c r="J247" s="1" t="s">
        <v>3116</v>
      </c>
      <c r="K247" s="2"/>
      <c r="L247" s="1">
        <v>4.0</v>
      </c>
      <c r="M247" s="1"/>
      <c r="N247" s="1">
        <v>9.08595</v>
      </c>
      <c r="O247" s="1" t="s">
        <v>43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" t="s">
        <v>38</v>
      </c>
      <c r="B248" s="1" t="s">
        <v>16</v>
      </c>
      <c r="C248" s="1">
        <v>164.0</v>
      </c>
      <c r="D248" s="1">
        <v>0.0</v>
      </c>
      <c r="E248" s="2"/>
      <c r="F248" s="1" t="s">
        <v>39</v>
      </c>
      <c r="G248" s="1" t="s">
        <v>52</v>
      </c>
      <c r="H248" s="1" t="s">
        <v>3117</v>
      </c>
      <c r="I248" s="1" t="s">
        <v>3118</v>
      </c>
      <c r="J248" s="1" t="s">
        <v>3118</v>
      </c>
      <c r="K248" s="2"/>
      <c r="L248" s="1">
        <v>0.0</v>
      </c>
      <c r="M248" s="1"/>
      <c r="N248" s="1">
        <v>4.316983333333333</v>
      </c>
      <c r="O248" s="1" t="s">
        <v>43</v>
      </c>
      <c r="P248" s="2"/>
      <c r="Q248" s="2"/>
      <c r="S248" s="2"/>
      <c r="T248" s="2"/>
      <c r="U248" s="2"/>
      <c r="V248" s="2"/>
      <c r="W248" s="2"/>
      <c r="X248" s="2"/>
      <c r="Y248" s="2"/>
      <c r="Z248" s="2"/>
      <c r="AB248" s="2"/>
      <c r="AC248" s="2"/>
      <c r="AE248" s="2"/>
    </row>
    <row r="249">
      <c r="A249" s="1" t="s">
        <v>25</v>
      </c>
      <c r="B249" s="1" t="s">
        <v>16</v>
      </c>
      <c r="C249" s="1">
        <v>195.75</v>
      </c>
      <c r="D249" s="1">
        <v>78.25</v>
      </c>
      <c r="E249" s="2"/>
      <c r="F249" s="1" t="s">
        <v>27</v>
      </c>
      <c r="G249" s="1" t="s">
        <v>19</v>
      </c>
      <c r="H249" s="1" t="s">
        <v>3119</v>
      </c>
      <c r="I249" s="1" t="s">
        <v>3120</v>
      </c>
      <c r="J249" s="1" t="s">
        <v>3120</v>
      </c>
      <c r="K249" s="2"/>
      <c r="L249" s="1">
        <v>-7.0</v>
      </c>
      <c r="M249" s="1"/>
      <c r="N249" s="1">
        <v>7.086</v>
      </c>
      <c r="O249" s="1" t="s">
        <v>2562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" t="s">
        <v>44</v>
      </c>
      <c r="B250" s="1" t="s">
        <v>867</v>
      </c>
      <c r="C250" s="3">
        <v>349.0</v>
      </c>
      <c r="D250" s="1">
        <v>0.0</v>
      </c>
      <c r="E250" s="1" t="s">
        <v>45</v>
      </c>
      <c r="F250" s="1" t="s">
        <v>27</v>
      </c>
      <c r="G250" s="1" t="s">
        <v>19</v>
      </c>
      <c r="H250" s="1" t="s">
        <v>3121</v>
      </c>
      <c r="I250" s="1" t="s">
        <v>3122</v>
      </c>
      <c r="J250" s="1" t="s">
        <v>3122</v>
      </c>
      <c r="K250" s="2"/>
      <c r="L250" s="1">
        <v>-14.0</v>
      </c>
      <c r="M250" s="1"/>
      <c r="N250" s="1">
        <v>27.494433333333333</v>
      </c>
      <c r="O250" s="1" t="s">
        <v>2562</v>
      </c>
      <c r="P250" s="2"/>
      <c r="Q250" s="2"/>
      <c r="S250" s="2"/>
      <c r="T250" s="2"/>
      <c r="U250" s="2"/>
      <c r="V250" s="2"/>
      <c r="W250" s="2"/>
      <c r="X250" s="2"/>
      <c r="Y250" s="2"/>
      <c r="Z250" s="2"/>
      <c r="AB250" s="2"/>
      <c r="AC250" s="2"/>
      <c r="AD250" s="2"/>
      <c r="AE250" s="2"/>
    </row>
    <row r="251">
      <c r="A251" s="1" t="s">
        <v>44</v>
      </c>
      <c r="B251" s="1" t="s">
        <v>16</v>
      </c>
      <c r="C251" s="1">
        <v>299.0</v>
      </c>
      <c r="D251" s="1">
        <v>0.0</v>
      </c>
      <c r="E251" s="1" t="s">
        <v>45</v>
      </c>
      <c r="F251" s="1" t="s">
        <v>27</v>
      </c>
      <c r="G251" s="1" t="s">
        <v>19</v>
      </c>
      <c r="H251" s="1" t="s">
        <v>3123</v>
      </c>
      <c r="I251" s="1" t="s">
        <v>3124</v>
      </c>
      <c r="J251" s="1" t="s">
        <v>3124</v>
      </c>
      <c r="K251" s="2"/>
      <c r="L251" s="1">
        <v>-12.0</v>
      </c>
      <c r="M251" s="1"/>
      <c r="N251" s="1">
        <v>32.7581</v>
      </c>
      <c r="O251" s="1" t="s">
        <v>2562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" t="s">
        <v>44</v>
      </c>
      <c r="B252" s="1" t="s">
        <v>16</v>
      </c>
      <c r="C252" s="1">
        <v>349.0</v>
      </c>
      <c r="D252" s="1">
        <v>0.0</v>
      </c>
      <c r="E252" s="1" t="s">
        <v>45</v>
      </c>
      <c r="F252" s="1" t="s">
        <v>27</v>
      </c>
      <c r="G252" s="1" t="s">
        <v>19</v>
      </c>
      <c r="H252" s="1" t="s">
        <v>3125</v>
      </c>
      <c r="I252" s="1" t="s">
        <v>3126</v>
      </c>
      <c r="J252" s="1" t="s">
        <v>3126</v>
      </c>
      <c r="K252" s="2"/>
      <c r="L252" s="1">
        <v>-9.0</v>
      </c>
      <c r="M252" s="1"/>
      <c r="N252" s="1">
        <v>32.00373333333334</v>
      </c>
      <c r="O252" s="1" t="s">
        <v>2562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" t="s">
        <v>15</v>
      </c>
      <c r="B253" s="1" t="s">
        <v>16</v>
      </c>
      <c r="C253" s="1">
        <v>298.0</v>
      </c>
      <c r="D253" s="1">
        <v>0.0</v>
      </c>
      <c r="E253" s="1" t="s">
        <v>2652</v>
      </c>
      <c r="F253" s="1" t="s">
        <v>18</v>
      </c>
      <c r="G253" s="1" t="s">
        <v>19</v>
      </c>
      <c r="H253" s="1" t="s">
        <v>3127</v>
      </c>
      <c r="I253" s="1" t="s">
        <v>3128</v>
      </c>
      <c r="J253" s="1" t="s">
        <v>3129</v>
      </c>
      <c r="K253" s="1" t="s">
        <v>3130</v>
      </c>
      <c r="L253" s="1">
        <v>-6.0</v>
      </c>
      <c r="M253" s="1">
        <v>2.0714166666666665</v>
      </c>
      <c r="N253" s="1">
        <v>9.679266666666667</v>
      </c>
      <c r="O253" s="1" t="s">
        <v>24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E253" s="2"/>
    </row>
    <row r="254">
      <c r="A254" s="1" t="s">
        <v>25</v>
      </c>
      <c r="B254" s="1" t="s">
        <v>16</v>
      </c>
      <c r="C254" s="1">
        <v>333.0</v>
      </c>
      <c r="D254" s="1">
        <v>0.0</v>
      </c>
      <c r="E254" s="2"/>
      <c r="F254" s="1" t="s">
        <v>27</v>
      </c>
      <c r="G254" s="1" t="s">
        <v>19</v>
      </c>
      <c r="H254" s="1" t="s">
        <v>3131</v>
      </c>
      <c r="I254" s="1" t="s">
        <v>3132</v>
      </c>
      <c r="J254" s="1" t="s">
        <v>3132</v>
      </c>
      <c r="K254" s="2"/>
      <c r="L254" s="1">
        <v>-6.0</v>
      </c>
      <c r="M254" s="1"/>
      <c r="N254" s="1">
        <v>8.331416666666666</v>
      </c>
      <c r="O254" s="1" t="s">
        <v>2562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E254" s="2"/>
    </row>
    <row r="255">
      <c r="A255" s="1" t="s">
        <v>55</v>
      </c>
      <c r="B255" s="3" t="s">
        <v>16</v>
      </c>
      <c r="C255" s="3">
        <v>274.0</v>
      </c>
      <c r="D255" s="1">
        <v>0.0</v>
      </c>
      <c r="E255" s="1" t="s">
        <v>3133</v>
      </c>
      <c r="F255" s="1" t="s">
        <v>27</v>
      </c>
      <c r="G255" s="1" t="s">
        <v>19</v>
      </c>
      <c r="H255" s="1" t="s">
        <v>3134</v>
      </c>
      <c r="I255" s="1" t="s">
        <v>3135</v>
      </c>
      <c r="J255" s="1" t="s">
        <v>3135</v>
      </c>
      <c r="K255" s="2"/>
      <c r="L255" s="1">
        <v>-3.0</v>
      </c>
      <c r="M255" s="1"/>
      <c r="N255" s="1">
        <v>11.417016666666667</v>
      </c>
      <c r="O255" s="1" t="s">
        <v>2562</v>
      </c>
      <c r="P255" s="2"/>
      <c r="Q255" s="2"/>
      <c r="S255" s="2"/>
      <c r="T255" s="2"/>
      <c r="U255" s="2"/>
      <c r="V255" s="2"/>
      <c r="W255" s="2"/>
      <c r="X255" s="2"/>
      <c r="Y255" s="2"/>
      <c r="Z255" s="2"/>
      <c r="AB255" s="2"/>
      <c r="AC255" s="2"/>
      <c r="AE255" s="2"/>
    </row>
    <row r="256">
      <c r="A256" s="1" t="s">
        <v>44</v>
      </c>
      <c r="B256" s="1" t="s">
        <v>16</v>
      </c>
      <c r="C256" s="3">
        <v>872.0</v>
      </c>
      <c r="D256" s="1">
        <v>0.0</v>
      </c>
      <c r="E256" s="1" t="s">
        <v>45</v>
      </c>
      <c r="F256" s="1" t="s">
        <v>27</v>
      </c>
      <c r="G256" s="1" t="s">
        <v>19</v>
      </c>
      <c r="H256" s="1" t="s">
        <v>3136</v>
      </c>
      <c r="I256" s="1" t="s">
        <v>3137</v>
      </c>
      <c r="J256" s="1" t="s">
        <v>3137</v>
      </c>
      <c r="K256" s="2"/>
      <c r="L256" s="1">
        <v>-9.0</v>
      </c>
      <c r="M256" s="1"/>
      <c r="N256" s="1">
        <v>10.089566666666666</v>
      </c>
      <c r="O256" s="1" t="s">
        <v>2562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E256" s="2"/>
    </row>
    <row r="257">
      <c r="A257" s="1" t="s">
        <v>15</v>
      </c>
      <c r="B257" s="1" t="s">
        <v>16</v>
      </c>
      <c r="C257" s="3">
        <v>450.0</v>
      </c>
      <c r="D257" s="1">
        <v>52.0</v>
      </c>
      <c r="E257" s="2"/>
      <c r="F257" s="1" t="s">
        <v>39</v>
      </c>
      <c r="G257" s="1" t="s">
        <v>52</v>
      </c>
      <c r="H257" s="1" t="s">
        <v>3138</v>
      </c>
      <c r="I257" s="1" t="s">
        <v>3139</v>
      </c>
      <c r="J257" s="1" t="s">
        <v>3139</v>
      </c>
      <c r="K257" s="2"/>
      <c r="L257" s="1">
        <v>-8.0</v>
      </c>
      <c r="M257" s="1"/>
      <c r="N257" s="1">
        <v>10.282916666666667</v>
      </c>
      <c r="O257" s="1" t="s">
        <v>24</v>
      </c>
      <c r="P257" s="2"/>
      <c r="Q257" s="2"/>
      <c r="S257" s="2"/>
      <c r="T257" s="2"/>
      <c r="U257" s="2"/>
      <c r="V257" s="2"/>
      <c r="W257" s="2"/>
      <c r="X257" s="2"/>
      <c r="Y257" s="2"/>
      <c r="Z257" s="2"/>
      <c r="AB257" s="2"/>
      <c r="AC257" s="2"/>
      <c r="AE257" s="2"/>
    </row>
    <row r="258">
      <c r="A258" s="1" t="s">
        <v>25</v>
      </c>
      <c r="B258" s="1" t="s">
        <v>16</v>
      </c>
      <c r="C258" s="1">
        <v>284.0</v>
      </c>
      <c r="D258" s="1">
        <v>0.0</v>
      </c>
      <c r="E258" s="2"/>
      <c r="F258" s="1" t="s">
        <v>27</v>
      </c>
      <c r="G258" s="1" t="s">
        <v>19</v>
      </c>
      <c r="H258" s="1" t="s">
        <v>3140</v>
      </c>
      <c r="I258" s="1" t="s">
        <v>3141</v>
      </c>
      <c r="J258" s="1" t="s">
        <v>3141</v>
      </c>
      <c r="K258" s="2"/>
      <c r="L258" s="1">
        <v>-7.0</v>
      </c>
      <c r="M258" s="1"/>
      <c r="N258" s="1">
        <v>7.815766666666667</v>
      </c>
      <c r="O258" s="1" t="s">
        <v>2562</v>
      </c>
      <c r="P258" s="2"/>
      <c r="Q258" s="2"/>
      <c r="S258" s="2"/>
      <c r="T258" s="2"/>
      <c r="U258" s="2"/>
      <c r="V258" s="2"/>
      <c r="W258" s="2"/>
      <c r="X258" s="2"/>
      <c r="Y258" s="2"/>
      <c r="Z258" s="2"/>
      <c r="AB258" s="2"/>
      <c r="AC258" s="2"/>
      <c r="AE258" s="2"/>
    </row>
    <row r="259">
      <c r="A259" s="1" t="s">
        <v>15</v>
      </c>
      <c r="B259" s="1" t="s">
        <v>16</v>
      </c>
      <c r="C259" s="1">
        <v>259.0</v>
      </c>
      <c r="D259" s="1">
        <v>0.0</v>
      </c>
      <c r="E259" s="1" t="s">
        <v>2652</v>
      </c>
      <c r="F259" s="1" t="s">
        <v>18</v>
      </c>
      <c r="G259" s="1" t="s">
        <v>19</v>
      </c>
      <c r="H259" s="1" t="s">
        <v>3142</v>
      </c>
      <c r="I259" s="1" t="s">
        <v>3143</v>
      </c>
      <c r="J259" s="1" t="s">
        <v>3144</v>
      </c>
      <c r="K259" s="1" t="s">
        <v>3145</v>
      </c>
      <c r="L259" s="1">
        <v>-3.0</v>
      </c>
      <c r="M259" s="1">
        <v>0.6182166666666666</v>
      </c>
      <c r="N259" s="1">
        <v>10.123966666666666</v>
      </c>
      <c r="O259" s="1" t="s">
        <v>24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" t="s">
        <v>38</v>
      </c>
      <c r="B260" s="1" t="s">
        <v>16</v>
      </c>
      <c r="C260" s="1">
        <v>259.0</v>
      </c>
      <c r="D260" s="1">
        <v>0.0</v>
      </c>
      <c r="E260" s="2"/>
      <c r="F260" s="1" t="s">
        <v>39</v>
      </c>
      <c r="G260" s="1" t="s">
        <v>52</v>
      </c>
      <c r="H260" s="1" t="s">
        <v>3146</v>
      </c>
      <c r="I260" s="1" t="s">
        <v>3147</v>
      </c>
      <c r="J260" s="1" t="s">
        <v>3147</v>
      </c>
      <c r="K260" s="2"/>
      <c r="L260" s="1">
        <v>-4.0</v>
      </c>
      <c r="M260" s="1"/>
      <c r="N260" s="1">
        <v>0.10608333333333334</v>
      </c>
      <c r="O260" s="1" t="s">
        <v>43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" t="s">
        <v>15</v>
      </c>
      <c r="B261" s="1" t="s">
        <v>16</v>
      </c>
      <c r="C261" s="1">
        <v>284.0</v>
      </c>
      <c r="D261" s="1">
        <v>0.0</v>
      </c>
      <c r="E261" s="1" t="s">
        <v>2652</v>
      </c>
      <c r="F261" s="1" t="s">
        <v>18</v>
      </c>
      <c r="G261" s="1" t="s">
        <v>35</v>
      </c>
      <c r="H261" s="1" t="s">
        <v>3148</v>
      </c>
      <c r="I261" s="1" t="s">
        <v>3149</v>
      </c>
      <c r="J261" s="1" t="s">
        <v>3150</v>
      </c>
      <c r="K261" s="1" t="s">
        <v>3151</v>
      </c>
      <c r="L261" s="1">
        <v>-5.0</v>
      </c>
      <c r="M261" s="1">
        <v>1.2058833333333334</v>
      </c>
      <c r="N261" s="1">
        <v>7.199633333333334</v>
      </c>
      <c r="O261" s="1" t="s">
        <v>24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E261" s="2"/>
    </row>
    <row r="262">
      <c r="A262" s="1" t="s">
        <v>38</v>
      </c>
      <c r="B262" s="3" t="s">
        <v>16</v>
      </c>
      <c r="C262" s="3">
        <v>329.0</v>
      </c>
      <c r="D262" s="1">
        <v>0.0</v>
      </c>
      <c r="E262" s="2"/>
      <c r="F262" s="1" t="s">
        <v>39</v>
      </c>
      <c r="G262" s="1" t="s">
        <v>52</v>
      </c>
      <c r="H262" s="1" t="s">
        <v>3152</v>
      </c>
      <c r="I262" s="1" t="s">
        <v>3153</v>
      </c>
      <c r="J262" s="1" t="s">
        <v>3153</v>
      </c>
      <c r="K262" s="2"/>
      <c r="L262" s="1">
        <v>3.0</v>
      </c>
      <c r="M262" s="1"/>
      <c r="N262" s="1">
        <v>31.252366666666667</v>
      </c>
      <c r="O262" s="1" t="s">
        <v>43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E262" s="2"/>
    </row>
    <row r="263">
      <c r="A263" s="1" t="s">
        <v>38</v>
      </c>
      <c r="B263" s="1" t="s">
        <v>16</v>
      </c>
      <c r="C263" s="1">
        <v>55.0</v>
      </c>
      <c r="D263" s="1">
        <v>0.0</v>
      </c>
      <c r="E263" s="2"/>
      <c r="F263" s="1" t="s">
        <v>39</v>
      </c>
      <c r="G263" s="1" t="s">
        <v>35</v>
      </c>
      <c r="H263" s="1" t="s">
        <v>3154</v>
      </c>
      <c r="I263" s="1" t="s">
        <v>3155</v>
      </c>
      <c r="J263" s="1" t="s">
        <v>3155</v>
      </c>
      <c r="K263" s="2"/>
      <c r="L263" s="1">
        <v>29.0</v>
      </c>
      <c r="M263" s="1"/>
      <c r="N263" s="1">
        <v>34.013</v>
      </c>
      <c r="O263" s="1" t="s">
        <v>43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" t="s">
        <v>25</v>
      </c>
      <c r="B264" s="1" t="s">
        <v>16</v>
      </c>
      <c r="C264" s="1">
        <v>443.0</v>
      </c>
      <c r="D264" s="1">
        <v>0.0</v>
      </c>
      <c r="E264" s="2"/>
      <c r="F264" s="1" t="s">
        <v>27</v>
      </c>
      <c r="G264" s="1" t="s">
        <v>19</v>
      </c>
      <c r="H264" s="1" t="s">
        <v>3156</v>
      </c>
      <c r="I264" s="1" t="s">
        <v>3157</v>
      </c>
      <c r="J264" s="1" t="s">
        <v>3157</v>
      </c>
      <c r="K264" s="2"/>
      <c r="L264" s="1">
        <v>4.0</v>
      </c>
      <c r="M264" s="1"/>
      <c r="N264" s="1">
        <v>19.543283333333335</v>
      </c>
      <c r="O264" s="1" t="s">
        <v>2562</v>
      </c>
      <c r="P264" s="2"/>
      <c r="Q264" s="2"/>
      <c r="S264" s="2"/>
      <c r="T264" s="2"/>
      <c r="U264" s="2"/>
      <c r="V264" s="2"/>
      <c r="W264" s="2"/>
      <c r="X264" s="2"/>
      <c r="Y264" s="2"/>
      <c r="Z264" s="2"/>
      <c r="AB264" s="2"/>
      <c r="AC264" s="2"/>
      <c r="AE264" s="2"/>
    </row>
    <row r="265">
      <c r="A265" s="1" t="s">
        <v>15</v>
      </c>
      <c r="B265" s="1" t="s">
        <v>16</v>
      </c>
      <c r="C265" s="1">
        <v>454.0</v>
      </c>
      <c r="D265" s="1">
        <v>113.0</v>
      </c>
      <c r="E265" s="2"/>
      <c r="F265" s="1" t="s">
        <v>39</v>
      </c>
      <c r="G265" s="1" t="s">
        <v>52</v>
      </c>
      <c r="H265" s="1" t="s">
        <v>3158</v>
      </c>
      <c r="I265" s="1" t="s">
        <v>3159</v>
      </c>
      <c r="J265" s="1" t="s">
        <v>3159</v>
      </c>
      <c r="K265" s="2"/>
      <c r="L265" s="1">
        <v>-4.0</v>
      </c>
      <c r="M265" s="1"/>
      <c r="N265" s="1">
        <v>47.604216666666666</v>
      </c>
      <c r="O265" s="1" t="s">
        <v>24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E265" s="2"/>
    </row>
    <row r="266">
      <c r="A266" s="1" t="s">
        <v>38</v>
      </c>
      <c r="B266" s="1" t="s">
        <v>16</v>
      </c>
      <c r="C266" s="1">
        <v>398.0</v>
      </c>
      <c r="D266" s="1">
        <v>0.0</v>
      </c>
      <c r="E266" s="2"/>
      <c r="F266" s="1" t="s">
        <v>39</v>
      </c>
      <c r="G266" s="1" t="s">
        <v>52</v>
      </c>
      <c r="H266" s="1" t="s">
        <v>3160</v>
      </c>
      <c r="I266" s="1" t="s">
        <v>3161</v>
      </c>
      <c r="J266" s="1" t="s">
        <v>3161</v>
      </c>
      <c r="K266" s="2"/>
      <c r="L266" s="1">
        <v>45.0</v>
      </c>
      <c r="M266" s="1"/>
      <c r="N266" s="1">
        <v>50.296616666666665</v>
      </c>
      <c r="O266" s="1" t="s">
        <v>43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" t="s">
        <v>25</v>
      </c>
      <c r="B267" s="1" t="s">
        <v>16</v>
      </c>
      <c r="C267" s="1">
        <v>299.0</v>
      </c>
      <c r="D267" s="1">
        <v>0.0</v>
      </c>
      <c r="E267" s="2"/>
      <c r="F267" s="1" t="s">
        <v>27</v>
      </c>
      <c r="G267" s="1" t="s">
        <v>19</v>
      </c>
      <c r="H267" s="1" t="s">
        <v>3162</v>
      </c>
      <c r="I267" s="1" t="s">
        <v>3163</v>
      </c>
      <c r="J267" s="1" t="s">
        <v>3163</v>
      </c>
      <c r="K267" s="2"/>
      <c r="L267" s="1">
        <v>-8.0</v>
      </c>
      <c r="M267" s="1"/>
      <c r="N267" s="1">
        <v>6.742633333333333</v>
      </c>
      <c r="O267" s="1" t="s">
        <v>2562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" t="s">
        <v>15</v>
      </c>
      <c r="B268" s="1" t="s">
        <v>16</v>
      </c>
      <c r="C268" s="1">
        <v>505.0</v>
      </c>
      <c r="D268" s="1">
        <v>13.0</v>
      </c>
      <c r="E268" s="1" t="s">
        <v>2590</v>
      </c>
      <c r="F268" s="1" t="s">
        <v>18</v>
      </c>
      <c r="G268" s="1" t="s">
        <v>35</v>
      </c>
      <c r="H268" s="1" t="s">
        <v>3164</v>
      </c>
      <c r="I268" s="1" t="s">
        <v>3165</v>
      </c>
      <c r="J268" s="1" t="s">
        <v>3166</v>
      </c>
      <c r="K268" s="1" t="s">
        <v>3167</v>
      </c>
      <c r="L268" s="1">
        <v>0.0</v>
      </c>
      <c r="M268" s="1">
        <v>10.7176</v>
      </c>
      <c r="N268" s="1">
        <v>9.683966666666667</v>
      </c>
      <c r="O268" s="1" t="s">
        <v>24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" t="s">
        <v>25</v>
      </c>
      <c r="B269" s="1" t="s">
        <v>16</v>
      </c>
      <c r="C269" s="1">
        <v>247.0</v>
      </c>
      <c r="D269" s="1">
        <v>102.0</v>
      </c>
      <c r="E269" s="2"/>
      <c r="F269" s="1" t="s">
        <v>27</v>
      </c>
      <c r="G269" s="1" t="s">
        <v>19</v>
      </c>
      <c r="H269" s="1" t="s">
        <v>3168</v>
      </c>
      <c r="I269" s="1" t="s">
        <v>3169</v>
      </c>
      <c r="J269" s="1" t="s">
        <v>3169</v>
      </c>
      <c r="K269" s="2"/>
      <c r="L269" s="1">
        <v>0.0</v>
      </c>
      <c r="M269" s="1"/>
      <c r="N269" s="1">
        <v>14.623</v>
      </c>
      <c r="O269" s="1" t="s">
        <v>2562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E269" s="2"/>
    </row>
    <row r="270">
      <c r="A270" s="1" t="s">
        <v>38</v>
      </c>
      <c r="B270" s="1" t="s">
        <v>16</v>
      </c>
      <c r="C270" s="1">
        <v>65.0</v>
      </c>
      <c r="D270" s="1">
        <v>0.0</v>
      </c>
      <c r="E270" s="2"/>
      <c r="F270" s="1" t="s">
        <v>39</v>
      </c>
      <c r="G270" s="1" t="s">
        <v>52</v>
      </c>
      <c r="H270" s="1" t="s">
        <v>3170</v>
      </c>
      <c r="I270" s="1" t="s">
        <v>3171</v>
      </c>
      <c r="J270" s="1" t="s">
        <v>3171</v>
      </c>
      <c r="K270" s="2"/>
      <c r="L270" s="1">
        <v>12.0</v>
      </c>
      <c r="M270" s="1"/>
      <c r="N270" s="1">
        <v>17.697516666666665</v>
      </c>
      <c r="O270" s="1" t="s">
        <v>43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E270" s="2"/>
    </row>
    <row r="271">
      <c r="A271" s="1" t="s">
        <v>38</v>
      </c>
      <c r="B271" s="1" t="s">
        <v>16</v>
      </c>
      <c r="C271" s="1">
        <v>110.0</v>
      </c>
      <c r="D271" s="1">
        <v>0.0</v>
      </c>
      <c r="E271" s="2"/>
      <c r="F271" s="1" t="s">
        <v>39</v>
      </c>
      <c r="G271" s="1" t="s">
        <v>52</v>
      </c>
      <c r="H271" s="1" t="s">
        <v>3172</v>
      </c>
      <c r="I271" s="1" t="s">
        <v>3173</v>
      </c>
      <c r="J271" s="1" t="s">
        <v>3173</v>
      </c>
      <c r="K271" s="2"/>
      <c r="L271" s="1">
        <v>13.0</v>
      </c>
      <c r="M271" s="1"/>
      <c r="N271" s="1">
        <v>18.137</v>
      </c>
      <c r="O271" s="1" t="s">
        <v>43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E271" s="2"/>
    </row>
    <row r="272">
      <c r="A272" s="1" t="s">
        <v>38</v>
      </c>
      <c r="B272" s="1" t="s">
        <v>16</v>
      </c>
      <c r="C272" s="1">
        <v>75.0</v>
      </c>
      <c r="D272" s="1">
        <v>0.0</v>
      </c>
      <c r="E272" s="2"/>
      <c r="F272" s="1" t="s">
        <v>39</v>
      </c>
      <c r="G272" s="1" t="s">
        <v>35</v>
      </c>
      <c r="H272" s="1" t="s">
        <v>3174</v>
      </c>
      <c r="I272" s="1" t="s">
        <v>3175</v>
      </c>
      <c r="J272" s="1" t="s">
        <v>3175</v>
      </c>
      <c r="K272" s="2"/>
      <c r="L272" s="1">
        <v>13.0</v>
      </c>
      <c r="M272" s="1"/>
      <c r="N272" s="1">
        <v>18.833266666666667</v>
      </c>
      <c r="O272" s="1" t="s">
        <v>43</v>
      </c>
      <c r="P272" s="2"/>
      <c r="Q272" s="2"/>
      <c r="S272" s="2"/>
      <c r="T272" s="2"/>
      <c r="U272" s="2"/>
      <c r="V272" s="2"/>
      <c r="W272" s="2"/>
      <c r="X272" s="2"/>
      <c r="Y272" s="2"/>
      <c r="Z272" s="2"/>
      <c r="AB272" s="2"/>
      <c r="AC272" s="2"/>
      <c r="AE272" s="2"/>
    </row>
    <row r="273">
      <c r="A273" s="1" t="s">
        <v>38</v>
      </c>
      <c r="B273" s="1" t="s">
        <v>16</v>
      </c>
      <c r="C273" s="3">
        <v>259.0</v>
      </c>
      <c r="D273" s="1">
        <v>0.0</v>
      </c>
      <c r="E273" s="2"/>
      <c r="F273" s="1" t="s">
        <v>39</v>
      </c>
      <c r="G273" s="1" t="s">
        <v>52</v>
      </c>
      <c r="H273" s="1" t="s">
        <v>3176</v>
      </c>
      <c r="I273" s="1" t="s">
        <v>3177</v>
      </c>
      <c r="J273" s="1" t="s">
        <v>3177</v>
      </c>
      <c r="K273" s="2"/>
      <c r="L273" s="1">
        <v>2.0</v>
      </c>
      <c r="M273" s="1"/>
      <c r="N273" s="1">
        <v>7.08135</v>
      </c>
      <c r="O273" s="1" t="s">
        <v>43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E273" s="2"/>
    </row>
    <row r="274">
      <c r="A274" s="1" t="s">
        <v>38</v>
      </c>
      <c r="B274" s="1" t="s">
        <v>16</v>
      </c>
      <c r="C274" s="1">
        <v>120.0</v>
      </c>
      <c r="D274" s="1">
        <v>0.0</v>
      </c>
      <c r="E274" s="2"/>
      <c r="F274" s="1" t="s">
        <v>39</v>
      </c>
      <c r="G274" s="1" t="s">
        <v>35</v>
      </c>
      <c r="H274" s="1" t="s">
        <v>3178</v>
      </c>
      <c r="I274" s="1" t="s">
        <v>3179</v>
      </c>
      <c r="J274" s="1" t="s">
        <v>3179</v>
      </c>
      <c r="K274" s="2"/>
      <c r="L274" s="1">
        <v>0.0</v>
      </c>
      <c r="M274" s="1"/>
      <c r="N274" s="1">
        <v>5.210283333333333</v>
      </c>
      <c r="O274" s="1" t="s">
        <v>43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E274" s="2"/>
    </row>
    <row r="275">
      <c r="A275" s="1" t="s">
        <v>38</v>
      </c>
      <c r="B275" s="1" t="s">
        <v>16</v>
      </c>
      <c r="C275" s="1">
        <v>130.0</v>
      </c>
      <c r="D275" s="1">
        <v>0.0</v>
      </c>
      <c r="E275" s="2"/>
      <c r="F275" s="1" t="s">
        <v>39</v>
      </c>
      <c r="G275" s="1" t="s">
        <v>35</v>
      </c>
      <c r="H275" s="1" t="s">
        <v>3180</v>
      </c>
      <c r="I275" s="1" t="s">
        <v>3181</v>
      </c>
      <c r="J275" s="1" t="s">
        <v>3181</v>
      </c>
      <c r="K275" s="2"/>
      <c r="L275" s="1">
        <v>2.0</v>
      </c>
      <c r="M275" s="1"/>
      <c r="N275" s="1">
        <v>7.1832</v>
      </c>
      <c r="O275" s="1" t="s">
        <v>43</v>
      </c>
      <c r="P275" s="2"/>
      <c r="Q275" s="2"/>
      <c r="S275" s="2"/>
      <c r="T275" s="2"/>
      <c r="U275" s="2"/>
      <c r="V275" s="2"/>
      <c r="W275" s="2"/>
      <c r="X275" s="2"/>
      <c r="Y275" s="2"/>
      <c r="Z275" s="2"/>
      <c r="AB275" s="2"/>
      <c r="AC275" s="2"/>
      <c r="AE275" s="2"/>
    </row>
    <row r="276">
      <c r="A276" s="1" t="s">
        <v>38</v>
      </c>
      <c r="B276" s="1" t="s">
        <v>16</v>
      </c>
      <c r="C276" s="1">
        <v>65.0</v>
      </c>
      <c r="D276" s="1">
        <v>0.0</v>
      </c>
      <c r="E276" s="2"/>
      <c r="F276" s="1" t="s">
        <v>39</v>
      </c>
      <c r="G276" s="1" t="s">
        <v>52</v>
      </c>
      <c r="H276" s="1" t="s">
        <v>3182</v>
      </c>
      <c r="I276" s="1" t="s">
        <v>3183</v>
      </c>
      <c r="J276" s="1" t="s">
        <v>3183</v>
      </c>
      <c r="K276" s="2"/>
      <c r="L276" s="1">
        <v>6.0</v>
      </c>
      <c r="M276" s="1"/>
      <c r="N276" s="1">
        <v>11.968316666666666</v>
      </c>
      <c r="O276" s="1" t="s">
        <v>43</v>
      </c>
      <c r="P276" s="2"/>
      <c r="Q276" s="2"/>
      <c r="S276" s="2"/>
      <c r="T276" s="2"/>
      <c r="U276" s="2"/>
      <c r="V276" s="2"/>
      <c r="W276" s="2"/>
      <c r="X276" s="2"/>
      <c r="Y276" s="2"/>
      <c r="Z276" s="2"/>
      <c r="AB276" s="2"/>
      <c r="AC276" s="2"/>
      <c r="AE276" s="2"/>
    </row>
    <row r="277">
      <c r="A277" s="1" t="s">
        <v>38</v>
      </c>
      <c r="B277" s="1" t="s">
        <v>16</v>
      </c>
      <c r="C277" s="1">
        <v>164.5</v>
      </c>
      <c r="D277" s="1">
        <v>164.5</v>
      </c>
      <c r="E277" s="2"/>
      <c r="F277" s="1" t="s">
        <v>39</v>
      </c>
      <c r="G277" s="1" t="s">
        <v>52</v>
      </c>
      <c r="H277" s="1" t="s">
        <v>3184</v>
      </c>
      <c r="I277" s="1" t="s">
        <v>3185</v>
      </c>
      <c r="J277" s="1" t="s">
        <v>3185</v>
      </c>
      <c r="K277" s="2"/>
      <c r="L277" s="1">
        <v>10.0</v>
      </c>
      <c r="M277" s="1"/>
      <c r="N277" s="45">
        <v>15.108883333333333</v>
      </c>
      <c r="O277" s="1" t="s">
        <v>43</v>
      </c>
      <c r="P277" s="2"/>
      <c r="Q277" s="2"/>
      <c r="S277" s="2"/>
      <c r="T277" s="2"/>
      <c r="U277" s="2"/>
      <c r="V277" s="2"/>
      <c r="W277" s="2"/>
      <c r="X277" s="2"/>
      <c r="Y277" s="2"/>
      <c r="Z277" s="2"/>
      <c r="AB277" s="2"/>
      <c r="AC277" s="2"/>
      <c r="AE277" s="2"/>
    </row>
    <row r="278">
      <c r="A278" s="1" t="s">
        <v>38</v>
      </c>
      <c r="B278" s="1" t="s">
        <v>16</v>
      </c>
      <c r="C278" s="1">
        <v>164.5</v>
      </c>
      <c r="D278" s="1">
        <v>164.5</v>
      </c>
      <c r="E278" s="2"/>
      <c r="F278" s="1" t="s">
        <v>39</v>
      </c>
      <c r="G278" s="1" t="s">
        <v>52</v>
      </c>
      <c r="H278" s="1" t="s">
        <v>3186</v>
      </c>
      <c r="I278" s="1" t="s">
        <v>3187</v>
      </c>
      <c r="J278" s="1" t="s">
        <v>3187</v>
      </c>
      <c r="K278" s="2"/>
      <c r="L278" s="1">
        <v>10.0</v>
      </c>
      <c r="M278" s="1"/>
      <c r="N278" s="1">
        <v>15.554766666666668</v>
      </c>
      <c r="O278" s="1" t="s">
        <v>43</v>
      </c>
      <c r="P278" s="2"/>
      <c r="Q278" s="2"/>
      <c r="S278" s="2"/>
      <c r="T278" s="2"/>
      <c r="U278" s="2"/>
      <c r="V278" s="2"/>
      <c r="W278" s="2"/>
      <c r="X278" s="2"/>
      <c r="Y278" s="2"/>
      <c r="Z278" s="2"/>
      <c r="AB278" s="2"/>
      <c r="AC278" s="2"/>
      <c r="AE278" s="2"/>
    </row>
    <row r="279">
      <c r="A279" s="1" t="s">
        <v>38</v>
      </c>
      <c r="B279" s="1" t="s">
        <v>16</v>
      </c>
      <c r="C279" s="3">
        <v>65.0</v>
      </c>
      <c r="D279" s="1">
        <v>0.0</v>
      </c>
      <c r="E279" s="2"/>
      <c r="F279" s="1" t="s">
        <v>39</v>
      </c>
      <c r="G279" s="1" t="s">
        <v>35</v>
      </c>
      <c r="H279" s="1" t="s">
        <v>3188</v>
      </c>
      <c r="I279" s="1" t="s">
        <v>3189</v>
      </c>
      <c r="J279" s="1" t="s">
        <v>3189</v>
      </c>
      <c r="K279" s="2"/>
      <c r="L279" s="1">
        <v>2.0</v>
      </c>
      <c r="M279" s="1"/>
      <c r="N279" s="1">
        <v>7.585983333333333</v>
      </c>
      <c r="O279" s="1" t="s">
        <v>43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" t="s">
        <v>38</v>
      </c>
      <c r="B280" s="1" t="s">
        <v>16</v>
      </c>
      <c r="C280" s="1">
        <v>223.0</v>
      </c>
      <c r="D280" s="1">
        <v>0.0</v>
      </c>
      <c r="E280" s="2"/>
      <c r="F280" s="1" t="s">
        <v>39</v>
      </c>
      <c r="G280" s="1" t="s">
        <v>52</v>
      </c>
      <c r="H280" s="1" t="s">
        <v>3190</v>
      </c>
      <c r="I280" s="1" t="s">
        <v>3191</v>
      </c>
      <c r="J280" s="1" t="s">
        <v>3191</v>
      </c>
      <c r="K280" s="2"/>
      <c r="L280" s="1">
        <v>5.0</v>
      </c>
      <c r="M280" s="1"/>
      <c r="N280" s="1">
        <v>10.5364</v>
      </c>
      <c r="O280" s="1" t="s">
        <v>43</v>
      </c>
      <c r="P280" s="2"/>
      <c r="Q280" s="2"/>
      <c r="S280" s="2"/>
      <c r="T280" s="2"/>
      <c r="U280" s="2"/>
      <c r="V280" s="2"/>
      <c r="W280" s="2"/>
      <c r="X280" s="2"/>
      <c r="Y280" s="2"/>
      <c r="Z280" s="2"/>
      <c r="AB280" s="2"/>
      <c r="AC280" s="2"/>
      <c r="AE280" s="2"/>
    </row>
    <row r="281">
      <c r="A281" s="1" t="s">
        <v>38</v>
      </c>
      <c r="B281" s="1" t="s">
        <v>16</v>
      </c>
      <c r="C281" s="1">
        <v>329.0</v>
      </c>
      <c r="D281" s="1">
        <v>0.0</v>
      </c>
      <c r="E281" s="2"/>
      <c r="F281" s="1" t="s">
        <v>39</v>
      </c>
      <c r="G281" s="1" t="s">
        <v>52</v>
      </c>
      <c r="H281" s="1" t="s">
        <v>3192</v>
      </c>
      <c r="I281" s="1" t="s">
        <v>3193</v>
      </c>
      <c r="J281" s="1" t="s">
        <v>3193</v>
      </c>
      <c r="K281" s="2"/>
      <c r="L281" s="1">
        <v>2.0</v>
      </c>
      <c r="M281" s="1"/>
      <c r="N281" s="1">
        <v>7.466383333333333</v>
      </c>
      <c r="O281" s="1" t="s">
        <v>43</v>
      </c>
      <c r="P281" s="2"/>
      <c r="Q281" s="2"/>
      <c r="S281" s="2"/>
      <c r="T281" s="2"/>
      <c r="U281" s="2"/>
      <c r="V281" s="2"/>
      <c r="W281" s="2"/>
      <c r="X281" s="2"/>
      <c r="Y281" s="2"/>
      <c r="Z281" s="2"/>
      <c r="AB281" s="2"/>
      <c r="AC281" s="2"/>
      <c r="AE281" s="2"/>
    </row>
    <row r="282">
      <c r="A282" s="1" t="s">
        <v>55</v>
      </c>
      <c r="B282" s="1" t="s">
        <v>16</v>
      </c>
      <c r="C282" s="1">
        <v>114.0</v>
      </c>
      <c r="D282" s="1">
        <v>0.0</v>
      </c>
      <c r="E282" s="2"/>
      <c r="F282" s="1" t="s">
        <v>39</v>
      </c>
      <c r="G282" s="1" t="s">
        <v>19</v>
      </c>
      <c r="H282" s="1" t="s">
        <v>3194</v>
      </c>
      <c r="I282" s="1" t="s">
        <v>3195</v>
      </c>
      <c r="J282" s="1" t="s">
        <v>3195</v>
      </c>
      <c r="K282" s="2"/>
      <c r="L282" s="1">
        <v>-9.0</v>
      </c>
      <c r="M282" s="1"/>
      <c r="N282" s="1">
        <v>5.538216666666667</v>
      </c>
      <c r="O282" s="1" t="s">
        <v>2562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" t="s">
        <v>25</v>
      </c>
      <c r="B283" s="1" t="s">
        <v>16</v>
      </c>
      <c r="C283" s="1">
        <v>279.5</v>
      </c>
      <c r="D283" s="1">
        <v>99.5</v>
      </c>
      <c r="E283" s="2"/>
      <c r="F283" s="1" t="s">
        <v>27</v>
      </c>
      <c r="G283" s="1" t="s">
        <v>19</v>
      </c>
      <c r="H283" s="1" t="s">
        <v>3196</v>
      </c>
      <c r="I283" s="1" t="s">
        <v>3197</v>
      </c>
      <c r="J283" s="1" t="s">
        <v>3197</v>
      </c>
      <c r="K283" s="2"/>
      <c r="L283" s="1">
        <v>0.0</v>
      </c>
      <c r="M283" s="1"/>
      <c r="N283" s="1">
        <v>15.761733333333334</v>
      </c>
      <c r="O283" s="1" t="s">
        <v>2562</v>
      </c>
      <c r="P283" s="2"/>
      <c r="Q283" s="2"/>
      <c r="S283" s="2"/>
      <c r="T283" s="2"/>
      <c r="U283" s="2"/>
      <c r="V283" s="2"/>
      <c r="W283" s="2"/>
      <c r="X283" s="2"/>
      <c r="Y283" s="2"/>
      <c r="Z283" s="2"/>
      <c r="AB283" s="2"/>
      <c r="AC283" s="2"/>
      <c r="AE283" s="2"/>
    </row>
    <row r="284">
      <c r="A284" s="1" t="s">
        <v>25</v>
      </c>
      <c r="B284" s="1" t="s">
        <v>16</v>
      </c>
      <c r="C284" s="3">
        <v>318.0</v>
      </c>
      <c r="D284" s="1">
        <v>100.0</v>
      </c>
      <c r="E284" s="2"/>
      <c r="F284" s="1" t="s">
        <v>27</v>
      </c>
      <c r="G284" s="1" t="s">
        <v>19</v>
      </c>
      <c r="H284" s="1" t="s">
        <v>3198</v>
      </c>
      <c r="I284" s="1" t="s">
        <v>3199</v>
      </c>
      <c r="J284" s="1" t="s">
        <v>3199</v>
      </c>
      <c r="K284" s="2"/>
      <c r="L284" s="1">
        <v>0.0</v>
      </c>
      <c r="M284" s="1"/>
      <c r="N284" s="1">
        <v>14.50465</v>
      </c>
      <c r="O284" s="1" t="s">
        <v>2562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E284" s="2"/>
    </row>
    <row r="285">
      <c r="A285" s="1" t="s">
        <v>38</v>
      </c>
      <c r="B285" s="1" t="s">
        <v>16</v>
      </c>
      <c r="C285" s="1">
        <v>139.0</v>
      </c>
      <c r="D285" s="1">
        <v>0.0</v>
      </c>
      <c r="E285" s="2"/>
      <c r="F285" s="1" t="s">
        <v>39</v>
      </c>
      <c r="G285" s="1" t="s">
        <v>35</v>
      </c>
      <c r="H285" s="1" t="s">
        <v>3200</v>
      </c>
      <c r="I285" s="1" t="s">
        <v>3201</v>
      </c>
      <c r="J285" s="1" t="s">
        <v>3201</v>
      </c>
      <c r="K285" s="2"/>
      <c r="L285" s="1">
        <v>3.0</v>
      </c>
      <c r="M285" s="1"/>
      <c r="N285" s="1">
        <v>8.97325</v>
      </c>
      <c r="O285" s="1" t="s">
        <v>43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E285" s="2"/>
    </row>
    <row r="286">
      <c r="A286" s="1" t="s">
        <v>38</v>
      </c>
      <c r="B286" s="1" t="s">
        <v>16</v>
      </c>
      <c r="C286" s="1">
        <v>298.0</v>
      </c>
      <c r="D286" s="1">
        <v>0.0</v>
      </c>
      <c r="E286" s="2"/>
      <c r="F286" s="1" t="s">
        <v>39</v>
      </c>
      <c r="G286" s="1" t="s">
        <v>52</v>
      </c>
      <c r="H286" s="1" t="s">
        <v>3202</v>
      </c>
      <c r="I286" s="1" t="s">
        <v>3203</v>
      </c>
      <c r="J286" s="1" t="s">
        <v>3203</v>
      </c>
      <c r="K286" s="2"/>
      <c r="L286" s="1">
        <v>0.0</v>
      </c>
      <c r="M286" s="1"/>
      <c r="N286" s="1">
        <v>5.39545</v>
      </c>
      <c r="O286" s="1" t="s">
        <v>43</v>
      </c>
      <c r="P286" s="2"/>
      <c r="Q286" s="2"/>
      <c r="S286" s="2"/>
      <c r="T286" s="2"/>
      <c r="U286" s="2"/>
      <c r="V286" s="2"/>
      <c r="W286" s="2"/>
      <c r="X286" s="2"/>
      <c r="Y286" s="2"/>
      <c r="Z286" s="2"/>
      <c r="AB286" s="2"/>
      <c r="AC286" s="2"/>
      <c r="AE286" s="2"/>
    </row>
    <row r="287">
      <c r="A287" s="1" t="s">
        <v>38</v>
      </c>
      <c r="B287" s="1" t="s">
        <v>16</v>
      </c>
      <c r="C287" s="1">
        <v>259.0</v>
      </c>
      <c r="D287" s="1">
        <v>0.0</v>
      </c>
      <c r="E287" s="2"/>
      <c r="F287" s="1" t="s">
        <v>39</v>
      </c>
      <c r="G287" s="1" t="s">
        <v>52</v>
      </c>
      <c r="H287" s="1" t="s">
        <v>3204</v>
      </c>
      <c r="I287" s="1" t="s">
        <v>3205</v>
      </c>
      <c r="J287" s="1" t="s">
        <v>3205</v>
      </c>
      <c r="K287" s="2"/>
      <c r="L287" s="1">
        <v>1.0</v>
      </c>
      <c r="M287" s="1"/>
      <c r="N287" s="1">
        <v>6.445516666666666</v>
      </c>
      <c r="O287" s="1" t="s">
        <v>43</v>
      </c>
      <c r="P287" s="2"/>
      <c r="Q287" s="2"/>
      <c r="S287" s="2"/>
      <c r="T287" s="2"/>
      <c r="U287" s="2"/>
      <c r="V287" s="2"/>
      <c r="W287" s="2"/>
      <c r="X287" s="2"/>
      <c r="Y287" s="2"/>
      <c r="Z287" s="2"/>
      <c r="AB287" s="2"/>
      <c r="AC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O289" s="2"/>
      <c r="P289" s="2"/>
      <c r="Q289" s="2"/>
      <c r="S289" s="2"/>
      <c r="T289" s="2"/>
      <c r="U289" s="2"/>
      <c r="V289" s="2"/>
      <c r="W289" s="2"/>
      <c r="X289" s="2"/>
      <c r="Y289" s="2"/>
      <c r="Z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O292" s="2"/>
      <c r="P292" s="2"/>
      <c r="Q292" s="2"/>
      <c r="S292" s="2"/>
      <c r="T292" s="2"/>
      <c r="U292" s="2"/>
      <c r="V292" s="2"/>
      <c r="W292" s="2"/>
      <c r="X292" s="2"/>
      <c r="Y292" s="2"/>
      <c r="Z292" s="2"/>
      <c r="AB292" s="2"/>
      <c r="AC292" s="2"/>
    </row>
    <row r="293">
      <c r="A293" s="2"/>
      <c r="B293" s="2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S295" s="2"/>
      <c r="T295" s="2"/>
      <c r="U295" s="2"/>
      <c r="V295" s="2"/>
      <c r="W295" s="2"/>
      <c r="X295" s="2"/>
      <c r="Y295" s="2"/>
      <c r="Z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S296" s="2"/>
      <c r="T296" s="2"/>
      <c r="U296" s="2"/>
      <c r="V296" s="2"/>
      <c r="W296" s="2"/>
      <c r="X296" s="2"/>
      <c r="Y296" s="2"/>
      <c r="Z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S297" s="2"/>
      <c r="T297" s="2"/>
      <c r="U297" s="2"/>
      <c r="V297" s="2"/>
      <c r="W297" s="2"/>
      <c r="X297" s="2"/>
      <c r="Y297" s="2"/>
      <c r="Z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S298" s="2"/>
      <c r="T298" s="2"/>
      <c r="U298" s="2"/>
      <c r="V298" s="2"/>
      <c r="W298" s="2"/>
      <c r="X298" s="2"/>
      <c r="Y298" s="2"/>
      <c r="Z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O301" s="2"/>
      <c r="P301" s="2"/>
      <c r="Q301" s="2"/>
      <c r="S301" s="2"/>
      <c r="T301" s="2"/>
      <c r="U301" s="2"/>
      <c r="V301" s="2"/>
      <c r="W301" s="2"/>
      <c r="X301" s="2"/>
      <c r="Y301" s="2"/>
      <c r="Z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O302" s="2"/>
      <c r="P302" s="2"/>
      <c r="Q302" s="2"/>
      <c r="S302" s="2"/>
      <c r="T302" s="2"/>
      <c r="U302" s="2"/>
      <c r="V302" s="2"/>
      <c r="W302" s="2"/>
      <c r="X302" s="2"/>
      <c r="Y302" s="2"/>
      <c r="Z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S304" s="2"/>
      <c r="T304" s="2"/>
      <c r="U304" s="2"/>
      <c r="V304" s="2"/>
      <c r="W304" s="2"/>
      <c r="X304" s="2"/>
      <c r="Y304" s="2"/>
      <c r="Z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O306" s="2"/>
      <c r="P306" s="2"/>
      <c r="Q306" s="2"/>
      <c r="S306" s="2"/>
      <c r="T306" s="2"/>
      <c r="U306" s="2"/>
      <c r="V306" s="2"/>
      <c r="W306" s="2"/>
      <c r="X306" s="2"/>
      <c r="Y306" s="2"/>
      <c r="Z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S307" s="2"/>
      <c r="T307" s="2"/>
      <c r="U307" s="2"/>
      <c r="V307" s="2"/>
      <c r="W307" s="2"/>
      <c r="X307" s="2"/>
      <c r="Y307" s="2"/>
      <c r="Z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O308" s="2"/>
      <c r="P308" s="2"/>
      <c r="Q308" s="2"/>
      <c r="S308" s="2"/>
      <c r="T308" s="2"/>
      <c r="U308" s="2"/>
      <c r="V308" s="2"/>
      <c r="W308" s="2"/>
      <c r="X308" s="2"/>
      <c r="Y308" s="2"/>
      <c r="Z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S309" s="2"/>
      <c r="T309" s="2"/>
      <c r="U309" s="2"/>
      <c r="V309" s="2"/>
      <c r="W309" s="2"/>
      <c r="X309" s="2"/>
      <c r="Y309" s="2"/>
      <c r="Z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O310" s="2"/>
      <c r="P310" s="2"/>
      <c r="Q310" s="2"/>
      <c r="S310" s="2"/>
      <c r="T310" s="2"/>
      <c r="U310" s="2"/>
      <c r="V310" s="2"/>
      <c r="W310" s="2"/>
      <c r="X310" s="2"/>
      <c r="Y310" s="2"/>
      <c r="Z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S312" s="2"/>
      <c r="T312" s="2"/>
      <c r="U312" s="2"/>
      <c r="V312" s="2"/>
      <c r="W312" s="2"/>
      <c r="X312" s="2"/>
      <c r="Y312" s="2"/>
      <c r="Z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O313" s="2"/>
      <c r="P313" s="2"/>
      <c r="Q313" s="2"/>
      <c r="S313" s="2"/>
      <c r="T313" s="2"/>
      <c r="U313" s="2"/>
      <c r="V313" s="2"/>
      <c r="W313" s="2"/>
      <c r="X313" s="2"/>
      <c r="Y313" s="2"/>
      <c r="Z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S314" s="2"/>
      <c r="T314" s="2"/>
      <c r="U314" s="2"/>
      <c r="V314" s="2"/>
      <c r="W314" s="2"/>
      <c r="X314" s="2"/>
      <c r="Y314" s="2"/>
      <c r="Z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S315" s="2"/>
      <c r="T315" s="2"/>
      <c r="U315" s="2"/>
      <c r="V315" s="2"/>
      <c r="W315" s="2"/>
      <c r="X315" s="2"/>
      <c r="Y315" s="2"/>
      <c r="Z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S316" s="2"/>
      <c r="T316" s="2"/>
      <c r="U316" s="2"/>
      <c r="V316" s="2"/>
      <c r="W316" s="2"/>
      <c r="X316" s="2"/>
      <c r="Y316" s="2"/>
      <c r="Z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O317" s="2"/>
      <c r="P317" s="2"/>
      <c r="Q317" s="2"/>
      <c r="S317" s="2"/>
      <c r="T317" s="2"/>
      <c r="U317" s="2"/>
      <c r="V317" s="2"/>
      <c r="W317" s="2"/>
      <c r="X317" s="2"/>
      <c r="Y317" s="2"/>
      <c r="Z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S318" s="2"/>
      <c r="T318" s="2"/>
      <c r="U318" s="2"/>
      <c r="V318" s="2"/>
      <c r="W318" s="2"/>
      <c r="X318" s="2"/>
      <c r="Y318" s="2"/>
      <c r="Z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S319" s="2"/>
      <c r="T319" s="2"/>
      <c r="U319" s="2"/>
      <c r="V319" s="2"/>
      <c r="W319" s="2"/>
      <c r="X319" s="2"/>
      <c r="Y319" s="2"/>
      <c r="Z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O320" s="2"/>
      <c r="P320" s="2"/>
      <c r="Q320" s="2"/>
      <c r="S320" s="2"/>
      <c r="T320" s="2"/>
      <c r="U320" s="2"/>
      <c r="V320" s="2"/>
      <c r="W320" s="2"/>
      <c r="X320" s="2"/>
      <c r="Y320" s="2"/>
      <c r="Z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O321" s="2"/>
      <c r="P321" s="2"/>
      <c r="Q321" s="2"/>
      <c r="S321" s="2"/>
      <c r="T321" s="2"/>
      <c r="U321" s="2"/>
      <c r="V321" s="2"/>
      <c r="W321" s="2"/>
      <c r="X321" s="2"/>
      <c r="Y321" s="2"/>
      <c r="Z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O322" s="2"/>
      <c r="P322" s="2"/>
      <c r="Q322" s="2"/>
      <c r="S322" s="2"/>
      <c r="T322" s="2"/>
      <c r="U322" s="2"/>
      <c r="V322" s="2"/>
      <c r="W322" s="2"/>
      <c r="X322" s="2"/>
      <c r="Y322" s="2"/>
      <c r="Z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O323" s="2"/>
      <c r="P323" s="2"/>
      <c r="Q323" s="2"/>
      <c r="S323" s="2"/>
      <c r="T323" s="2"/>
      <c r="U323" s="2"/>
      <c r="V323" s="2"/>
      <c r="W323" s="2"/>
      <c r="X323" s="2"/>
      <c r="Y323" s="2"/>
      <c r="Z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S324" s="2"/>
      <c r="T324" s="2"/>
      <c r="U324" s="2"/>
      <c r="V324" s="2"/>
      <c r="W324" s="2"/>
      <c r="X324" s="2"/>
      <c r="Y324" s="2"/>
      <c r="Z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S325" s="2"/>
      <c r="T325" s="2"/>
      <c r="U325" s="2"/>
      <c r="V325" s="2"/>
      <c r="W325" s="2"/>
      <c r="X325" s="2"/>
      <c r="Y325" s="2"/>
      <c r="Z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S326" s="2"/>
      <c r="T326" s="2"/>
      <c r="U326" s="2"/>
      <c r="V326" s="2"/>
      <c r="W326" s="2"/>
      <c r="X326" s="2"/>
      <c r="Y326" s="2"/>
      <c r="Z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S327" s="2"/>
      <c r="T327" s="2"/>
      <c r="U327" s="2"/>
      <c r="V327" s="2"/>
      <c r="W327" s="2"/>
      <c r="X327" s="2"/>
      <c r="Y327" s="2"/>
      <c r="Z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S329" s="2"/>
      <c r="T329" s="2"/>
      <c r="U329" s="2"/>
      <c r="V329" s="2"/>
      <c r="W329" s="2"/>
      <c r="X329" s="2"/>
      <c r="Y329" s="2"/>
      <c r="Z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S330" s="2"/>
      <c r="T330" s="2"/>
      <c r="U330" s="2"/>
      <c r="V330" s="2"/>
      <c r="W330" s="2"/>
      <c r="X330" s="2"/>
      <c r="Y330" s="2"/>
      <c r="Z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S332" s="2"/>
      <c r="T332" s="2"/>
      <c r="U332" s="2"/>
      <c r="V332" s="2"/>
      <c r="W332" s="2"/>
      <c r="X332" s="2"/>
      <c r="Y332" s="2"/>
      <c r="Z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S333" s="2"/>
      <c r="T333" s="2"/>
      <c r="U333" s="2"/>
      <c r="V333" s="2"/>
      <c r="W333" s="2"/>
      <c r="X333" s="2"/>
      <c r="Y333" s="2"/>
      <c r="Z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O335" s="2"/>
      <c r="P335" s="2"/>
      <c r="Q335" s="2"/>
      <c r="S335" s="2"/>
      <c r="T335" s="2"/>
      <c r="U335" s="2"/>
      <c r="V335" s="2"/>
      <c r="W335" s="2"/>
      <c r="X335" s="2"/>
      <c r="Y335" s="2"/>
      <c r="Z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S336" s="2"/>
      <c r="T336" s="2"/>
      <c r="U336" s="2"/>
      <c r="V336" s="2"/>
      <c r="W336" s="2"/>
      <c r="X336" s="2"/>
      <c r="Y336" s="2"/>
      <c r="Z336" s="2"/>
      <c r="AB336" s="2"/>
      <c r="AC336" s="2"/>
    </row>
    <row r="337">
      <c r="A337" s="2"/>
      <c r="B337" s="2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S338" s="2"/>
      <c r="T338" s="2"/>
      <c r="U338" s="2"/>
      <c r="V338" s="2"/>
      <c r="W338" s="2"/>
      <c r="X338" s="2"/>
      <c r="Y338" s="2"/>
      <c r="Z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S339" s="2"/>
      <c r="T339" s="2"/>
      <c r="U339" s="2"/>
      <c r="V339" s="2"/>
      <c r="W339" s="2"/>
      <c r="X339" s="2"/>
      <c r="Y339" s="2"/>
      <c r="Z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S340" s="2"/>
      <c r="T340" s="2"/>
      <c r="U340" s="2"/>
      <c r="V340" s="2"/>
      <c r="W340" s="2"/>
      <c r="X340" s="2"/>
      <c r="Y340" s="2"/>
      <c r="Z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O341" s="2"/>
      <c r="P341" s="2"/>
      <c r="Q341" s="2"/>
      <c r="S341" s="2"/>
      <c r="T341" s="2"/>
      <c r="U341" s="2"/>
      <c r="V341" s="2"/>
      <c r="W341" s="2"/>
      <c r="X341" s="2"/>
      <c r="Y341" s="2"/>
      <c r="Z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S342" s="2"/>
      <c r="T342" s="2"/>
      <c r="U342" s="2"/>
      <c r="V342" s="2"/>
      <c r="W342" s="2"/>
      <c r="X342" s="2"/>
      <c r="Y342" s="2"/>
      <c r="Z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O343" s="2"/>
      <c r="P343" s="2"/>
      <c r="Q343" s="2"/>
      <c r="S343" s="2"/>
      <c r="T343" s="2"/>
      <c r="U343" s="2"/>
      <c r="V343" s="2"/>
      <c r="W343" s="2"/>
      <c r="X343" s="2"/>
      <c r="Y343" s="2"/>
      <c r="Z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O344" s="2"/>
      <c r="P344" s="2"/>
      <c r="Q344" s="2"/>
      <c r="S344" s="2"/>
      <c r="T344" s="2"/>
      <c r="U344" s="2"/>
      <c r="V344" s="2"/>
      <c r="W344" s="2"/>
      <c r="X344" s="2"/>
      <c r="Y344" s="2"/>
      <c r="Z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S345" s="2"/>
      <c r="T345" s="2"/>
      <c r="U345" s="2"/>
      <c r="V345" s="2"/>
      <c r="W345" s="2"/>
      <c r="X345" s="2"/>
      <c r="Y345" s="2"/>
      <c r="Z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O346" s="2"/>
      <c r="P346" s="2"/>
      <c r="Q346" s="2"/>
      <c r="S346" s="2"/>
      <c r="T346" s="2"/>
      <c r="U346" s="2"/>
      <c r="V346" s="2"/>
      <c r="W346" s="2"/>
      <c r="X346" s="2"/>
      <c r="Y346" s="2"/>
      <c r="Z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S347" s="2"/>
      <c r="T347" s="2"/>
      <c r="U347" s="2"/>
      <c r="V347" s="2"/>
      <c r="W347" s="2"/>
      <c r="X347" s="2"/>
      <c r="Y347" s="2"/>
      <c r="Z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S348" s="2"/>
      <c r="T348" s="2"/>
      <c r="U348" s="2"/>
      <c r="V348" s="2"/>
      <c r="W348" s="2"/>
      <c r="X348" s="2"/>
      <c r="Y348" s="2"/>
      <c r="Z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O349" s="2"/>
      <c r="P349" s="2"/>
      <c r="Q349" s="2"/>
      <c r="S349" s="2"/>
      <c r="T349" s="2"/>
      <c r="U349" s="2"/>
      <c r="V349" s="2"/>
      <c r="W349" s="2"/>
      <c r="X349" s="2"/>
      <c r="Y349" s="2"/>
      <c r="Z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O350" s="2"/>
      <c r="P350" s="2"/>
      <c r="Q350" s="2"/>
      <c r="S350" s="2"/>
      <c r="T350" s="2"/>
      <c r="U350" s="2"/>
      <c r="V350" s="2"/>
      <c r="W350" s="2"/>
      <c r="X350" s="2"/>
      <c r="Y350" s="2"/>
      <c r="Z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O351" s="2"/>
      <c r="P351" s="2"/>
      <c r="Q351" s="2"/>
      <c r="S351" s="2"/>
      <c r="T351" s="2"/>
      <c r="U351" s="2"/>
      <c r="V351" s="2"/>
      <c r="W351" s="2"/>
      <c r="X351" s="2"/>
      <c r="Y351" s="2"/>
      <c r="Z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O352" s="2"/>
      <c r="P352" s="2"/>
      <c r="Q352" s="2"/>
      <c r="S352" s="2"/>
      <c r="T352" s="2"/>
      <c r="U352" s="2"/>
      <c r="V352" s="2"/>
      <c r="W352" s="2"/>
      <c r="X352" s="2"/>
      <c r="Y352" s="2"/>
      <c r="Z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S353" s="2"/>
      <c r="T353" s="2"/>
      <c r="U353" s="2"/>
      <c r="V353" s="2"/>
      <c r="W353" s="2"/>
      <c r="X353" s="2"/>
      <c r="Y353" s="2"/>
      <c r="Z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O354" s="2"/>
      <c r="P354" s="2"/>
      <c r="Q354" s="2"/>
      <c r="S354" s="2"/>
      <c r="T354" s="2"/>
      <c r="U354" s="2"/>
      <c r="V354" s="2"/>
      <c r="W354" s="2"/>
      <c r="X354" s="2"/>
      <c r="Y354" s="2"/>
      <c r="Z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O355" s="2"/>
      <c r="P355" s="2"/>
      <c r="Q355" s="2"/>
      <c r="S355" s="2"/>
      <c r="T355" s="2"/>
      <c r="U355" s="2"/>
      <c r="V355" s="2"/>
      <c r="W355" s="2"/>
      <c r="X355" s="2"/>
      <c r="Y355" s="2"/>
      <c r="Z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O356" s="2"/>
      <c r="P356" s="2"/>
      <c r="Q356" s="2"/>
      <c r="S356" s="2"/>
      <c r="T356" s="2"/>
      <c r="U356" s="2"/>
      <c r="V356" s="2"/>
      <c r="W356" s="2"/>
      <c r="X356" s="2"/>
      <c r="Y356" s="2"/>
      <c r="Z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S358" s="2"/>
      <c r="T358" s="2"/>
      <c r="U358" s="2"/>
      <c r="V358" s="2"/>
      <c r="W358" s="2"/>
      <c r="X358" s="2"/>
      <c r="Y358" s="2"/>
      <c r="Z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O359" s="2"/>
      <c r="P359" s="2"/>
      <c r="Q359" s="2"/>
      <c r="S359" s="2"/>
      <c r="T359" s="2"/>
      <c r="U359" s="2"/>
      <c r="V359" s="2"/>
      <c r="W359" s="2"/>
      <c r="X359" s="2"/>
      <c r="Y359" s="2"/>
      <c r="Z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O360" s="2"/>
      <c r="P360" s="2"/>
      <c r="Q360" s="2"/>
      <c r="S360" s="2"/>
      <c r="T360" s="2"/>
      <c r="U360" s="2"/>
      <c r="V360" s="2"/>
      <c r="W360" s="2"/>
      <c r="X360" s="2"/>
      <c r="Y360" s="2"/>
      <c r="Z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O361" s="2"/>
      <c r="P361" s="2"/>
      <c r="Q361" s="2"/>
      <c r="S361" s="2"/>
      <c r="T361" s="2"/>
      <c r="U361" s="2"/>
      <c r="V361" s="2"/>
      <c r="W361" s="2"/>
      <c r="X361" s="2"/>
      <c r="Y361" s="2"/>
      <c r="Z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O362" s="2"/>
      <c r="P362" s="2"/>
      <c r="Q362" s="2"/>
      <c r="S362" s="2"/>
      <c r="T362" s="2"/>
      <c r="U362" s="2"/>
      <c r="V362" s="2"/>
      <c r="W362" s="2"/>
      <c r="X362" s="2"/>
      <c r="Y362" s="2"/>
      <c r="Z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O363" s="2"/>
      <c r="P363" s="2"/>
      <c r="Q363" s="2"/>
      <c r="S363" s="2"/>
      <c r="T363" s="2"/>
      <c r="U363" s="2"/>
      <c r="V363" s="2"/>
      <c r="W363" s="2"/>
      <c r="X363" s="2"/>
      <c r="Y363" s="2"/>
      <c r="Z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O364" s="2"/>
      <c r="P364" s="2"/>
      <c r="Q364" s="2"/>
      <c r="S364" s="2"/>
      <c r="T364" s="2"/>
      <c r="U364" s="2"/>
      <c r="V364" s="2"/>
      <c r="W364" s="2"/>
      <c r="X364" s="2"/>
      <c r="Y364" s="2"/>
      <c r="Z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O365" s="2"/>
      <c r="P365" s="2"/>
      <c r="Q365" s="2"/>
      <c r="S365" s="2"/>
      <c r="T365" s="2"/>
      <c r="U365" s="2"/>
      <c r="V365" s="2"/>
      <c r="W365" s="2"/>
      <c r="X365" s="2"/>
      <c r="Y365" s="2"/>
      <c r="Z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O366" s="2"/>
      <c r="P366" s="2"/>
      <c r="Q366" s="2"/>
      <c r="S366" s="2"/>
      <c r="T366" s="2"/>
      <c r="U366" s="2"/>
      <c r="V366" s="2"/>
      <c r="W366" s="2"/>
      <c r="X366" s="2"/>
      <c r="Y366" s="2"/>
      <c r="Z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O367" s="2"/>
      <c r="P367" s="2"/>
      <c r="Q367" s="2"/>
      <c r="S367" s="2"/>
      <c r="T367" s="2"/>
      <c r="U367" s="2"/>
      <c r="V367" s="2"/>
      <c r="W367" s="2"/>
      <c r="X367" s="2"/>
      <c r="Y367" s="2"/>
      <c r="Z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O368" s="2"/>
      <c r="P368" s="2"/>
      <c r="Q368" s="2"/>
      <c r="S368" s="2"/>
      <c r="T368" s="2"/>
      <c r="U368" s="2"/>
      <c r="V368" s="2"/>
      <c r="W368" s="2"/>
      <c r="X368" s="2"/>
      <c r="Y368" s="2"/>
      <c r="Z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O369" s="2"/>
      <c r="P369" s="2"/>
      <c r="Q369" s="2"/>
      <c r="S369" s="2"/>
      <c r="T369" s="2"/>
      <c r="U369" s="2"/>
      <c r="V369" s="2"/>
      <c r="W369" s="2"/>
      <c r="X369" s="2"/>
      <c r="Y369" s="2"/>
      <c r="Z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O370" s="2"/>
      <c r="P370" s="2"/>
      <c r="Q370" s="2"/>
      <c r="S370" s="2"/>
      <c r="T370" s="2"/>
      <c r="U370" s="2"/>
      <c r="V370" s="2"/>
      <c r="W370" s="2"/>
      <c r="X370" s="2"/>
      <c r="Y370" s="2"/>
      <c r="Z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O371" s="2"/>
      <c r="P371" s="2"/>
      <c r="Q371" s="2"/>
      <c r="S371" s="2"/>
      <c r="T371" s="2"/>
      <c r="U371" s="2"/>
      <c r="V371" s="2"/>
      <c r="W371" s="2"/>
      <c r="X371" s="2"/>
      <c r="Y371" s="2"/>
      <c r="Z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O372" s="2"/>
      <c r="P372" s="2"/>
      <c r="Q372" s="2"/>
      <c r="S372" s="2"/>
      <c r="T372" s="2"/>
      <c r="U372" s="2"/>
      <c r="V372" s="2"/>
      <c r="W372" s="2"/>
      <c r="X372" s="2"/>
      <c r="Y372" s="2"/>
      <c r="Z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O374" s="2"/>
      <c r="P374" s="2"/>
      <c r="Q374" s="2"/>
      <c r="S374" s="2"/>
      <c r="T374" s="2"/>
      <c r="U374" s="2"/>
      <c r="V374" s="2"/>
      <c r="W374" s="2"/>
      <c r="X374" s="2"/>
      <c r="Y374" s="2"/>
      <c r="Z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O375" s="2"/>
      <c r="P375" s="2"/>
      <c r="Q375" s="2"/>
      <c r="S375" s="2"/>
      <c r="T375" s="2"/>
      <c r="U375" s="2"/>
      <c r="V375" s="2"/>
      <c r="W375" s="2"/>
      <c r="X375" s="2"/>
      <c r="Y375" s="2"/>
      <c r="Z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O376" s="2"/>
      <c r="P376" s="2"/>
      <c r="Q376" s="2"/>
      <c r="S376" s="2"/>
      <c r="T376" s="2"/>
      <c r="U376" s="2"/>
      <c r="V376" s="2"/>
      <c r="W376" s="2"/>
      <c r="X376" s="2"/>
      <c r="Y376" s="2"/>
      <c r="Z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O377" s="2"/>
      <c r="P377" s="2"/>
      <c r="Q377" s="2"/>
      <c r="S377" s="2"/>
      <c r="T377" s="2"/>
      <c r="U377" s="2"/>
      <c r="V377" s="2"/>
      <c r="W377" s="2"/>
      <c r="X377" s="2"/>
      <c r="Y377" s="2"/>
      <c r="Z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O378" s="2"/>
      <c r="P378" s="2"/>
      <c r="Q378" s="2"/>
      <c r="S378" s="2"/>
      <c r="T378" s="2"/>
      <c r="U378" s="2"/>
      <c r="V378" s="2"/>
      <c r="W378" s="2"/>
      <c r="X378" s="2"/>
      <c r="Y378" s="2"/>
      <c r="Z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O379" s="2"/>
      <c r="P379" s="2"/>
      <c r="Q379" s="2"/>
      <c r="S379" s="2"/>
      <c r="T379" s="2"/>
      <c r="U379" s="2"/>
      <c r="V379" s="2"/>
      <c r="W379" s="2"/>
      <c r="X379" s="2"/>
      <c r="Y379" s="2"/>
      <c r="Z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T380" s="2"/>
      <c r="U380" s="2"/>
      <c r="V380" s="2"/>
      <c r="W380" s="2"/>
      <c r="X380" s="2"/>
      <c r="Y380" s="2"/>
      <c r="Z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2"/>
      <c r="P381" s="2"/>
      <c r="Q381" s="2"/>
      <c r="S381" s="2"/>
      <c r="T381" s="2"/>
      <c r="U381" s="2"/>
      <c r="V381" s="2"/>
      <c r="W381" s="2"/>
      <c r="X381" s="2"/>
      <c r="Y381" s="2"/>
      <c r="Z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T382" s="2"/>
      <c r="U382" s="2"/>
      <c r="V382" s="2"/>
      <c r="W382" s="2"/>
      <c r="X382" s="2"/>
      <c r="Y382" s="2"/>
      <c r="Z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O384" s="2"/>
      <c r="P384" s="2"/>
      <c r="Q384" s="2"/>
      <c r="S384" s="2"/>
      <c r="T384" s="2"/>
      <c r="U384" s="2"/>
      <c r="V384" s="2"/>
      <c r="W384" s="2"/>
      <c r="X384" s="2"/>
      <c r="Y384" s="2"/>
      <c r="Z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O385" s="2"/>
      <c r="P385" s="2"/>
      <c r="Q385" s="2"/>
      <c r="S385" s="2"/>
      <c r="T385" s="2"/>
      <c r="U385" s="2"/>
      <c r="V385" s="2"/>
      <c r="W385" s="2"/>
      <c r="X385" s="2"/>
      <c r="Y385" s="2"/>
      <c r="Z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S386" s="2"/>
      <c r="T386" s="2"/>
      <c r="U386" s="2"/>
      <c r="V386" s="2"/>
      <c r="W386" s="2"/>
      <c r="X386" s="2"/>
      <c r="Y386" s="2"/>
      <c r="Z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S387" s="2"/>
      <c r="T387" s="2"/>
      <c r="U387" s="2"/>
      <c r="V387" s="2"/>
      <c r="W387" s="2"/>
      <c r="X387" s="2"/>
      <c r="Y387" s="2"/>
      <c r="Z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S388" s="2"/>
      <c r="T388" s="2"/>
      <c r="U388" s="2"/>
      <c r="V388" s="2"/>
      <c r="W388" s="2"/>
      <c r="X388" s="2"/>
      <c r="Y388" s="2"/>
      <c r="Z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O389" s="2"/>
      <c r="P389" s="2"/>
      <c r="Q389" s="2"/>
      <c r="S389" s="2"/>
      <c r="T389" s="2"/>
      <c r="U389" s="2"/>
      <c r="V389" s="2"/>
      <c r="W389" s="2"/>
      <c r="X389" s="2"/>
      <c r="Y389" s="2"/>
      <c r="Z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O390" s="2"/>
      <c r="P390" s="2"/>
      <c r="Q390" s="2"/>
      <c r="S390" s="2"/>
      <c r="T390" s="2"/>
      <c r="U390" s="2"/>
      <c r="V390" s="2"/>
      <c r="W390" s="2"/>
      <c r="X390" s="2"/>
      <c r="Y390" s="2"/>
      <c r="Z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S391" s="2"/>
      <c r="T391" s="2"/>
      <c r="U391" s="2"/>
      <c r="V391" s="2"/>
      <c r="W391" s="2"/>
      <c r="X391" s="2"/>
      <c r="Y391" s="2"/>
      <c r="Z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O392" s="2"/>
      <c r="P392" s="2"/>
      <c r="Q392" s="2"/>
      <c r="S392" s="2"/>
      <c r="T392" s="2"/>
      <c r="U392" s="2"/>
      <c r="V392" s="2"/>
      <c r="W392" s="2"/>
      <c r="X392" s="2"/>
      <c r="Y392" s="2"/>
      <c r="Z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O393" s="2"/>
      <c r="P393" s="2"/>
      <c r="Q393" s="2"/>
      <c r="S393" s="2"/>
      <c r="T393" s="2"/>
      <c r="U393" s="2"/>
      <c r="V393" s="2"/>
      <c r="W393" s="2"/>
      <c r="X393" s="2"/>
      <c r="Y393" s="2"/>
      <c r="Z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O394" s="2"/>
      <c r="P394" s="2"/>
      <c r="Q394" s="2"/>
      <c r="S394" s="2"/>
      <c r="T394" s="2"/>
      <c r="U394" s="2"/>
      <c r="V394" s="2"/>
      <c r="W394" s="2"/>
      <c r="X394" s="2"/>
      <c r="Y394" s="2"/>
      <c r="Z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O395" s="2"/>
      <c r="P395" s="2"/>
      <c r="Q395" s="2"/>
      <c r="S395" s="2"/>
      <c r="T395" s="2"/>
      <c r="U395" s="2"/>
      <c r="V395" s="2"/>
      <c r="W395" s="2"/>
      <c r="X395" s="2"/>
      <c r="Y395" s="2"/>
      <c r="Z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O396" s="2"/>
      <c r="P396" s="2"/>
      <c r="Q396" s="2"/>
      <c r="S396" s="2"/>
      <c r="T396" s="2"/>
      <c r="U396" s="2"/>
      <c r="V396" s="2"/>
      <c r="W396" s="2"/>
      <c r="X396" s="2"/>
      <c r="Y396" s="2"/>
      <c r="Z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O397" s="2"/>
      <c r="P397" s="2"/>
      <c r="Q397" s="2"/>
      <c r="S397" s="2"/>
      <c r="T397" s="2"/>
      <c r="U397" s="2"/>
      <c r="V397" s="2"/>
      <c r="W397" s="2"/>
      <c r="X397" s="2"/>
      <c r="Y397" s="2"/>
      <c r="Z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O398" s="2"/>
      <c r="P398" s="2"/>
      <c r="Q398" s="2"/>
      <c r="S398" s="2"/>
      <c r="T398" s="2"/>
      <c r="U398" s="2"/>
      <c r="V398" s="2"/>
      <c r="W398" s="2"/>
      <c r="X398" s="2"/>
      <c r="Y398" s="2"/>
      <c r="Z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O399" s="2"/>
      <c r="P399" s="2"/>
      <c r="Q399" s="2"/>
      <c r="S399" s="2"/>
      <c r="T399" s="2"/>
      <c r="U399" s="2"/>
      <c r="V399" s="2"/>
      <c r="W399" s="2"/>
      <c r="X399" s="2"/>
      <c r="Y399" s="2"/>
      <c r="Z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O400" s="2"/>
      <c r="P400" s="2"/>
      <c r="Q400" s="2"/>
      <c r="S400" s="2"/>
      <c r="T400" s="2"/>
      <c r="U400" s="2"/>
      <c r="V400" s="2"/>
      <c r="W400" s="2"/>
      <c r="X400" s="2"/>
      <c r="Y400" s="2"/>
      <c r="Z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O401" s="2"/>
      <c r="P401" s="2"/>
      <c r="Q401" s="2"/>
      <c r="S401" s="2"/>
      <c r="T401" s="2"/>
      <c r="U401" s="2"/>
      <c r="V401" s="2"/>
      <c r="W401" s="2"/>
      <c r="X401" s="2"/>
      <c r="Y401" s="2"/>
      <c r="Z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O402" s="2"/>
      <c r="P402" s="2"/>
      <c r="Q402" s="2"/>
      <c r="S402" s="2"/>
      <c r="T402" s="2"/>
      <c r="U402" s="2"/>
      <c r="V402" s="2"/>
      <c r="W402" s="2"/>
      <c r="X402" s="2"/>
      <c r="Y402" s="2"/>
      <c r="Z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O403" s="2"/>
      <c r="P403" s="2"/>
      <c r="Q403" s="2"/>
      <c r="S403" s="2"/>
      <c r="T403" s="2"/>
      <c r="U403" s="2"/>
      <c r="V403" s="2"/>
      <c r="W403" s="2"/>
      <c r="X403" s="2"/>
      <c r="Y403" s="2"/>
      <c r="Z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O404" s="2"/>
      <c r="P404" s="2"/>
      <c r="Q404" s="2"/>
      <c r="S404" s="2"/>
      <c r="T404" s="2"/>
      <c r="U404" s="2"/>
      <c r="V404" s="2"/>
      <c r="W404" s="2"/>
      <c r="X404" s="2"/>
      <c r="Y404" s="2"/>
      <c r="Z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O405" s="2"/>
      <c r="P405" s="2"/>
      <c r="Q405" s="2"/>
      <c r="S405" s="2"/>
      <c r="T405" s="2"/>
      <c r="U405" s="2"/>
      <c r="V405" s="2"/>
      <c r="W405" s="2"/>
      <c r="X405" s="2"/>
      <c r="Y405" s="2"/>
      <c r="Z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O406" s="2"/>
      <c r="P406" s="2"/>
      <c r="Q406" s="2"/>
      <c r="S406" s="2"/>
      <c r="T406" s="2"/>
      <c r="U406" s="2"/>
      <c r="V406" s="2"/>
      <c r="W406" s="2"/>
      <c r="X406" s="2"/>
      <c r="Y406" s="2"/>
      <c r="Z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O407" s="2"/>
      <c r="P407" s="2"/>
      <c r="Q407" s="2"/>
      <c r="S407" s="2"/>
      <c r="T407" s="2"/>
      <c r="U407" s="2"/>
      <c r="V407" s="2"/>
      <c r="W407" s="2"/>
      <c r="X407" s="2"/>
      <c r="Y407" s="2"/>
      <c r="Z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O408" s="2"/>
      <c r="P408" s="2"/>
      <c r="Q408" s="2"/>
      <c r="S408" s="2"/>
      <c r="T408" s="2"/>
      <c r="U408" s="2"/>
      <c r="V408" s="2"/>
      <c r="W408" s="2"/>
      <c r="X408" s="2"/>
      <c r="Y408" s="2"/>
      <c r="Z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O409" s="2"/>
      <c r="P409" s="2"/>
      <c r="Q409" s="2"/>
      <c r="S409" s="2"/>
      <c r="T409" s="2"/>
      <c r="U409" s="2"/>
      <c r="V409" s="2"/>
      <c r="W409" s="2"/>
      <c r="X409" s="2"/>
      <c r="Y409" s="2"/>
      <c r="Z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O410" s="2"/>
      <c r="P410" s="2"/>
      <c r="Q410" s="2"/>
      <c r="S410" s="2"/>
      <c r="T410" s="2"/>
      <c r="U410" s="2"/>
      <c r="V410" s="2"/>
      <c r="W410" s="2"/>
      <c r="X410" s="2"/>
      <c r="Y410" s="2"/>
      <c r="Z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O411" s="2"/>
      <c r="P411" s="2"/>
      <c r="Q411" s="2"/>
      <c r="S411" s="2"/>
      <c r="T411" s="2"/>
      <c r="U411" s="2"/>
      <c r="V411" s="2"/>
      <c r="W411" s="2"/>
      <c r="X411" s="2"/>
      <c r="Y411" s="2"/>
      <c r="Z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O412" s="2"/>
      <c r="P412" s="2"/>
      <c r="Q412" s="2"/>
      <c r="S412" s="2"/>
      <c r="T412" s="2"/>
      <c r="U412" s="2"/>
      <c r="V412" s="2"/>
      <c r="Y412" s="2"/>
      <c r="Z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O413" s="2"/>
      <c r="P413" s="2"/>
      <c r="Q413" s="2"/>
      <c r="S413" s="2"/>
      <c r="T413" s="2"/>
      <c r="U413" s="2"/>
      <c r="V413" s="2"/>
      <c r="W413" s="2"/>
      <c r="X413" s="2"/>
      <c r="Y413" s="2"/>
      <c r="Z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O414" s="2"/>
      <c r="P414" s="2"/>
      <c r="Q414" s="2"/>
      <c r="S414" s="2"/>
      <c r="T414" s="2"/>
      <c r="U414" s="2"/>
      <c r="V414" s="2"/>
      <c r="W414" s="2"/>
      <c r="X414" s="2"/>
      <c r="Y414" s="2"/>
      <c r="Z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O415" s="2"/>
      <c r="P415" s="2"/>
      <c r="Q415" s="2"/>
      <c r="S415" s="2"/>
      <c r="T415" s="2"/>
      <c r="U415" s="2"/>
      <c r="V415" s="2"/>
      <c r="W415" s="2"/>
      <c r="X415" s="2"/>
      <c r="Y415" s="2"/>
      <c r="Z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O416" s="2"/>
      <c r="P416" s="2"/>
      <c r="Q416" s="2"/>
      <c r="S416" s="2"/>
      <c r="T416" s="2"/>
      <c r="U416" s="2"/>
      <c r="V416" s="2"/>
      <c r="W416" s="2"/>
      <c r="X416" s="2"/>
      <c r="Y416" s="2"/>
      <c r="Z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O417" s="2"/>
      <c r="P417" s="2"/>
      <c r="Q417" s="2"/>
      <c r="S417" s="2"/>
      <c r="T417" s="2"/>
      <c r="U417" s="2"/>
      <c r="V417" s="2"/>
      <c r="W417" s="2"/>
      <c r="X417" s="2"/>
      <c r="Y417" s="2"/>
      <c r="Z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O418" s="2"/>
      <c r="P418" s="2"/>
      <c r="Q418" s="2"/>
      <c r="S418" s="2"/>
      <c r="T418" s="2"/>
      <c r="U418" s="2"/>
      <c r="V418" s="2"/>
      <c r="W418" s="2"/>
      <c r="X418" s="2"/>
      <c r="Y418" s="2"/>
      <c r="Z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O419" s="2"/>
      <c r="P419" s="2"/>
      <c r="Q419" s="2"/>
      <c r="S419" s="2"/>
      <c r="T419" s="2"/>
      <c r="U419" s="2"/>
      <c r="V419" s="2"/>
      <c r="W419" s="2"/>
      <c r="X419" s="2"/>
      <c r="Y419" s="2"/>
      <c r="Z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O420" s="2"/>
      <c r="P420" s="2"/>
      <c r="Q420" s="2"/>
      <c r="S420" s="2"/>
      <c r="T420" s="2"/>
      <c r="U420" s="2"/>
      <c r="V420" s="2"/>
      <c r="W420" s="2"/>
      <c r="X420" s="2"/>
      <c r="Y420" s="2"/>
      <c r="Z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O421" s="2"/>
      <c r="P421" s="2"/>
      <c r="Q421" s="2"/>
      <c r="S421" s="2"/>
      <c r="T421" s="2"/>
      <c r="U421" s="2"/>
      <c r="V421" s="2"/>
      <c r="W421" s="2"/>
      <c r="X421" s="2"/>
      <c r="Y421" s="2"/>
      <c r="Z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O423" s="2"/>
      <c r="P423" s="2"/>
      <c r="Q423" s="2"/>
      <c r="S423" s="2"/>
      <c r="T423" s="2"/>
      <c r="U423" s="2"/>
      <c r="V423" s="2"/>
      <c r="W423" s="2"/>
      <c r="X423" s="2"/>
      <c r="Y423" s="2"/>
      <c r="Z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O424" s="2"/>
      <c r="P424" s="2"/>
      <c r="Q424" s="2"/>
      <c r="S424" s="2"/>
      <c r="T424" s="2"/>
      <c r="U424" s="2"/>
      <c r="V424" s="2"/>
      <c r="W424" s="2"/>
      <c r="X424" s="2"/>
      <c r="Y424" s="2"/>
      <c r="Z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O425" s="2"/>
      <c r="P425" s="2"/>
      <c r="Q425" s="2"/>
      <c r="S425" s="2"/>
      <c r="T425" s="2"/>
      <c r="U425" s="2"/>
      <c r="V425" s="2"/>
      <c r="W425" s="2"/>
      <c r="X425" s="2"/>
      <c r="Y425" s="2"/>
      <c r="Z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2"/>
      <c r="P426" s="2"/>
      <c r="Q426" s="2"/>
      <c r="S426" s="2"/>
      <c r="T426" s="2"/>
      <c r="U426" s="2"/>
      <c r="V426" s="2"/>
      <c r="W426" s="2"/>
      <c r="X426" s="2"/>
      <c r="Y426" s="2"/>
      <c r="Z426" s="2"/>
      <c r="AB426" s="2"/>
      <c r="AC426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3206</v>
      </c>
      <c r="B1" s="6"/>
      <c r="C1" s="6"/>
      <c r="D1" s="6"/>
      <c r="E1" s="7"/>
      <c r="F1" s="8" t="s">
        <v>2525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2526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45992.0</v>
      </c>
      <c r="B5" s="6"/>
      <c r="C5" s="14" t="s">
        <v>2527</v>
      </c>
      <c r="D5" s="15">
        <v>45998.0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Pondělí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2528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2533</v>
      </c>
      <c r="B11" s="25">
        <v>28772.0</v>
      </c>
      <c r="C11" s="26">
        <v>28772.0</v>
      </c>
      <c r="D11" s="27">
        <f t="shared" ref="D11:D26" si="1">C11-B11</f>
        <v>0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2535</v>
      </c>
      <c r="B12" s="29">
        <v>9523.0</v>
      </c>
      <c r="C12" s="26">
        <v>9523.0</v>
      </c>
      <c r="D12" s="27">
        <f t="shared" si="1"/>
        <v>0</v>
      </c>
      <c r="E12" s="4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2536</v>
      </c>
      <c r="B13" s="25">
        <v>0.0</v>
      </c>
      <c r="C13" s="26"/>
      <c r="D13" s="27">
        <f t="shared" si="1"/>
        <v>0</v>
      </c>
      <c r="E13" s="4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2538</v>
      </c>
      <c r="B14" s="29">
        <v>0.0</v>
      </c>
      <c r="C14" s="26"/>
      <c r="D14" s="27">
        <f t="shared" si="1"/>
        <v>0</v>
      </c>
      <c r="E14" s="4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2540</v>
      </c>
      <c r="B15" s="29">
        <v>0.0</v>
      </c>
      <c r="C15" s="26"/>
      <c r="D15" s="27">
        <f t="shared" si="1"/>
        <v>0</v>
      </c>
      <c r="E15" s="4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2541</v>
      </c>
      <c r="B16" s="29">
        <v>0.0</v>
      </c>
      <c r="C16" s="26"/>
      <c r="D16" s="27">
        <f t="shared" si="1"/>
        <v>0</v>
      </c>
      <c r="E16" s="4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2543</v>
      </c>
      <c r="B17" s="29">
        <v>1746.0</v>
      </c>
      <c r="C17" s="26">
        <v>1746.0</v>
      </c>
      <c r="D17" s="27">
        <f t="shared" si="1"/>
        <v>0</v>
      </c>
      <c r="E17" s="28" t="s">
        <v>3207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2545</v>
      </c>
      <c r="B18" s="29">
        <v>4640.0</v>
      </c>
      <c r="C18" s="26">
        <v>4640.0</v>
      </c>
      <c r="D18" s="27">
        <f t="shared" si="1"/>
        <v>0</v>
      </c>
      <c r="E18" s="4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2546</v>
      </c>
      <c r="B19" s="29">
        <v>86370.0</v>
      </c>
      <c r="C19" s="33">
        <f t="array" ref="C19">SUMIFS(INDIRECT(A1 &amp; " Restia!C:C"), INDIRECT(A1 &amp; " Restia!A:A"), A19, INDIRECT(A1 &amp; " Restia!B:B"), "&lt;&gt;canceled")</f>
        <v>86370</v>
      </c>
      <c r="D19" s="27">
        <f t="shared" si="1"/>
        <v>0</v>
      </c>
      <c r="E19" s="4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2547</v>
      </c>
      <c r="B20" s="29">
        <v>35284.0</v>
      </c>
      <c r="C20" s="9">
        <f t="array" ref="C20">SUMIFS( INDIRECT(A1 &amp; " Restia!C:C"), INDIRECT(A1 &amp; " Restia!A:A"), A20, INDIRECT(A1 &amp; " Restia!B:B"), "&lt;&gt;canceled" )</f>
        <v>35284</v>
      </c>
      <c r="D20" s="27">
        <f t="shared" si="1"/>
        <v>0</v>
      </c>
      <c r="E20" s="4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2548</v>
      </c>
      <c r="B21" s="29">
        <v>68028.0</v>
      </c>
      <c r="C21" s="9">
        <f t="array" ref="C21">SUMIFS( INDIRECT(A1 &amp; " Restia!C:C"), INDIRECT(A1 &amp; " Restia!A:A"), "damejidlo", INDIRECT(A1 &amp; " Restia!G:G"), "online", INDIRECT(A1 &amp; " Restia!B:B"), "&lt;&gt;canceled" )</f>
        <v>68028</v>
      </c>
      <c r="D21" s="27">
        <f t="shared" si="1"/>
        <v>0</v>
      </c>
      <c r="E21" s="4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2549</v>
      </c>
      <c r="B22" s="29">
        <v>58258.0</v>
      </c>
      <c r="C22" s="9">
        <f t="array" ref="C22">SUMIFS( INDIRECT(A1 &amp; " Restia!C:C"), INDIRECT(A1 &amp; " Restia!A:A"), "generic", INDIRECT(A1 &amp; " Restia!G:G"), "online", INDIRECT(A1 &amp; " Restia!B:B"), "&lt;&gt;canceled" )</f>
        <v>58258</v>
      </c>
      <c r="D22" s="27">
        <f t="shared" si="1"/>
        <v>0</v>
      </c>
      <c r="E22" s="40"/>
      <c r="F22" s="8" t="s">
        <v>2550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2551</v>
      </c>
      <c r="B23" s="29">
        <v>1527.0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1527</v>
      </c>
      <c r="D23" s="27">
        <f t="shared" si="1"/>
        <v>0</v>
      </c>
      <c r="E23" s="4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2552</v>
      </c>
      <c r="B24" s="29">
        <v>12408.0</v>
      </c>
      <c r="C24" s="9">
        <f t="array" ref="C24">SUMIFS( INDIRECT(A1 &amp; " Restia!C:C"), INDIRECT(A1 &amp; " Restia!A:A"), "damejidlo", INDIRECT(A1 &amp; " Restia!G:G"), "cash", INDIRECT(A1 &amp; " Restia!B:B"), "&lt;&gt;canceled")</f>
        <v>12408</v>
      </c>
      <c r="D24" s="27">
        <f t="shared" si="1"/>
        <v>0</v>
      </c>
      <c r="E24" s="4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2553</v>
      </c>
      <c r="B25" s="29">
        <v>294146.7</v>
      </c>
      <c r="C25" s="9">
        <f t="array" ref="C25">SUM(INDIRECT(A1 &amp; " Restia!C:C")) - SUMIFS(INDIRECT(A1 &amp; " Restia!C:C"), INDIRECT(A1 &amp; " Restia!B:B"), "canceled")</f>
        <v>294146.7</v>
      </c>
      <c r="D25" s="27">
        <f t="shared" si="1"/>
        <v>0</v>
      </c>
      <c r="E25" s="4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2554</v>
      </c>
      <c r="B26" s="41">
        <v>1.2999999999992724</v>
      </c>
      <c r="C26" s="42">
        <f>sum(C11:C23)-C25</f>
        <v>1.3</v>
      </c>
      <c r="D26" s="43">
        <f t="shared" si="1"/>
        <v>0</v>
      </c>
      <c r="E26" s="4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3208</v>
      </c>
      <c r="B1" s="6"/>
      <c r="C1" s="6"/>
      <c r="D1" s="6"/>
      <c r="E1" s="7"/>
      <c r="F1" s="8" t="s">
        <v>2525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2526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45992.0</v>
      </c>
      <c r="B5" s="6"/>
      <c r="C5" s="14" t="s">
        <v>2527</v>
      </c>
      <c r="D5" s="15">
        <v>45998.0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Pondělí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2528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2533</v>
      </c>
      <c r="B11" s="25">
        <v>33831.0</v>
      </c>
      <c r="C11" s="26">
        <v>33831.0</v>
      </c>
      <c r="D11" s="27">
        <f t="shared" ref="D11:D26" si="1">C11-B11</f>
        <v>0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2535</v>
      </c>
      <c r="B12" s="29">
        <v>25796.0</v>
      </c>
      <c r="C12" s="26">
        <v>25796.0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2536</v>
      </c>
      <c r="B13" s="29">
        <v>0.0</v>
      </c>
      <c r="C13" s="26"/>
      <c r="D13" s="27">
        <f t="shared" si="1"/>
        <v>0</v>
      </c>
      <c r="E13" s="4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2538</v>
      </c>
      <c r="B14" s="29">
        <v>2337.0</v>
      </c>
      <c r="C14" s="26">
        <v>2500.0</v>
      </c>
      <c r="D14" s="27">
        <f t="shared" si="1"/>
        <v>163</v>
      </c>
      <c r="E14" s="4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2540</v>
      </c>
      <c r="B15" s="29">
        <v>0.0</v>
      </c>
      <c r="C15" s="26"/>
      <c r="D15" s="27">
        <f t="shared" si="1"/>
        <v>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2541</v>
      </c>
      <c r="B16" s="29">
        <v>0.0</v>
      </c>
      <c r="C16" s="26"/>
      <c r="D16" s="27">
        <f t="shared" si="1"/>
        <v>0</v>
      </c>
      <c r="E16" s="4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2543</v>
      </c>
      <c r="B17" s="29">
        <v>2753.0</v>
      </c>
      <c r="C17" s="26">
        <v>2753.0</v>
      </c>
      <c r="D17" s="27">
        <f t="shared" si="1"/>
        <v>0</v>
      </c>
      <c r="E17" s="28" t="s">
        <v>3209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2545</v>
      </c>
      <c r="B18" s="29">
        <v>1760.0</v>
      </c>
      <c r="C18" s="26">
        <v>2080.0</v>
      </c>
      <c r="D18" s="27">
        <f t="shared" si="1"/>
        <v>320</v>
      </c>
      <c r="E18" s="4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2546</v>
      </c>
      <c r="B19" s="29">
        <v>87812.0</v>
      </c>
      <c r="C19" s="33">
        <f t="array" ref="C19">SUMIFS(INDIRECT(A1 &amp; " Restia!C:C"), INDIRECT(A1 &amp; " Restia!A:A"), A19, INDIRECT(A1 &amp; " Restia!B:B"), "&lt;&gt;canceled")</f>
        <v>87812</v>
      </c>
      <c r="D19" s="27">
        <f t="shared" si="1"/>
        <v>0</v>
      </c>
      <c r="E19" s="4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2547</v>
      </c>
      <c r="B20" s="29">
        <v>36863.0</v>
      </c>
      <c r="C20" s="9">
        <f t="array" ref="C20">SUMIFS( INDIRECT(A1 &amp; " Restia!C:C"), INDIRECT(A1 &amp; " Restia!A:A"), A20, INDIRECT(A1 &amp; " Restia!B:B"), "&lt;&gt;canceled" )</f>
        <v>36863</v>
      </c>
      <c r="D20" s="27">
        <f t="shared" si="1"/>
        <v>0</v>
      </c>
      <c r="E20" s="4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2548</v>
      </c>
      <c r="B21" s="29">
        <v>69202.0</v>
      </c>
      <c r="C21" s="9">
        <f t="array" ref="C21">SUMIFS( INDIRECT(A1 &amp; " Restia!C:C"), INDIRECT(A1 &amp; " Restia!A:A"), "damejidlo", INDIRECT(A1 &amp; " Restia!G:G"), "online", INDIRECT(A1 &amp; " Restia!B:B"), "&lt;&gt;canceled" )</f>
        <v>68560</v>
      </c>
      <c r="D21" s="27">
        <f t="shared" si="1"/>
        <v>-642</v>
      </c>
      <c r="E21" s="4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2549</v>
      </c>
      <c r="B22" s="29">
        <v>61954.0</v>
      </c>
      <c r="C22" s="9">
        <f t="array" ref="C22">SUMIFS( INDIRECT(A1 &amp; " Restia!C:C"), INDIRECT(A1 &amp; " Restia!A:A"), "generic", INDIRECT(A1 &amp; " Restia!G:G"), "online", INDIRECT(A1 &amp; " Restia!B:B"), "&lt;&gt;canceled" )</f>
        <v>61954</v>
      </c>
      <c r="D22" s="27">
        <f t="shared" si="1"/>
        <v>0</v>
      </c>
      <c r="E22" s="40"/>
      <c r="F22" s="8" t="s">
        <v>2550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2551</v>
      </c>
      <c r="B23" s="29">
        <v>651.0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651</v>
      </c>
      <c r="D23" s="27">
        <f t="shared" si="1"/>
        <v>0</v>
      </c>
      <c r="E23" s="4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2552</v>
      </c>
      <c r="B24" s="29">
        <v>9292.0</v>
      </c>
      <c r="C24" s="9">
        <f t="array" ref="C24">SUMIFS( INDIRECT(A1 &amp; " Restia!C:C"), INDIRECT(A1 &amp; " Restia!A:A"), "damejidlo", INDIRECT(A1 &amp; " Restia!G:G"), "cash", INDIRECT(A1 &amp; " Restia!B:B"), "&lt;&gt;canceled")</f>
        <v>9292</v>
      </c>
      <c r="D24" s="27">
        <f t="shared" si="1"/>
        <v>0</v>
      </c>
      <c r="E24" s="4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2553</v>
      </c>
      <c r="B25" s="29">
        <v>323158.5</v>
      </c>
      <c r="C25" s="9">
        <f t="array" ref="C25">SUM(INDIRECT(A1 &amp; " Restia!C:C")) - SUMIFS(INDIRECT(A1 &amp; " Restia!C:C"), INDIRECT(A1 &amp; " Restia!B:B"), "canceled")</f>
        <v>322516.5</v>
      </c>
      <c r="D25" s="27">
        <f t="shared" si="1"/>
        <v>-642</v>
      </c>
      <c r="E25" s="4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2554</v>
      </c>
      <c r="B26" s="41">
        <v>-199.5</v>
      </c>
      <c r="C26" s="42">
        <f>sum(C11:C23)-C25</f>
        <v>283.5</v>
      </c>
      <c r="D26" s="43">
        <f t="shared" si="1"/>
        <v>483</v>
      </c>
      <c r="E26" s="4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3210</v>
      </c>
      <c r="B1" s="6"/>
      <c r="C1" s="6"/>
      <c r="D1" s="6"/>
      <c r="E1" s="7"/>
      <c r="F1" s="8" t="s">
        <v>2525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2526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45992.0</v>
      </c>
      <c r="B5" s="6"/>
      <c r="C5" s="14" t="s">
        <v>2527</v>
      </c>
      <c r="D5" s="15">
        <v>45998.0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Pondělí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2528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2533</v>
      </c>
      <c r="B11" s="25">
        <v>11587.0</v>
      </c>
      <c r="C11" s="26">
        <v>11587.0</v>
      </c>
      <c r="D11" s="27">
        <f t="shared" ref="D11:D26" si="1">C11-B11</f>
        <v>0</v>
      </c>
      <c r="E11" s="4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2535</v>
      </c>
      <c r="B12" s="29">
        <v>12173.0</v>
      </c>
      <c r="C12" s="26">
        <v>12173.0</v>
      </c>
      <c r="D12" s="27">
        <f t="shared" si="1"/>
        <v>0</v>
      </c>
      <c r="E12" s="4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2536</v>
      </c>
      <c r="B13" s="29">
        <v>0.0</v>
      </c>
      <c r="C13" s="26"/>
      <c r="D13" s="27">
        <f t="shared" si="1"/>
        <v>0</v>
      </c>
      <c r="E13" s="4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2538</v>
      </c>
      <c r="B14" s="25">
        <v>200.0</v>
      </c>
      <c r="C14" s="26">
        <v>500.0</v>
      </c>
      <c r="D14" s="27">
        <f t="shared" si="1"/>
        <v>300</v>
      </c>
      <c r="E14" s="4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2540</v>
      </c>
      <c r="B15" s="25">
        <v>0.0</v>
      </c>
      <c r="C15" s="26"/>
      <c r="D15" s="27">
        <f t="shared" si="1"/>
        <v>0</v>
      </c>
      <c r="E15" s="4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2541</v>
      </c>
      <c r="B16" s="29">
        <v>0.0</v>
      </c>
      <c r="C16" s="26"/>
      <c r="D16" s="27">
        <f t="shared" si="1"/>
        <v>0</v>
      </c>
      <c r="E16" s="4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2543</v>
      </c>
      <c r="B17" s="29">
        <v>0.0</v>
      </c>
      <c r="C17" s="26"/>
      <c r="D17" s="27">
        <f t="shared" si="1"/>
        <v>0</v>
      </c>
      <c r="E17" s="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2545</v>
      </c>
      <c r="B18" s="29">
        <v>2560.0</v>
      </c>
      <c r="C18" s="26">
        <v>2560.0</v>
      </c>
      <c r="D18" s="27">
        <f t="shared" si="1"/>
        <v>0</v>
      </c>
      <c r="E18" s="2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2546</v>
      </c>
      <c r="B19" s="29">
        <v>90106.0</v>
      </c>
      <c r="C19" s="33">
        <f t="array" ref="C19">SUMIFS(INDIRECT(A1 &amp; " Restia!C:C"), INDIRECT(A1 &amp; " Restia!A:A"), A19, INDIRECT(A1 &amp; " Restia!B:B"), "&lt;&gt;canceled")</f>
        <v>90106</v>
      </c>
      <c r="D19" s="27">
        <f t="shared" si="1"/>
        <v>0</v>
      </c>
      <c r="E19" s="4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2547</v>
      </c>
      <c r="B20" s="29">
        <v>22590.0</v>
      </c>
      <c r="C20" s="9">
        <f t="array" ref="C20">SUMIFS( INDIRECT(A1 &amp; " Restia!C:C"), INDIRECT(A1 &amp; " Restia!A:A"), A20, INDIRECT(A1 &amp; " Restia!B:B"), "&lt;&gt;canceled" )</f>
        <v>22590</v>
      </c>
      <c r="D20" s="27">
        <f t="shared" si="1"/>
        <v>0</v>
      </c>
      <c r="E20" s="4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2548</v>
      </c>
      <c r="B21" s="29">
        <v>52733.0</v>
      </c>
      <c r="C21" s="9">
        <f t="array" ref="C21">SUMIFS( INDIRECT(A1 &amp; " Restia!C:C"), INDIRECT(A1 &amp; " Restia!A:A"), "damejidlo", INDIRECT(A1 &amp; " Restia!G:G"), "online", INDIRECT(A1 &amp; " Restia!B:B"), "&lt;&gt;canceled" )</f>
        <v>52733</v>
      </c>
      <c r="D21" s="27">
        <f t="shared" si="1"/>
        <v>0</v>
      </c>
      <c r="E21" s="4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2549</v>
      </c>
      <c r="B22" s="29">
        <v>36367.0</v>
      </c>
      <c r="C22" s="9">
        <f t="array" ref="C22">SUMIFS( INDIRECT(A1 &amp; " Restia!C:C"), INDIRECT(A1 &amp; " Restia!A:A"), "generic", INDIRECT(A1 &amp; " Restia!G:G"), "online", INDIRECT(A1 &amp; " Restia!B:B"), "&lt;&gt;canceled" )</f>
        <v>36367</v>
      </c>
      <c r="D22" s="27">
        <f t="shared" si="1"/>
        <v>0</v>
      </c>
      <c r="E22" s="40"/>
      <c r="F22" s="8" t="s">
        <v>2550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2551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7">
        <f t="shared" si="1"/>
        <v>0</v>
      </c>
      <c r="E23" s="4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2552</v>
      </c>
      <c r="B24" s="29">
        <v>0.0</v>
      </c>
      <c r="C24" s="9">
        <f t="array" ref="C24">SUMIFS( INDIRECT(A1 &amp; " Restia!C:C"), INDIRECT(A1 &amp; " Restia!A:A"), "damejidlo", INDIRECT(A1 &amp; " Restia!G:G"), "cash", INDIRECT(A1 &amp; " Restia!B:B"), "&lt;&gt;canceled")</f>
        <v>0</v>
      </c>
      <c r="D24" s="27">
        <f t="shared" si="1"/>
        <v>0</v>
      </c>
      <c r="E24" s="4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2553</v>
      </c>
      <c r="B25" s="29">
        <v>228314.5</v>
      </c>
      <c r="C25" s="9">
        <f t="array" ref="C25">SUM(INDIRECT(A1 &amp; " Restia!C:C")) - SUMIFS(INDIRECT(A1 &amp; " Restia!C:C"), INDIRECT(A1 &amp; " Restia!B:B"), "canceled")</f>
        <v>228314.5</v>
      </c>
      <c r="D25" s="27">
        <f t="shared" si="1"/>
        <v>0</v>
      </c>
      <c r="E25" s="4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2554</v>
      </c>
      <c r="B26" s="41">
        <v>1.5</v>
      </c>
      <c r="C26" s="49">
        <f>sum(C11:C23)-C25</f>
        <v>301.5</v>
      </c>
      <c r="D26" s="43">
        <f t="shared" si="1"/>
        <v>300</v>
      </c>
      <c r="E26" s="4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2556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2526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45887.0</v>
      </c>
      <c r="B5" s="6"/>
      <c r="C5" s="50" t="s">
        <v>2527</v>
      </c>
      <c r="D5" s="15">
        <v>45893.0</v>
      </c>
      <c r="E5" s="7"/>
    </row>
    <row r="6" hidden="1">
      <c r="A6" s="10"/>
      <c r="B6" s="11"/>
      <c r="C6" s="16"/>
      <c r="D6" s="11"/>
      <c r="E6" s="12"/>
    </row>
    <row r="7" hidden="1">
      <c r="A7" s="51" t="s">
        <v>3211</v>
      </c>
      <c r="B7" s="7"/>
      <c r="C7" s="16"/>
      <c r="D7" s="52" t="s">
        <v>3212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2528</v>
      </c>
      <c r="B9" s="6"/>
      <c r="C9" s="6"/>
      <c r="D9" s="6"/>
      <c r="E9" s="7"/>
    </row>
    <row r="10" hidden="1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</row>
    <row r="11" hidden="1">
      <c r="A11" s="53" t="s">
        <v>2533</v>
      </c>
      <c r="B11" s="25">
        <v>16108.0</v>
      </c>
      <c r="C11" s="26">
        <v>16108.0</v>
      </c>
      <c r="D11" s="27">
        <v>0.0</v>
      </c>
      <c r="E11" s="28"/>
    </row>
    <row r="12" hidden="1">
      <c r="A12" s="53" t="s">
        <v>2535</v>
      </c>
      <c r="B12" s="29">
        <v>19386.0</v>
      </c>
      <c r="C12" s="26">
        <v>19386.0</v>
      </c>
      <c r="D12" s="27">
        <v>0.0</v>
      </c>
      <c r="E12" s="28"/>
    </row>
    <row r="13" hidden="1">
      <c r="A13" s="53" t="s">
        <v>2536</v>
      </c>
      <c r="B13" s="29">
        <v>0.0</v>
      </c>
      <c r="C13" s="26"/>
      <c r="D13" s="27">
        <v>0.0</v>
      </c>
      <c r="E13" s="28"/>
    </row>
    <row r="14" hidden="1">
      <c r="A14" s="53" t="s">
        <v>2538</v>
      </c>
      <c r="B14" s="29">
        <v>0.0</v>
      </c>
      <c r="C14" s="26"/>
      <c r="D14" s="27">
        <v>0.0</v>
      </c>
      <c r="E14" s="28"/>
    </row>
    <row r="15" hidden="1">
      <c r="A15" s="31" t="s">
        <v>2540</v>
      </c>
      <c r="B15" s="29">
        <v>0.0</v>
      </c>
      <c r="C15" s="26"/>
      <c r="D15" s="27">
        <v>0.0</v>
      </c>
      <c r="E15" s="28"/>
    </row>
    <row r="16" hidden="1">
      <c r="A16" s="31" t="s">
        <v>2541</v>
      </c>
      <c r="B16" s="29">
        <v>100.0</v>
      </c>
      <c r="C16" s="26">
        <v>100.0</v>
      </c>
      <c r="D16" s="27">
        <v>0.0</v>
      </c>
      <c r="E16" s="28"/>
    </row>
    <row r="17" hidden="1">
      <c r="A17" s="31" t="s">
        <v>2543</v>
      </c>
      <c r="B17" s="29">
        <v>0.0</v>
      </c>
      <c r="C17" s="26"/>
      <c r="D17" s="27">
        <v>0.0</v>
      </c>
      <c r="E17" s="28"/>
    </row>
    <row r="18" hidden="1">
      <c r="A18" s="31" t="s">
        <v>2545</v>
      </c>
      <c r="B18" s="29">
        <v>240.0</v>
      </c>
      <c r="C18" s="26">
        <v>240.0</v>
      </c>
      <c r="D18" s="27">
        <v>0.0</v>
      </c>
      <c r="E18" s="34"/>
    </row>
    <row r="19" hidden="1">
      <c r="A19" s="54" t="s">
        <v>2546</v>
      </c>
      <c r="B19" s="29">
        <v>1490.0</v>
      </c>
      <c r="C19" s="29">
        <v>1490.0</v>
      </c>
      <c r="D19" s="27">
        <v>0.0</v>
      </c>
      <c r="E19" s="34"/>
    </row>
    <row r="20" hidden="1">
      <c r="A20" s="54" t="s">
        <v>2547</v>
      </c>
      <c r="B20" s="29">
        <v>10624.0</v>
      </c>
      <c r="C20" s="55">
        <v>10624.0</v>
      </c>
      <c r="D20" s="27">
        <v>0.0</v>
      </c>
      <c r="E20" s="34"/>
    </row>
    <row r="21" hidden="1">
      <c r="A21" s="54" t="s">
        <v>2548</v>
      </c>
      <c r="B21" s="29">
        <v>20553.0</v>
      </c>
      <c r="C21" s="55">
        <v>20204.0</v>
      </c>
      <c r="D21" s="27">
        <v>-349.0</v>
      </c>
      <c r="E21" s="34"/>
    </row>
    <row r="22" hidden="1">
      <c r="A22" s="54" t="s">
        <v>2549</v>
      </c>
      <c r="B22" s="29">
        <v>4305.0</v>
      </c>
      <c r="C22" s="55">
        <v>4305.0</v>
      </c>
      <c r="D22" s="27">
        <v>0.0</v>
      </c>
      <c r="E22" s="34"/>
    </row>
    <row r="23" hidden="1">
      <c r="A23" s="54" t="s">
        <v>2551</v>
      </c>
      <c r="B23" s="29">
        <v>0.0</v>
      </c>
      <c r="C23" s="55">
        <v>0.0</v>
      </c>
      <c r="D23" s="27">
        <v>0.0</v>
      </c>
      <c r="E23" s="34"/>
    </row>
    <row r="24" hidden="1">
      <c r="A24" s="54" t="s">
        <v>2552</v>
      </c>
      <c r="B24" s="29">
        <v>2455.0</v>
      </c>
      <c r="C24" s="55">
        <v>2455.0</v>
      </c>
      <c r="D24" s="27">
        <v>0.0</v>
      </c>
      <c r="E24" s="34"/>
    </row>
    <row r="25" hidden="1">
      <c r="A25" s="35" t="s">
        <v>2553</v>
      </c>
      <c r="B25" s="29">
        <v>72793.0</v>
      </c>
      <c r="C25" s="55">
        <v>72801.0</v>
      </c>
      <c r="D25" s="27">
        <v>8.0</v>
      </c>
      <c r="E25" s="34"/>
    </row>
    <row r="26" hidden="1">
      <c r="A26" s="36" t="s">
        <v>2554</v>
      </c>
      <c r="B26" s="37">
        <v>13.0</v>
      </c>
      <c r="C26" s="27">
        <v>-344.0</v>
      </c>
      <c r="D26" s="27">
        <v>-357.0</v>
      </c>
      <c r="E26" s="38"/>
    </row>
    <row r="27" hidden="1"/>
    <row r="28" hidden="1"/>
    <row r="29" hidden="1"/>
    <row r="30" hidden="1">
      <c r="A30" s="5" t="s">
        <v>2556</v>
      </c>
      <c r="B30" s="6"/>
      <c r="C30" s="6"/>
      <c r="D30" s="6"/>
      <c r="E30" s="7"/>
    </row>
    <row r="31" hidden="1">
      <c r="A31" s="10"/>
      <c r="B31" s="11"/>
      <c r="C31" s="11"/>
      <c r="D31" s="11"/>
      <c r="E31" s="12"/>
    </row>
    <row r="32" hidden="1">
      <c r="A32" s="5" t="s">
        <v>2526</v>
      </c>
      <c r="B32" s="6"/>
      <c r="C32" s="6"/>
      <c r="D32" s="6"/>
      <c r="E32" s="7"/>
    </row>
    <row r="33" hidden="1">
      <c r="A33" s="10"/>
      <c r="B33" s="11"/>
      <c r="C33" s="11"/>
      <c r="D33" s="11"/>
      <c r="E33" s="12"/>
    </row>
    <row r="34" hidden="1">
      <c r="A34" s="13">
        <v>45894.0</v>
      </c>
      <c r="B34" s="6"/>
      <c r="C34" s="50" t="s">
        <v>2527</v>
      </c>
      <c r="D34" s="15">
        <v>45900.0</v>
      </c>
      <c r="E34" s="7"/>
    </row>
    <row r="35" hidden="1">
      <c r="A35" s="10"/>
      <c r="B35" s="11"/>
      <c r="C35" s="16"/>
      <c r="D35" s="11"/>
      <c r="E35" s="12"/>
    </row>
    <row r="36" hidden="1">
      <c r="A36" s="51" t="s">
        <v>3211</v>
      </c>
      <c r="B36" s="7"/>
      <c r="C36" s="16"/>
      <c r="D36" s="52" t="s">
        <v>3212</v>
      </c>
      <c r="E36" s="7"/>
    </row>
    <row r="37" hidden="1">
      <c r="A37" s="10"/>
      <c r="B37" s="12"/>
      <c r="C37" s="16"/>
      <c r="D37" s="11"/>
      <c r="E37" s="12"/>
    </row>
    <row r="38" hidden="1">
      <c r="A38" s="19" t="s">
        <v>2528</v>
      </c>
      <c r="B38" s="6"/>
      <c r="C38" s="6"/>
      <c r="D38" s="6"/>
      <c r="E38" s="7"/>
    </row>
    <row r="39" hidden="1">
      <c r="A39" s="20" t="s">
        <v>2529</v>
      </c>
      <c r="B39" s="21" t="s">
        <v>2530</v>
      </c>
      <c r="C39" s="22" t="s">
        <v>2531</v>
      </c>
      <c r="D39" s="21" t="s">
        <v>2532</v>
      </c>
      <c r="E39" s="23" t="s">
        <v>13</v>
      </c>
    </row>
    <row r="40" hidden="1">
      <c r="A40" s="53" t="s">
        <v>2533</v>
      </c>
      <c r="B40" s="25">
        <v>20728.0</v>
      </c>
      <c r="C40" s="26">
        <v>20728.0</v>
      </c>
      <c r="D40" s="27">
        <v>0.0</v>
      </c>
      <c r="E40" s="28"/>
    </row>
    <row r="41" hidden="1">
      <c r="A41" s="53" t="s">
        <v>2535</v>
      </c>
      <c r="B41" s="29">
        <v>20229.0</v>
      </c>
      <c r="C41" s="26">
        <v>20229.0</v>
      </c>
      <c r="D41" s="27">
        <v>0.0</v>
      </c>
      <c r="E41" s="28"/>
    </row>
    <row r="42" hidden="1">
      <c r="A42" s="53" t="s">
        <v>2536</v>
      </c>
      <c r="B42" s="29">
        <v>0.0</v>
      </c>
      <c r="C42" s="26"/>
      <c r="D42" s="27">
        <v>0.0</v>
      </c>
      <c r="E42" s="28"/>
    </row>
    <row r="43" hidden="1">
      <c r="A43" s="53" t="s">
        <v>2538</v>
      </c>
      <c r="B43" s="29">
        <v>0.0</v>
      </c>
      <c r="C43" s="26"/>
      <c r="D43" s="27">
        <v>0.0</v>
      </c>
      <c r="E43" s="28"/>
    </row>
    <row r="44" hidden="1">
      <c r="A44" s="31" t="s">
        <v>2540</v>
      </c>
      <c r="B44" s="29">
        <v>0.0</v>
      </c>
      <c r="C44" s="26"/>
      <c r="D44" s="27">
        <v>0.0</v>
      </c>
      <c r="E44" s="28"/>
    </row>
    <row r="45" hidden="1">
      <c r="A45" s="31" t="s">
        <v>2541</v>
      </c>
      <c r="B45" s="29">
        <v>602.0</v>
      </c>
      <c r="C45" s="26">
        <v>602.0</v>
      </c>
      <c r="D45" s="27">
        <v>0.0</v>
      </c>
      <c r="E45" s="28"/>
    </row>
    <row r="46" hidden="1">
      <c r="A46" s="31" t="s">
        <v>2543</v>
      </c>
      <c r="B46" s="29">
        <v>0.0</v>
      </c>
      <c r="C46" s="26"/>
      <c r="D46" s="27">
        <v>0.0</v>
      </c>
      <c r="E46" s="28"/>
    </row>
    <row r="47" hidden="1">
      <c r="A47" s="31" t="s">
        <v>2545</v>
      </c>
      <c r="B47" s="29">
        <v>320.0</v>
      </c>
      <c r="C47" s="26">
        <v>320.0</v>
      </c>
      <c r="D47" s="27">
        <v>0.0</v>
      </c>
      <c r="E47" s="34"/>
    </row>
    <row r="48" hidden="1">
      <c r="A48" s="54" t="s">
        <v>2546</v>
      </c>
      <c r="B48" s="29">
        <v>5067.0</v>
      </c>
      <c r="C48" s="29">
        <v>5067.0</v>
      </c>
      <c r="D48" s="27">
        <v>0.0</v>
      </c>
      <c r="E48" s="34"/>
    </row>
    <row r="49" hidden="1">
      <c r="A49" s="54" t="s">
        <v>2547</v>
      </c>
      <c r="B49" s="29">
        <v>21008.0</v>
      </c>
      <c r="C49" s="55">
        <v>21008.0</v>
      </c>
      <c r="D49" s="27">
        <v>0.0</v>
      </c>
      <c r="E49" s="34"/>
    </row>
    <row r="50" hidden="1">
      <c r="A50" s="54" t="s">
        <v>2548</v>
      </c>
      <c r="B50" s="29">
        <v>37374.81</v>
      </c>
      <c r="C50" s="55">
        <v>37016.409999999974</v>
      </c>
      <c r="D50" s="27">
        <v>-358.4000000000233</v>
      </c>
      <c r="E50" s="34"/>
    </row>
    <row r="51" hidden="1">
      <c r="A51" s="54" t="s">
        <v>2549</v>
      </c>
      <c r="B51" s="29">
        <v>5660.0</v>
      </c>
      <c r="C51" s="55">
        <v>5660.0</v>
      </c>
      <c r="D51" s="27">
        <v>0.0</v>
      </c>
      <c r="E51" s="34"/>
    </row>
    <row r="52" hidden="1">
      <c r="A52" s="54" t="s">
        <v>2551</v>
      </c>
      <c r="B52" s="29">
        <v>0.0</v>
      </c>
      <c r="C52" s="55">
        <v>0.0</v>
      </c>
      <c r="D52" s="27">
        <v>0.0</v>
      </c>
      <c r="E52" s="34"/>
    </row>
    <row r="53" hidden="1">
      <c r="A53" s="54" t="s">
        <v>2552</v>
      </c>
      <c r="B53" s="29">
        <v>6891.41</v>
      </c>
      <c r="C53" s="55">
        <v>6891.410000000002</v>
      </c>
      <c r="D53" s="27">
        <v>1.8189894035458565E-12</v>
      </c>
      <c r="E53" s="34"/>
    </row>
    <row r="54" hidden="1">
      <c r="A54" s="35" t="s">
        <v>2553</v>
      </c>
      <c r="B54" s="29">
        <v>110969.72</v>
      </c>
      <c r="C54" s="55">
        <v>110292.32000000015</v>
      </c>
      <c r="D54" s="27">
        <v>-677.3999999998487</v>
      </c>
      <c r="E54" s="34"/>
    </row>
    <row r="55" hidden="1">
      <c r="A55" s="36" t="s">
        <v>2554</v>
      </c>
      <c r="B55" s="37">
        <v>19.090000000003783</v>
      </c>
      <c r="C55" s="27">
        <v>338.0899999998219</v>
      </c>
      <c r="D55" s="27">
        <v>318.9999999998181</v>
      </c>
      <c r="E55" s="38"/>
    </row>
    <row r="56" hidden="1"/>
    <row r="57" hidden="1"/>
    <row r="58" hidden="1">
      <c r="A58" s="5" t="s">
        <v>2556</v>
      </c>
      <c r="B58" s="6"/>
      <c r="C58" s="6"/>
      <c r="D58" s="6"/>
      <c r="E58" s="7"/>
    </row>
    <row r="59" hidden="1">
      <c r="A59" s="10"/>
      <c r="B59" s="11"/>
      <c r="C59" s="11"/>
      <c r="D59" s="11"/>
      <c r="E59" s="12"/>
    </row>
    <row r="60" hidden="1">
      <c r="A60" s="5" t="s">
        <v>2526</v>
      </c>
      <c r="B60" s="6"/>
      <c r="C60" s="6"/>
      <c r="D60" s="6"/>
      <c r="E60" s="7"/>
    </row>
    <row r="61" hidden="1">
      <c r="A61" s="10"/>
      <c r="B61" s="11"/>
      <c r="C61" s="11"/>
      <c r="D61" s="11"/>
      <c r="E61" s="12"/>
    </row>
    <row r="62" hidden="1">
      <c r="A62" s="13">
        <v>45901.0</v>
      </c>
      <c r="B62" s="6"/>
      <c r="C62" s="50" t="s">
        <v>2527</v>
      </c>
      <c r="D62" s="15">
        <v>45907.0</v>
      </c>
      <c r="E62" s="7"/>
    </row>
    <row r="63" hidden="1">
      <c r="A63" s="10"/>
      <c r="B63" s="11"/>
      <c r="C63" s="16"/>
      <c r="D63" s="11"/>
      <c r="E63" s="12"/>
    </row>
    <row r="64" hidden="1">
      <c r="A64" s="51" t="s">
        <v>3211</v>
      </c>
      <c r="B64" s="7"/>
      <c r="C64" s="16"/>
      <c r="D64" s="52" t="s">
        <v>3212</v>
      </c>
      <c r="E64" s="7"/>
    </row>
    <row r="65" hidden="1">
      <c r="A65" s="10"/>
      <c r="B65" s="12"/>
      <c r="C65" s="16"/>
      <c r="D65" s="11"/>
      <c r="E65" s="12"/>
    </row>
    <row r="66" hidden="1">
      <c r="A66" s="19" t="s">
        <v>2528</v>
      </c>
      <c r="B66" s="6"/>
      <c r="C66" s="6"/>
      <c r="D66" s="6"/>
      <c r="E66" s="7"/>
    </row>
    <row r="67" hidden="1">
      <c r="A67" s="20" t="s">
        <v>2529</v>
      </c>
      <c r="B67" s="21" t="s">
        <v>2530</v>
      </c>
      <c r="C67" s="22" t="s">
        <v>2531</v>
      </c>
      <c r="D67" s="21" t="s">
        <v>2532</v>
      </c>
      <c r="E67" s="23" t="s">
        <v>13</v>
      </c>
    </row>
    <row r="68" hidden="1">
      <c r="A68" s="53" t="s">
        <v>2533</v>
      </c>
      <c r="B68" s="25">
        <v>20624.0</v>
      </c>
      <c r="C68" s="26">
        <v>20624.0</v>
      </c>
      <c r="D68" s="27">
        <v>0.0</v>
      </c>
      <c r="E68" s="28"/>
    </row>
    <row r="69" hidden="1">
      <c r="A69" s="53" t="s">
        <v>2535</v>
      </c>
      <c r="B69" s="29">
        <v>25434.0</v>
      </c>
      <c r="C69" s="26">
        <v>25434.0</v>
      </c>
      <c r="D69" s="27">
        <v>0.0</v>
      </c>
      <c r="E69" s="28"/>
    </row>
    <row r="70" hidden="1">
      <c r="A70" s="53" t="s">
        <v>2536</v>
      </c>
      <c r="B70" s="29">
        <v>0.0</v>
      </c>
      <c r="C70" s="26"/>
      <c r="D70" s="27">
        <v>0.0</v>
      </c>
      <c r="E70" s="28"/>
    </row>
    <row r="71" hidden="1">
      <c r="A71" s="53" t="s">
        <v>2538</v>
      </c>
      <c r="B71" s="29">
        <v>0.0</v>
      </c>
      <c r="C71" s="26"/>
      <c r="D71" s="27">
        <v>0.0</v>
      </c>
      <c r="E71" s="28"/>
    </row>
    <row r="72" hidden="1">
      <c r="A72" s="31" t="s">
        <v>2540</v>
      </c>
      <c r="B72" s="29">
        <v>0.0</v>
      </c>
      <c r="C72" s="26"/>
      <c r="D72" s="27">
        <v>0.0</v>
      </c>
      <c r="E72" s="28"/>
    </row>
    <row r="73" hidden="1">
      <c r="A73" s="31" t="s">
        <v>2541</v>
      </c>
      <c r="B73" s="29">
        <v>0.0</v>
      </c>
      <c r="C73" s="26"/>
      <c r="D73" s="27">
        <v>0.0</v>
      </c>
      <c r="E73" s="28"/>
    </row>
    <row r="74" hidden="1">
      <c r="A74" s="31" t="s">
        <v>2543</v>
      </c>
      <c r="B74" s="29">
        <v>280.0</v>
      </c>
      <c r="C74" s="26"/>
      <c r="D74" s="27">
        <v>-280.0</v>
      </c>
      <c r="E74" s="28"/>
    </row>
    <row r="75" hidden="1">
      <c r="A75" s="31" t="s">
        <v>2545</v>
      </c>
      <c r="B75" s="29">
        <v>520.0</v>
      </c>
      <c r="C75" s="26">
        <v>720.0</v>
      </c>
      <c r="D75" s="27">
        <v>200.0</v>
      </c>
      <c r="E75" s="34"/>
    </row>
    <row r="76" hidden="1">
      <c r="A76" s="54" t="s">
        <v>2546</v>
      </c>
      <c r="B76" s="29">
        <v>6658.0</v>
      </c>
      <c r="C76" s="29">
        <v>6658.0</v>
      </c>
      <c r="D76" s="27">
        <v>0.0</v>
      </c>
      <c r="E76" s="34"/>
    </row>
    <row r="77" hidden="1">
      <c r="A77" s="54" t="s">
        <v>2547</v>
      </c>
      <c r="B77" s="29">
        <v>37637.0</v>
      </c>
      <c r="C77" s="55">
        <v>37637.0</v>
      </c>
      <c r="D77" s="27">
        <v>0.0</v>
      </c>
      <c r="E77" s="34"/>
    </row>
    <row r="78" hidden="1">
      <c r="A78" s="54" t="s">
        <v>2548</v>
      </c>
      <c r="B78" s="29">
        <v>12705.0</v>
      </c>
      <c r="C78" s="55">
        <v>12705.0</v>
      </c>
      <c r="D78" s="27">
        <v>0.0</v>
      </c>
      <c r="E78" s="34"/>
    </row>
    <row r="79" hidden="1">
      <c r="A79" s="54" t="s">
        <v>2549</v>
      </c>
      <c r="B79" s="29">
        <v>9675.0</v>
      </c>
      <c r="C79" s="55">
        <v>9675.0</v>
      </c>
      <c r="D79" s="27">
        <v>0.0</v>
      </c>
      <c r="E79" s="34"/>
    </row>
    <row r="80" hidden="1">
      <c r="A80" s="54" t="s">
        <v>2551</v>
      </c>
      <c r="B80" s="29">
        <v>0.0</v>
      </c>
      <c r="C80" s="55">
        <v>0.0</v>
      </c>
      <c r="D80" s="27">
        <v>0.0</v>
      </c>
      <c r="E80" s="34"/>
    </row>
    <row r="81" hidden="1">
      <c r="A81" s="54" t="s">
        <v>2552</v>
      </c>
      <c r="B81" s="29">
        <v>3103.0</v>
      </c>
      <c r="C81" s="55">
        <v>3103.0</v>
      </c>
      <c r="D81" s="27">
        <v>0.0</v>
      </c>
      <c r="E81" s="34"/>
    </row>
    <row r="82" hidden="1">
      <c r="A82" s="35" t="s">
        <v>2553</v>
      </c>
      <c r="B82" s="29">
        <v>113533.0</v>
      </c>
      <c r="C82" s="55">
        <v>113533.0</v>
      </c>
      <c r="D82" s="27">
        <v>0.0</v>
      </c>
      <c r="E82" s="34"/>
    </row>
    <row r="83" hidden="1">
      <c r="A83" s="36" t="s">
        <v>2554</v>
      </c>
      <c r="B83" s="37">
        <v>0.0</v>
      </c>
      <c r="C83" s="27">
        <v>-80.0</v>
      </c>
      <c r="D83" s="27">
        <v>-80.0</v>
      </c>
      <c r="E83" s="38"/>
    </row>
    <row r="84" hidden="1"/>
    <row r="85" hidden="1"/>
    <row r="86" hidden="1">
      <c r="A86" s="5" t="s">
        <v>2556</v>
      </c>
      <c r="B86" s="6"/>
      <c r="C86" s="6"/>
      <c r="D86" s="6"/>
      <c r="E86" s="7"/>
    </row>
    <row r="87" hidden="1">
      <c r="A87" s="10"/>
      <c r="B87" s="11"/>
      <c r="C87" s="11"/>
      <c r="D87" s="11"/>
      <c r="E87" s="12"/>
    </row>
    <row r="88" hidden="1">
      <c r="A88" s="5" t="s">
        <v>2526</v>
      </c>
      <c r="B88" s="6"/>
      <c r="C88" s="6"/>
      <c r="D88" s="6"/>
      <c r="E88" s="7"/>
    </row>
    <row r="89" hidden="1">
      <c r="A89" s="10"/>
      <c r="B89" s="11"/>
      <c r="C89" s="11"/>
      <c r="D89" s="11"/>
      <c r="E89" s="12"/>
    </row>
    <row r="90" hidden="1">
      <c r="A90" s="13">
        <v>45908.0</v>
      </c>
      <c r="B90" s="6"/>
      <c r="C90" s="50" t="s">
        <v>2527</v>
      </c>
      <c r="D90" s="15">
        <v>45914.0</v>
      </c>
      <c r="E90" s="7"/>
    </row>
    <row r="91" hidden="1">
      <c r="A91" s="10"/>
      <c r="B91" s="11"/>
      <c r="C91" s="16"/>
      <c r="D91" s="11"/>
      <c r="E91" s="12"/>
    </row>
    <row r="92" hidden="1">
      <c r="A92" s="51" t="s">
        <v>3211</v>
      </c>
      <c r="B92" s="7"/>
      <c r="C92" s="16"/>
      <c r="D92" s="52" t="s">
        <v>3212</v>
      </c>
      <c r="E92" s="7"/>
    </row>
    <row r="93" hidden="1">
      <c r="A93" s="10"/>
      <c r="B93" s="12"/>
      <c r="C93" s="16"/>
      <c r="D93" s="11"/>
      <c r="E93" s="12"/>
    </row>
    <row r="94" hidden="1">
      <c r="A94" s="19" t="s">
        <v>2528</v>
      </c>
      <c r="B94" s="6"/>
      <c r="C94" s="6"/>
      <c r="D94" s="6"/>
      <c r="E94" s="7"/>
    </row>
    <row r="95" hidden="1">
      <c r="A95" s="20" t="s">
        <v>2529</v>
      </c>
      <c r="B95" s="21" t="s">
        <v>2530</v>
      </c>
      <c r="C95" s="22" t="s">
        <v>2531</v>
      </c>
      <c r="D95" s="21" t="s">
        <v>2532</v>
      </c>
      <c r="E95" s="23" t="s">
        <v>13</v>
      </c>
    </row>
    <row r="96" hidden="1">
      <c r="A96" s="53" t="s">
        <v>2533</v>
      </c>
      <c r="B96" s="25">
        <v>17770.0</v>
      </c>
      <c r="C96" s="26">
        <v>17771.0</v>
      </c>
      <c r="D96" s="27">
        <v>1.0</v>
      </c>
      <c r="E96" s="28"/>
    </row>
    <row r="97" hidden="1">
      <c r="A97" s="53" t="s">
        <v>2535</v>
      </c>
      <c r="B97" s="29">
        <v>27030.0</v>
      </c>
      <c r="C97" s="26">
        <v>27030.0</v>
      </c>
      <c r="D97" s="27">
        <v>0.0</v>
      </c>
      <c r="E97" s="28"/>
    </row>
    <row r="98" hidden="1">
      <c r="A98" s="53" t="s">
        <v>2536</v>
      </c>
      <c r="B98" s="29">
        <v>0.0</v>
      </c>
      <c r="C98" s="26"/>
      <c r="D98" s="27">
        <v>0.0</v>
      </c>
      <c r="E98" s="28"/>
    </row>
    <row r="99" hidden="1">
      <c r="A99" s="53" t="s">
        <v>2538</v>
      </c>
      <c r="B99" s="29">
        <v>0.0</v>
      </c>
      <c r="C99" s="26"/>
      <c r="D99" s="27">
        <v>0.0</v>
      </c>
      <c r="E99" s="28"/>
    </row>
    <row r="100" hidden="1">
      <c r="A100" s="31" t="s">
        <v>2540</v>
      </c>
      <c r="B100" s="29">
        <v>0.0</v>
      </c>
      <c r="C100" s="26"/>
      <c r="D100" s="27">
        <v>0.0</v>
      </c>
      <c r="E100" s="28"/>
    </row>
    <row r="101" hidden="1">
      <c r="A101" s="31" t="s">
        <v>2541</v>
      </c>
      <c r="B101" s="29">
        <v>0.0</v>
      </c>
      <c r="C101" s="26"/>
      <c r="D101" s="27">
        <v>0.0</v>
      </c>
      <c r="E101" s="28"/>
    </row>
    <row r="102" hidden="1">
      <c r="A102" s="31" t="s">
        <v>2543</v>
      </c>
      <c r="B102" s="29">
        <v>80.0</v>
      </c>
      <c r="C102" s="26"/>
      <c r="D102" s="27">
        <v>-80.0</v>
      </c>
      <c r="E102" s="28"/>
    </row>
    <row r="103" hidden="1">
      <c r="A103" s="31" t="s">
        <v>2545</v>
      </c>
      <c r="B103" s="29">
        <v>640.0</v>
      </c>
      <c r="C103" s="26">
        <v>720.0</v>
      </c>
      <c r="D103" s="27">
        <v>80.0</v>
      </c>
      <c r="E103" s="34"/>
    </row>
    <row r="104" hidden="1">
      <c r="A104" s="54" t="s">
        <v>2546</v>
      </c>
      <c r="B104" s="29">
        <v>10019.0</v>
      </c>
      <c r="C104" s="29">
        <v>10019.0</v>
      </c>
      <c r="D104" s="27">
        <v>0.0</v>
      </c>
      <c r="E104" s="34"/>
    </row>
    <row r="105" hidden="1">
      <c r="A105" s="54" t="s">
        <v>2547</v>
      </c>
      <c r="B105" s="29">
        <v>34942.0</v>
      </c>
      <c r="C105" s="55">
        <v>34942.0</v>
      </c>
      <c r="D105" s="27">
        <v>0.0</v>
      </c>
      <c r="E105" s="34"/>
    </row>
    <row r="106" hidden="1">
      <c r="A106" s="54" t="s">
        <v>2548</v>
      </c>
      <c r="B106" s="29">
        <v>10957.0</v>
      </c>
      <c r="C106" s="55">
        <v>10957.0</v>
      </c>
      <c r="D106" s="27">
        <v>0.0</v>
      </c>
      <c r="E106" s="34"/>
    </row>
    <row r="107" hidden="1">
      <c r="A107" s="54" t="s">
        <v>2549</v>
      </c>
      <c r="B107" s="29">
        <v>9879.0</v>
      </c>
      <c r="C107" s="55">
        <v>9879.0</v>
      </c>
      <c r="D107" s="27">
        <v>0.0</v>
      </c>
      <c r="E107" s="34"/>
    </row>
    <row r="108" hidden="1">
      <c r="A108" s="54" t="s">
        <v>2551</v>
      </c>
      <c r="B108" s="29">
        <v>1190.0</v>
      </c>
      <c r="C108" s="55">
        <v>1190.0</v>
      </c>
      <c r="D108" s="27">
        <v>0.0</v>
      </c>
      <c r="E108" s="34"/>
    </row>
    <row r="109" hidden="1">
      <c r="A109" s="54" t="s">
        <v>2552</v>
      </c>
      <c r="B109" s="29">
        <v>3604.0</v>
      </c>
      <c r="C109" s="55">
        <v>3604.0</v>
      </c>
      <c r="D109" s="27">
        <v>0.0</v>
      </c>
      <c r="E109" s="34"/>
    </row>
    <row r="110" hidden="1">
      <c r="A110" s="35" t="s">
        <v>2553</v>
      </c>
      <c r="B110" s="29">
        <v>112504.0</v>
      </c>
      <c r="C110" s="55">
        <v>112504.0</v>
      </c>
      <c r="D110" s="27">
        <v>0.0</v>
      </c>
      <c r="E110" s="34"/>
    </row>
    <row r="111" hidden="1">
      <c r="A111" s="36" t="s">
        <v>2554</v>
      </c>
      <c r="B111" s="37">
        <v>3.0</v>
      </c>
      <c r="C111" s="27">
        <v>4.0</v>
      </c>
      <c r="D111" s="27">
        <v>1.0</v>
      </c>
      <c r="E111" s="38"/>
    </row>
    <row r="112" hidden="1"/>
    <row r="113" hidden="1"/>
    <row r="114" hidden="1">
      <c r="A114" s="5" t="s">
        <v>2556</v>
      </c>
      <c r="B114" s="6"/>
      <c r="C114" s="6"/>
      <c r="D114" s="6"/>
      <c r="E114" s="7"/>
    </row>
    <row r="115" hidden="1">
      <c r="A115" s="10"/>
      <c r="B115" s="11"/>
      <c r="C115" s="11"/>
      <c r="D115" s="11"/>
      <c r="E115" s="12"/>
    </row>
    <row r="116" hidden="1">
      <c r="A116" s="5" t="s">
        <v>2526</v>
      </c>
      <c r="B116" s="6"/>
      <c r="C116" s="6"/>
      <c r="D116" s="6"/>
      <c r="E116" s="7"/>
    </row>
    <row r="117" hidden="1">
      <c r="A117" s="10"/>
      <c r="B117" s="11"/>
      <c r="C117" s="11"/>
      <c r="D117" s="11"/>
      <c r="E117" s="12"/>
    </row>
    <row r="118" hidden="1">
      <c r="A118" s="13">
        <v>45915.0</v>
      </c>
      <c r="B118" s="6"/>
      <c r="C118" s="50" t="s">
        <v>2527</v>
      </c>
      <c r="D118" s="15">
        <v>45921.0</v>
      </c>
      <c r="E118" s="7"/>
    </row>
    <row r="119" hidden="1">
      <c r="A119" s="10"/>
      <c r="B119" s="11"/>
      <c r="C119" s="16"/>
      <c r="D119" s="11"/>
      <c r="E119" s="12"/>
    </row>
    <row r="120" hidden="1">
      <c r="A120" s="51" t="s">
        <v>3211</v>
      </c>
      <c r="B120" s="7"/>
      <c r="C120" s="16"/>
      <c r="D120" s="52" t="s">
        <v>3212</v>
      </c>
      <c r="E120" s="7"/>
    </row>
    <row r="121" hidden="1">
      <c r="A121" s="10"/>
      <c r="B121" s="12"/>
      <c r="C121" s="16"/>
      <c r="D121" s="11"/>
      <c r="E121" s="12"/>
    </row>
    <row r="122" hidden="1">
      <c r="A122" s="19" t="s">
        <v>2528</v>
      </c>
      <c r="B122" s="6"/>
      <c r="C122" s="6"/>
      <c r="D122" s="6"/>
      <c r="E122" s="7"/>
    </row>
    <row r="123" hidden="1">
      <c r="A123" s="20" t="s">
        <v>2529</v>
      </c>
      <c r="B123" s="21" t="s">
        <v>2530</v>
      </c>
      <c r="C123" s="22" t="s">
        <v>2531</v>
      </c>
      <c r="D123" s="21" t="s">
        <v>2532</v>
      </c>
      <c r="E123" s="23" t="s">
        <v>13</v>
      </c>
    </row>
    <row r="124" hidden="1">
      <c r="A124" s="53" t="s">
        <v>2533</v>
      </c>
      <c r="B124" s="25">
        <v>14052.0</v>
      </c>
      <c r="C124" s="26">
        <v>14052.0</v>
      </c>
      <c r="D124" s="27">
        <v>0.0</v>
      </c>
      <c r="E124" s="28"/>
    </row>
    <row r="125" hidden="1">
      <c r="A125" s="53" t="s">
        <v>2535</v>
      </c>
      <c r="B125" s="29">
        <v>17405.0</v>
      </c>
      <c r="C125" s="26">
        <v>17405.0</v>
      </c>
      <c r="D125" s="27">
        <v>0.0</v>
      </c>
      <c r="E125" s="28"/>
    </row>
    <row r="126" hidden="1">
      <c r="A126" s="53" t="s">
        <v>2536</v>
      </c>
      <c r="B126" s="29">
        <v>0.0</v>
      </c>
      <c r="C126" s="26"/>
      <c r="D126" s="27">
        <v>0.0</v>
      </c>
      <c r="E126" s="28"/>
    </row>
    <row r="127" hidden="1">
      <c r="A127" s="53" t="s">
        <v>2538</v>
      </c>
      <c r="B127" s="29">
        <v>0.0</v>
      </c>
      <c r="C127" s="26"/>
      <c r="D127" s="27">
        <v>0.0</v>
      </c>
      <c r="E127" s="28"/>
    </row>
    <row r="128" hidden="1">
      <c r="A128" s="31" t="s">
        <v>2540</v>
      </c>
      <c r="B128" s="29">
        <v>0.0</v>
      </c>
      <c r="C128" s="26"/>
      <c r="D128" s="27">
        <v>0.0</v>
      </c>
      <c r="E128" s="28"/>
    </row>
    <row r="129" hidden="1">
      <c r="A129" s="31" t="s">
        <v>2541</v>
      </c>
      <c r="B129" s="29">
        <v>170.0</v>
      </c>
      <c r="C129" s="26">
        <v>170.0</v>
      </c>
      <c r="D129" s="27">
        <v>0.0</v>
      </c>
      <c r="E129" s="28"/>
    </row>
    <row r="130" hidden="1">
      <c r="A130" s="31" t="s">
        <v>2543</v>
      </c>
      <c r="B130" s="29">
        <v>1198.0</v>
      </c>
      <c r="C130" s="26">
        <v>1198.0</v>
      </c>
      <c r="D130" s="27">
        <v>0.0</v>
      </c>
      <c r="E130" s="28"/>
    </row>
    <row r="131" hidden="1">
      <c r="A131" s="31" t="s">
        <v>2545</v>
      </c>
      <c r="B131" s="29">
        <v>440.0</v>
      </c>
      <c r="C131" s="26">
        <v>440.0</v>
      </c>
      <c r="D131" s="27">
        <v>0.0</v>
      </c>
      <c r="E131" s="34"/>
    </row>
    <row r="132" hidden="1">
      <c r="A132" s="54" t="s">
        <v>2546</v>
      </c>
      <c r="B132" s="29">
        <v>7597.0</v>
      </c>
      <c r="C132" s="29">
        <v>8793.0</v>
      </c>
      <c r="D132" s="27">
        <v>1196.0</v>
      </c>
      <c r="E132" s="34"/>
    </row>
    <row r="133" hidden="1">
      <c r="A133" s="54" t="s">
        <v>2547</v>
      </c>
      <c r="B133" s="29">
        <v>31625.0</v>
      </c>
      <c r="C133" s="55">
        <v>31625.0</v>
      </c>
      <c r="D133" s="27">
        <v>0.0</v>
      </c>
      <c r="E133" s="34"/>
    </row>
    <row r="134" hidden="1">
      <c r="A134" s="54" t="s">
        <v>2548</v>
      </c>
      <c r="B134" s="29">
        <v>11625.82</v>
      </c>
      <c r="C134" s="55">
        <v>11625.819999999998</v>
      </c>
      <c r="D134" s="27">
        <v>-1.8189894035458565E-12</v>
      </c>
      <c r="E134" s="34"/>
    </row>
    <row r="135" hidden="1">
      <c r="A135" s="54" t="s">
        <v>2549</v>
      </c>
      <c r="B135" s="29">
        <v>5969.0</v>
      </c>
      <c r="C135" s="55">
        <v>5969.0</v>
      </c>
      <c r="D135" s="27">
        <v>0.0</v>
      </c>
      <c r="E135" s="34"/>
    </row>
    <row r="136" hidden="1">
      <c r="A136" s="54" t="s">
        <v>2551</v>
      </c>
      <c r="B136" s="29">
        <v>543.0</v>
      </c>
      <c r="C136" s="55">
        <v>543.0</v>
      </c>
      <c r="D136" s="27">
        <v>0.0</v>
      </c>
      <c r="E136" s="34"/>
    </row>
    <row r="137" hidden="1">
      <c r="A137" s="54" t="s">
        <v>2552</v>
      </c>
      <c r="B137" s="29">
        <v>4415.0</v>
      </c>
      <c r="C137" s="55">
        <v>4415.0</v>
      </c>
      <c r="D137" s="27">
        <v>0.0</v>
      </c>
      <c r="E137" s="34"/>
    </row>
    <row r="138" hidden="1">
      <c r="A138" s="35" t="s">
        <v>2553</v>
      </c>
      <c r="B138" s="29">
        <v>90624.82</v>
      </c>
      <c r="C138" s="55">
        <v>90624.81999999998</v>
      </c>
      <c r="D138" s="27">
        <v>-2.9103830456733704E-11</v>
      </c>
      <c r="E138" s="34"/>
    </row>
    <row r="139" hidden="1">
      <c r="A139" s="36" t="s">
        <v>2554</v>
      </c>
      <c r="B139" s="37">
        <v>-5.4569682106375694E-12</v>
      </c>
      <c r="C139" s="27">
        <v>1196.0000000000146</v>
      </c>
      <c r="D139" s="27">
        <v>1196.00000000002</v>
      </c>
      <c r="E139" s="38"/>
    </row>
    <row r="140" hidden="1"/>
    <row r="141" hidden="1"/>
    <row r="142" hidden="1">
      <c r="A142" s="5" t="s">
        <v>2556</v>
      </c>
      <c r="B142" s="6"/>
      <c r="C142" s="6"/>
      <c r="D142" s="6"/>
      <c r="E142" s="7"/>
    </row>
    <row r="143" hidden="1">
      <c r="A143" s="10"/>
      <c r="B143" s="11"/>
      <c r="C143" s="11"/>
      <c r="D143" s="11"/>
      <c r="E143" s="12"/>
    </row>
    <row r="144" hidden="1">
      <c r="A144" s="5" t="s">
        <v>2526</v>
      </c>
      <c r="B144" s="6"/>
      <c r="C144" s="6"/>
      <c r="D144" s="6"/>
      <c r="E144" s="7"/>
    </row>
    <row r="145" hidden="1">
      <c r="A145" s="10"/>
      <c r="B145" s="11"/>
      <c r="C145" s="11"/>
      <c r="D145" s="11"/>
      <c r="E145" s="12"/>
    </row>
    <row r="146" hidden="1">
      <c r="A146" s="13">
        <v>45922.0</v>
      </c>
      <c r="B146" s="6"/>
      <c r="C146" s="50" t="s">
        <v>2527</v>
      </c>
      <c r="D146" s="15">
        <v>45928.0</v>
      </c>
      <c r="E146" s="7"/>
    </row>
    <row r="147" hidden="1">
      <c r="A147" s="10"/>
      <c r="B147" s="11"/>
      <c r="C147" s="16"/>
      <c r="D147" s="11"/>
      <c r="E147" s="12"/>
    </row>
    <row r="148" hidden="1">
      <c r="A148" s="51" t="s">
        <v>3211</v>
      </c>
      <c r="B148" s="7"/>
      <c r="C148" s="16"/>
      <c r="D148" s="52" t="s">
        <v>3212</v>
      </c>
      <c r="E148" s="7"/>
    </row>
    <row r="149" hidden="1">
      <c r="A149" s="10"/>
      <c r="B149" s="12"/>
      <c r="C149" s="16"/>
      <c r="D149" s="11"/>
      <c r="E149" s="12"/>
    </row>
    <row r="150" hidden="1">
      <c r="A150" s="19" t="s">
        <v>2528</v>
      </c>
      <c r="B150" s="6"/>
      <c r="C150" s="6"/>
      <c r="D150" s="6"/>
      <c r="E150" s="7"/>
    </row>
    <row r="151" hidden="1">
      <c r="A151" s="20" t="s">
        <v>2529</v>
      </c>
      <c r="B151" s="21" t="s">
        <v>2530</v>
      </c>
      <c r="C151" s="22" t="s">
        <v>2531</v>
      </c>
      <c r="D151" s="21" t="s">
        <v>2532</v>
      </c>
      <c r="E151" s="23" t="s">
        <v>13</v>
      </c>
    </row>
    <row r="152" hidden="1">
      <c r="A152" s="53" t="s">
        <v>2533</v>
      </c>
      <c r="B152" s="25">
        <v>9461.0</v>
      </c>
      <c r="C152" s="26">
        <v>9461.0</v>
      </c>
      <c r="D152" s="27">
        <v>0.0</v>
      </c>
      <c r="E152" s="28"/>
    </row>
    <row r="153" hidden="1">
      <c r="A153" s="53" t="s">
        <v>2535</v>
      </c>
      <c r="B153" s="29">
        <v>21614.0</v>
      </c>
      <c r="C153" s="26">
        <v>21614.0</v>
      </c>
      <c r="D153" s="27">
        <v>0.0</v>
      </c>
      <c r="E153" s="28"/>
    </row>
    <row r="154" hidden="1">
      <c r="A154" s="53" t="s">
        <v>2536</v>
      </c>
      <c r="B154" s="29">
        <v>0.0</v>
      </c>
      <c r="C154" s="26"/>
      <c r="D154" s="27">
        <v>0.0</v>
      </c>
      <c r="E154" s="28"/>
    </row>
    <row r="155" hidden="1">
      <c r="A155" s="53" t="s">
        <v>2538</v>
      </c>
      <c r="B155" s="29">
        <v>0.0</v>
      </c>
      <c r="C155" s="26"/>
      <c r="D155" s="27">
        <v>0.0</v>
      </c>
      <c r="E155" s="28"/>
    </row>
    <row r="156" hidden="1">
      <c r="A156" s="31" t="s">
        <v>2540</v>
      </c>
      <c r="B156" s="29">
        <v>0.0</v>
      </c>
      <c r="C156" s="26"/>
      <c r="D156" s="27">
        <v>0.0</v>
      </c>
      <c r="E156" s="28"/>
    </row>
    <row r="157" hidden="1">
      <c r="A157" s="31" t="s">
        <v>2541</v>
      </c>
      <c r="B157" s="29">
        <v>0.0</v>
      </c>
      <c r="C157" s="26"/>
      <c r="D157" s="27">
        <v>0.0</v>
      </c>
      <c r="E157" s="28"/>
    </row>
    <row r="158" hidden="1">
      <c r="A158" s="31" t="s">
        <v>2543</v>
      </c>
      <c r="B158" s="29">
        <v>1508.0</v>
      </c>
      <c r="C158" s="26">
        <v>1508.0</v>
      </c>
      <c r="D158" s="27">
        <v>0.0</v>
      </c>
      <c r="E158" s="28"/>
    </row>
    <row r="159" hidden="1">
      <c r="A159" s="31" t="s">
        <v>2545</v>
      </c>
      <c r="B159" s="29">
        <v>440.0</v>
      </c>
      <c r="C159" s="26">
        <v>360.0</v>
      </c>
      <c r="D159" s="27">
        <v>-80.0</v>
      </c>
      <c r="E159" s="34"/>
    </row>
    <row r="160" hidden="1">
      <c r="A160" s="54" t="s">
        <v>2546</v>
      </c>
      <c r="B160" s="29">
        <v>12768.0</v>
      </c>
      <c r="C160" s="29">
        <v>12768.0</v>
      </c>
      <c r="D160" s="27">
        <v>0.0</v>
      </c>
      <c r="E160" s="34"/>
    </row>
    <row r="161" hidden="1">
      <c r="A161" s="54" t="s">
        <v>2547</v>
      </c>
      <c r="B161" s="29">
        <v>7081.0</v>
      </c>
      <c r="C161" s="55">
        <v>7081.0</v>
      </c>
      <c r="D161" s="27">
        <v>0.0</v>
      </c>
      <c r="E161" s="34"/>
    </row>
    <row r="162" hidden="1">
      <c r="A162" s="54" t="s">
        <v>2548</v>
      </c>
      <c r="B162" s="29">
        <v>16783.3</v>
      </c>
      <c r="C162" s="55">
        <v>16783.300000000003</v>
      </c>
      <c r="D162" s="27">
        <v>3.637978807091713E-12</v>
      </c>
      <c r="E162" s="34"/>
    </row>
    <row r="163" hidden="1">
      <c r="A163" s="54" t="s">
        <v>2549</v>
      </c>
      <c r="B163" s="29">
        <v>4510.0</v>
      </c>
      <c r="C163" s="55">
        <v>4510.0</v>
      </c>
      <c r="D163" s="27">
        <v>0.0</v>
      </c>
      <c r="E163" s="34"/>
    </row>
    <row r="164" hidden="1">
      <c r="A164" s="54" t="s">
        <v>2551</v>
      </c>
      <c r="B164" s="29">
        <v>857.0</v>
      </c>
      <c r="C164" s="55">
        <v>857.0</v>
      </c>
      <c r="D164" s="27">
        <v>0.0</v>
      </c>
      <c r="E164" s="34"/>
    </row>
    <row r="165" hidden="1">
      <c r="A165" s="54" t="s">
        <v>2552</v>
      </c>
      <c r="B165" s="29">
        <v>1608.6</v>
      </c>
      <c r="C165" s="55">
        <v>1608.6</v>
      </c>
      <c r="D165" s="27">
        <v>0.0</v>
      </c>
      <c r="E165" s="34"/>
    </row>
    <row r="166" hidden="1">
      <c r="A166" s="35" t="s">
        <v>2553</v>
      </c>
      <c r="B166" s="29">
        <v>75011.40000000001</v>
      </c>
      <c r="C166" s="55">
        <v>75011.4</v>
      </c>
      <c r="D166" s="27">
        <v>-1.4551915228366852E-11</v>
      </c>
      <c r="E166" s="34"/>
    </row>
    <row r="167" hidden="1">
      <c r="A167" s="36" t="s">
        <v>2554</v>
      </c>
      <c r="B167" s="37">
        <v>10.899999999997817</v>
      </c>
      <c r="C167" s="27">
        <v>-69.09999999999127</v>
      </c>
      <c r="D167" s="27">
        <v>-79.99999999998909</v>
      </c>
      <c r="E167" s="38"/>
    </row>
    <row r="168" hidden="1"/>
    <row r="169" hidden="1"/>
    <row r="170" hidden="1">
      <c r="A170" s="5" t="s">
        <v>2556</v>
      </c>
      <c r="B170" s="6"/>
      <c r="C170" s="6"/>
      <c r="D170" s="6"/>
      <c r="E170" s="7"/>
    </row>
    <row r="171" hidden="1">
      <c r="A171" s="10"/>
      <c r="B171" s="11"/>
      <c r="C171" s="11"/>
      <c r="D171" s="11"/>
      <c r="E171" s="12"/>
    </row>
    <row r="172" hidden="1">
      <c r="A172" s="5" t="s">
        <v>2526</v>
      </c>
      <c r="B172" s="6"/>
      <c r="C172" s="6"/>
      <c r="D172" s="6"/>
      <c r="E172" s="7"/>
    </row>
    <row r="173" hidden="1">
      <c r="A173" s="10"/>
      <c r="B173" s="11"/>
      <c r="C173" s="11"/>
      <c r="D173" s="11"/>
      <c r="E173" s="12"/>
    </row>
    <row r="174" hidden="1">
      <c r="A174" s="13">
        <v>45929.0</v>
      </c>
      <c r="B174" s="6"/>
      <c r="C174" s="50" t="s">
        <v>2527</v>
      </c>
      <c r="D174" s="15">
        <v>45930.0</v>
      </c>
      <c r="E174" s="7"/>
    </row>
    <row r="175" hidden="1">
      <c r="A175" s="10"/>
      <c r="B175" s="11"/>
      <c r="C175" s="16"/>
      <c r="D175" s="11"/>
      <c r="E175" s="12"/>
    </row>
    <row r="176" hidden="1">
      <c r="A176" s="51" t="s">
        <v>3211</v>
      </c>
      <c r="B176" s="7"/>
      <c r="C176" s="16"/>
      <c r="D176" s="52" t="s">
        <v>3213</v>
      </c>
      <c r="E176" s="7"/>
    </row>
    <row r="177" hidden="1">
      <c r="A177" s="10"/>
      <c r="B177" s="12"/>
      <c r="C177" s="16"/>
      <c r="D177" s="11"/>
      <c r="E177" s="12"/>
    </row>
    <row r="178" hidden="1">
      <c r="A178" s="19" t="s">
        <v>2528</v>
      </c>
      <c r="B178" s="6"/>
      <c r="C178" s="6"/>
      <c r="D178" s="6"/>
      <c r="E178" s="7"/>
    </row>
    <row r="179" hidden="1">
      <c r="A179" s="20" t="s">
        <v>2529</v>
      </c>
      <c r="B179" s="21" t="s">
        <v>2530</v>
      </c>
      <c r="C179" s="22" t="s">
        <v>2531</v>
      </c>
      <c r="D179" s="21" t="s">
        <v>2532</v>
      </c>
      <c r="E179" s="23" t="s">
        <v>13</v>
      </c>
    </row>
    <row r="180" hidden="1">
      <c r="A180" s="53" t="s">
        <v>2533</v>
      </c>
      <c r="B180" s="25">
        <v>3302.0</v>
      </c>
      <c r="C180" s="26">
        <v>3302.0</v>
      </c>
      <c r="D180" s="27">
        <v>0.0</v>
      </c>
      <c r="E180" s="28"/>
    </row>
    <row r="181" hidden="1">
      <c r="A181" s="53" t="s">
        <v>2535</v>
      </c>
      <c r="B181" s="29">
        <v>6220.0</v>
      </c>
      <c r="C181" s="26">
        <v>6220.0</v>
      </c>
      <c r="D181" s="27">
        <v>0.0</v>
      </c>
      <c r="E181" s="28"/>
    </row>
    <row r="182" hidden="1">
      <c r="A182" s="53" t="s">
        <v>2536</v>
      </c>
      <c r="B182" s="29">
        <v>0.0</v>
      </c>
      <c r="C182" s="26"/>
      <c r="D182" s="27">
        <v>0.0</v>
      </c>
      <c r="E182" s="28"/>
    </row>
    <row r="183" hidden="1">
      <c r="A183" s="53" t="s">
        <v>2538</v>
      </c>
      <c r="B183" s="29">
        <v>0.0</v>
      </c>
      <c r="C183" s="26"/>
      <c r="D183" s="27">
        <v>0.0</v>
      </c>
      <c r="E183" s="28"/>
    </row>
    <row r="184" hidden="1">
      <c r="A184" s="31" t="s">
        <v>2540</v>
      </c>
      <c r="B184" s="29">
        <v>0.0</v>
      </c>
      <c r="C184" s="26"/>
      <c r="D184" s="27">
        <v>0.0</v>
      </c>
      <c r="E184" s="28"/>
    </row>
    <row r="185" hidden="1">
      <c r="A185" s="31" t="s">
        <v>2541</v>
      </c>
      <c r="B185" s="29">
        <v>0.0</v>
      </c>
      <c r="C185" s="26"/>
      <c r="D185" s="27">
        <v>0.0</v>
      </c>
      <c r="E185" s="28"/>
    </row>
    <row r="186" hidden="1">
      <c r="A186" s="31" t="s">
        <v>2543</v>
      </c>
      <c r="B186" s="29">
        <v>0.0</v>
      </c>
      <c r="C186" s="26"/>
      <c r="D186" s="27">
        <v>0.0</v>
      </c>
      <c r="E186" s="28"/>
    </row>
    <row r="187" hidden="1">
      <c r="A187" s="31" t="s">
        <v>2545</v>
      </c>
      <c r="B187" s="29">
        <v>80.0</v>
      </c>
      <c r="C187" s="26">
        <v>80.0</v>
      </c>
      <c r="D187" s="27">
        <v>0.0</v>
      </c>
      <c r="E187" s="34"/>
    </row>
    <row r="188" hidden="1">
      <c r="A188" s="54" t="s">
        <v>2546</v>
      </c>
      <c r="B188" s="29">
        <v>1520.0</v>
      </c>
      <c r="C188" s="29">
        <v>1520.0</v>
      </c>
      <c r="D188" s="27">
        <v>0.0</v>
      </c>
      <c r="E188" s="34"/>
    </row>
    <row r="189" hidden="1">
      <c r="A189" s="54" t="s">
        <v>2547</v>
      </c>
      <c r="B189" s="29">
        <v>1400.0</v>
      </c>
      <c r="C189" s="55">
        <v>1400.0</v>
      </c>
      <c r="D189" s="27">
        <v>0.0</v>
      </c>
      <c r="E189" s="34"/>
    </row>
    <row r="190" hidden="1">
      <c r="A190" s="54" t="s">
        <v>2548</v>
      </c>
      <c r="B190" s="29">
        <v>5420.0</v>
      </c>
      <c r="C190" s="55">
        <v>5420.0</v>
      </c>
      <c r="D190" s="27">
        <v>0.0</v>
      </c>
      <c r="E190" s="34"/>
    </row>
    <row r="191" hidden="1">
      <c r="A191" s="54" t="s">
        <v>2549</v>
      </c>
      <c r="B191" s="29">
        <v>1764.0</v>
      </c>
      <c r="C191" s="55">
        <v>1764.0</v>
      </c>
      <c r="D191" s="27">
        <v>0.0</v>
      </c>
      <c r="E191" s="34"/>
    </row>
    <row r="192" hidden="1">
      <c r="A192" s="54" t="s">
        <v>2551</v>
      </c>
      <c r="B192" s="29">
        <v>658.0</v>
      </c>
      <c r="C192" s="55">
        <v>658.0</v>
      </c>
      <c r="D192" s="27">
        <v>0.0</v>
      </c>
      <c r="E192" s="34"/>
    </row>
    <row r="193" hidden="1">
      <c r="A193" s="54" t="s">
        <v>2552</v>
      </c>
      <c r="B193" s="29">
        <v>1426.0</v>
      </c>
      <c r="C193" s="55">
        <v>1426.0</v>
      </c>
      <c r="D193" s="27">
        <v>0.0</v>
      </c>
      <c r="E193" s="34"/>
    </row>
    <row r="194" hidden="1">
      <c r="A194" s="35" t="s">
        <v>2553</v>
      </c>
      <c r="B194" s="29">
        <v>20364.0</v>
      </c>
      <c r="C194" s="55">
        <v>20364.0</v>
      </c>
      <c r="D194" s="27">
        <v>0.0</v>
      </c>
      <c r="E194" s="34"/>
    </row>
    <row r="195" hidden="1">
      <c r="A195" s="36" t="s">
        <v>2554</v>
      </c>
      <c r="B195" s="37">
        <v>0.0</v>
      </c>
      <c r="C195" s="27">
        <v>0.0</v>
      </c>
      <c r="D195" s="27">
        <v>0.0</v>
      </c>
      <c r="E195" s="38"/>
    </row>
    <row r="196" hidden="1"/>
    <row r="197" hidden="1"/>
    <row r="198" hidden="1">
      <c r="A198" s="5" t="s">
        <v>2556</v>
      </c>
      <c r="B198" s="6"/>
      <c r="C198" s="6"/>
      <c r="D198" s="6"/>
      <c r="E198" s="7"/>
    </row>
    <row r="199" hidden="1">
      <c r="A199" s="10"/>
      <c r="B199" s="11"/>
      <c r="C199" s="11"/>
      <c r="D199" s="11"/>
      <c r="E199" s="12"/>
    </row>
    <row r="200" hidden="1">
      <c r="A200" s="5" t="s">
        <v>2526</v>
      </c>
      <c r="B200" s="6"/>
      <c r="C200" s="6"/>
      <c r="D200" s="6"/>
      <c r="E200" s="7"/>
    </row>
    <row r="201" hidden="1">
      <c r="A201" s="10"/>
      <c r="B201" s="11"/>
      <c r="C201" s="11"/>
      <c r="D201" s="11"/>
      <c r="E201" s="12"/>
    </row>
    <row r="202" hidden="1">
      <c r="A202" s="13">
        <v>45931.0</v>
      </c>
      <c r="B202" s="6"/>
      <c r="C202" s="50" t="s">
        <v>2527</v>
      </c>
      <c r="D202" s="15">
        <v>45935.0</v>
      </c>
      <c r="E202" s="7"/>
    </row>
    <row r="203" hidden="1">
      <c r="A203" s="10"/>
      <c r="B203" s="11"/>
      <c r="C203" s="16"/>
      <c r="D203" s="11"/>
      <c r="E203" s="12"/>
    </row>
    <row r="204" hidden="1">
      <c r="A204" s="51" t="s">
        <v>3214</v>
      </c>
      <c r="B204" s="7"/>
      <c r="C204" s="16"/>
      <c r="D204" s="52" t="s">
        <v>3212</v>
      </c>
      <c r="E204" s="7"/>
    </row>
    <row r="205" hidden="1">
      <c r="A205" s="10"/>
      <c r="B205" s="12"/>
      <c r="C205" s="16"/>
      <c r="D205" s="11"/>
      <c r="E205" s="12"/>
    </row>
    <row r="206" hidden="1">
      <c r="A206" s="19" t="s">
        <v>2528</v>
      </c>
      <c r="B206" s="6"/>
      <c r="C206" s="6"/>
      <c r="D206" s="6"/>
      <c r="E206" s="7"/>
    </row>
    <row r="207" hidden="1">
      <c r="A207" s="20" t="s">
        <v>2529</v>
      </c>
      <c r="B207" s="21" t="s">
        <v>2530</v>
      </c>
      <c r="C207" s="22" t="s">
        <v>2531</v>
      </c>
      <c r="D207" s="21" t="s">
        <v>2532</v>
      </c>
      <c r="E207" s="23" t="s">
        <v>13</v>
      </c>
    </row>
    <row r="208" hidden="1">
      <c r="A208" s="53" t="s">
        <v>2533</v>
      </c>
      <c r="B208" s="25">
        <v>12386.0</v>
      </c>
      <c r="C208" s="26">
        <v>12386.0</v>
      </c>
      <c r="D208" s="27">
        <v>0.0</v>
      </c>
      <c r="E208" s="28"/>
    </row>
    <row r="209" hidden="1">
      <c r="A209" s="53" t="s">
        <v>2535</v>
      </c>
      <c r="B209" s="29">
        <v>17704.0</v>
      </c>
      <c r="C209" s="26">
        <v>17704.0</v>
      </c>
      <c r="D209" s="27">
        <v>0.0</v>
      </c>
      <c r="E209" s="28"/>
    </row>
    <row r="210" hidden="1">
      <c r="A210" s="53" t="s">
        <v>2536</v>
      </c>
      <c r="B210" s="29">
        <v>0.0</v>
      </c>
      <c r="C210" s="26"/>
      <c r="D210" s="27">
        <v>0.0</v>
      </c>
      <c r="E210" s="28"/>
    </row>
    <row r="211" hidden="1">
      <c r="A211" s="53" t="s">
        <v>2538</v>
      </c>
      <c r="B211" s="29">
        <v>0.0</v>
      </c>
      <c r="C211" s="26"/>
      <c r="D211" s="27">
        <v>0.0</v>
      </c>
      <c r="E211" s="28"/>
    </row>
    <row r="212" hidden="1">
      <c r="A212" s="31" t="s">
        <v>2540</v>
      </c>
      <c r="B212" s="29">
        <v>0.0</v>
      </c>
      <c r="C212" s="26"/>
      <c r="D212" s="27">
        <v>0.0</v>
      </c>
      <c r="E212" s="28"/>
    </row>
    <row r="213" hidden="1">
      <c r="A213" s="31" t="s">
        <v>2541</v>
      </c>
      <c r="B213" s="29">
        <v>3312.0</v>
      </c>
      <c r="C213" s="26">
        <v>3312.0</v>
      </c>
      <c r="D213" s="27">
        <v>0.0</v>
      </c>
      <c r="E213" s="28"/>
    </row>
    <row r="214" hidden="1">
      <c r="A214" s="31" t="s">
        <v>2543</v>
      </c>
      <c r="B214" s="29">
        <v>0.0</v>
      </c>
      <c r="C214" s="26"/>
      <c r="D214" s="27">
        <v>0.0</v>
      </c>
      <c r="E214" s="28"/>
    </row>
    <row r="215" hidden="1">
      <c r="A215" s="31" t="s">
        <v>2545</v>
      </c>
      <c r="B215" s="29">
        <v>600.0</v>
      </c>
      <c r="C215" s="26">
        <v>640.0</v>
      </c>
      <c r="D215" s="27">
        <v>40.0</v>
      </c>
      <c r="E215" s="34"/>
    </row>
    <row r="216" hidden="1">
      <c r="A216" s="54" t="s">
        <v>2546</v>
      </c>
      <c r="B216" s="29">
        <v>7479.0</v>
      </c>
      <c r="C216" s="29">
        <v>7479.0</v>
      </c>
      <c r="D216" s="27">
        <v>0.0</v>
      </c>
      <c r="E216" s="34"/>
    </row>
    <row r="217" hidden="1">
      <c r="A217" s="54" t="s">
        <v>2547</v>
      </c>
      <c r="B217" s="29">
        <v>2679.0</v>
      </c>
      <c r="C217" s="55">
        <v>2679.0</v>
      </c>
      <c r="D217" s="27">
        <v>0.0</v>
      </c>
      <c r="E217" s="34"/>
    </row>
    <row r="218" hidden="1">
      <c r="A218" s="54" t="s">
        <v>2548</v>
      </c>
      <c r="B218" s="29">
        <v>24085.0</v>
      </c>
      <c r="C218" s="55">
        <v>24085.0</v>
      </c>
      <c r="D218" s="27">
        <v>0.0</v>
      </c>
      <c r="E218" s="34"/>
    </row>
    <row r="219" hidden="1">
      <c r="A219" s="54" t="s">
        <v>2549</v>
      </c>
      <c r="B219" s="29">
        <v>5022.0</v>
      </c>
      <c r="C219" s="55">
        <v>5022.0</v>
      </c>
      <c r="D219" s="27">
        <v>0.0</v>
      </c>
      <c r="E219" s="34"/>
    </row>
    <row r="220" hidden="1">
      <c r="A220" s="54" t="s">
        <v>2551</v>
      </c>
      <c r="B220" s="29">
        <v>1106.0</v>
      </c>
      <c r="C220" s="55">
        <v>1106.0</v>
      </c>
      <c r="D220" s="27">
        <v>0.0</v>
      </c>
      <c r="E220" s="34"/>
    </row>
    <row r="221" hidden="1">
      <c r="A221" s="54" t="s">
        <v>2552</v>
      </c>
      <c r="B221" s="29">
        <v>4434.0</v>
      </c>
      <c r="C221" s="55">
        <v>4434.0</v>
      </c>
      <c r="D221" s="27">
        <v>0.0</v>
      </c>
      <c r="E221" s="34"/>
    </row>
    <row r="222" hidden="1">
      <c r="A222" s="35" t="s">
        <v>2553</v>
      </c>
      <c r="B222" s="29">
        <v>74372.5</v>
      </c>
      <c r="C222" s="55">
        <v>74372.5</v>
      </c>
      <c r="D222" s="27">
        <v>0.0</v>
      </c>
      <c r="E222" s="34"/>
    </row>
    <row r="223" hidden="1">
      <c r="A223" s="36" t="s">
        <v>2554</v>
      </c>
      <c r="B223" s="37">
        <v>0.5</v>
      </c>
      <c r="C223" s="27">
        <v>40.5</v>
      </c>
      <c r="D223" s="27">
        <v>40.0</v>
      </c>
      <c r="E223" s="38"/>
    </row>
    <row r="224" hidden="1"/>
    <row r="225" hidden="1"/>
    <row r="226" hidden="1">
      <c r="A226" s="5" t="s">
        <v>2556</v>
      </c>
      <c r="B226" s="6"/>
      <c r="C226" s="6"/>
      <c r="D226" s="6"/>
      <c r="E226" s="7"/>
    </row>
    <row r="227" hidden="1">
      <c r="A227" s="10"/>
      <c r="B227" s="11"/>
      <c r="C227" s="11"/>
      <c r="D227" s="11"/>
      <c r="E227" s="12"/>
    </row>
    <row r="228" hidden="1">
      <c r="A228" s="5" t="s">
        <v>2526</v>
      </c>
      <c r="B228" s="6"/>
      <c r="C228" s="6"/>
      <c r="D228" s="6"/>
      <c r="E228" s="7"/>
    </row>
    <row r="229" hidden="1">
      <c r="A229" s="10"/>
      <c r="B229" s="11"/>
      <c r="C229" s="11"/>
      <c r="D229" s="11"/>
      <c r="E229" s="12"/>
    </row>
    <row r="230" hidden="1">
      <c r="A230" s="13">
        <v>45936.0</v>
      </c>
      <c r="B230" s="6"/>
      <c r="C230" s="50" t="s">
        <v>2527</v>
      </c>
      <c r="D230" s="15">
        <v>45942.0</v>
      </c>
      <c r="E230" s="7"/>
    </row>
    <row r="231" hidden="1">
      <c r="A231" s="10"/>
      <c r="B231" s="11"/>
      <c r="C231" s="16"/>
      <c r="D231" s="11"/>
      <c r="E231" s="12"/>
    </row>
    <row r="232" hidden="1">
      <c r="A232" s="51" t="s">
        <v>3211</v>
      </c>
      <c r="B232" s="7"/>
      <c r="C232" s="16"/>
      <c r="D232" s="52" t="s">
        <v>3212</v>
      </c>
      <c r="E232" s="7"/>
    </row>
    <row r="233" hidden="1">
      <c r="A233" s="10"/>
      <c r="B233" s="12"/>
      <c r="C233" s="16"/>
      <c r="D233" s="11"/>
      <c r="E233" s="12"/>
    </row>
    <row r="234" hidden="1">
      <c r="A234" s="19" t="s">
        <v>2528</v>
      </c>
      <c r="B234" s="6"/>
      <c r="C234" s="6"/>
      <c r="D234" s="6"/>
      <c r="E234" s="7"/>
    </row>
    <row r="235" hidden="1">
      <c r="A235" s="20" t="s">
        <v>2529</v>
      </c>
      <c r="B235" s="21" t="s">
        <v>2530</v>
      </c>
      <c r="C235" s="22" t="s">
        <v>2531</v>
      </c>
      <c r="D235" s="21" t="s">
        <v>2532</v>
      </c>
      <c r="E235" s="23" t="s">
        <v>13</v>
      </c>
    </row>
    <row r="236" hidden="1">
      <c r="A236" s="53" t="s">
        <v>2533</v>
      </c>
      <c r="B236" s="25">
        <v>11792.0</v>
      </c>
      <c r="C236" s="26">
        <v>12392.0</v>
      </c>
      <c r="D236" s="27">
        <v>600.0</v>
      </c>
      <c r="E236" s="28" t="s">
        <v>3215</v>
      </c>
    </row>
    <row r="237" hidden="1">
      <c r="A237" s="53" t="s">
        <v>2535</v>
      </c>
      <c r="B237" s="29">
        <v>33534.0</v>
      </c>
      <c r="C237" s="26">
        <v>33534.0</v>
      </c>
      <c r="D237" s="27">
        <v>0.0</v>
      </c>
      <c r="E237" s="28"/>
    </row>
    <row r="238" hidden="1">
      <c r="A238" s="53" t="s">
        <v>2536</v>
      </c>
      <c r="B238" s="29">
        <v>0.0</v>
      </c>
      <c r="C238" s="26"/>
      <c r="D238" s="27">
        <v>0.0</v>
      </c>
      <c r="E238" s="28"/>
    </row>
    <row r="239" hidden="1">
      <c r="A239" s="53" t="s">
        <v>2538</v>
      </c>
      <c r="B239" s="29">
        <v>0.0</v>
      </c>
      <c r="C239" s="26"/>
      <c r="D239" s="27">
        <v>0.0</v>
      </c>
      <c r="E239" s="28"/>
    </row>
    <row r="240" hidden="1">
      <c r="A240" s="31" t="s">
        <v>2540</v>
      </c>
      <c r="B240" s="29">
        <v>0.0</v>
      </c>
      <c r="C240" s="26"/>
      <c r="D240" s="27">
        <v>0.0</v>
      </c>
      <c r="E240" s="28"/>
    </row>
    <row r="241" hidden="1">
      <c r="A241" s="31" t="s">
        <v>2541</v>
      </c>
      <c r="B241" s="29">
        <v>0.0</v>
      </c>
      <c r="C241" s="26"/>
      <c r="D241" s="27">
        <v>0.0</v>
      </c>
      <c r="E241" s="28"/>
    </row>
    <row r="242" hidden="1">
      <c r="A242" s="31" t="s">
        <v>2543</v>
      </c>
      <c r="B242" s="29">
        <v>300.0</v>
      </c>
      <c r="C242" s="26">
        <v>300.0</v>
      </c>
      <c r="D242" s="27">
        <v>0.0</v>
      </c>
      <c r="E242" s="28" t="s">
        <v>44</v>
      </c>
    </row>
    <row r="243" hidden="1">
      <c r="A243" s="31" t="s">
        <v>2545</v>
      </c>
      <c r="B243" s="29">
        <v>720.0</v>
      </c>
      <c r="C243" s="26">
        <v>800.0</v>
      </c>
      <c r="D243" s="27">
        <v>80.0</v>
      </c>
      <c r="E243" s="34"/>
    </row>
    <row r="244" hidden="1">
      <c r="A244" s="54" t="s">
        <v>2546</v>
      </c>
      <c r="B244" s="29">
        <v>10460.0</v>
      </c>
      <c r="C244" s="29">
        <v>10460.0</v>
      </c>
      <c r="D244" s="27">
        <v>0.0</v>
      </c>
      <c r="E244" s="34"/>
    </row>
    <row r="245" hidden="1">
      <c r="A245" s="54" t="s">
        <v>2547</v>
      </c>
      <c r="B245" s="29">
        <v>1305.0</v>
      </c>
      <c r="C245" s="55">
        <v>1305.0</v>
      </c>
      <c r="D245" s="27">
        <v>0.0</v>
      </c>
      <c r="E245" s="34"/>
    </row>
    <row r="246" hidden="1">
      <c r="A246" s="54" t="s">
        <v>2548</v>
      </c>
      <c r="B246" s="29">
        <v>16167.0</v>
      </c>
      <c r="C246" s="55">
        <v>16167.0</v>
      </c>
      <c r="D246" s="27">
        <v>0.0</v>
      </c>
      <c r="E246" s="34"/>
    </row>
    <row r="247" hidden="1">
      <c r="A247" s="54" t="s">
        <v>2549</v>
      </c>
      <c r="B247" s="29">
        <v>6594.0</v>
      </c>
      <c r="C247" s="55">
        <v>6594.0</v>
      </c>
      <c r="D247" s="27">
        <v>0.0</v>
      </c>
      <c r="E247" s="34"/>
    </row>
    <row r="248" hidden="1">
      <c r="A248" s="54" t="s">
        <v>2551</v>
      </c>
      <c r="B248" s="29">
        <v>329.0</v>
      </c>
      <c r="C248" s="55">
        <v>329.0</v>
      </c>
      <c r="D248" s="27">
        <v>0.0</v>
      </c>
      <c r="E248" s="34"/>
    </row>
    <row r="249" hidden="1">
      <c r="A249" s="54" t="s">
        <v>2552</v>
      </c>
      <c r="B249" s="29">
        <v>1577.0</v>
      </c>
      <c r="C249" s="55">
        <v>1577.0</v>
      </c>
      <c r="D249" s="27">
        <v>0.0</v>
      </c>
      <c r="E249" s="34"/>
    </row>
    <row r="250" hidden="1">
      <c r="A250" s="35" t="s">
        <v>2553</v>
      </c>
      <c r="B250" s="29">
        <v>81239.0</v>
      </c>
      <c r="C250" s="55">
        <v>81816.0</v>
      </c>
      <c r="D250" s="27">
        <v>577.0</v>
      </c>
      <c r="E250" s="34"/>
    </row>
    <row r="251" hidden="1">
      <c r="A251" s="36" t="s">
        <v>2554</v>
      </c>
      <c r="B251" s="37">
        <v>-38.0</v>
      </c>
      <c r="C251" s="27">
        <v>65.0</v>
      </c>
      <c r="D251" s="27">
        <v>103.0</v>
      </c>
      <c r="E251" s="38"/>
    </row>
    <row r="252" hidden="1"/>
    <row r="253" hidden="1"/>
    <row r="254" hidden="1">
      <c r="A254" s="5" t="s">
        <v>2556</v>
      </c>
      <c r="B254" s="6"/>
      <c r="C254" s="6"/>
      <c r="D254" s="6"/>
      <c r="E254" s="7"/>
    </row>
    <row r="255" hidden="1">
      <c r="A255" s="10"/>
      <c r="B255" s="11"/>
      <c r="C255" s="11"/>
      <c r="D255" s="11"/>
      <c r="E255" s="12"/>
    </row>
    <row r="256" hidden="1">
      <c r="A256" s="5" t="s">
        <v>2526</v>
      </c>
      <c r="B256" s="6"/>
      <c r="C256" s="6"/>
      <c r="D256" s="6"/>
      <c r="E256" s="7"/>
    </row>
    <row r="257" hidden="1">
      <c r="A257" s="10"/>
      <c r="B257" s="11"/>
      <c r="C257" s="11"/>
      <c r="D257" s="11"/>
      <c r="E257" s="12"/>
    </row>
    <row r="258" hidden="1">
      <c r="A258" s="13">
        <v>45943.0</v>
      </c>
      <c r="B258" s="6"/>
      <c r="C258" s="50" t="s">
        <v>2527</v>
      </c>
      <c r="D258" s="15">
        <v>45949.0</v>
      </c>
      <c r="E258" s="7"/>
    </row>
    <row r="259" hidden="1">
      <c r="A259" s="10"/>
      <c r="B259" s="11"/>
      <c r="C259" s="16"/>
      <c r="D259" s="11"/>
      <c r="E259" s="12"/>
    </row>
    <row r="260" hidden="1">
      <c r="A260" s="51" t="s">
        <v>3211</v>
      </c>
      <c r="B260" s="7"/>
      <c r="C260" s="16"/>
      <c r="D260" s="52" t="s">
        <v>3212</v>
      </c>
      <c r="E260" s="7"/>
    </row>
    <row r="261" hidden="1">
      <c r="A261" s="10"/>
      <c r="B261" s="12"/>
      <c r="C261" s="16"/>
      <c r="D261" s="11"/>
      <c r="E261" s="12"/>
    </row>
    <row r="262" hidden="1">
      <c r="A262" s="19" t="s">
        <v>2528</v>
      </c>
      <c r="B262" s="6"/>
      <c r="C262" s="6"/>
      <c r="D262" s="6"/>
      <c r="E262" s="7"/>
    </row>
    <row r="263" hidden="1">
      <c r="A263" s="20" t="s">
        <v>2529</v>
      </c>
      <c r="B263" s="21" t="s">
        <v>2530</v>
      </c>
      <c r="C263" s="22" t="s">
        <v>2531</v>
      </c>
      <c r="D263" s="21" t="s">
        <v>2532</v>
      </c>
      <c r="E263" s="23" t="s">
        <v>13</v>
      </c>
    </row>
    <row r="264" hidden="1">
      <c r="A264" s="53" t="s">
        <v>2533</v>
      </c>
      <c r="B264" s="25">
        <v>18657.0</v>
      </c>
      <c r="C264" s="26">
        <v>18189.0</v>
      </c>
      <c r="D264" s="27">
        <v>-468.0</v>
      </c>
      <c r="E264" s="28"/>
    </row>
    <row r="265" hidden="1">
      <c r="A265" s="53" t="s">
        <v>2535</v>
      </c>
      <c r="B265" s="29">
        <v>24931.0</v>
      </c>
      <c r="C265" s="26">
        <v>24931.0</v>
      </c>
      <c r="D265" s="27">
        <v>0.0</v>
      </c>
      <c r="E265" s="28"/>
    </row>
    <row r="266" hidden="1">
      <c r="A266" s="53" t="s">
        <v>2536</v>
      </c>
      <c r="B266" s="29">
        <v>0.0</v>
      </c>
      <c r="C266" s="26"/>
      <c r="D266" s="27">
        <v>0.0</v>
      </c>
      <c r="E266" s="28"/>
    </row>
    <row r="267" hidden="1">
      <c r="A267" s="53" t="s">
        <v>2538</v>
      </c>
      <c r="B267" s="29">
        <v>0.0</v>
      </c>
      <c r="C267" s="26"/>
      <c r="D267" s="27">
        <v>0.0</v>
      </c>
      <c r="E267" s="28"/>
    </row>
    <row r="268" hidden="1">
      <c r="A268" s="31" t="s">
        <v>2540</v>
      </c>
      <c r="B268" s="29">
        <v>0.0</v>
      </c>
      <c r="C268" s="26"/>
      <c r="D268" s="27">
        <v>0.0</v>
      </c>
      <c r="E268" s="28"/>
    </row>
    <row r="269" hidden="1">
      <c r="A269" s="31" t="s">
        <v>2541</v>
      </c>
      <c r="B269" s="29">
        <v>0.0</v>
      </c>
      <c r="C269" s="26"/>
      <c r="D269" s="27">
        <v>0.0</v>
      </c>
      <c r="E269" s="28"/>
    </row>
    <row r="270" hidden="1">
      <c r="A270" s="31" t="s">
        <v>2543</v>
      </c>
      <c r="B270" s="29">
        <v>936.0</v>
      </c>
      <c r="C270" s="26">
        <v>816.0</v>
      </c>
      <c r="D270" s="27">
        <v>-120.0</v>
      </c>
      <c r="E270" s="28"/>
    </row>
    <row r="271" hidden="1">
      <c r="A271" s="31" t="s">
        <v>2545</v>
      </c>
      <c r="B271" s="29">
        <v>640.0</v>
      </c>
      <c r="C271" s="26">
        <v>760.0</v>
      </c>
      <c r="D271" s="27">
        <v>120.0</v>
      </c>
      <c r="E271" s="34"/>
    </row>
    <row r="272" hidden="1">
      <c r="A272" s="54" t="s">
        <v>2546</v>
      </c>
      <c r="B272" s="29">
        <v>11915.0</v>
      </c>
      <c r="C272" s="29">
        <v>11915.0</v>
      </c>
      <c r="D272" s="27">
        <v>0.0</v>
      </c>
      <c r="E272" s="34"/>
    </row>
    <row r="273" hidden="1">
      <c r="A273" s="54" t="s">
        <v>2547</v>
      </c>
      <c r="B273" s="29">
        <v>924.0</v>
      </c>
      <c r="C273" s="55">
        <v>924.0</v>
      </c>
      <c r="D273" s="27">
        <v>0.0</v>
      </c>
      <c r="E273" s="34"/>
    </row>
    <row r="274" hidden="1">
      <c r="A274" s="54" t="s">
        <v>2548</v>
      </c>
      <c r="B274" s="29">
        <v>17862.0</v>
      </c>
      <c r="C274" s="55">
        <v>17478.0</v>
      </c>
      <c r="D274" s="27">
        <v>-384.0</v>
      </c>
      <c r="E274" s="34"/>
    </row>
    <row r="275" hidden="1">
      <c r="A275" s="54" t="s">
        <v>2549</v>
      </c>
      <c r="B275" s="29">
        <v>6643.0</v>
      </c>
      <c r="C275" s="55">
        <v>6643.0</v>
      </c>
      <c r="D275" s="27">
        <v>0.0</v>
      </c>
      <c r="E275" s="34"/>
    </row>
    <row r="276" hidden="1">
      <c r="A276" s="54" t="s">
        <v>2551</v>
      </c>
      <c r="B276" s="29">
        <v>508.0</v>
      </c>
      <c r="C276" s="55">
        <v>508.0</v>
      </c>
      <c r="D276" s="27">
        <v>0.0</v>
      </c>
      <c r="E276" s="34"/>
    </row>
    <row r="277" hidden="1">
      <c r="A277" s="54" t="s">
        <v>2552</v>
      </c>
      <c r="B277" s="29">
        <v>4882.0</v>
      </c>
      <c r="C277" s="55">
        <v>4882.0</v>
      </c>
      <c r="D277" s="27">
        <v>0.0</v>
      </c>
      <c r="E277" s="34"/>
    </row>
    <row r="278" hidden="1">
      <c r="A278" s="35" t="s">
        <v>2553</v>
      </c>
      <c r="B278" s="29">
        <v>83009.5</v>
      </c>
      <c r="C278" s="55">
        <v>82625.5</v>
      </c>
      <c r="D278" s="27">
        <v>-384.0</v>
      </c>
      <c r="E278" s="34"/>
    </row>
    <row r="279" hidden="1">
      <c r="A279" s="36" t="s">
        <v>2554</v>
      </c>
      <c r="B279" s="37">
        <v>6.5</v>
      </c>
      <c r="C279" s="27">
        <v>-461.5</v>
      </c>
      <c r="D279" s="27">
        <v>-468.0</v>
      </c>
      <c r="E279" s="38"/>
    </row>
    <row r="280" hidden="1"/>
    <row r="281" hidden="1"/>
    <row r="282" hidden="1">
      <c r="A282" s="5" t="s">
        <v>2556</v>
      </c>
      <c r="B282" s="6"/>
      <c r="C282" s="6"/>
      <c r="D282" s="6"/>
      <c r="E282" s="7"/>
    </row>
    <row r="283" hidden="1">
      <c r="A283" s="10"/>
      <c r="B283" s="11"/>
      <c r="C283" s="11"/>
      <c r="D283" s="11"/>
      <c r="E283" s="12"/>
    </row>
    <row r="284" hidden="1">
      <c r="A284" s="5" t="s">
        <v>2526</v>
      </c>
      <c r="B284" s="6"/>
      <c r="C284" s="6"/>
      <c r="D284" s="6"/>
      <c r="E284" s="7"/>
    </row>
    <row r="285" hidden="1">
      <c r="A285" s="10"/>
      <c r="B285" s="11"/>
      <c r="C285" s="11"/>
      <c r="D285" s="11"/>
      <c r="E285" s="12"/>
    </row>
    <row r="286" hidden="1">
      <c r="A286" s="13">
        <v>45943.0</v>
      </c>
      <c r="B286" s="6"/>
      <c r="C286" s="50" t="s">
        <v>2527</v>
      </c>
      <c r="D286" s="15">
        <v>45949.0</v>
      </c>
      <c r="E286" s="7"/>
    </row>
    <row r="287" hidden="1">
      <c r="A287" s="10"/>
      <c r="B287" s="11"/>
      <c r="C287" s="16"/>
      <c r="D287" s="11"/>
      <c r="E287" s="12"/>
    </row>
    <row r="288" hidden="1">
      <c r="A288" s="51" t="s">
        <v>3211</v>
      </c>
      <c r="B288" s="7"/>
      <c r="C288" s="16"/>
      <c r="D288" s="52" t="s">
        <v>3212</v>
      </c>
      <c r="E288" s="7"/>
    </row>
    <row r="289" hidden="1">
      <c r="A289" s="10"/>
      <c r="B289" s="12"/>
      <c r="C289" s="16"/>
      <c r="D289" s="11"/>
      <c r="E289" s="12"/>
    </row>
    <row r="290" hidden="1">
      <c r="A290" s="19" t="s">
        <v>2528</v>
      </c>
      <c r="B290" s="6"/>
      <c r="C290" s="6"/>
      <c r="D290" s="6"/>
      <c r="E290" s="7"/>
    </row>
    <row r="291" hidden="1">
      <c r="A291" s="20" t="s">
        <v>2529</v>
      </c>
      <c r="B291" s="21" t="s">
        <v>2530</v>
      </c>
      <c r="C291" s="22" t="s">
        <v>2531</v>
      </c>
      <c r="D291" s="21" t="s">
        <v>2532</v>
      </c>
      <c r="E291" s="23" t="s">
        <v>13</v>
      </c>
    </row>
    <row r="292" hidden="1">
      <c r="A292" s="53" t="s">
        <v>2533</v>
      </c>
      <c r="B292" s="25">
        <v>18657.0</v>
      </c>
      <c r="C292" s="26">
        <v>18189.0</v>
      </c>
      <c r="D292" s="27">
        <v>-468.0</v>
      </c>
      <c r="E292" s="28"/>
    </row>
    <row r="293" hidden="1">
      <c r="A293" s="53" t="s">
        <v>2535</v>
      </c>
      <c r="B293" s="29">
        <v>24931.0</v>
      </c>
      <c r="C293" s="26">
        <v>24931.0</v>
      </c>
      <c r="D293" s="27">
        <v>0.0</v>
      </c>
      <c r="E293" s="28"/>
    </row>
    <row r="294" hidden="1">
      <c r="A294" s="53" t="s">
        <v>2536</v>
      </c>
      <c r="B294" s="29">
        <v>0.0</v>
      </c>
      <c r="C294" s="26"/>
      <c r="D294" s="27">
        <v>0.0</v>
      </c>
      <c r="E294" s="28"/>
    </row>
    <row r="295" hidden="1">
      <c r="A295" s="53" t="s">
        <v>2538</v>
      </c>
      <c r="B295" s="29">
        <v>0.0</v>
      </c>
      <c r="C295" s="26"/>
      <c r="D295" s="27">
        <v>0.0</v>
      </c>
      <c r="E295" s="28"/>
    </row>
    <row r="296" hidden="1">
      <c r="A296" s="31" t="s">
        <v>2540</v>
      </c>
      <c r="B296" s="29">
        <v>0.0</v>
      </c>
      <c r="C296" s="26"/>
      <c r="D296" s="27">
        <v>0.0</v>
      </c>
      <c r="E296" s="28"/>
    </row>
    <row r="297" hidden="1">
      <c r="A297" s="31" t="s">
        <v>2541</v>
      </c>
      <c r="B297" s="29">
        <v>0.0</v>
      </c>
      <c r="C297" s="26"/>
      <c r="D297" s="27">
        <v>0.0</v>
      </c>
      <c r="E297" s="28"/>
    </row>
    <row r="298" hidden="1">
      <c r="A298" s="31" t="s">
        <v>2543</v>
      </c>
      <c r="B298" s="29">
        <v>936.0</v>
      </c>
      <c r="C298" s="26">
        <v>816.0</v>
      </c>
      <c r="D298" s="27">
        <v>-120.0</v>
      </c>
      <c r="E298" s="28"/>
    </row>
    <row r="299" hidden="1">
      <c r="A299" s="31" t="s">
        <v>2545</v>
      </c>
      <c r="B299" s="29">
        <v>640.0</v>
      </c>
      <c r="C299" s="26">
        <v>760.0</v>
      </c>
      <c r="D299" s="27">
        <v>120.0</v>
      </c>
      <c r="E299" s="34"/>
    </row>
    <row r="300" hidden="1">
      <c r="A300" s="54" t="s">
        <v>2546</v>
      </c>
      <c r="B300" s="29">
        <v>11915.0</v>
      </c>
      <c r="C300" s="29">
        <v>11915.0</v>
      </c>
      <c r="D300" s="27">
        <v>0.0</v>
      </c>
      <c r="E300" s="34"/>
    </row>
    <row r="301" hidden="1">
      <c r="A301" s="54" t="s">
        <v>2547</v>
      </c>
      <c r="B301" s="29">
        <v>924.0</v>
      </c>
      <c r="C301" s="55">
        <v>924.0</v>
      </c>
      <c r="D301" s="27">
        <v>0.0</v>
      </c>
      <c r="E301" s="34"/>
    </row>
    <row r="302" hidden="1">
      <c r="A302" s="54" t="s">
        <v>2548</v>
      </c>
      <c r="B302" s="29">
        <v>17862.0</v>
      </c>
      <c r="C302" s="55">
        <v>17478.0</v>
      </c>
      <c r="D302" s="27">
        <v>-384.0</v>
      </c>
      <c r="E302" s="34"/>
    </row>
    <row r="303" hidden="1">
      <c r="A303" s="54" t="s">
        <v>2549</v>
      </c>
      <c r="B303" s="29">
        <v>6643.0</v>
      </c>
      <c r="C303" s="55">
        <v>6643.0</v>
      </c>
      <c r="D303" s="27">
        <v>0.0</v>
      </c>
      <c r="E303" s="34"/>
    </row>
    <row r="304" hidden="1">
      <c r="A304" s="54" t="s">
        <v>2551</v>
      </c>
      <c r="B304" s="29">
        <v>508.0</v>
      </c>
      <c r="C304" s="55">
        <v>508.0</v>
      </c>
      <c r="D304" s="27">
        <v>0.0</v>
      </c>
      <c r="E304" s="34"/>
    </row>
    <row r="305" hidden="1">
      <c r="A305" s="54" t="s">
        <v>2552</v>
      </c>
      <c r="B305" s="29">
        <v>4882.0</v>
      </c>
      <c r="C305" s="55">
        <v>4882.0</v>
      </c>
      <c r="D305" s="27">
        <v>0.0</v>
      </c>
      <c r="E305" s="34"/>
    </row>
    <row r="306" hidden="1">
      <c r="A306" s="35" t="s">
        <v>2553</v>
      </c>
      <c r="B306" s="29">
        <v>83009.5</v>
      </c>
      <c r="C306" s="55">
        <v>82625.5</v>
      </c>
      <c r="D306" s="27">
        <v>-384.0</v>
      </c>
      <c r="E306" s="34"/>
    </row>
    <row r="307" hidden="1">
      <c r="A307" s="36" t="s">
        <v>2554</v>
      </c>
      <c r="B307" s="37">
        <v>6.5</v>
      </c>
      <c r="C307" s="27">
        <v>-461.5</v>
      </c>
      <c r="D307" s="27">
        <v>-468.0</v>
      </c>
      <c r="E307" s="38"/>
    </row>
    <row r="308" hidden="1"/>
    <row r="309" hidden="1"/>
    <row r="310" hidden="1">
      <c r="A310" s="5" t="s">
        <v>2556</v>
      </c>
      <c r="B310" s="6"/>
      <c r="C310" s="6"/>
      <c r="D310" s="6"/>
      <c r="E310" s="7"/>
    </row>
    <row r="311" hidden="1">
      <c r="A311" s="10"/>
      <c r="B311" s="11"/>
      <c r="C311" s="11"/>
      <c r="D311" s="11"/>
      <c r="E311" s="12"/>
    </row>
    <row r="312" hidden="1">
      <c r="A312" s="5" t="s">
        <v>2526</v>
      </c>
      <c r="B312" s="6"/>
      <c r="C312" s="6"/>
      <c r="D312" s="6"/>
      <c r="E312" s="7"/>
    </row>
    <row r="313" hidden="1">
      <c r="A313" s="10"/>
      <c r="B313" s="11"/>
      <c r="C313" s="11"/>
      <c r="D313" s="11"/>
      <c r="E313" s="12"/>
    </row>
    <row r="314" hidden="1">
      <c r="A314" s="13">
        <v>45950.0</v>
      </c>
      <c r="B314" s="6"/>
      <c r="C314" s="50" t="s">
        <v>2527</v>
      </c>
      <c r="D314" s="15">
        <v>45956.0</v>
      </c>
      <c r="E314" s="7"/>
    </row>
    <row r="315" hidden="1">
      <c r="A315" s="10"/>
      <c r="B315" s="11"/>
      <c r="C315" s="16"/>
      <c r="D315" s="11"/>
      <c r="E315" s="12"/>
    </row>
    <row r="316" hidden="1">
      <c r="A316" s="51" t="s">
        <v>3211</v>
      </c>
      <c r="B316" s="7"/>
      <c r="C316" s="16"/>
      <c r="D316" s="52" t="s">
        <v>3212</v>
      </c>
      <c r="E316" s="7"/>
    </row>
    <row r="317" hidden="1">
      <c r="A317" s="10"/>
      <c r="B317" s="12"/>
      <c r="C317" s="16"/>
      <c r="D317" s="11"/>
      <c r="E317" s="12"/>
    </row>
    <row r="318" hidden="1">
      <c r="A318" s="19" t="s">
        <v>2528</v>
      </c>
      <c r="B318" s="6"/>
      <c r="C318" s="6"/>
      <c r="D318" s="6"/>
      <c r="E318" s="7"/>
    </row>
    <row r="319" hidden="1">
      <c r="A319" s="20" t="s">
        <v>2529</v>
      </c>
      <c r="B319" s="21" t="s">
        <v>2530</v>
      </c>
      <c r="C319" s="22" t="s">
        <v>2531</v>
      </c>
      <c r="D319" s="21" t="s">
        <v>2532</v>
      </c>
      <c r="E319" s="23" t="s">
        <v>13</v>
      </c>
    </row>
    <row r="320" hidden="1">
      <c r="A320" s="53" t="s">
        <v>2533</v>
      </c>
      <c r="B320" s="25">
        <v>19230.0</v>
      </c>
      <c r="C320" s="26">
        <v>14650.0</v>
      </c>
      <c r="D320" s="27">
        <v>-4580.0</v>
      </c>
      <c r="E320" s="28" t="s">
        <v>3216</v>
      </c>
    </row>
    <row r="321" hidden="1">
      <c r="A321" s="53" t="s">
        <v>2535</v>
      </c>
      <c r="B321" s="29">
        <v>25930.0</v>
      </c>
      <c r="C321" s="26">
        <v>25930.0</v>
      </c>
      <c r="D321" s="27">
        <v>0.0</v>
      </c>
      <c r="E321" s="28"/>
    </row>
    <row r="322" hidden="1">
      <c r="A322" s="53" t="s">
        <v>2536</v>
      </c>
      <c r="B322" s="29">
        <v>240.0</v>
      </c>
      <c r="C322" s="26">
        <v>240.0</v>
      </c>
      <c r="D322" s="27">
        <v>0.0</v>
      </c>
      <c r="E322" s="28"/>
    </row>
    <row r="323" hidden="1">
      <c r="A323" s="53" t="s">
        <v>2538</v>
      </c>
      <c r="B323" s="29">
        <v>0.0</v>
      </c>
      <c r="C323" s="26"/>
      <c r="D323" s="27">
        <v>0.0</v>
      </c>
      <c r="E323" s="28"/>
    </row>
    <row r="324" hidden="1">
      <c r="A324" s="31" t="s">
        <v>2540</v>
      </c>
      <c r="B324" s="29">
        <v>0.0</v>
      </c>
      <c r="C324" s="26"/>
      <c r="D324" s="27">
        <v>0.0</v>
      </c>
      <c r="E324" s="28"/>
    </row>
    <row r="325" hidden="1">
      <c r="A325" s="31" t="s">
        <v>2541</v>
      </c>
      <c r="B325" s="29">
        <v>128.0</v>
      </c>
      <c r="C325" s="26">
        <v>128.0</v>
      </c>
      <c r="D325" s="27">
        <v>0.0</v>
      </c>
      <c r="E325" s="28"/>
    </row>
    <row r="326" hidden="1">
      <c r="A326" s="31" t="s">
        <v>2543</v>
      </c>
      <c r="B326" s="29">
        <v>300.0</v>
      </c>
      <c r="C326" s="26">
        <v>4800.0</v>
      </c>
      <c r="D326" s="27">
        <v>4500.0</v>
      </c>
      <c r="E326" s="28" t="s">
        <v>3217</v>
      </c>
    </row>
    <row r="327" hidden="1">
      <c r="A327" s="31" t="s">
        <v>2545</v>
      </c>
      <c r="B327" s="29">
        <v>680.0</v>
      </c>
      <c r="C327" s="26">
        <v>760.0</v>
      </c>
      <c r="D327" s="27">
        <v>80.0</v>
      </c>
      <c r="E327" s="34"/>
    </row>
    <row r="328" hidden="1">
      <c r="A328" s="54" t="s">
        <v>2546</v>
      </c>
      <c r="B328" s="29">
        <v>11815.0</v>
      </c>
      <c r="C328" s="29">
        <v>12089.0</v>
      </c>
      <c r="D328" s="27">
        <v>274.0</v>
      </c>
      <c r="E328" s="34"/>
    </row>
    <row r="329" hidden="1">
      <c r="A329" s="54" t="s">
        <v>2547</v>
      </c>
      <c r="B329" s="29">
        <v>887.0</v>
      </c>
      <c r="C329" s="55">
        <v>887.0</v>
      </c>
      <c r="D329" s="27">
        <v>0.0</v>
      </c>
      <c r="E329" s="34"/>
    </row>
    <row r="330" hidden="1">
      <c r="A330" s="54" t="s">
        <v>2548</v>
      </c>
      <c r="B330" s="29">
        <v>14631.0</v>
      </c>
      <c r="C330" s="55">
        <v>14631.0</v>
      </c>
      <c r="D330" s="27">
        <v>0.0</v>
      </c>
      <c r="E330" s="34"/>
    </row>
    <row r="331" hidden="1">
      <c r="A331" s="54" t="s">
        <v>2549</v>
      </c>
      <c r="B331" s="29">
        <v>7459.0</v>
      </c>
      <c r="C331" s="55">
        <v>7459.0</v>
      </c>
      <c r="D331" s="27">
        <v>0.0</v>
      </c>
      <c r="E331" s="34"/>
    </row>
    <row r="332" hidden="1">
      <c r="A332" s="54" t="s">
        <v>2551</v>
      </c>
      <c r="B332" s="29">
        <v>777.0</v>
      </c>
      <c r="C332" s="55">
        <v>777.0</v>
      </c>
      <c r="D332" s="27">
        <v>0.0</v>
      </c>
      <c r="E332" s="34"/>
    </row>
    <row r="333" hidden="1">
      <c r="A333" s="54" t="s">
        <v>2552</v>
      </c>
      <c r="B333" s="29">
        <v>3161.0</v>
      </c>
      <c r="C333" s="55">
        <v>3161.0</v>
      </c>
      <c r="D333" s="27">
        <v>0.0</v>
      </c>
      <c r="E333" s="34"/>
    </row>
    <row r="334" hidden="1">
      <c r="A334" s="35" t="s">
        <v>2553</v>
      </c>
      <c r="B334" s="29">
        <v>82070.0</v>
      </c>
      <c r="C334" s="55">
        <v>81722.0</v>
      </c>
      <c r="D334" s="27">
        <v>-348.0</v>
      </c>
      <c r="E334" s="34"/>
    </row>
    <row r="335" hidden="1">
      <c r="A335" s="36" t="s">
        <v>2554</v>
      </c>
      <c r="B335" s="37">
        <v>7.0</v>
      </c>
      <c r="C335" s="27">
        <v>629.0</v>
      </c>
      <c r="D335" s="27">
        <v>622.0</v>
      </c>
      <c r="E335" s="38"/>
    </row>
    <row r="336" hidden="1"/>
    <row r="337" hidden="1"/>
    <row r="338" hidden="1">
      <c r="A338" s="5" t="s">
        <v>2556</v>
      </c>
      <c r="B338" s="6"/>
      <c r="C338" s="6"/>
      <c r="D338" s="6"/>
      <c r="E338" s="7"/>
    </row>
    <row r="339" hidden="1">
      <c r="A339" s="10"/>
      <c r="B339" s="11"/>
      <c r="C339" s="11"/>
      <c r="D339" s="11"/>
      <c r="E339" s="12"/>
    </row>
    <row r="340" hidden="1">
      <c r="A340" s="5" t="s">
        <v>2526</v>
      </c>
      <c r="B340" s="6"/>
      <c r="C340" s="6"/>
      <c r="D340" s="6"/>
      <c r="E340" s="7"/>
    </row>
    <row r="341" hidden="1">
      <c r="A341" s="10"/>
      <c r="B341" s="11"/>
      <c r="C341" s="11"/>
      <c r="D341" s="11"/>
      <c r="E341" s="12"/>
    </row>
    <row r="342" hidden="1">
      <c r="A342" s="13">
        <v>45957.0</v>
      </c>
      <c r="B342" s="6"/>
      <c r="C342" s="50" t="s">
        <v>2527</v>
      </c>
      <c r="D342" s="15">
        <v>45961.0</v>
      </c>
      <c r="E342" s="7"/>
    </row>
    <row r="343" hidden="1">
      <c r="A343" s="10"/>
      <c r="B343" s="11"/>
      <c r="C343" s="16"/>
      <c r="D343" s="11"/>
      <c r="E343" s="12"/>
    </row>
    <row r="344" hidden="1">
      <c r="A344" s="51" t="s">
        <v>3211</v>
      </c>
      <c r="B344" s="7"/>
      <c r="C344" s="16"/>
      <c r="D344" s="52" t="s">
        <v>3218</v>
      </c>
      <c r="E344" s="7"/>
    </row>
    <row r="345" hidden="1">
      <c r="A345" s="10"/>
      <c r="B345" s="12"/>
      <c r="C345" s="16"/>
      <c r="D345" s="11"/>
      <c r="E345" s="12"/>
    </row>
    <row r="346" hidden="1">
      <c r="A346" s="19" t="s">
        <v>2528</v>
      </c>
      <c r="B346" s="6"/>
      <c r="C346" s="6"/>
      <c r="D346" s="6"/>
      <c r="E346" s="7"/>
    </row>
    <row r="347" hidden="1">
      <c r="A347" s="20" t="s">
        <v>2529</v>
      </c>
      <c r="B347" s="21" t="s">
        <v>2530</v>
      </c>
      <c r="C347" s="22" t="s">
        <v>2531</v>
      </c>
      <c r="D347" s="21" t="s">
        <v>2532</v>
      </c>
      <c r="E347" s="23" t="s">
        <v>13</v>
      </c>
    </row>
    <row r="348" hidden="1">
      <c r="A348" s="53" t="s">
        <v>2533</v>
      </c>
      <c r="B348" s="25">
        <v>10499.0</v>
      </c>
      <c r="C348" s="26"/>
      <c r="D348" s="27">
        <v>-10499.0</v>
      </c>
      <c r="E348" s="28"/>
      <c r="F348" s="1" t="s">
        <v>3219</v>
      </c>
    </row>
    <row r="349" hidden="1">
      <c r="A349" s="53" t="s">
        <v>2535</v>
      </c>
      <c r="B349" s="29">
        <v>10012.0</v>
      </c>
      <c r="C349" s="26">
        <v>10012.0</v>
      </c>
      <c r="D349" s="27">
        <v>0.0</v>
      </c>
      <c r="E349" s="28"/>
    </row>
    <row r="350" hidden="1">
      <c r="A350" s="53" t="s">
        <v>2536</v>
      </c>
      <c r="B350" s="29">
        <v>300.0</v>
      </c>
      <c r="C350" s="26">
        <v>300.0</v>
      </c>
      <c r="D350" s="27">
        <v>0.0</v>
      </c>
      <c r="E350" s="28"/>
    </row>
    <row r="351" hidden="1">
      <c r="A351" s="53" t="s">
        <v>2538</v>
      </c>
      <c r="B351" s="29">
        <v>0.0</v>
      </c>
      <c r="C351" s="26"/>
      <c r="D351" s="27">
        <v>0.0</v>
      </c>
      <c r="E351" s="28"/>
    </row>
    <row r="352" hidden="1">
      <c r="A352" s="31" t="s">
        <v>2540</v>
      </c>
      <c r="B352" s="29">
        <v>0.0</v>
      </c>
      <c r="C352" s="26"/>
      <c r="D352" s="27">
        <v>0.0</v>
      </c>
      <c r="E352" s="28"/>
    </row>
    <row r="353" hidden="1">
      <c r="A353" s="31" t="s">
        <v>2541</v>
      </c>
      <c r="B353" s="29">
        <v>0.0</v>
      </c>
      <c r="C353" s="26"/>
      <c r="D353" s="27">
        <v>0.0</v>
      </c>
      <c r="E353" s="28"/>
    </row>
    <row r="354" hidden="1">
      <c r="A354" s="31" t="s">
        <v>2543</v>
      </c>
      <c r="B354" s="29">
        <v>359.0</v>
      </c>
      <c r="C354" s="26">
        <v>359.0</v>
      </c>
      <c r="D354" s="27">
        <v>0.0</v>
      </c>
      <c r="E354" s="28"/>
    </row>
    <row r="355" hidden="1">
      <c r="A355" s="31" t="s">
        <v>2545</v>
      </c>
      <c r="B355" s="29">
        <v>600.0</v>
      </c>
      <c r="C355" s="26">
        <v>600.0</v>
      </c>
      <c r="D355" s="27">
        <v>0.0</v>
      </c>
      <c r="E355" s="34"/>
    </row>
    <row r="356" hidden="1">
      <c r="A356" s="54" t="s">
        <v>2546</v>
      </c>
      <c r="B356" s="29">
        <v>6435.0</v>
      </c>
      <c r="C356" s="29">
        <v>6435.0</v>
      </c>
      <c r="D356" s="27">
        <v>0.0</v>
      </c>
      <c r="E356" s="34"/>
    </row>
    <row r="357" hidden="1">
      <c r="A357" s="54" t="s">
        <v>2547</v>
      </c>
      <c r="B357" s="29">
        <v>1831.0</v>
      </c>
      <c r="C357" s="55">
        <v>1831.0</v>
      </c>
      <c r="D357" s="27">
        <v>0.0</v>
      </c>
      <c r="E357" s="34"/>
    </row>
    <row r="358" hidden="1">
      <c r="A358" s="54" t="s">
        <v>2548</v>
      </c>
      <c r="B358" s="29">
        <v>14863.0</v>
      </c>
      <c r="C358" s="55">
        <v>14863.0</v>
      </c>
      <c r="D358" s="27">
        <v>0.0</v>
      </c>
      <c r="E358" s="34"/>
    </row>
    <row r="359" hidden="1">
      <c r="A359" s="54" t="s">
        <v>2549</v>
      </c>
      <c r="B359" s="29">
        <v>5896.0</v>
      </c>
      <c r="C359" s="55">
        <v>5896.0</v>
      </c>
      <c r="D359" s="27">
        <v>0.0</v>
      </c>
      <c r="E359" s="34"/>
    </row>
    <row r="360" hidden="1">
      <c r="A360" s="54" t="s">
        <v>2551</v>
      </c>
      <c r="B360" s="29">
        <v>588.0</v>
      </c>
      <c r="C360" s="55">
        <v>588.0</v>
      </c>
      <c r="D360" s="27">
        <v>0.0</v>
      </c>
      <c r="E360" s="34"/>
    </row>
    <row r="361" hidden="1">
      <c r="A361" s="54" t="s">
        <v>2552</v>
      </c>
      <c r="B361" s="29">
        <v>1191.0</v>
      </c>
      <c r="C361" s="55">
        <v>1191.0</v>
      </c>
      <c r="D361" s="27">
        <v>0.0</v>
      </c>
      <c r="E361" s="34"/>
    </row>
    <row r="362" hidden="1">
      <c r="A362" s="35" t="s">
        <v>2553</v>
      </c>
      <c r="B362" s="29">
        <v>51374.0</v>
      </c>
      <c r="C362" s="55">
        <v>51374.0</v>
      </c>
      <c r="D362" s="27">
        <v>0.0</v>
      </c>
      <c r="E362" s="34"/>
    </row>
    <row r="363" hidden="1">
      <c r="A363" s="36" t="s">
        <v>2554</v>
      </c>
      <c r="B363" s="37">
        <v>9.0</v>
      </c>
      <c r="C363" s="27">
        <v>-10490.0</v>
      </c>
      <c r="D363" s="27">
        <v>-10499.0</v>
      </c>
      <c r="E363" s="38"/>
    </row>
    <row r="364" hidden="1"/>
    <row r="365" hidden="1"/>
    <row r="366" hidden="1">
      <c r="A366" s="5" t="s">
        <v>2556</v>
      </c>
      <c r="B366" s="6"/>
      <c r="C366" s="6"/>
      <c r="D366" s="6"/>
      <c r="E366" s="7"/>
    </row>
    <row r="367" hidden="1">
      <c r="A367" s="10"/>
      <c r="B367" s="11"/>
      <c r="C367" s="11"/>
      <c r="D367" s="11"/>
      <c r="E367" s="12"/>
    </row>
    <row r="368" hidden="1">
      <c r="A368" s="5" t="s">
        <v>2526</v>
      </c>
      <c r="B368" s="6"/>
      <c r="C368" s="6"/>
      <c r="D368" s="6"/>
      <c r="E368" s="7"/>
    </row>
    <row r="369" hidden="1">
      <c r="A369" s="10"/>
      <c r="B369" s="11"/>
      <c r="C369" s="11"/>
      <c r="D369" s="11"/>
      <c r="E369" s="12"/>
    </row>
    <row r="370" hidden="1">
      <c r="A370" s="13">
        <v>45957.0</v>
      </c>
      <c r="B370" s="6"/>
      <c r="C370" s="50" t="s">
        <v>2527</v>
      </c>
      <c r="D370" s="15">
        <v>45961.0</v>
      </c>
      <c r="E370" s="7"/>
    </row>
    <row r="371" hidden="1">
      <c r="A371" s="10"/>
      <c r="B371" s="11"/>
      <c r="C371" s="16"/>
      <c r="D371" s="11"/>
      <c r="E371" s="12"/>
    </row>
    <row r="372" hidden="1">
      <c r="A372" s="51" t="s">
        <v>3211</v>
      </c>
      <c r="B372" s="7"/>
      <c r="C372" s="16"/>
      <c r="D372" s="52" t="s">
        <v>3218</v>
      </c>
      <c r="E372" s="7"/>
    </row>
    <row r="373" hidden="1">
      <c r="A373" s="10"/>
      <c r="B373" s="12"/>
      <c r="C373" s="16"/>
      <c r="D373" s="11"/>
      <c r="E373" s="12"/>
    </row>
    <row r="374" hidden="1">
      <c r="A374" s="19" t="s">
        <v>2528</v>
      </c>
      <c r="B374" s="6"/>
      <c r="C374" s="6"/>
      <c r="D374" s="6"/>
      <c r="E374" s="7"/>
    </row>
    <row r="375" hidden="1">
      <c r="A375" s="20" t="s">
        <v>2529</v>
      </c>
      <c r="B375" s="21" t="s">
        <v>2530</v>
      </c>
      <c r="C375" s="22" t="s">
        <v>2531</v>
      </c>
      <c r="D375" s="21" t="s">
        <v>2532</v>
      </c>
      <c r="E375" s="23" t="s">
        <v>13</v>
      </c>
    </row>
    <row r="376" hidden="1">
      <c r="A376" s="53" t="s">
        <v>2533</v>
      </c>
      <c r="B376" s="25">
        <v>10499.0</v>
      </c>
      <c r="C376" s="26">
        <v>10600.0</v>
      </c>
      <c r="D376" s="27">
        <v>101.0</v>
      </c>
      <c r="E376" s="28"/>
    </row>
    <row r="377" hidden="1">
      <c r="A377" s="53" t="s">
        <v>2535</v>
      </c>
      <c r="B377" s="29">
        <v>10012.0</v>
      </c>
      <c r="C377" s="26">
        <v>10012.0</v>
      </c>
      <c r="D377" s="27">
        <v>0.0</v>
      </c>
      <c r="E377" s="28"/>
    </row>
    <row r="378" hidden="1">
      <c r="A378" s="53" t="s">
        <v>2536</v>
      </c>
      <c r="B378" s="29">
        <v>300.0</v>
      </c>
      <c r="C378" s="26">
        <v>300.0</v>
      </c>
      <c r="D378" s="27">
        <v>0.0</v>
      </c>
      <c r="E378" s="28"/>
    </row>
    <row r="379" hidden="1">
      <c r="A379" s="53" t="s">
        <v>2538</v>
      </c>
      <c r="B379" s="29">
        <v>0.0</v>
      </c>
      <c r="C379" s="26"/>
      <c r="D379" s="27">
        <v>0.0</v>
      </c>
      <c r="E379" s="28"/>
    </row>
    <row r="380" hidden="1">
      <c r="A380" s="31" t="s">
        <v>2540</v>
      </c>
      <c r="B380" s="29">
        <v>0.0</v>
      </c>
      <c r="C380" s="26"/>
      <c r="D380" s="27">
        <v>0.0</v>
      </c>
      <c r="E380" s="28"/>
    </row>
    <row r="381" hidden="1">
      <c r="A381" s="31" t="s">
        <v>2541</v>
      </c>
      <c r="B381" s="29">
        <v>0.0</v>
      </c>
      <c r="C381" s="26"/>
      <c r="D381" s="27">
        <v>0.0</v>
      </c>
      <c r="E381" s="28"/>
    </row>
    <row r="382" hidden="1">
      <c r="A382" s="31" t="s">
        <v>2543</v>
      </c>
      <c r="B382" s="29">
        <v>359.0</v>
      </c>
      <c r="C382" s="26">
        <v>359.0</v>
      </c>
      <c r="D382" s="27">
        <v>0.0</v>
      </c>
      <c r="E382" s="28"/>
    </row>
    <row r="383" hidden="1">
      <c r="A383" s="31" t="s">
        <v>2545</v>
      </c>
      <c r="B383" s="29">
        <v>600.0</v>
      </c>
      <c r="C383" s="26">
        <v>600.0</v>
      </c>
      <c r="D383" s="27">
        <v>0.0</v>
      </c>
      <c r="E383" s="34"/>
    </row>
    <row r="384" hidden="1">
      <c r="A384" s="54" t="s">
        <v>2546</v>
      </c>
      <c r="B384" s="29">
        <v>6435.0</v>
      </c>
      <c r="C384" s="29">
        <v>6435.0</v>
      </c>
      <c r="D384" s="27">
        <v>0.0</v>
      </c>
      <c r="E384" s="34"/>
    </row>
    <row r="385" hidden="1">
      <c r="A385" s="54" t="s">
        <v>2547</v>
      </c>
      <c r="B385" s="29">
        <v>1831.0</v>
      </c>
      <c r="C385" s="55">
        <v>1831.0</v>
      </c>
      <c r="D385" s="27">
        <v>0.0</v>
      </c>
      <c r="E385" s="34"/>
    </row>
    <row r="386" hidden="1">
      <c r="A386" s="54" t="s">
        <v>2548</v>
      </c>
      <c r="B386" s="29">
        <v>14863.0</v>
      </c>
      <c r="C386" s="55">
        <v>14863.0</v>
      </c>
      <c r="D386" s="27">
        <v>0.0</v>
      </c>
      <c r="E386" s="34"/>
    </row>
    <row r="387" hidden="1">
      <c r="A387" s="54" t="s">
        <v>2549</v>
      </c>
      <c r="B387" s="29">
        <v>5896.0</v>
      </c>
      <c r="C387" s="55">
        <v>5896.0</v>
      </c>
      <c r="D387" s="27">
        <v>0.0</v>
      </c>
      <c r="E387" s="34"/>
    </row>
    <row r="388" hidden="1">
      <c r="A388" s="54" t="s">
        <v>2551</v>
      </c>
      <c r="B388" s="29">
        <v>588.0</v>
      </c>
      <c r="C388" s="55">
        <v>588.0</v>
      </c>
      <c r="D388" s="27">
        <v>0.0</v>
      </c>
      <c r="E388" s="34"/>
    </row>
    <row r="389" hidden="1">
      <c r="A389" s="54" t="s">
        <v>2552</v>
      </c>
      <c r="B389" s="29">
        <v>1191.0</v>
      </c>
      <c r="C389" s="55">
        <v>1191.0</v>
      </c>
      <c r="D389" s="27">
        <v>0.0</v>
      </c>
      <c r="E389" s="34"/>
    </row>
    <row r="390" hidden="1">
      <c r="A390" s="35" t="s">
        <v>2553</v>
      </c>
      <c r="B390" s="29">
        <v>51374.0</v>
      </c>
      <c r="C390" s="55">
        <v>51374.0</v>
      </c>
      <c r="D390" s="27">
        <v>0.0</v>
      </c>
      <c r="E390" s="34"/>
    </row>
    <row r="391" hidden="1">
      <c r="A391" s="36" t="s">
        <v>2554</v>
      </c>
      <c r="B391" s="37">
        <v>9.0</v>
      </c>
      <c r="C391" s="27">
        <v>110.0</v>
      </c>
      <c r="D391" s="27">
        <v>101.0</v>
      </c>
      <c r="E391" s="38"/>
    </row>
    <row r="392" hidden="1"/>
    <row r="393" hidden="1"/>
    <row r="394" hidden="1">
      <c r="A394" s="5" t="s">
        <v>2556</v>
      </c>
      <c r="B394" s="6"/>
      <c r="C394" s="6"/>
      <c r="D394" s="6"/>
      <c r="E394" s="7"/>
    </row>
    <row r="395" hidden="1">
      <c r="A395" s="10"/>
      <c r="B395" s="11"/>
      <c r="C395" s="11"/>
      <c r="D395" s="11"/>
      <c r="E395" s="12"/>
    </row>
    <row r="396" hidden="1">
      <c r="A396" s="5" t="s">
        <v>2526</v>
      </c>
      <c r="B396" s="6"/>
      <c r="C396" s="6"/>
      <c r="D396" s="6"/>
      <c r="E396" s="7"/>
    </row>
    <row r="397" hidden="1">
      <c r="A397" s="10"/>
      <c r="B397" s="11"/>
      <c r="C397" s="11"/>
      <c r="D397" s="11"/>
      <c r="E397" s="12"/>
    </row>
    <row r="398" hidden="1">
      <c r="A398" s="13">
        <v>45962.0</v>
      </c>
      <c r="B398" s="6"/>
      <c r="C398" s="50" t="s">
        <v>2527</v>
      </c>
      <c r="D398" s="15">
        <v>45963.0</v>
      </c>
      <c r="E398" s="7"/>
    </row>
    <row r="399" hidden="1">
      <c r="A399" s="10"/>
      <c r="B399" s="11"/>
      <c r="C399" s="16"/>
      <c r="D399" s="11"/>
      <c r="E399" s="12"/>
    </row>
    <row r="400" hidden="1">
      <c r="A400" s="51" t="s">
        <v>3220</v>
      </c>
      <c r="B400" s="7"/>
      <c r="C400" s="16"/>
      <c r="D400" s="52" t="s">
        <v>3212</v>
      </c>
      <c r="E400" s="7"/>
    </row>
    <row r="401" hidden="1">
      <c r="A401" s="10"/>
      <c r="B401" s="12"/>
      <c r="C401" s="16"/>
      <c r="D401" s="11"/>
      <c r="E401" s="12"/>
    </row>
    <row r="402" hidden="1">
      <c r="A402" s="19" t="s">
        <v>2528</v>
      </c>
      <c r="B402" s="6"/>
      <c r="C402" s="6"/>
      <c r="D402" s="6"/>
      <c r="E402" s="7"/>
    </row>
    <row r="403" hidden="1">
      <c r="A403" s="20" t="s">
        <v>2529</v>
      </c>
      <c r="B403" s="21" t="s">
        <v>2530</v>
      </c>
      <c r="C403" s="22" t="s">
        <v>2531</v>
      </c>
      <c r="D403" s="21" t="s">
        <v>2532</v>
      </c>
      <c r="E403" s="23" t="s">
        <v>13</v>
      </c>
    </row>
    <row r="404" hidden="1">
      <c r="A404" s="53" t="s">
        <v>2533</v>
      </c>
      <c r="B404" s="25">
        <v>3590.0</v>
      </c>
      <c r="C404" s="26">
        <v>3589.0</v>
      </c>
      <c r="D404" s="27">
        <v>-1.0</v>
      </c>
      <c r="E404" s="28"/>
    </row>
    <row r="405" hidden="1">
      <c r="A405" s="53" t="s">
        <v>2535</v>
      </c>
      <c r="B405" s="29">
        <v>2035.0</v>
      </c>
      <c r="C405" s="26">
        <v>2034.0</v>
      </c>
      <c r="D405" s="27">
        <v>-1.0</v>
      </c>
      <c r="E405" s="28"/>
    </row>
    <row r="406" hidden="1">
      <c r="A406" s="53" t="s">
        <v>2536</v>
      </c>
      <c r="B406" s="29">
        <v>0.0</v>
      </c>
      <c r="C406" s="26"/>
      <c r="D406" s="27">
        <v>0.0</v>
      </c>
      <c r="E406" s="28"/>
    </row>
    <row r="407" hidden="1">
      <c r="A407" s="53" t="s">
        <v>2538</v>
      </c>
      <c r="B407" s="29">
        <v>0.0</v>
      </c>
      <c r="C407" s="26"/>
      <c r="D407" s="27">
        <v>0.0</v>
      </c>
      <c r="E407" s="28"/>
    </row>
    <row r="408" hidden="1">
      <c r="A408" s="31" t="s">
        <v>2540</v>
      </c>
      <c r="B408" s="29">
        <v>0.0</v>
      </c>
      <c r="C408" s="26"/>
      <c r="D408" s="27">
        <v>0.0</v>
      </c>
      <c r="E408" s="28"/>
    </row>
    <row r="409" hidden="1">
      <c r="A409" s="31" t="s">
        <v>2541</v>
      </c>
      <c r="B409" s="29">
        <v>0.0</v>
      </c>
      <c r="C409" s="26"/>
      <c r="D409" s="27">
        <v>0.0</v>
      </c>
      <c r="E409" s="28"/>
    </row>
    <row r="410" hidden="1">
      <c r="A410" s="31" t="s">
        <v>2543</v>
      </c>
      <c r="B410" s="29">
        <v>0.0</v>
      </c>
      <c r="C410" s="26"/>
      <c r="D410" s="27">
        <v>0.0</v>
      </c>
      <c r="E410" s="28"/>
    </row>
    <row r="411" hidden="1">
      <c r="A411" s="31" t="s">
        <v>2545</v>
      </c>
      <c r="B411" s="29">
        <v>240.0</v>
      </c>
      <c r="C411" s="26">
        <v>240.0</v>
      </c>
      <c r="D411" s="27">
        <v>0.0</v>
      </c>
      <c r="E411" s="34"/>
    </row>
    <row r="412" hidden="1">
      <c r="A412" s="54" t="s">
        <v>2546</v>
      </c>
      <c r="B412" s="29">
        <v>2238.0</v>
      </c>
      <c r="C412" s="29">
        <v>2238.0</v>
      </c>
      <c r="D412" s="27">
        <v>0.0</v>
      </c>
      <c r="E412" s="34"/>
    </row>
    <row r="413" hidden="1">
      <c r="A413" s="54" t="s">
        <v>2547</v>
      </c>
      <c r="B413" s="29">
        <v>735.0</v>
      </c>
      <c r="C413" s="55">
        <v>735.0</v>
      </c>
      <c r="D413" s="27">
        <v>0.0</v>
      </c>
      <c r="E413" s="34"/>
    </row>
    <row r="414" hidden="1">
      <c r="A414" s="54" t="s">
        <v>2548</v>
      </c>
      <c r="B414" s="29">
        <v>3806.0</v>
      </c>
      <c r="C414" s="55">
        <v>3806.0</v>
      </c>
      <c r="D414" s="27">
        <v>0.0</v>
      </c>
      <c r="E414" s="34"/>
    </row>
    <row r="415" hidden="1">
      <c r="A415" s="54" t="s">
        <v>2549</v>
      </c>
      <c r="B415" s="29">
        <v>1652.0</v>
      </c>
      <c r="C415" s="55">
        <v>1652.0</v>
      </c>
      <c r="D415" s="27">
        <v>0.0</v>
      </c>
      <c r="E415" s="34"/>
    </row>
    <row r="416" hidden="1">
      <c r="A416" s="54" t="s">
        <v>2551</v>
      </c>
      <c r="B416" s="29">
        <v>0.0</v>
      </c>
      <c r="C416" s="55">
        <v>0.0</v>
      </c>
      <c r="D416" s="27">
        <v>0.0</v>
      </c>
      <c r="E416" s="34"/>
    </row>
    <row r="417" hidden="1">
      <c r="A417" s="54" t="s">
        <v>2552</v>
      </c>
      <c r="B417" s="29">
        <v>1071.0</v>
      </c>
      <c r="C417" s="55">
        <v>1071.0</v>
      </c>
      <c r="D417" s="27">
        <v>0.0</v>
      </c>
      <c r="E417" s="34"/>
    </row>
    <row r="418" hidden="1">
      <c r="A418" s="35" t="s">
        <v>2553</v>
      </c>
      <c r="B418" s="29">
        <v>14308.5</v>
      </c>
      <c r="C418" s="55">
        <v>13974.5</v>
      </c>
      <c r="D418" s="27">
        <v>-334.0</v>
      </c>
      <c r="E418" s="34"/>
    </row>
    <row r="419" hidden="1">
      <c r="A419" s="36" t="s">
        <v>2554</v>
      </c>
      <c r="B419" s="37">
        <v>-12.5</v>
      </c>
      <c r="C419" s="27">
        <v>319.5</v>
      </c>
      <c r="D419" s="27">
        <v>332.0</v>
      </c>
      <c r="E419" s="38"/>
    </row>
    <row r="420" hidden="1"/>
    <row r="421" hidden="1"/>
    <row r="422" hidden="1">
      <c r="A422" s="5" t="s">
        <v>2556</v>
      </c>
      <c r="B422" s="6"/>
      <c r="C422" s="6"/>
      <c r="D422" s="6"/>
      <c r="E422" s="7"/>
    </row>
    <row r="423" hidden="1">
      <c r="A423" s="10"/>
      <c r="B423" s="11"/>
      <c r="C423" s="11"/>
      <c r="D423" s="11"/>
      <c r="E423" s="12"/>
    </row>
    <row r="424" hidden="1">
      <c r="A424" s="5" t="s">
        <v>2526</v>
      </c>
      <c r="B424" s="6"/>
      <c r="C424" s="6"/>
      <c r="D424" s="6"/>
      <c r="E424" s="7"/>
    </row>
    <row r="425" hidden="1">
      <c r="A425" s="10"/>
      <c r="B425" s="11"/>
      <c r="C425" s="11"/>
      <c r="D425" s="11"/>
      <c r="E425" s="12"/>
    </row>
    <row r="426" hidden="1">
      <c r="A426" s="13">
        <v>45964.0</v>
      </c>
      <c r="B426" s="6"/>
      <c r="C426" s="50" t="s">
        <v>2527</v>
      </c>
      <c r="D426" s="15">
        <v>45970.0</v>
      </c>
      <c r="E426" s="7"/>
    </row>
    <row r="427" hidden="1">
      <c r="A427" s="10"/>
      <c r="B427" s="11"/>
      <c r="C427" s="16"/>
      <c r="D427" s="11"/>
      <c r="E427" s="12"/>
    </row>
    <row r="428" hidden="1">
      <c r="A428" s="51" t="s">
        <v>3211</v>
      </c>
      <c r="B428" s="7"/>
      <c r="C428" s="16"/>
      <c r="D428" s="52" t="s">
        <v>3212</v>
      </c>
      <c r="E428" s="7"/>
    </row>
    <row r="429" hidden="1">
      <c r="A429" s="10"/>
      <c r="B429" s="12"/>
      <c r="C429" s="16"/>
      <c r="D429" s="11"/>
      <c r="E429" s="12"/>
    </row>
    <row r="430" hidden="1">
      <c r="A430" s="19" t="s">
        <v>2528</v>
      </c>
      <c r="B430" s="6"/>
      <c r="C430" s="6"/>
      <c r="D430" s="6"/>
      <c r="E430" s="7"/>
    </row>
    <row r="431" hidden="1">
      <c r="A431" s="20" t="s">
        <v>2529</v>
      </c>
      <c r="B431" s="21" t="s">
        <v>2530</v>
      </c>
      <c r="C431" s="22" t="s">
        <v>2531</v>
      </c>
      <c r="D431" s="21" t="s">
        <v>2532</v>
      </c>
      <c r="E431" s="23" t="s">
        <v>13</v>
      </c>
    </row>
    <row r="432" hidden="1">
      <c r="A432" s="53" t="s">
        <v>2533</v>
      </c>
      <c r="B432" s="25">
        <v>16852.0</v>
      </c>
      <c r="C432" s="26">
        <v>16852.0</v>
      </c>
      <c r="D432" s="27">
        <v>0.0</v>
      </c>
      <c r="E432" s="28"/>
    </row>
    <row r="433" hidden="1">
      <c r="A433" s="53" t="s">
        <v>2535</v>
      </c>
      <c r="B433" s="29">
        <v>21684.0</v>
      </c>
      <c r="C433" s="26">
        <v>21684.0</v>
      </c>
      <c r="D433" s="27">
        <v>0.0</v>
      </c>
      <c r="E433" s="28"/>
    </row>
    <row r="434" hidden="1">
      <c r="A434" s="53" t="s">
        <v>2536</v>
      </c>
      <c r="B434" s="29">
        <v>200.0</v>
      </c>
      <c r="C434" s="26">
        <v>200.0</v>
      </c>
      <c r="D434" s="27">
        <v>0.0</v>
      </c>
      <c r="E434" s="28"/>
    </row>
    <row r="435" hidden="1">
      <c r="A435" s="53" t="s">
        <v>2538</v>
      </c>
      <c r="B435" s="29">
        <v>0.0</v>
      </c>
      <c r="C435" s="26"/>
      <c r="D435" s="27">
        <v>0.0</v>
      </c>
      <c r="E435" s="28"/>
    </row>
    <row r="436" hidden="1">
      <c r="A436" s="31" t="s">
        <v>2540</v>
      </c>
      <c r="B436" s="29">
        <v>0.0</v>
      </c>
      <c r="C436" s="26"/>
      <c r="D436" s="27">
        <v>0.0</v>
      </c>
      <c r="E436" s="28"/>
    </row>
    <row r="437" hidden="1">
      <c r="A437" s="31" t="s">
        <v>2541</v>
      </c>
      <c r="B437" s="29">
        <v>0.0</v>
      </c>
      <c r="C437" s="26"/>
      <c r="D437" s="27">
        <v>0.0</v>
      </c>
      <c r="E437" s="28"/>
    </row>
    <row r="438" hidden="1">
      <c r="A438" s="31" t="s">
        <v>2543</v>
      </c>
      <c r="B438" s="29">
        <v>340.0</v>
      </c>
      <c r="C438" s="26">
        <v>300.0</v>
      </c>
      <c r="D438" s="27">
        <v>-40.0</v>
      </c>
      <c r="E438" s="28" t="s">
        <v>3221</v>
      </c>
    </row>
    <row r="439" hidden="1">
      <c r="A439" s="31" t="s">
        <v>2545</v>
      </c>
      <c r="B439" s="29">
        <v>680.0</v>
      </c>
      <c r="C439" s="26">
        <v>720.0</v>
      </c>
      <c r="D439" s="27">
        <v>40.0</v>
      </c>
      <c r="E439" s="34"/>
    </row>
    <row r="440" hidden="1">
      <c r="A440" s="54" t="s">
        <v>2546</v>
      </c>
      <c r="B440" s="29">
        <v>7615.0</v>
      </c>
      <c r="C440" s="29">
        <v>7988.0</v>
      </c>
      <c r="D440" s="27">
        <v>373.0</v>
      </c>
      <c r="E440" s="34"/>
    </row>
    <row r="441" hidden="1">
      <c r="A441" s="54" t="s">
        <v>2547</v>
      </c>
      <c r="B441" s="29">
        <v>3400.0</v>
      </c>
      <c r="C441" s="55">
        <v>3400.0</v>
      </c>
      <c r="D441" s="27">
        <v>0.0</v>
      </c>
      <c r="E441" s="34"/>
    </row>
    <row r="442" hidden="1">
      <c r="A442" s="54" t="s">
        <v>2548</v>
      </c>
      <c r="B442" s="29">
        <v>14181.0</v>
      </c>
      <c r="C442" s="55">
        <v>14181.0</v>
      </c>
      <c r="D442" s="27">
        <v>0.0</v>
      </c>
      <c r="E442" s="34"/>
    </row>
    <row r="443" hidden="1">
      <c r="A443" s="54" t="s">
        <v>2549</v>
      </c>
      <c r="B443" s="29">
        <v>6322.0</v>
      </c>
      <c r="C443" s="55">
        <v>6322.0</v>
      </c>
      <c r="D443" s="27">
        <v>0.0</v>
      </c>
      <c r="E443" s="34"/>
    </row>
    <row r="444" hidden="1">
      <c r="A444" s="54" t="s">
        <v>2551</v>
      </c>
      <c r="B444" s="29">
        <v>588.0</v>
      </c>
      <c r="C444" s="55">
        <v>588.0</v>
      </c>
      <c r="D444" s="27">
        <v>0.0</v>
      </c>
      <c r="E444" s="34"/>
    </row>
    <row r="445" hidden="1">
      <c r="A445" s="54" t="s">
        <v>2552</v>
      </c>
      <c r="B445" s="29">
        <v>1770.0</v>
      </c>
      <c r="C445" s="55">
        <v>1770.0</v>
      </c>
      <c r="D445" s="27">
        <v>0.0</v>
      </c>
      <c r="E445" s="34"/>
    </row>
    <row r="446" hidden="1">
      <c r="A446" s="35" t="s">
        <v>2553</v>
      </c>
      <c r="B446" s="29">
        <v>71854.5</v>
      </c>
      <c r="C446" s="55">
        <v>71854.5</v>
      </c>
      <c r="D446" s="27">
        <v>0.0</v>
      </c>
      <c r="E446" s="34"/>
    </row>
    <row r="447" hidden="1">
      <c r="A447" s="36" t="s">
        <v>2554</v>
      </c>
      <c r="B447" s="37">
        <v>7.5</v>
      </c>
      <c r="C447" s="27">
        <v>380.5</v>
      </c>
      <c r="D447" s="27">
        <v>373.0</v>
      </c>
      <c r="E447" s="38"/>
    </row>
    <row r="448" hidden="1"/>
    <row r="449" hidden="1"/>
    <row r="450" hidden="1">
      <c r="A450" s="5" t="s">
        <v>2556</v>
      </c>
      <c r="B450" s="6"/>
      <c r="C450" s="6"/>
      <c r="D450" s="6"/>
      <c r="E450" s="7"/>
    </row>
    <row r="451" hidden="1">
      <c r="A451" s="10"/>
      <c r="B451" s="11"/>
      <c r="C451" s="11"/>
      <c r="D451" s="11"/>
      <c r="E451" s="12"/>
    </row>
    <row r="452" hidden="1">
      <c r="A452" s="5" t="s">
        <v>2526</v>
      </c>
      <c r="B452" s="6"/>
      <c r="C452" s="6"/>
      <c r="D452" s="6"/>
      <c r="E452" s="7"/>
    </row>
    <row r="453" hidden="1">
      <c r="A453" s="10"/>
      <c r="B453" s="11"/>
      <c r="C453" s="11"/>
      <c r="D453" s="11"/>
      <c r="E453" s="12"/>
    </row>
    <row r="454" hidden="1">
      <c r="A454" s="13">
        <v>45971.0</v>
      </c>
      <c r="B454" s="6"/>
      <c r="C454" s="50" t="s">
        <v>2527</v>
      </c>
      <c r="D454" s="15">
        <v>45977.0</v>
      </c>
      <c r="E454" s="7"/>
    </row>
    <row r="455" hidden="1">
      <c r="A455" s="10"/>
      <c r="B455" s="11"/>
      <c r="C455" s="16"/>
      <c r="D455" s="11"/>
      <c r="E455" s="12"/>
    </row>
    <row r="456" hidden="1">
      <c r="A456" s="51" t="s">
        <v>3211</v>
      </c>
      <c r="B456" s="7"/>
      <c r="C456" s="16"/>
      <c r="D456" s="52" t="s">
        <v>3212</v>
      </c>
      <c r="E456" s="7"/>
    </row>
    <row r="457" hidden="1">
      <c r="A457" s="10"/>
      <c r="B457" s="12"/>
      <c r="C457" s="16"/>
      <c r="D457" s="11"/>
      <c r="E457" s="12"/>
    </row>
    <row r="458" hidden="1">
      <c r="A458" s="19" t="s">
        <v>2528</v>
      </c>
      <c r="B458" s="6"/>
      <c r="C458" s="6"/>
      <c r="D458" s="6"/>
      <c r="E458" s="7"/>
    </row>
    <row r="459" hidden="1">
      <c r="A459" s="20" t="s">
        <v>2529</v>
      </c>
      <c r="B459" s="21" t="s">
        <v>2530</v>
      </c>
      <c r="C459" s="22" t="s">
        <v>2531</v>
      </c>
      <c r="D459" s="21" t="s">
        <v>2532</v>
      </c>
      <c r="E459" s="23" t="s">
        <v>13</v>
      </c>
    </row>
    <row r="460" hidden="1">
      <c r="A460" s="53" t="s">
        <v>2533</v>
      </c>
      <c r="B460" s="25">
        <v>14745.0</v>
      </c>
      <c r="C460" s="26">
        <v>15745.0</v>
      </c>
      <c r="D460" s="27">
        <v>1000.0</v>
      </c>
      <c r="E460" s="28"/>
    </row>
    <row r="461" hidden="1">
      <c r="A461" s="53" t="s">
        <v>2535</v>
      </c>
      <c r="B461" s="29">
        <v>25476.0</v>
      </c>
      <c r="C461" s="26">
        <v>25476.0</v>
      </c>
      <c r="D461" s="27">
        <v>0.0</v>
      </c>
      <c r="E461" s="28"/>
    </row>
    <row r="462" hidden="1">
      <c r="A462" s="53" t="s">
        <v>2536</v>
      </c>
      <c r="B462" s="29">
        <v>0.0</v>
      </c>
      <c r="C462" s="26"/>
      <c r="D462" s="27">
        <v>0.0</v>
      </c>
      <c r="E462" s="28"/>
    </row>
    <row r="463" hidden="1">
      <c r="A463" s="53" t="s">
        <v>2538</v>
      </c>
      <c r="B463" s="29">
        <v>0.0</v>
      </c>
      <c r="C463" s="26"/>
      <c r="D463" s="27">
        <v>0.0</v>
      </c>
      <c r="E463" s="28"/>
    </row>
    <row r="464" hidden="1">
      <c r="A464" s="31" t="s">
        <v>2540</v>
      </c>
      <c r="B464" s="29">
        <v>0.0</v>
      </c>
      <c r="C464" s="26"/>
      <c r="D464" s="27">
        <v>0.0</v>
      </c>
      <c r="E464" s="28"/>
    </row>
    <row r="465" hidden="1">
      <c r="A465" s="31" t="s">
        <v>2541</v>
      </c>
      <c r="B465" s="29">
        <v>80.0</v>
      </c>
      <c r="C465" s="26">
        <v>80.0</v>
      </c>
      <c r="D465" s="27">
        <v>0.0</v>
      </c>
      <c r="E465" s="28"/>
    </row>
    <row r="466" hidden="1">
      <c r="A466" s="31" t="s">
        <v>2543</v>
      </c>
      <c r="B466" s="29">
        <v>383.0</v>
      </c>
      <c r="C466" s="26">
        <v>303.0</v>
      </c>
      <c r="D466" s="27">
        <v>-80.0</v>
      </c>
      <c r="E466" s="28" t="s">
        <v>3222</v>
      </c>
    </row>
    <row r="467" hidden="1">
      <c r="A467" s="31" t="s">
        <v>2545</v>
      </c>
      <c r="B467" s="29">
        <v>520.0</v>
      </c>
      <c r="C467" s="26">
        <v>600.0</v>
      </c>
      <c r="D467" s="27">
        <v>80.0</v>
      </c>
      <c r="E467" s="34"/>
    </row>
    <row r="468" hidden="1">
      <c r="A468" s="54" t="s">
        <v>2546</v>
      </c>
      <c r="B468" s="29">
        <v>10641.0</v>
      </c>
      <c r="C468" s="29">
        <v>10641.0</v>
      </c>
      <c r="D468" s="27">
        <v>0.0</v>
      </c>
      <c r="E468" s="34"/>
    </row>
    <row r="469" hidden="1">
      <c r="A469" s="54" t="s">
        <v>2547</v>
      </c>
      <c r="B469" s="29">
        <v>6696.0</v>
      </c>
      <c r="C469" s="55">
        <v>6696.0</v>
      </c>
      <c r="D469" s="27">
        <v>0.0</v>
      </c>
      <c r="E469" s="34"/>
    </row>
    <row r="470" hidden="1">
      <c r="A470" s="54" t="s">
        <v>2548</v>
      </c>
      <c r="B470" s="29">
        <v>14191.0</v>
      </c>
      <c r="C470" s="55">
        <v>14191.0</v>
      </c>
      <c r="D470" s="27">
        <v>0.0</v>
      </c>
      <c r="E470" s="34"/>
    </row>
    <row r="471" hidden="1">
      <c r="A471" s="54" t="s">
        <v>2549</v>
      </c>
      <c r="B471" s="29">
        <v>7973.0</v>
      </c>
      <c r="C471" s="55">
        <v>7973.0</v>
      </c>
      <c r="D471" s="27">
        <v>0.0</v>
      </c>
      <c r="E471" s="34"/>
    </row>
    <row r="472" hidden="1">
      <c r="A472" s="54" t="s">
        <v>2551</v>
      </c>
      <c r="B472" s="29">
        <v>1483.0</v>
      </c>
      <c r="C472" s="55">
        <v>1483.0</v>
      </c>
      <c r="D472" s="27">
        <v>0.0</v>
      </c>
      <c r="E472" s="34"/>
    </row>
    <row r="473" hidden="1">
      <c r="A473" s="54" t="s">
        <v>2552</v>
      </c>
      <c r="B473" s="29">
        <v>3590.0</v>
      </c>
      <c r="C473" s="55">
        <v>3590.0</v>
      </c>
      <c r="D473" s="27">
        <v>0.0</v>
      </c>
      <c r="E473" s="34"/>
    </row>
    <row r="474" hidden="1">
      <c r="A474" s="35" t="s">
        <v>2553</v>
      </c>
      <c r="B474" s="29">
        <v>82185.75</v>
      </c>
      <c r="C474" s="55">
        <v>82185.75</v>
      </c>
      <c r="D474" s="27">
        <v>0.0</v>
      </c>
      <c r="E474" s="34"/>
    </row>
    <row r="475" hidden="1">
      <c r="A475" s="36" t="s">
        <v>2554</v>
      </c>
      <c r="B475" s="37">
        <v>2.25</v>
      </c>
      <c r="C475" s="27">
        <v>1002.25</v>
      </c>
      <c r="D475" s="27">
        <v>1000.0</v>
      </c>
      <c r="E475" s="38"/>
    </row>
    <row r="476" hidden="1"/>
    <row r="477" hidden="1"/>
    <row r="478">
      <c r="A478" s="5" t="s">
        <v>2556</v>
      </c>
      <c r="B478" s="6"/>
      <c r="C478" s="6"/>
      <c r="D478" s="6"/>
      <c r="E478" s="7"/>
    </row>
    <row r="479">
      <c r="A479" s="10"/>
      <c r="B479" s="11"/>
      <c r="C479" s="11"/>
      <c r="D479" s="11"/>
      <c r="E479" s="12"/>
    </row>
    <row r="480">
      <c r="A480" s="5" t="s">
        <v>2526</v>
      </c>
      <c r="B480" s="6"/>
      <c r="C480" s="6"/>
      <c r="D480" s="6"/>
      <c r="E480" s="7"/>
    </row>
    <row r="481">
      <c r="A481" s="10"/>
      <c r="B481" s="11"/>
      <c r="C481" s="11"/>
      <c r="D481" s="11"/>
      <c r="E481" s="12"/>
    </row>
    <row r="482">
      <c r="A482" s="13">
        <v>45978.0</v>
      </c>
      <c r="B482" s="6"/>
      <c r="C482" s="50" t="s">
        <v>2527</v>
      </c>
      <c r="D482" s="15">
        <v>45984.0</v>
      </c>
      <c r="E482" s="7"/>
    </row>
    <row r="483">
      <c r="A483" s="10"/>
      <c r="B483" s="11"/>
      <c r="C483" s="16"/>
      <c r="D483" s="11"/>
      <c r="E483" s="12"/>
    </row>
    <row r="484">
      <c r="A484" s="51" t="s">
        <v>3211</v>
      </c>
      <c r="B484" s="7"/>
      <c r="C484" s="16"/>
      <c r="D484" s="52" t="s">
        <v>3212</v>
      </c>
      <c r="E484" s="7"/>
    </row>
    <row r="485">
      <c r="A485" s="10"/>
      <c r="B485" s="12"/>
      <c r="C485" s="16"/>
      <c r="D485" s="11"/>
      <c r="E485" s="12"/>
    </row>
    <row r="486">
      <c r="A486" s="19" t="s">
        <v>2528</v>
      </c>
      <c r="B486" s="6"/>
      <c r="C486" s="6"/>
      <c r="D486" s="6"/>
      <c r="E486" s="7"/>
    </row>
    <row r="487">
      <c r="A487" s="20" t="s">
        <v>2529</v>
      </c>
      <c r="B487" s="21" t="s">
        <v>2530</v>
      </c>
      <c r="C487" s="22" t="s">
        <v>2531</v>
      </c>
      <c r="D487" s="21" t="s">
        <v>2532</v>
      </c>
      <c r="E487" s="23" t="s">
        <v>13</v>
      </c>
    </row>
    <row r="488">
      <c r="A488" s="53" t="s">
        <v>2533</v>
      </c>
      <c r="B488" s="25">
        <v>17769.6</v>
      </c>
      <c r="C488" s="26">
        <v>17770.0</v>
      </c>
      <c r="D488" s="27">
        <v>0.4000000000014552</v>
      </c>
      <c r="E488" s="28"/>
    </row>
    <row r="489">
      <c r="A489" s="53" t="s">
        <v>2535</v>
      </c>
      <c r="B489" s="29">
        <v>22178.0</v>
      </c>
      <c r="C489" s="26">
        <v>22178.0</v>
      </c>
      <c r="D489" s="27">
        <v>0.0</v>
      </c>
      <c r="E489" s="28"/>
    </row>
    <row r="490">
      <c r="A490" s="53" t="s">
        <v>2536</v>
      </c>
      <c r="B490" s="29">
        <v>140.0</v>
      </c>
      <c r="C490" s="26">
        <v>140.0</v>
      </c>
      <c r="D490" s="27">
        <v>0.0</v>
      </c>
      <c r="E490" s="28"/>
    </row>
    <row r="491">
      <c r="A491" s="53" t="s">
        <v>2538</v>
      </c>
      <c r="B491" s="29">
        <v>0.0</v>
      </c>
      <c r="C491" s="26"/>
      <c r="D491" s="27">
        <v>0.0</v>
      </c>
      <c r="E491" s="28"/>
    </row>
    <row r="492">
      <c r="A492" s="31" t="s">
        <v>2540</v>
      </c>
      <c r="B492" s="29">
        <v>0.0</v>
      </c>
      <c r="C492" s="26"/>
      <c r="D492" s="27">
        <v>0.0</v>
      </c>
      <c r="E492" s="28"/>
    </row>
    <row r="493">
      <c r="A493" s="31" t="s">
        <v>2541</v>
      </c>
      <c r="B493" s="29">
        <v>0.0</v>
      </c>
      <c r="C493" s="26"/>
      <c r="D493" s="27">
        <v>0.0</v>
      </c>
      <c r="E493" s="28"/>
    </row>
    <row r="494">
      <c r="A494" s="31" t="s">
        <v>2543</v>
      </c>
      <c r="B494" s="29">
        <v>0.0</v>
      </c>
      <c r="C494" s="26"/>
      <c r="D494" s="27">
        <v>0.0</v>
      </c>
      <c r="E494" s="28"/>
    </row>
    <row r="495">
      <c r="A495" s="31" t="s">
        <v>2545</v>
      </c>
      <c r="B495" s="29">
        <v>1080.0</v>
      </c>
      <c r="C495" s="26">
        <v>1080.0</v>
      </c>
      <c r="D495" s="27">
        <v>0.0</v>
      </c>
      <c r="E495" s="34"/>
    </row>
    <row r="496">
      <c r="A496" s="54" t="s">
        <v>2546</v>
      </c>
      <c r="B496" s="29">
        <v>10839.0</v>
      </c>
      <c r="C496" s="29">
        <v>11301.0</v>
      </c>
      <c r="D496" s="27">
        <v>462.0</v>
      </c>
      <c r="E496" s="34"/>
    </row>
    <row r="497">
      <c r="A497" s="54" t="s">
        <v>2547</v>
      </c>
      <c r="B497" s="29">
        <v>11455.0</v>
      </c>
      <c r="C497" s="55">
        <v>10925.0</v>
      </c>
      <c r="D497" s="27">
        <v>-530.0</v>
      </c>
      <c r="E497" s="34"/>
    </row>
    <row r="498">
      <c r="A498" s="54" t="s">
        <v>2548</v>
      </c>
      <c r="B498" s="29">
        <v>18074.0</v>
      </c>
      <c r="C498" s="55">
        <v>18074.0</v>
      </c>
      <c r="D498" s="27">
        <v>0.0</v>
      </c>
      <c r="E498" s="34"/>
    </row>
    <row r="499">
      <c r="A499" s="54" t="s">
        <v>2549</v>
      </c>
      <c r="B499" s="29">
        <v>9175.0</v>
      </c>
      <c r="C499" s="55">
        <v>9175.0</v>
      </c>
      <c r="D499" s="27">
        <v>0.0</v>
      </c>
      <c r="E499" s="34"/>
    </row>
    <row r="500">
      <c r="A500" s="54" t="s">
        <v>2551</v>
      </c>
      <c r="B500" s="29">
        <v>0.0</v>
      </c>
      <c r="C500" s="55">
        <v>0.0</v>
      </c>
      <c r="D500" s="27">
        <v>0.0</v>
      </c>
      <c r="E500" s="34"/>
    </row>
    <row r="501">
      <c r="A501" s="54" t="s">
        <v>2552</v>
      </c>
      <c r="B501" s="29">
        <v>4359.0</v>
      </c>
      <c r="C501" s="55">
        <v>4359.0</v>
      </c>
      <c r="D501" s="27">
        <v>0.0</v>
      </c>
      <c r="E501" s="34"/>
    </row>
    <row r="502">
      <c r="A502" s="35" t="s">
        <v>2553</v>
      </c>
      <c r="B502" s="29">
        <v>90709.7</v>
      </c>
      <c r="C502" s="55">
        <v>90641.7</v>
      </c>
      <c r="D502" s="27">
        <v>-68.0</v>
      </c>
      <c r="E502" s="34"/>
    </row>
    <row r="503">
      <c r="A503" s="36" t="s">
        <v>2554</v>
      </c>
      <c r="B503" s="37">
        <v>0.8999999999996362</v>
      </c>
      <c r="C503" s="27">
        <v>1.3000000000029104</v>
      </c>
      <c r="D503" s="27">
        <v>0.4000000000032742</v>
      </c>
      <c r="E503" s="38"/>
    </row>
    <row r="506">
      <c r="A506" s="5" t="s">
        <v>2556</v>
      </c>
      <c r="B506" s="6"/>
      <c r="C506" s="6"/>
      <c r="D506" s="6"/>
      <c r="E506" s="7"/>
    </row>
    <row r="507">
      <c r="A507" s="10"/>
      <c r="B507" s="11"/>
      <c r="C507" s="11"/>
      <c r="D507" s="11"/>
      <c r="E507" s="12"/>
    </row>
    <row r="508">
      <c r="A508" s="5" t="s">
        <v>2526</v>
      </c>
      <c r="B508" s="6"/>
      <c r="C508" s="6"/>
      <c r="D508" s="6"/>
      <c r="E508" s="7"/>
    </row>
    <row r="509">
      <c r="A509" s="10"/>
      <c r="B509" s="11"/>
      <c r="C509" s="11"/>
      <c r="D509" s="11"/>
      <c r="E509" s="12"/>
    </row>
    <row r="510">
      <c r="A510" s="13">
        <v>45985.0</v>
      </c>
      <c r="B510" s="6"/>
      <c r="C510" s="50" t="s">
        <v>2527</v>
      </c>
      <c r="D510" s="15">
        <v>45991.0</v>
      </c>
      <c r="E510" s="7"/>
    </row>
    <row r="511">
      <c r="A511" s="10"/>
      <c r="B511" s="11"/>
      <c r="C511" s="16"/>
      <c r="D511" s="11"/>
      <c r="E511" s="12"/>
    </row>
    <row r="512">
      <c r="A512" s="51" t="s">
        <v>3211</v>
      </c>
      <c r="B512" s="7"/>
      <c r="C512" s="16"/>
      <c r="D512" s="52" t="s">
        <v>3212</v>
      </c>
      <c r="E512" s="7"/>
    </row>
    <row r="513">
      <c r="A513" s="10"/>
      <c r="B513" s="12"/>
      <c r="C513" s="16"/>
      <c r="D513" s="11"/>
      <c r="E513" s="12"/>
    </row>
    <row r="514">
      <c r="A514" s="19" t="s">
        <v>2528</v>
      </c>
      <c r="B514" s="6"/>
      <c r="C514" s="6"/>
      <c r="D514" s="6"/>
      <c r="E514" s="7"/>
    </row>
    <row r="515">
      <c r="A515" s="20" t="s">
        <v>2529</v>
      </c>
      <c r="B515" s="21" t="s">
        <v>2530</v>
      </c>
      <c r="C515" s="22" t="s">
        <v>2531</v>
      </c>
      <c r="D515" s="21" t="s">
        <v>2532</v>
      </c>
      <c r="E515" s="23" t="s">
        <v>13</v>
      </c>
    </row>
    <row r="516">
      <c r="A516" s="53" t="s">
        <v>2533</v>
      </c>
      <c r="B516" s="25">
        <v>17915.0</v>
      </c>
      <c r="C516" s="26">
        <v>17915.0</v>
      </c>
      <c r="D516" s="27">
        <v>0.0</v>
      </c>
      <c r="E516" s="28"/>
    </row>
    <row r="517">
      <c r="A517" s="53" t="s">
        <v>2535</v>
      </c>
      <c r="B517" s="29">
        <v>26588.0</v>
      </c>
      <c r="C517" s="26">
        <v>26588.0</v>
      </c>
      <c r="D517" s="27">
        <v>0.0</v>
      </c>
      <c r="E517" s="28"/>
    </row>
    <row r="518">
      <c r="A518" s="53" t="s">
        <v>2536</v>
      </c>
      <c r="B518" s="29">
        <v>0.0</v>
      </c>
      <c r="C518" s="26"/>
      <c r="D518" s="27">
        <v>0.0</v>
      </c>
      <c r="E518" s="28"/>
    </row>
    <row r="519">
      <c r="A519" s="53" t="s">
        <v>2538</v>
      </c>
      <c r="B519" s="29">
        <v>0.0</v>
      </c>
      <c r="C519" s="26"/>
      <c r="D519" s="27">
        <v>0.0</v>
      </c>
      <c r="E519" s="28"/>
    </row>
    <row r="520">
      <c r="A520" s="31" t="s">
        <v>2540</v>
      </c>
      <c r="B520" s="29">
        <v>0.0</v>
      </c>
      <c r="C520" s="26"/>
      <c r="D520" s="27">
        <v>0.0</v>
      </c>
      <c r="E520" s="28"/>
    </row>
    <row r="521">
      <c r="A521" s="31" t="s">
        <v>2541</v>
      </c>
      <c r="B521" s="29">
        <v>879.0</v>
      </c>
      <c r="C521" s="26"/>
      <c r="D521" s="27">
        <v>-879.0</v>
      </c>
      <c r="E521" s="28"/>
    </row>
    <row r="522">
      <c r="A522" s="31" t="s">
        <v>2543</v>
      </c>
      <c r="B522" s="29">
        <v>2625.0</v>
      </c>
      <c r="C522" s="26">
        <v>3510.0</v>
      </c>
      <c r="D522" s="27">
        <v>885.0</v>
      </c>
      <c r="E522" s="28" t="s">
        <v>3223</v>
      </c>
    </row>
    <row r="523">
      <c r="A523" s="31" t="s">
        <v>2545</v>
      </c>
      <c r="B523" s="29">
        <v>960.0</v>
      </c>
      <c r="C523" s="26">
        <v>1040.0</v>
      </c>
      <c r="D523" s="27">
        <v>80.0</v>
      </c>
      <c r="E523" s="34"/>
    </row>
    <row r="524">
      <c r="A524" s="54" t="s">
        <v>2546</v>
      </c>
      <c r="B524" s="29">
        <v>8026.0</v>
      </c>
      <c r="C524" s="29">
        <v>9322.0</v>
      </c>
      <c r="D524" s="27">
        <v>1296.0</v>
      </c>
      <c r="E524" s="34"/>
    </row>
    <row r="525">
      <c r="A525" s="54" t="s">
        <v>2547</v>
      </c>
      <c r="B525" s="29">
        <v>4213.0</v>
      </c>
      <c r="C525" s="55">
        <v>4213.0</v>
      </c>
      <c r="D525" s="27">
        <v>0.0</v>
      </c>
      <c r="E525" s="34"/>
    </row>
    <row r="526">
      <c r="A526" s="54" t="s">
        <v>2548</v>
      </c>
      <c r="B526" s="29">
        <v>15872.0</v>
      </c>
      <c r="C526" s="55">
        <v>15872.0</v>
      </c>
      <c r="D526" s="27">
        <v>0.0</v>
      </c>
      <c r="E526" s="34"/>
    </row>
    <row r="527">
      <c r="A527" s="54" t="s">
        <v>2549</v>
      </c>
      <c r="B527" s="29">
        <v>6720.0</v>
      </c>
      <c r="C527" s="55">
        <v>6720.0</v>
      </c>
      <c r="D527" s="27">
        <v>0.0</v>
      </c>
      <c r="E527" s="34"/>
    </row>
    <row r="528">
      <c r="A528" s="54" t="s">
        <v>2551</v>
      </c>
      <c r="B528" s="29">
        <v>284.0</v>
      </c>
      <c r="C528" s="55">
        <v>284.0</v>
      </c>
      <c r="D528" s="27">
        <v>0.0</v>
      </c>
      <c r="E528" s="34"/>
    </row>
    <row r="529">
      <c r="A529" s="54" t="s">
        <v>2552</v>
      </c>
      <c r="B529" s="29">
        <v>4212.0</v>
      </c>
      <c r="C529" s="55">
        <v>4212.0</v>
      </c>
      <c r="D529" s="27">
        <v>0.0</v>
      </c>
      <c r="E529" s="34"/>
    </row>
    <row r="530">
      <c r="A530" s="35" t="s">
        <v>2553</v>
      </c>
      <c r="B530" s="29">
        <v>84070.0</v>
      </c>
      <c r="C530" s="55">
        <v>83796.0</v>
      </c>
      <c r="D530" s="27">
        <v>-274.0</v>
      </c>
      <c r="E530" s="34"/>
    </row>
    <row r="531">
      <c r="A531" s="36" t="s">
        <v>2554</v>
      </c>
      <c r="B531" s="37">
        <v>12.0</v>
      </c>
      <c r="C531" s="27">
        <v>1668.0</v>
      </c>
      <c r="D531" s="27">
        <v>1656.0</v>
      </c>
      <c r="E531" s="38"/>
    </row>
    <row r="534">
      <c r="A534" s="5" t="s">
        <v>2556</v>
      </c>
      <c r="B534" s="6"/>
      <c r="C534" s="6"/>
      <c r="D534" s="6"/>
      <c r="E534" s="7"/>
    </row>
    <row r="535">
      <c r="A535" s="10"/>
      <c r="B535" s="11"/>
      <c r="C535" s="11"/>
      <c r="D535" s="11"/>
      <c r="E535" s="12"/>
    </row>
    <row r="536">
      <c r="A536" s="5" t="s">
        <v>2526</v>
      </c>
      <c r="B536" s="6"/>
      <c r="C536" s="6"/>
      <c r="D536" s="6"/>
      <c r="E536" s="7"/>
    </row>
    <row r="537">
      <c r="A537" s="10"/>
      <c r="B537" s="11"/>
      <c r="C537" s="11"/>
      <c r="D537" s="11"/>
      <c r="E537" s="12"/>
    </row>
    <row r="538">
      <c r="A538" s="13">
        <v>45992.0</v>
      </c>
      <c r="B538" s="6"/>
      <c r="C538" s="50" t="s">
        <v>2527</v>
      </c>
      <c r="D538" s="15">
        <v>45998.0</v>
      </c>
      <c r="E538" s="7"/>
    </row>
    <row r="539">
      <c r="A539" s="10"/>
      <c r="B539" s="11"/>
      <c r="C539" s="16"/>
      <c r="D539" s="11"/>
      <c r="E539" s="12"/>
    </row>
    <row r="540">
      <c r="A540" s="51" t="s">
        <v>3211</v>
      </c>
      <c r="B540" s="7"/>
      <c r="C540" s="16"/>
      <c r="D540" s="52" t="s">
        <v>3212</v>
      </c>
      <c r="E540" s="7"/>
    </row>
    <row r="541">
      <c r="A541" s="10"/>
      <c r="B541" s="12"/>
      <c r="C541" s="16"/>
      <c r="D541" s="11"/>
      <c r="E541" s="12"/>
    </row>
    <row r="542">
      <c r="A542" s="19" t="s">
        <v>2528</v>
      </c>
      <c r="B542" s="6"/>
      <c r="C542" s="6"/>
      <c r="D542" s="6"/>
      <c r="E542" s="7"/>
    </row>
    <row r="543">
      <c r="A543" s="20" t="s">
        <v>2529</v>
      </c>
      <c r="B543" s="21" t="s">
        <v>2530</v>
      </c>
      <c r="C543" s="22" t="s">
        <v>2531</v>
      </c>
      <c r="D543" s="21" t="s">
        <v>2532</v>
      </c>
      <c r="E543" s="23" t="s">
        <v>13</v>
      </c>
    </row>
    <row r="544">
      <c r="A544" s="53" t="s">
        <v>2533</v>
      </c>
      <c r="B544" s="25">
        <v>22744.6</v>
      </c>
      <c r="C544" s="26">
        <v>22745.0</v>
      </c>
      <c r="D544" s="27">
        <v>0.4000000000014552</v>
      </c>
      <c r="E544" s="28"/>
    </row>
    <row r="545">
      <c r="A545" s="53" t="s">
        <v>2535</v>
      </c>
      <c r="B545" s="29">
        <v>28722.0</v>
      </c>
      <c r="C545" s="26">
        <v>28722.0</v>
      </c>
      <c r="D545" s="27">
        <v>0.0</v>
      </c>
      <c r="E545" s="28"/>
    </row>
    <row r="546">
      <c r="A546" s="53" t="s">
        <v>2536</v>
      </c>
      <c r="B546" s="29">
        <v>0.0</v>
      </c>
      <c r="C546" s="26"/>
      <c r="D546" s="27">
        <v>0.0</v>
      </c>
      <c r="E546" s="28"/>
    </row>
    <row r="547">
      <c r="A547" s="53" t="s">
        <v>2538</v>
      </c>
      <c r="B547" s="29">
        <v>0.0</v>
      </c>
      <c r="C547" s="26"/>
      <c r="D547" s="27">
        <v>0.0</v>
      </c>
      <c r="E547" s="28"/>
    </row>
    <row r="548">
      <c r="A548" s="31" t="s">
        <v>2540</v>
      </c>
      <c r="B548" s="29">
        <v>0.0</v>
      </c>
      <c r="C548" s="26"/>
      <c r="D548" s="27">
        <v>0.0</v>
      </c>
      <c r="E548" s="28"/>
    </row>
    <row r="549">
      <c r="A549" s="31" t="s">
        <v>2541</v>
      </c>
      <c r="B549" s="29">
        <v>0.0</v>
      </c>
      <c r="C549" s="26"/>
      <c r="D549" s="27">
        <v>0.0</v>
      </c>
      <c r="E549" s="28"/>
    </row>
    <row r="550">
      <c r="A550" s="31" t="s">
        <v>2543</v>
      </c>
      <c r="B550" s="29">
        <v>200.0</v>
      </c>
      <c r="C550" s="26">
        <v>200.0</v>
      </c>
      <c r="D550" s="27">
        <v>0.0</v>
      </c>
      <c r="E550" s="28" t="s">
        <v>2557</v>
      </c>
    </row>
    <row r="551">
      <c r="A551" s="31" t="s">
        <v>2545</v>
      </c>
      <c r="B551" s="29">
        <v>920.0</v>
      </c>
      <c r="C551" s="26">
        <v>920.0</v>
      </c>
      <c r="D551" s="27">
        <v>0.0</v>
      </c>
      <c r="E551" s="34"/>
    </row>
    <row r="552">
      <c r="A552" s="54" t="s">
        <v>2546</v>
      </c>
      <c r="B552" s="29">
        <v>11227.0</v>
      </c>
      <c r="C552" s="29">
        <v>11227.0</v>
      </c>
      <c r="D552" s="27">
        <v>0.0</v>
      </c>
      <c r="E552" s="34"/>
    </row>
    <row r="553">
      <c r="A553" s="54" t="s">
        <v>2547</v>
      </c>
      <c r="B553" s="29">
        <v>6488.0</v>
      </c>
      <c r="C553" s="55">
        <v>6488.0</v>
      </c>
      <c r="D553" s="27">
        <v>0.0</v>
      </c>
      <c r="E553" s="34"/>
    </row>
    <row r="554">
      <c r="A554" s="54" t="s">
        <v>2548</v>
      </c>
      <c r="B554" s="29">
        <v>20182.25</v>
      </c>
      <c r="C554" s="55">
        <v>20182.25</v>
      </c>
      <c r="D554" s="27">
        <v>0.0</v>
      </c>
      <c r="E554" s="34"/>
    </row>
    <row r="555">
      <c r="A555" s="54" t="s">
        <v>2549</v>
      </c>
      <c r="B555" s="29">
        <v>10014.0</v>
      </c>
      <c r="C555" s="55">
        <v>10014.0</v>
      </c>
      <c r="D555" s="27">
        <v>0.0</v>
      </c>
      <c r="E555" s="34"/>
    </row>
    <row r="556">
      <c r="A556" s="54" t="s">
        <v>2551</v>
      </c>
      <c r="B556" s="29">
        <v>636.0</v>
      </c>
      <c r="C556" s="55">
        <v>636.0</v>
      </c>
      <c r="D556" s="27">
        <v>0.0</v>
      </c>
      <c r="E556" s="34"/>
    </row>
    <row r="557">
      <c r="A557" s="54" t="s">
        <v>2552</v>
      </c>
      <c r="B557" s="29">
        <v>3007.75</v>
      </c>
      <c r="C557" s="55">
        <v>3007.75</v>
      </c>
      <c r="D557" s="27">
        <v>0.0</v>
      </c>
      <c r="E557" s="34"/>
    </row>
    <row r="558">
      <c r="A558" s="35" t="s">
        <v>2553</v>
      </c>
      <c r="B558" s="29">
        <v>101131.40000000001</v>
      </c>
      <c r="C558" s="55">
        <v>100782.4</v>
      </c>
      <c r="D558" s="27">
        <v>-349.00000000001455</v>
      </c>
      <c r="E558" s="34"/>
    </row>
    <row r="559">
      <c r="A559" s="36" t="s">
        <v>2554</v>
      </c>
      <c r="B559" s="37">
        <v>2.4499999999861757</v>
      </c>
      <c r="C559" s="27">
        <v>351.8500000000058</v>
      </c>
      <c r="D559" s="27">
        <v>349.40000000001965</v>
      </c>
      <c r="E559" s="38"/>
    </row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</sheetData>
  <mergeCells count="160">
    <mergeCell ref="A1:E2"/>
    <mergeCell ref="A3:E4"/>
    <mergeCell ref="A5:B6"/>
    <mergeCell ref="C5:C8"/>
    <mergeCell ref="D5:E6"/>
    <mergeCell ref="A7:B8"/>
    <mergeCell ref="D7:E8"/>
    <mergeCell ref="A9:E9"/>
    <mergeCell ref="A30:E31"/>
    <mergeCell ref="A32:E33"/>
    <mergeCell ref="A34:B35"/>
    <mergeCell ref="C34:C37"/>
    <mergeCell ref="D34:E35"/>
    <mergeCell ref="A36:B37"/>
    <mergeCell ref="D62:E63"/>
    <mergeCell ref="D64:E65"/>
    <mergeCell ref="D36:E37"/>
    <mergeCell ref="A38:E38"/>
    <mergeCell ref="A58:E59"/>
    <mergeCell ref="A60:E61"/>
    <mergeCell ref="A62:B63"/>
    <mergeCell ref="C62:C65"/>
    <mergeCell ref="A64:B65"/>
    <mergeCell ref="A66:E66"/>
    <mergeCell ref="A86:E87"/>
    <mergeCell ref="A88:E89"/>
    <mergeCell ref="A90:B91"/>
    <mergeCell ref="C90:C93"/>
    <mergeCell ref="D90:E91"/>
    <mergeCell ref="A92:B93"/>
    <mergeCell ref="D118:E119"/>
    <mergeCell ref="D120:E121"/>
    <mergeCell ref="D92:E93"/>
    <mergeCell ref="A94:E94"/>
    <mergeCell ref="A114:E115"/>
    <mergeCell ref="A116:E117"/>
    <mergeCell ref="A118:B119"/>
    <mergeCell ref="C118:C121"/>
    <mergeCell ref="A120:B121"/>
    <mergeCell ref="A234:E234"/>
    <mergeCell ref="A254:E255"/>
    <mergeCell ref="A256:E257"/>
    <mergeCell ref="A258:B259"/>
    <mergeCell ref="C258:C261"/>
    <mergeCell ref="D258:E259"/>
    <mergeCell ref="A260:B261"/>
    <mergeCell ref="D260:E261"/>
    <mergeCell ref="A262:E262"/>
    <mergeCell ref="A282:E283"/>
    <mergeCell ref="A284:E285"/>
    <mergeCell ref="A286:B287"/>
    <mergeCell ref="C286:C289"/>
    <mergeCell ref="A288:B289"/>
    <mergeCell ref="A122:E122"/>
    <mergeCell ref="A142:E143"/>
    <mergeCell ref="A144:E145"/>
    <mergeCell ref="A146:B147"/>
    <mergeCell ref="C146:C149"/>
    <mergeCell ref="D146:E147"/>
    <mergeCell ref="A148:B149"/>
    <mergeCell ref="D174:E175"/>
    <mergeCell ref="D176:E177"/>
    <mergeCell ref="D148:E149"/>
    <mergeCell ref="A150:E150"/>
    <mergeCell ref="A170:E171"/>
    <mergeCell ref="A172:E173"/>
    <mergeCell ref="A174:B175"/>
    <mergeCell ref="C174:C177"/>
    <mergeCell ref="A176:B177"/>
    <mergeCell ref="A178:E178"/>
    <mergeCell ref="A198:E199"/>
    <mergeCell ref="A200:E201"/>
    <mergeCell ref="A202:B203"/>
    <mergeCell ref="C202:C205"/>
    <mergeCell ref="D202:E203"/>
    <mergeCell ref="A204:B205"/>
    <mergeCell ref="D230:E231"/>
    <mergeCell ref="D232:E233"/>
    <mergeCell ref="D204:E205"/>
    <mergeCell ref="A206:E206"/>
    <mergeCell ref="A226:E227"/>
    <mergeCell ref="A228:E229"/>
    <mergeCell ref="A230:B231"/>
    <mergeCell ref="C230:C233"/>
    <mergeCell ref="A232:B233"/>
    <mergeCell ref="A314:B315"/>
    <mergeCell ref="A316:B317"/>
    <mergeCell ref="A402:E402"/>
    <mergeCell ref="A422:E423"/>
    <mergeCell ref="A424:E425"/>
    <mergeCell ref="A426:B427"/>
    <mergeCell ref="C426:C429"/>
    <mergeCell ref="D426:E427"/>
    <mergeCell ref="A428:B429"/>
    <mergeCell ref="D428:E429"/>
    <mergeCell ref="A430:E430"/>
    <mergeCell ref="A450:E451"/>
    <mergeCell ref="A452:E453"/>
    <mergeCell ref="A454:B455"/>
    <mergeCell ref="C454:C457"/>
    <mergeCell ref="A456:B457"/>
    <mergeCell ref="D454:E455"/>
    <mergeCell ref="D456:E457"/>
    <mergeCell ref="A458:E458"/>
    <mergeCell ref="A478:E479"/>
    <mergeCell ref="A480:E481"/>
    <mergeCell ref="C482:C485"/>
    <mergeCell ref="D482:E483"/>
    <mergeCell ref="D510:E511"/>
    <mergeCell ref="D512:E513"/>
    <mergeCell ref="D484:E485"/>
    <mergeCell ref="A486:E486"/>
    <mergeCell ref="A506:E507"/>
    <mergeCell ref="A508:E509"/>
    <mergeCell ref="A510:B511"/>
    <mergeCell ref="C510:C513"/>
    <mergeCell ref="A512:B513"/>
    <mergeCell ref="D540:E541"/>
    <mergeCell ref="A542:E542"/>
    <mergeCell ref="A514:E514"/>
    <mergeCell ref="A534:E535"/>
    <mergeCell ref="A536:E537"/>
    <mergeCell ref="A538:B539"/>
    <mergeCell ref="C538:C541"/>
    <mergeCell ref="D538:E539"/>
    <mergeCell ref="A540:B541"/>
    <mergeCell ref="D286:E287"/>
    <mergeCell ref="D288:E289"/>
    <mergeCell ref="A290:E290"/>
    <mergeCell ref="A310:E311"/>
    <mergeCell ref="A312:E313"/>
    <mergeCell ref="C314:C317"/>
    <mergeCell ref="D314:E315"/>
    <mergeCell ref="D342:E343"/>
    <mergeCell ref="D344:E345"/>
    <mergeCell ref="D316:E317"/>
    <mergeCell ref="A318:E318"/>
    <mergeCell ref="A338:E339"/>
    <mergeCell ref="A340:E341"/>
    <mergeCell ref="A342:B343"/>
    <mergeCell ref="C342:C345"/>
    <mergeCell ref="A344:B345"/>
    <mergeCell ref="A346:E346"/>
    <mergeCell ref="A366:E367"/>
    <mergeCell ref="A368:E369"/>
    <mergeCell ref="A370:B371"/>
    <mergeCell ref="C370:C373"/>
    <mergeCell ref="D370:E371"/>
    <mergeCell ref="A372:B373"/>
    <mergeCell ref="D398:E399"/>
    <mergeCell ref="D400:E401"/>
    <mergeCell ref="D372:E373"/>
    <mergeCell ref="A374:E374"/>
    <mergeCell ref="A394:E395"/>
    <mergeCell ref="A396:E397"/>
    <mergeCell ref="A398:B399"/>
    <mergeCell ref="C398:C401"/>
    <mergeCell ref="A400:B401"/>
    <mergeCell ref="A482:B483"/>
    <mergeCell ref="A484:B485"/>
  </mergeCells>
  <conditionalFormatting sqref="D11:D26 B26:C26 D40:D55 B55:C55 D68:D83 B83:C83 D96:D111 B111:C111 D124:D139 B139:C139 D152:D167 B167:C167 D180:D195 B195:C195 D208:D223 B223:C223 D236:D251 B251:C251 D264:D279 B279:C279 D292:D307 B307:C307 D320:D335 B335:C335 D348:D363 B363:C363 D376:D391 B391:C391 D404:D419 B419:C419 D432:D447 B447:C447 D460:D475 B475:C475 D488:D503 B503:C503 D516:D531 B531:C531 D544:D559 B559:C559">
    <cfRule type="cellIs" dxfId="0" priority="1" operator="lessThan">
      <formula>0</formula>
    </cfRule>
  </conditionalFormatting>
  <conditionalFormatting sqref="A7:B8 A36:B37 A64:B65 A92:B93 A120:B121 A148:B149 A176:B177 A204:B205 A232:B233 A260:B261 A288:B289 A316:B317 A344:B345 A372:B373 A400:B401 A428:B429 A456:B457 A484:B485 A512:B513 A540:B541">
    <cfRule type="cellIs" dxfId="1" priority="2" operator="notEqual">
      <formula>"Pondělí"</formula>
    </cfRule>
  </conditionalFormatting>
  <conditionalFormatting sqref="D7:E8 D36:E37 D64:E65 D92:E93 D120:E121 D148:E149 D176:E177 D204:E205 D232:E233 D260:E261 D288:E289 D316:E317 D344:E345 D372:E373 D400:E401 D428:E429 D456:E457 D484:E485 D512:E513 D540:E541">
    <cfRule type="cellIs" dxfId="1" priority="3" operator="notEqual">
      <formula>"Neděle"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2524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2526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2527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2528</v>
      </c>
      <c r="B9" s="6"/>
      <c r="C9" s="6"/>
      <c r="D9" s="6"/>
      <c r="E9" s="7"/>
    </row>
    <row r="10" hidden="1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</row>
    <row r="11" hidden="1">
      <c r="A11" s="24" t="s">
        <v>2533</v>
      </c>
      <c r="B11" s="25">
        <v>8432.0</v>
      </c>
      <c r="C11" s="26">
        <v>8432.0</v>
      </c>
      <c r="D11" s="27">
        <f t="shared" ref="D11:D26" si="1">C11-B11</f>
        <v>0</v>
      </c>
      <c r="E11" s="40"/>
    </row>
    <row r="12" hidden="1">
      <c r="A12" s="24" t="s">
        <v>2535</v>
      </c>
      <c r="B12" s="29">
        <v>2900.0</v>
      </c>
      <c r="C12" s="26">
        <v>2899.0</v>
      </c>
      <c r="D12" s="27">
        <f t="shared" si="1"/>
        <v>-1</v>
      </c>
      <c r="E12" s="40"/>
    </row>
    <row r="13" hidden="1">
      <c r="A13" s="24" t="s">
        <v>2536</v>
      </c>
      <c r="B13" s="29">
        <v>0.0</v>
      </c>
      <c r="C13" s="26"/>
      <c r="D13" s="27">
        <f t="shared" si="1"/>
        <v>0</v>
      </c>
      <c r="E13" s="40"/>
    </row>
    <row r="14" hidden="1">
      <c r="A14" s="24" t="s">
        <v>2538</v>
      </c>
      <c r="B14" s="29">
        <v>0.0</v>
      </c>
      <c r="C14" s="26"/>
      <c r="D14" s="27">
        <f t="shared" si="1"/>
        <v>0</v>
      </c>
      <c r="E14" s="40"/>
    </row>
    <row r="15" hidden="1">
      <c r="A15" s="30" t="s">
        <v>2540</v>
      </c>
      <c r="B15" s="29">
        <v>0.0</v>
      </c>
      <c r="C15" s="26"/>
      <c r="D15" s="27">
        <f t="shared" si="1"/>
        <v>0</v>
      </c>
      <c r="E15" s="40"/>
    </row>
    <row r="16" hidden="1">
      <c r="A16" s="30" t="s">
        <v>2541</v>
      </c>
      <c r="B16" s="29">
        <v>0.0</v>
      </c>
      <c r="C16" s="26"/>
      <c r="D16" s="27">
        <f t="shared" si="1"/>
        <v>0</v>
      </c>
      <c r="E16" s="48"/>
    </row>
    <row r="17" hidden="1">
      <c r="A17" s="30" t="s">
        <v>2543</v>
      </c>
      <c r="B17" s="29">
        <v>0.0</v>
      </c>
      <c r="C17" s="56"/>
      <c r="D17" s="27">
        <f t="shared" si="1"/>
        <v>0</v>
      </c>
      <c r="E17" s="40"/>
    </row>
    <row r="18" hidden="1">
      <c r="A18" s="31" t="s">
        <v>2545</v>
      </c>
      <c r="B18" s="29">
        <v>920.0</v>
      </c>
      <c r="C18" s="26">
        <v>920.0</v>
      </c>
      <c r="D18" s="27">
        <f t="shared" si="1"/>
        <v>0</v>
      </c>
      <c r="E18" s="40"/>
    </row>
    <row r="19" hidden="1">
      <c r="A19" s="32" t="s">
        <v>2546</v>
      </c>
      <c r="B19" s="29">
        <v>5755.0</v>
      </c>
      <c r="C19" s="33">
        <f t="array" ref="C19">SUMIFS(INDIRECT(A1 &amp; " Restia!C:C"), INDIRECT(A1 &amp; " Restia!A:A"), A19, INDIRECT(A1 &amp; " Restia!B:B"), "&lt;&gt;canceled")</f>
        <v>93929</v>
      </c>
      <c r="D19" s="27">
        <f t="shared" si="1"/>
        <v>88174</v>
      </c>
      <c r="E19" s="40"/>
    </row>
    <row r="20" hidden="1">
      <c r="A20" s="32" t="s">
        <v>2547</v>
      </c>
      <c r="B20" s="29">
        <v>3381.0</v>
      </c>
      <c r="C20" s="9">
        <f t="array" ref="C20">SUMIFS( INDIRECT(A1 &amp; " Restia!C:C"), INDIRECT(A1 &amp; " Restia!A:A"), A20, INDIRECT(A1 &amp; " Restia!B:B"), "&lt;&gt;canceled" )</f>
        <v>39295</v>
      </c>
      <c r="D20" s="27">
        <f t="shared" si="1"/>
        <v>35914</v>
      </c>
      <c r="E20" s="40"/>
    </row>
    <row r="21" hidden="1">
      <c r="A21" s="32" t="s">
        <v>2548</v>
      </c>
      <c r="B21" s="29">
        <v>9974.0</v>
      </c>
      <c r="C21" s="9">
        <f t="array" ref="C21">SUMIFS( INDIRECT(A1 &amp; " Restia!C:C"), INDIRECT(A1 &amp; " Restia!A:A"), "damejidlo", INDIRECT(A1 &amp; " Restia!G:G"), "online", INDIRECT(A1 &amp; " Restia!B:B"), "&lt;&gt;canceled" )</f>
        <v>95118</v>
      </c>
      <c r="D21" s="27">
        <f t="shared" si="1"/>
        <v>85144</v>
      </c>
      <c r="E21" s="40"/>
    </row>
    <row r="22" hidden="1">
      <c r="A22" s="32" t="s">
        <v>2549</v>
      </c>
      <c r="B22" s="29">
        <v>15597.0</v>
      </c>
      <c r="C22" s="9">
        <f t="array" ref="C22">SUMIFS( INDIRECT(A1 &amp; " Restia!C:C"), INDIRECT(A1 &amp; " Restia!A:A"), "generic", INDIRECT(A1 &amp; " Restia!G:G"), "online", INDIRECT(A1 &amp; " Restia!B:B"), "&lt;&gt;canceled" )</f>
        <v>98615</v>
      </c>
      <c r="D22" s="27">
        <f t="shared" si="1"/>
        <v>83018</v>
      </c>
      <c r="E22" s="40"/>
    </row>
    <row r="23" hidden="1">
      <c r="A23" s="32" t="s">
        <v>2551</v>
      </c>
      <c r="B23" s="29">
        <v>1831.0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393</v>
      </c>
      <c r="D23" s="27">
        <f t="shared" si="1"/>
        <v>-1438</v>
      </c>
      <c r="E23" s="40"/>
    </row>
    <row r="24" hidden="1">
      <c r="A24" s="32" t="s">
        <v>2552</v>
      </c>
      <c r="B24" s="29">
        <v>3356.0</v>
      </c>
      <c r="C24" s="9">
        <f t="array" ref="C24">SUMIFS( INDIRECT(A1 &amp; " Restia!C:C"), INDIRECT(A1 &amp; " Restia!A:A"), "damejidlo", INDIRECT(A1 &amp; " Restia!G:G"), "cash", INDIRECT(A1 &amp; " Restia!B:B"), "&lt;&gt;canceled")</f>
        <v>10357</v>
      </c>
      <c r="D24" s="27">
        <f t="shared" si="1"/>
        <v>7001</v>
      </c>
      <c r="E24" s="40"/>
    </row>
    <row r="25" hidden="1">
      <c r="A25" s="35" t="s">
        <v>2553</v>
      </c>
      <c r="B25" s="29">
        <v>48789.5</v>
      </c>
      <c r="C25" s="9">
        <f t="array" ref="C25">SUM(INDIRECT(A1 &amp; " Restia!C:C")) - SUMIFS(INDIRECT(A1 &amp; " Restia!C:C"), INDIRECT(A1 &amp; " Restia!B:B"), "canceled")</f>
        <v>408751</v>
      </c>
      <c r="D25" s="27">
        <f t="shared" si="1"/>
        <v>359961.5</v>
      </c>
      <c r="E25" s="40"/>
    </row>
    <row r="26" hidden="1">
      <c r="A26" s="36" t="s">
        <v>2554</v>
      </c>
      <c r="B26" s="37">
        <v>0.5</v>
      </c>
      <c r="C26" s="27">
        <f>sum(C11:C23)-C25</f>
        <v>-69150</v>
      </c>
      <c r="D26" s="37">
        <f t="shared" si="1"/>
        <v>-69150.5</v>
      </c>
      <c r="E26" s="44"/>
    </row>
    <row r="27" hidden="1"/>
    <row r="28" hidden="1"/>
    <row r="29" hidden="1">
      <c r="A29" s="5" t="s">
        <v>2524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2526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2527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2528</v>
      </c>
      <c r="B37" s="6"/>
      <c r="C37" s="6"/>
      <c r="D37" s="6"/>
      <c r="E37" s="7"/>
    </row>
    <row r="38" hidden="1">
      <c r="A38" s="20" t="s">
        <v>2529</v>
      </c>
      <c r="B38" s="21" t="s">
        <v>2530</v>
      </c>
      <c r="C38" s="22" t="s">
        <v>2531</v>
      </c>
      <c r="D38" s="21" t="s">
        <v>2532</v>
      </c>
      <c r="E38" s="23" t="s">
        <v>13</v>
      </c>
    </row>
    <row r="39" hidden="1">
      <c r="A39" s="24" t="s">
        <v>2533</v>
      </c>
      <c r="B39" s="25">
        <v>34345.0</v>
      </c>
      <c r="C39" s="26">
        <f>(1000*1)+(500*11)+(200*28)+(100*8)+(50*3)+(20*3)+(10*3)+(5*2)+(2*1)</f>
        <v>13152</v>
      </c>
      <c r="D39" s="27">
        <f t="shared" ref="D39:D54" si="2">C39-B39</f>
        <v>-21193</v>
      </c>
      <c r="E39" s="48" t="s">
        <v>3224</v>
      </c>
    </row>
    <row r="40" hidden="1">
      <c r="A40" s="24" t="s">
        <v>2535</v>
      </c>
      <c r="B40" s="29">
        <v>26280.0</v>
      </c>
      <c r="C40" s="26">
        <f>3155+4486+4117+3254+2199+3317+5752</f>
        <v>26280</v>
      </c>
      <c r="D40" s="27">
        <f t="shared" si="2"/>
        <v>0</v>
      </c>
      <c r="E40" s="40"/>
    </row>
    <row r="41" hidden="1">
      <c r="A41" s="24" t="s">
        <v>2536</v>
      </c>
      <c r="B41" s="29">
        <v>270.0</v>
      </c>
      <c r="C41" s="26">
        <f>90*3</f>
        <v>270</v>
      </c>
      <c r="D41" s="27">
        <f t="shared" si="2"/>
        <v>0</v>
      </c>
      <c r="E41" s="40"/>
    </row>
    <row r="42" hidden="1">
      <c r="A42" s="24" t="s">
        <v>2538</v>
      </c>
      <c r="B42" s="29">
        <v>4100.0</v>
      </c>
      <c r="C42" s="26">
        <f>500+2000+500+500+600</f>
        <v>4100</v>
      </c>
      <c r="D42" s="27">
        <f t="shared" si="2"/>
        <v>0</v>
      </c>
      <c r="E42" s="40"/>
    </row>
    <row r="43" hidden="1">
      <c r="A43" s="30" t="s">
        <v>2540</v>
      </c>
      <c r="B43" s="29">
        <v>1000.0</v>
      </c>
      <c r="C43" s="26"/>
      <c r="D43" s="27">
        <f t="shared" si="2"/>
        <v>-1000</v>
      </c>
      <c r="E43" s="40"/>
    </row>
    <row r="44" hidden="1">
      <c r="A44" s="30" t="s">
        <v>2541</v>
      </c>
      <c r="B44" s="29">
        <v>0.0</v>
      </c>
      <c r="C44" s="26"/>
      <c r="D44" s="27">
        <f t="shared" si="2"/>
        <v>0</v>
      </c>
      <c r="E44" s="48"/>
    </row>
    <row r="45" hidden="1">
      <c r="A45" s="30" t="s">
        <v>2543</v>
      </c>
      <c r="B45" s="29">
        <v>2110.0</v>
      </c>
      <c r="C45" s="56">
        <f>2000+70+40</f>
        <v>2110</v>
      </c>
      <c r="D45" s="27">
        <f t="shared" si="2"/>
        <v>0</v>
      </c>
      <c r="E45" s="48" t="s">
        <v>3225</v>
      </c>
    </row>
    <row r="46" hidden="1">
      <c r="A46" s="31" t="s">
        <v>2545</v>
      </c>
      <c r="B46" s="29">
        <v>4000.0</v>
      </c>
      <c r="C46" s="26">
        <f>440+480+600+200+320+400+120+560+480+160+280+400+400+480</f>
        <v>5320</v>
      </c>
      <c r="D46" s="27">
        <f t="shared" si="2"/>
        <v>1320</v>
      </c>
      <c r="E46" s="40"/>
    </row>
    <row r="47" hidden="1">
      <c r="A47" s="32" t="s">
        <v>2546</v>
      </c>
      <c r="B47" s="29">
        <v>54998.0</v>
      </c>
      <c r="C47" s="33">
        <f t="array" ref="C47">SUMIFS(INDIRECT(A29 &amp; " Restia!C:C"), INDIRECT(A29 &amp; " Restia!A:A"), A47, INDIRECT(A29 &amp; " Restia!B:B"), "&lt;&gt;canceled")</f>
        <v>93929</v>
      </c>
      <c r="D47" s="27">
        <f t="shared" si="2"/>
        <v>38931</v>
      </c>
      <c r="E47" s="40"/>
    </row>
    <row r="48" hidden="1">
      <c r="A48" s="32" t="s">
        <v>2547</v>
      </c>
      <c r="B48" s="29">
        <v>32672.0</v>
      </c>
      <c r="C48" s="9">
        <f t="array" ref="C48">SUMIFS( INDIRECT(A29 &amp; " Restia!C:C"), INDIRECT(A29 &amp; " Restia!A:A"), A48, INDIRECT(A29 &amp; " Restia!B:B"), "&lt;&gt;canceled" )</f>
        <v>39295</v>
      </c>
      <c r="D48" s="27">
        <f t="shared" si="2"/>
        <v>6623</v>
      </c>
      <c r="E48" s="40"/>
    </row>
    <row r="49" hidden="1">
      <c r="A49" s="32" t="s">
        <v>2548</v>
      </c>
      <c r="B49" s="29">
        <v>91925.0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95118</v>
      </c>
      <c r="D49" s="27">
        <f t="shared" si="2"/>
        <v>3193</v>
      </c>
      <c r="E49" s="40"/>
    </row>
    <row r="50" hidden="1">
      <c r="A50" s="32" t="s">
        <v>2549</v>
      </c>
      <c r="B50" s="29">
        <v>65923.0</v>
      </c>
      <c r="C50" s="9">
        <f t="array" ref="C50">SUMIFS( INDIRECT(A29 &amp; " Restia!C:C"), INDIRECT(A29 &amp; " Restia!A:A"), "generic", INDIRECT(A29 &amp; " Restia!G:G"), "online", INDIRECT(A29 &amp; " Restia!B:B"), "&lt;&gt;canceled" )</f>
        <v>98615</v>
      </c>
      <c r="D50" s="27">
        <f t="shared" si="2"/>
        <v>32692</v>
      </c>
      <c r="E50" s="40"/>
    </row>
    <row r="51" hidden="1">
      <c r="A51" s="32" t="s">
        <v>2551</v>
      </c>
      <c r="B51" s="29">
        <v>4360.0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393</v>
      </c>
      <c r="D51" s="27">
        <f t="shared" si="2"/>
        <v>-3967</v>
      </c>
      <c r="E51" s="40"/>
    </row>
    <row r="52" hidden="1">
      <c r="A52" s="32" t="s">
        <v>2552</v>
      </c>
      <c r="B52" s="29">
        <v>13802.0</v>
      </c>
      <c r="C52" s="9">
        <f t="array" ref="C52">SUMIFS( INDIRECT(A29 &amp; " Restia!C:C"), INDIRECT(A29 &amp; " Restia!A:A"), "damejidlo", INDIRECT(A29 &amp; " Restia!G:G"), "cash", INDIRECT(A29 &amp; " Restia!B:B"), "&lt;&gt;canceled")</f>
        <v>10357</v>
      </c>
      <c r="D52" s="27">
        <f t="shared" si="2"/>
        <v>-3445</v>
      </c>
      <c r="E52" s="40"/>
    </row>
    <row r="53" hidden="1">
      <c r="A53" s="35" t="s">
        <v>2553</v>
      </c>
      <c r="B53" s="29">
        <v>322294.0</v>
      </c>
      <c r="C53" s="9">
        <f t="array" ref="C53">SUM(INDIRECT(A29 &amp; " Restia!C:C")) - SUMIFS(INDIRECT(A29 &amp; " Restia!C:C"), INDIRECT(A29 &amp; " Restia!B:B"), "canceled")</f>
        <v>408751</v>
      </c>
      <c r="D53" s="27">
        <f t="shared" si="2"/>
        <v>86457</v>
      </c>
      <c r="E53" s="40"/>
    </row>
    <row r="54" hidden="1">
      <c r="A54" s="36" t="s">
        <v>2554</v>
      </c>
      <c r="B54" s="37">
        <v>8.5</v>
      </c>
      <c r="C54" s="27">
        <f>sum(C39:C51)-C53</f>
        <v>-30169</v>
      </c>
      <c r="D54" s="37">
        <f t="shared" si="2"/>
        <v>-30177.5</v>
      </c>
      <c r="E54" s="44"/>
    </row>
    <row r="55" hidden="1"/>
    <row r="56" hidden="1"/>
    <row r="57" hidden="1">
      <c r="A57" s="5" t="s">
        <v>2524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2526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45537.0</v>
      </c>
      <c r="B61" s="6"/>
      <c r="C61" s="14" t="s">
        <v>2527</v>
      </c>
      <c r="D61" s="15">
        <v>45543.0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2528</v>
      </c>
      <c r="B65" s="6"/>
      <c r="C65" s="6"/>
      <c r="D65" s="6"/>
      <c r="E65" s="7"/>
    </row>
    <row r="66" hidden="1">
      <c r="A66" s="20" t="s">
        <v>2529</v>
      </c>
      <c r="B66" s="21" t="s">
        <v>2530</v>
      </c>
      <c r="C66" s="22" t="s">
        <v>2531</v>
      </c>
      <c r="D66" s="21" t="s">
        <v>2532</v>
      </c>
      <c r="E66" s="23" t="s">
        <v>13</v>
      </c>
    </row>
    <row r="67" hidden="1">
      <c r="A67" s="24" t="s">
        <v>2533</v>
      </c>
      <c r="B67" s="25">
        <v>34345.0</v>
      </c>
      <c r="C67" s="26">
        <f>(1000*1)+(500*11)+(200*28)+(100*8)+(50*3)+(20*3)+(10*3)+(5*2)+(2*1)</f>
        <v>13152</v>
      </c>
      <c r="D67" s="27">
        <f t="shared" ref="D67:D82" si="3">C67-B67</f>
        <v>-21193</v>
      </c>
      <c r="E67" s="48" t="s">
        <v>3224</v>
      </c>
    </row>
    <row r="68" hidden="1">
      <c r="A68" s="24" t="s">
        <v>2535</v>
      </c>
      <c r="B68" s="29">
        <v>26280.0</v>
      </c>
      <c r="C68" s="26">
        <f>3155+4486+4117+3254+2199+3317+5752</f>
        <v>26280</v>
      </c>
      <c r="D68" s="27">
        <f t="shared" si="3"/>
        <v>0</v>
      </c>
      <c r="E68" s="40"/>
    </row>
    <row r="69" hidden="1">
      <c r="A69" s="24" t="s">
        <v>2536</v>
      </c>
      <c r="B69" s="29">
        <v>270.0</v>
      </c>
      <c r="C69" s="26">
        <f>90*3</f>
        <v>270</v>
      </c>
      <c r="D69" s="27">
        <f t="shared" si="3"/>
        <v>0</v>
      </c>
      <c r="E69" s="40"/>
    </row>
    <row r="70" hidden="1">
      <c r="A70" s="24" t="s">
        <v>2538</v>
      </c>
      <c r="B70" s="29">
        <v>4100.0</v>
      </c>
      <c r="C70" s="26">
        <f>500+2000+500+500+600</f>
        <v>4100</v>
      </c>
      <c r="D70" s="27">
        <f t="shared" si="3"/>
        <v>0</v>
      </c>
      <c r="E70" s="40"/>
    </row>
    <row r="71" hidden="1">
      <c r="A71" s="30" t="s">
        <v>2540</v>
      </c>
      <c r="B71" s="29">
        <v>1000.0</v>
      </c>
      <c r="C71" s="26"/>
      <c r="D71" s="27">
        <f t="shared" si="3"/>
        <v>-1000</v>
      </c>
      <c r="E71" s="40"/>
    </row>
    <row r="72" hidden="1">
      <c r="A72" s="30" t="s">
        <v>2541</v>
      </c>
      <c r="B72" s="29">
        <v>0.0</v>
      </c>
      <c r="C72" s="26"/>
      <c r="D72" s="27">
        <f t="shared" si="3"/>
        <v>0</v>
      </c>
      <c r="E72" s="48"/>
    </row>
    <row r="73" hidden="1">
      <c r="A73" s="30" t="s">
        <v>2543</v>
      </c>
      <c r="B73" s="29">
        <v>2110.0</v>
      </c>
      <c r="C73" s="56">
        <f>2000+70+40</f>
        <v>2110</v>
      </c>
      <c r="D73" s="27">
        <f t="shared" si="3"/>
        <v>0</v>
      </c>
      <c r="E73" s="48" t="s">
        <v>3225</v>
      </c>
    </row>
    <row r="74" hidden="1">
      <c r="A74" s="31" t="s">
        <v>2545</v>
      </c>
      <c r="B74" s="29">
        <v>4000.0</v>
      </c>
      <c r="C74" s="26">
        <f>440+480+600+200+320+400+120+560+480+160+280+400+400+480</f>
        <v>5320</v>
      </c>
      <c r="D74" s="27">
        <f t="shared" si="3"/>
        <v>1320</v>
      </c>
      <c r="E74" s="40"/>
    </row>
    <row r="75" hidden="1">
      <c r="A75" s="32" t="s">
        <v>2546</v>
      </c>
      <c r="B75" s="29">
        <v>54998.0</v>
      </c>
      <c r="C75" s="33">
        <f t="array" ref="C75">SUMIFS(INDIRECT(A57 &amp; " Restia!C:C"), INDIRECT(A57 &amp; " Restia!A:A"), A75, INDIRECT(A57 &amp; " Restia!B:B"), "&lt;&gt;canceled")</f>
        <v>93929</v>
      </c>
      <c r="D75" s="27">
        <f t="shared" si="3"/>
        <v>38931</v>
      </c>
      <c r="E75" s="40"/>
    </row>
    <row r="76" hidden="1">
      <c r="A76" s="32" t="s">
        <v>2547</v>
      </c>
      <c r="B76" s="29">
        <v>32672.0</v>
      </c>
      <c r="C76" s="9">
        <f t="array" ref="C76">SUMIFS( INDIRECT(A57 &amp; " Restia!C:C"), INDIRECT(A57 &amp; " Restia!A:A"), A76, INDIRECT(A57 &amp; " Restia!B:B"), "&lt;&gt;canceled" )</f>
        <v>39295</v>
      </c>
      <c r="D76" s="27">
        <f t="shared" si="3"/>
        <v>6623</v>
      </c>
      <c r="E76" s="40"/>
    </row>
    <row r="77" hidden="1">
      <c r="A77" s="32" t="s">
        <v>2548</v>
      </c>
      <c r="B77" s="29">
        <v>91925.0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95118</v>
      </c>
      <c r="D77" s="27">
        <f t="shared" si="3"/>
        <v>3193</v>
      </c>
      <c r="E77" s="40"/>
    </row>
    <row r="78" hidden="1">
      <c r="A78" s="32" t="s">
        <v>2549</v>
      </c>
      <c r="B78" s="29">
        <v>65923.0</v>
      </c>
      <c r="C78" s="9">
        <f t="array" ref="C78">SUMIFS( INDIRECT(A57 &amp; " Restia!C:C"), INDIRECT(A57 &amp; " Restia!A:A"), "generic", INDIRECT(A57 &amp; " Restia!G:G"), "online", INDIRECT(A57 &amp; " Restia!B:B"), "&lt;&gt;canceled" )</f>
        <v>98615</v>
      </c>
      <c r="D78" s="27">
        <f t="shared" si="3"/>
        <v>32692</v>
      </c>
      <c r="E78" s="40"/>
    </row>
    <row r="79" hidden="1">
      <c r="A79" s="32" t="s">
        <v>2551</v>
      </c>
      <c r="B79" s="29">
        <v>4360.0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393</v>
      </c>
      <c r="D79" s="27">
        <f t="shared" si="3"/>
        <v>-3967</v>
      </c>
      <c r="E79" s="40"/>
    </row>
    <row r="80" hidden="1">
      <c r="A80" s="32" t="s">
        <v>2552</v>
      </c>
      <c r="B80" s="29">
        <v>13802.0</v>
      </c>
      <c r="C80" s="9">
        <f t="array" ref="C80">SUMIFS( INDIRECT(A57 &amp; " Restia!C:C"), INDIRECT(A57 &amp; " Restia!A:A"), "damejidlo", INDIRECT(A57 &amp; " Restia!G:G"), "cash", INDIRECT(A57 &amp; " Restia!B:B"), "&lt;&gt;canceled")</f>
        <v>10357</v>
      </c>
      <c r="D80" s="27">
        <f t="shared" si="3"/>
        <v>-3445</v>
      </c>
      <c r="E80" s="40"/>
    </row>
    <row r="81" hidden="1">
      <c r="A81" s="35" t="s">
        <v>2553</v>
      </c>
      <c r="B81" s="29">
        <v>322294.0</v>
      </c>
      <c r="C81" s="9">
        <f t="array" ref="C81">SUM(INDIRECT(A57 &amp; " Restia!C:C")) - SUMIFS(INDIRECT(A57 &amp; " Restia!C:C"), INDIRECT(A57 &amp; " Restia!B:B"), "canceled")</f>
        <v>408751</v>
      </c>
      <c r="D81" s="27">
        <f t="shared" si="3"/>
        <v>86457</v>
      </c>
      <c r="E81" s="40"/>
    </row>
    <row r="82" hidden="1">
      <c r="A82" s="36" t="s">
        <v>2554</v>
      </c>
      <c r="B82" s="37">
        <v>8.5</v>
      </c>
      <c r="C82" s="27">
        <f>sum(C67:C79)-C81</f>
        <v>-30169</v>
      </c>
      <c r="D82" s="37">
        <f t="shared" si="3"/>
        <v>-30177.5</v>
      </c>
      <c r="E82" s="44"/>
    </row>
    <row r="83" hidden="1"/>
    <row r="84" hidden="1">
      <c r="A84" s="35" t="s">
        <v>2553</v>
      </c>
      <c r="B84" s="29">
        <v>322294.0</v>
      </c>
      <c r="C84" s="9" t="str">
        <f t="array" ref="C84">SUM(INDIRECT(#REF! &amp; " Restia!C:C")) - SUMIFS(INDIRECT(#REF! &amp; " Restia!C:C"), INDIRECT(#REF! &amp; " Restia!B:B"), "canceled")</f>
        <v>#REF!</v>
      </c>
      <c r="D84" s="27" t="str">
        <f t="shared" ref="D84:D85" si="4">C84-B84</f>
        <v>#REF!</v>
      </c>
      <c r="E84" s="40"/>
    </row>
    <row r="85" hidden="1">
      <c r="A85" s="36" t="s">
        <v>2554</v>
      </c>
      <c r="B85" s="37">
        <v>8.5</v>
      </c>
      <c r="C85" s="27" t="str">
        <f>sum(#REF!)-C84</f>
        <v>#REF!</v>
      </c>
      <c r="D85" s="27" t="str">
        <f t="shared" si="4"/>
        <v>#REF!</v>
      </c>
      <c r="E85" s="44"/>
    </row>
    <row r="86" hidden="1"/>
    <row r="87" hidden="1"/>
    <row r="88" hidden="1">
      <c r="A88" s="5" t="s">
        <v>2524</v>
      </c>
      <c r="B88" s="6"/>
      <c r="C88" s="6"/>
      <c r="D88" s="6"/>
      <c r="E88" s="7"/>
    </row>
    <row r="89" hidden="1">
      <c r="A89" s="10"/>
      <c r="B89" s="11"/>
      <c r="C89" s="11"/>
      <c r="D89" s="11"/>
      <c r="E89" s="12"/>
    </row>
    <row r="90" hidden="1">
      <c r="A90" s="5" t="s">
        <v>2526</v>
      </c>
      <c r="B90" s="6"/>
      <c r="C90" s="6"/>
      <c r="D90" s="6"/>
      <c r="E90" s="7"/>
    </row>
    <row r="91" hidden="1">
      <c r="A91" s="10"/>
      <c r="B91" s="11"/>
      <c r="C91" s="11"/>
      <c r="D91" s="11"/>
      <c r="E91" s="12"/>
    </row>
    <row r="92" hidden="1">
      <c r="A92" s="13">
        <v>45544.0</v>
      </c>
      <c r="B92" s="6"/>
      <c r="C92" s="14" t="s">
        <v>2527</v>
      </c>
      <c r="D92" s="15">
        <v>45550.0</v>
      </c>
      <c r="E92" s="7"/>
    </row>
    <row r="93" hidden="1">
      <c r="A93" s="10"/>
      <c r="B93" s="11"/>
      <c r="C93" s="16"/>
      <c r="D93" s="11"/>
      <c r="E93" s="12"/>
    </row>
    <row r="94" hidden="1">
      <c r="A94" s="17" t="str">
        <f>CHOOSE(WEEKDAY(A92), "Neděle", "Pondělí", "Úterý", "Středa", "Čtvrtek", "Pátek", "Sobota")</f>
        <v>Pondělí</v>
      </c>
      <c r="B94" s="7"/>
      <c r="C94" s="16"/>
      <c r="D94" s="18" t="str">
        <f>CHOOSE(WEEKDAY(D92), "Neděle", "Pondělí", "Úterý", "Středa", "Čtvrtek", "Pátek", "Sobota")</f>
        <v>Neděle</v>
      </c>
      <c r="E94" s="7"/>
    </row>
    <row r="95" hidden="1">
      <c r="A95" s="10"/>
      <c r="B95" s="12"/>
      <c r="C95" s="16"/>
      <c r="D95" s="11"/>
      <c r="E95" s="12"/>
    </row>
    <row r="96" hidden="1">
      <c r="A96" s="19" t="s">
        <v>2528</v>
      </c>
      <c r="B96" s="6"/>
      <c r="C96" s="6"/>
      <c r="D96" s="6"/>
      <c r="E96" s="7"/>
    </row>
    <row r="97" hidden="1">
      <c r="A97" s="20" t="s">
        <v>2529</v>
      </c>
      <c r="B97" s="21" t="s">
        <v>2530</v>
      </c>
      <c r="C97" s="22" t="s">
        <v>2531</v>
      </c>
      <c r="D97" s="21" t="s">
        <v>2532</v>
      </c>
      <c r="E97" s="23" t="s">
        <v>13</v>
      </c>
    </row>
    <row r="98" hidden="1">
      <c r="A98" s="24" t="s">
        <v>2533</v>
      </c>
      <c r="B98" s="25">
        <v>41465.0</v>
      </c>
      <c r="C98" s="26">
        <f>(1000*16)+(500*26)+(200*17)+(100*8)+(50*5)+(20*4)+(10*2)+(5*3)+(2*2)+(1*2)+5597+5597</f>
        <v>44765</v>
      </c>
      <c r="D98" s="27">
        <f t="shared" ref="D98:D113" si="5">C98-B98</f>
        <v>3300</v>
      </c>
      <c r="E98" s="28"/>
    </row>
    <row r="99" hidden="1">
      <c r="A99" s="24" t="s">
        <v>2535</v>
      </c>
      <c r="B99" s="29">
        <v>21875.0</v>
      </c>
      <c r="C99" s="26">
        <f>1284+4483+7792+2274+4855+1187</f>
        <v>21875</v>
      </c>
      <c r="D99" s="27">
        <f t="shared" si="5"/>
        <v>0</v>
      </c>
      <c r="E99" s="34"/>
    </row>
    <row r="100" hidden="1">
      <c r="A100" s="24" t="s">
        <v>2536</v>
      </c>
      <c r="B100" s="29">
        <v>480.0</v>
      </c>
      <c r="C100" s="26">
        <f>160+160+160</f>
        <v>480</v>
      </c>
      <c r="D100" s="27">
        <f t="shared" si="5"/>
        <v>0</v>
      </c>
      <c r="E100" s="34"/>
    </row>
    <row r="101" hidden="1">
      <c r="A101" s="24" t="s">
        <v>2538</v>
      </c>
      <c r="B101" s="29">
        <v>1500.0</v>
      </c>
      <c r="C101" s="26">
        <f>500+500+500</f>
        <v>1500</v>
      </c>
      <c r="D101" s="27">
        <f t="shared" si="5"/>
        <v>0</v>
      </c>
      <c r="E101" s="34"/>
    </row>
    <row r="102" hidden="1">
      <c r="A102" s="30" t="s">
        <v>2540</v>
      </c>
      <c r="B102" s="29">
        <v>600.0</v>
      </c>
      <c r="C102" s="26"/>
      <c r="D102" s="27">
        <f t="shared" si="5"/>
        <v>-600</v>
      </c>
      <c r="E102" s="34"/>
    </row>
    <row r="103" hidden="1">
      <c r="A103" s="30" t="s">
        <v>2541</v>
      </c>
      <c r="B103" s="29">
        <v>254.0</v>
      </c>
      <c r="C103" s="26">
        <f>100+154</f>
        <v>254</v>
      </c>
      <c r="D103" s="27">
        <f t="shared" si="5"/>
        <v>0</v>
      </c>
      <c r="E103" s="28"/>
    </row>
    <row r="104" hidden="1">
      <c r="A104" s="30" t="s">
        <v>2543</v>
      </c>
      <c r="B104" s="29">
        <v>960.0</v>
      </c>
      <c r="C104" s="56">
        <f>200</f>
        <v>200</v>
      </c>
      <c r="D104" s="27">
        <f t="shared" si="5"/>
        <v>-760</v>
      </c>
      <c r="E104" s="28"/>
    </row>
    <row r="105" hidden="1">
      <c r="A105" s="31" t="s">
        <v>2545</v>
      </c>
      <c r="B105" s="29">
        <v>5440.0</v>
      </c>
      <c r="C105" s="26">
        <f>400+360+600+600+720+400+560+680+240+640+520+440+480+280+400</f>
        <v>7320</v>
      </c>
      <c r="D105" s="27">
        <f t="shared" si="5"/>
        <v>1880</v>
      </c>
      <c r="E105" s="34"/>
    </row>
    <row r="106" hidden="1">
      <c r="A106" s="32" t="s">
        <v>2546</v>
      </c>
      <c r="B106" s="29">
        <v>95494.0</v>
      </c>
      <c r="C106" s="33">
        <f t="array" ref="C106">SUMIFS(INDIRECT(A88 &amp; " Restia!C:C"), INDIRECT(A88 &amp; " Restia!A:A"), A106, INDIRECT(A88 &amp; " Restia!B:B"), "&lt;&gt;canceled")</f>
        <v>93929</v>
      </c>
      <c r="D106" s="27">
        <f t="shared" si="5"/>
        <v>-1565</v>
      </c>
      <c r="E106" s="34"/>
    </row>
    <row r="107" hidden="1">
      <c r="A107" s="32" t="s">
        <v>2547</v>
      </c>
      <c r="B107" s="29">
        <v>25176.0</v>
      </c>
      <c r="C107" s="9">
        <f t="array" ref="C107">SUMIFS( INDIRECT(A88 &amp; " Restia!C:C"), INDIRECT(A88 &amp; " Restia!A:A"), A107, INDIRECT(A88 &amp; " Restia!B:B"), "&lt;&gt;canceled" )</f>
        <v>39295</v>
      </c>
      <c r="D107" s="27">
        <f t="shared" si="5"/>
        <v>14119</v>
      </c>
      <c r="E107" s="34"/>
    </row>
    <row r="108" hidden="1">
      <c r="A108" s="32" t="s">
        <v>2548</v>
      </c>
      <c r="B108" s="29">
        <v>95265.0</v>
      </c>
      <c r="C108" s="9">
        <f t="array" ref="C108">SUMIFS( INDIRECT(A88 &amp; " Restia!C:C"), INDIRECT(A88 &amp; " Restia!A:A"), "damejidlo", INDIRECT(A88 &amp; " Restia!G:G"), "online", INDIRECT(A88 &amp; " Restia!B:B"), "&lt;&gt;canceled" )</f>
        <v>95118</v>
      </c>
      <c r="D108" s="27">
        <f t="shared" si="5"/>
        <v>-147</v>
      </c>
      <c r="E108" s="34"/>
    </row>
    <row r="109" hidden="1">
      <c r="A109" s="32" t="s">
        <v>2549</v>
      </c>
      <c r="B109" s="29">
        <v>92779.0</v>
      </c>
      <c r="C109" s="9">
        <f t="array" ref="C109">SUMIFS( INDIRECT(A88 &amp; " Restia!C:C"), INDIRECT(A88 &amp; " Restia!A:A"), "generic", INDIRECT(A88 &amp; " Restia!G:G"), "online", INDIRECT(A88 &amp; " Restia!B:B"), "&lt;&gt;canceled" )</f>
        <v>98615</v>
      </c>
      <c r="D109" s="27">
        <f t="shared" si="5"/>
        <v>5836</v>
      </c>
      <c r="E109" s="34"/>
    </row>
    <row r="110" hidden="1">
      <c r="A110" s="32" t="s">
        <v>2551</v>
      </c>
      <c r="B110" s="29">
        <v>2705.0</v>
      </c>
      <c r="C110" s="9">
        <f t="array" ref="C110">SUMIFS( INDIRECT(A88 &amp; " Restia!C:C"), INDIRECT(A88 &amp; " Restia!E:E"), "wolt kurýr", INDIRECT(A88 &amp; " Restia!A:A"), "&lt;&gt;wolt", INDIRECT(A88 &amp; " Restia!G:G"), "cash", INDIRECT(A88 &amp; " Restia!B:B"), "&lt;&gt;canceled" )</f>
        <v>393</v>
      </c>
      <c r="D110" s="27">
        <f t="shared" si="5"/>
        <v>-2312</v>
      </c>
      <c r="E110" s="34"/>
    </row>
    <row r="111" hidden="1">
      <c r="A111" s="32" t="s">
        <v>2552</v>
      </c>
      <c r="B111" s="29">
        <v>15680.0</v>
      </c>
      <c r="C111" s="9">
        <f t="array" ref="C111">SUMIFS( INDIRECT(A88 &amp; " Restia!C:C"), INDIRECT(A88 &amp; " Restia!A:A"), "damejidlo", INDIRECT(A88 &amp; " Restia!G:G"), "cash", INDIRECT(A88 &amp; " Restia!B:B"), "&lt;&gt;canceled")</f>
        <v>10357</v>
      </c>
      <c r="D111" s="27">
        <f t="shared" si="5"/>
        <v>-5323</v>
      </c>
      <c r="E111" s="34"/>
    </row>
    <row r="112" hidden="1">
      <c r="A112" s="35" t="s">
        <v>2553</v>
      </c>
      <c r="B112" s="29">
        <v>387304.5</v>
      </c>
      <c r="C112" s="9">
        <f t="array" ref="C112">SUM(INDIRECT(A88 &amp; " Restia!C:C")) - SUMIFS(INDIRECT(A88 &amp; " Restia!C:C"), INDIRECT(A88 &amp; " Restia!B:B"), "canceled")</f>
        <v>408751</v>
      </c>
      <c r="D112" s="27">
        <f t="shared" si="5"/>
        <v>21446.5</v>
      </c>
      <c r="E112" s="34"/>
    </row>
    <row r="113" hidden="1">
      <c r="A113" s="36" t="s">
        <v>2554</v>
      </c>
      <c r="B113" s="37">
        <v>1.5</v>
      </c>
      <c r="C113" s="27">
        <f>sum(C98:C110)-C112</f>
        <v>-5007</v>
      </c>
      <c r="D113" s="37">
        <f t="shared" si="5"/>
        <v>-5008.5</v>
      </c>
      <c r="E113" s="57"/>
    </row>
    <row r="114" hidden="1"/>
    <row r="115" hidden="1"/>
    <row r="116" hidden="1">
      <c r="A116" s="5" t="s">
        <v>2524</v>
      </c>
      <c r="B116" s="6"/>
      <c r="C116" s="6"/>
      <c r="D116" s="6"/>
      <c r="E116" s="7"/>
    </row>
    <row r="117" hidden="1">
      <c r="A117" s="10"/>
      <c r="B117" s="11"/>
      <c r="C117" s="11"/>
      <c r="D117" s="11"/>
      <c r="E117" s="12"/>
    </row>
    <row r="118" hidden="1">
      <c r="A118" s="5" t="s">
        <v>2526</v>
      </c>
      <c r="B118" s="6"/>
      <c r="C118" s="6"/>
      <c r="D118" s="6"/>
      <c r="E118" s="7"/>
    </row>
    <row r="119" hidden="1">
      <c r="A119" s="10"/>
      <c r="B119" s="11"/>
      <c r="C119" s="11"/>
      <c r="D119" s="11"/>
      <c r="E119" s="12"/>
    </row>
    <row r="120" hidden="1">
      <c r="A120" s="13">
        <v>45551.0</v>
      </c>
      <c r="B120" s="6"/>
      <c r="C120" s="14" t="s">
        <v>2527</v>
      </c>
      <c r="D120" s="15">
        <v>45557.0</v>
      </c>
      <c r="E120" s="7"/>
    </row>
    <row r="121" hidden="1">
      <c r="A121" s="10"/>
      <c r="B121" s="11"/>
      <c r="C121" s="16"/>
      <c r="D121" s="11"/>
      <c r="E121" s="12"/>
    </row>
    <row r="122" hidden="1">
      <c r="A122" s="17" t="str">
        <f>CHOOSE(WEEKDAY(A120), "Neděle", "Pondělí", "Úterý", "Středa", "Čtvrtek", "Pátek", "Sobota")</f>
        <v>Pondělí</v>
      </c>
      <c r="B122" s="7"/>
      <c r="C122" s="16"/>
      <c r="D122" s="18" t="str">
        <f>CHOOSE(WEEKDAY(D120), "Neděle", "Pondělí", "Úterý", "Středa", "Čtvrtek", "Pátek", "Sobota")</f>
        <v>Neděle</v>
      </c>
      <c r="E122" s="7"/>
    </row>
    <row r="123" hidden="1">
      <c r="A123" s="10"/>
      <c r="B123" s="12"/>
      <c r="C123" s="16"/>
      <c r="D123" s="11"/>
      <c r="E123" s="12"/>
    </row>
    <row r="124" hidden="1">
      <c r="A124" s="19" t="s">
        <v>2528</v>
      </c>
      <c r="B124" s="6"/>
      <c r="C124" s="6"/>
      <c r="D124" s="6"/>
      <c r="E124" s="7"/>
    </row>
    <row r="125" hidden="1">
      <c r="A125" s="20" t="s">
        <v>2529</v>
      </c>
      <c r="B125" s="21" t="s">
        <v>2530</v>
      </c>
      <c r="C125" s="22" t="s">
        <v>2531</v>
      </c>
      <c r="D125" s="21" t="s">
        <v>2532</v>
      </c>
      <c r="E125" s="23" t="s">
        <v>13</v>
      </c>
    </row>
    <row r="126" hidden="1">
      <c r="A126" s="24" t="s">
        <v>2533</v>
      </c>
      <c r="B126" s="25">
        <v>45711.0</v>
      </c>
      <c r="C126" s="26">
        <f>(2000*1)+(1000*14)+(500*29)+(200*35)+(100*3)+(50*4)+(20*4)+(10*3)+(5*2)+(2*0)+(1*2)+5597+2000</f>
        <v>45719</v>
      </c>
      <c r="D126" s="27">
        <f t="shared" ref="D126:D141" si="6">C126-B126</f>
        <v>8</v>
      </c>
      <c r="E126" s="28" t="s">
        <v>3226</v>
      </c>
    </row>
    <row r="127" hidden="1">
      <c r="A127" s="24" t="s">
        <v>2535</v>
      </c>
      <c r="B127" s="29">
        <v>26528.0</v>
      </c>
      <c r="C127" s="26">
        <f>4533+3096+5716+3866+1887+4006+3424</f>
        <v>26528</v>
      </c>
      <c r="D127" s="27">
        <f t="shared" si="6"/>
        <v>0</v>
      </c>
      <c r="E127" s="34"/>
    </row>
    <row r="128" hidden="1">
      <c r="A128" s="24" t="s">
        <v>2536</v>
      </c>
      <c r="B128" s="29">
        <v>380.0</v>
      </c>
      <c r="C128" s="26">
        <f>140+140+100</f>
        <v>380</v>
      </c>
      <c r="D128" s="27">
        <f t="shared" si="6"/>
        <v>0</v>
      </c>
      <c r="E128" s="34"/>
    </row>
    <row r="129" hidden="1">
      <c r="A129" s="24" t="s">
        <v>2538</v>
      </c>
      <c r="B129" s="29">
        <v>3500.0</v>
      </c>
      <c r="C129" s="26">
        <f>500+500+500</f>
        <v>1500</v>
      </c>
      <c r="D129" s="27">
        <f t="shared" si="6"/>
        <v>-2000</v>
      </c>
      <c r="E129" s="34"/>
    </row>
    <row r="130" hidden="1">
      <c r="A130" s="30" t="s">
        <v>2540</v>
      </c>
      <c r="B130" s="29">
        <v>1200.0</v>
      </c>
      <c r="C130" s="26">
        <v>749.0</v>
      </c>
      <c r="D130" s="27">
        <f t="shared" si="6"/>
        <v>-451</v>
      </c>
      <c r="E130" s="28" t="s">
        <v>3227</v>
      </c>
    </row>
    <row r="131" hidden="1">
      <c r="A131" s="30" t="s">
        <v>2541</v>
      </c>
      <c r="B131" s="29">
        <v>0.0</v>
      </c>
      <c r="C131" s="26"/>
      <c r="D131" s="27">
        <f t="shared" si="6"/>
        <v>0</v>
      </c>
      <c r="E131" s="28"/>
    </row>
    <row r="132" hidden="1">
      <c r="A132" s="30" t="s">
        <v>2543</v>
      </c>
      <c r="B132" s="29">
        <v>790.0</v>
      </c>
      <c r="C132" s="56"/>
      <c r="D132" s="27">
        <f t="shared" si="6"/>
        <v>-790</v>
      </c>
      <c r="E132" s="28"/>
    </row>
    <row r="133" hidden="1">
      <c r="A133" s="31" t="s">
        <v>2545</v>
      </c>
      <c r="B133" s="29">
        <v>4320.0</v>
      </c>
      <c r="C133" s="26">
        <f>440+320+240+320+1200+560+280+240+480+160+400+280+280+360</f>
        <v>5560</v>
      </c>
      <c r="D133" s="27">
        <f t="shared" si="6"/>
        <v>1240</v>
      </c>
      <c r="E133" s="34"/>
    </row>
    <row r="134" hidden="1">
      <c r="A134" s="32" t="s">
        <v>2546</v>
      </c>
      <c r="B134" s="29">
        <v>57495.0</v>
      </c>
      <c r="C134" s="33">
        <f t="array" ref="C134">SUMIFS(INDIRECT(A116 &amp; " Restia!C:C"), INDIRECT(A116 &amp; " Restia!A:A"), A134, INDIRECT(A116 &amp; " Restia!B:B"), "&lt;&gt;canceled")</f>
        <v>93929</v>
      </c>
      <c r="D134" s="27">
        <f t="shared" si="6"/>
        <v>36434</v>
      </c>
      <c r="E134" s="34"/>
    </row>
    <row r="135" hidden="1">
      <c r="A135" s="32" t="s">
        <v>2547</v>
      </c>
      <c r="B135" s="29">
        <v>30018.0</v>
      </c>
      <c r="C135" s="9">
        <f t="array" ref="C135">SUMIFS( INDIRECT(A116 &amp; " Restia!C:C"), INDIRECT(A116 &amp; " Restia!A:A"), A135, INDIRECT(A116 &amp; " Restia!B:B"), "&lt;&gt;canceled" )</f>
        <v>39295</v>
      </c>
      <c r="D135" s="27">
        <f t="shared" si="6"/>
        <v>9277</v>
      </c>
      <c r="E135" s="34"/>
    </row>
    <row r="136" hidden="1">
      <c r="A136" s="32" t="s">
        <v>2548</v>
      </c>
      <c r="B136" s="29">
        <v>93328.0</v>
      </c>
      <c r="C136" s="9">
        <f t="array" ref="C136">SUMIFS( INDIRECT(A116 &amp; " Restia!C:C"), INDIRECT(A116 &amp; " Restia!A:A"), "damejidlo", INDIRECT(A116 &amp; " Restia!G:G"), "online", INDIRECT(A116 &amp; " Restia!B:B"), "&lt;&gt;canceled" )</f>
        <v>95118</v>
      </c>
      <c r="D136" s="27">
        <f t="shared" si="6"/>
        <v>1790</v>
      </c>
      <c r="E136" s="34"/>
    </row>
    <row r="137" hidden="1">
      <c r="A137" s="32" t="s">
        <v>2549</v>
      </c>
      <c r="B137" s="29">
        <v>73273.0</v>
      </c>
      <c r="C137" s="9">
        <f t="array" ref="C137">SUMIFS( INDIRECT(A116 &amp; " Restia!C:C"), INDIRECT(A116 &amp; " Restia!A:A"), "generic", INDIRECT(A116 &amp; " Restia!G:G"), "online", INDIRECT(A116 &amp; " Restia!B:B"), "&lt;&gt;canceled" )</f>
        <v>98615</v>
      </c>
      <c r="D137" s="27">
        <f t="shared" si="6"/>
        <v>25342</v>
      </c>
      <c r="E137" s="34"/>
    </row>
    <row r="138" hidden="1">
      <c r="A138" s="32" t="s">
        <v>2551</v>
      </c>
      <c r="B138" s="29">
        <v>4093.0</v>
      </c>
      <c r="C138" s="9">
        <f t="array" ref="C138">SUMIFS( INDIRECT(A116 &amp; " Restia!C:C"), INDIRECT(A116 &amp; " Restia!E:E"), "wolt kurýr", INDIRECT(A116 &amp; " Restia!A:A"), "&lt;&gt;wolt", INDIRECT(A116 &amp; " Restia!G:G"), "cash", INDIRECT(A116 &amp; " Restia!B:B"), "&lt;&gt;canceled" )</f>
        <v>393</v>
      </c>
      <c r="D138" s="27">
        <f t="shared" si="6"/>
        <v>-3700</v>
      </c>
      <c r="E138" s="34"/>
    </row>
    <row r="139" hidden="1">
      <c r="A139" s="32" t="s">
        <v>2552</v>
      </c>
      <c r="B139" s="29">
        <v>19703.0</v>
      </c>
      <c r="C139" s="9">
        <f t="array" ref="C139">SUMIFS( INDIRECT(A116 &amp; " Restia!C:C"), INDIRECT(A116 &amp; " Restia!A:A"), "damejidlo", INDIRECT(A116 &amp; " Restia!G:G"), "cash", INDIRECT(A116 &amp; " Restia!B:B"), "&lt;&gt;canceled")</f>
        <v>10357</v>
      </c>
      <c r="D139" s="27">
        <f t="shared" si="6"/>
        <v>-9346</v>
      </c>
      <c r="E139" s="34"/>
    </row>
    <row r="140" hidden="1">
      <c r="A140" s="35" t="s">
        <v>2553</v>
      </c>
      <c r="B140" s="29">
        <v>340625.0</v>
      </c>
      <c r="C140" s="9">
        <f t="array" ref="C140">SUM(INDIRECT(A116 &amp; " Restia!C:C")) - SUMIFS(INDIRECT(A116 &amp; " Restia!C:C"), INDIRECT(A116 &amp; " Restia!B:B"), "canceled")</f>
        <v>408751</v>
      </c>
      <c r="D140" s="27">
        <f t="shared" si="6"/>
        <v>68126</v>
      </c>
      <c r="E140" s="34"/>
    </row>
    <row r="141" hidden="1">
      <c r="A141" s="36" t="s">
        <v>2554</v>
      </c>
      <c r="B141" s="37">
        <v>11.0</v>
      </c>
      <c r="C141" s="27">
        <f>sum(C126:C138)-C140</f>
        <v>-965</v>
      </c>
      <c r="D141" s="37">
        <f t="shared" si="6"/>
        <v>-976</v>
      </c>
      <c r="E141" s="57"/>
    </row>
    <row r="142" hidden="1"/>
    <row r="143" hidden="1"/>
    <row r="144" hidden="1">
      <c r="A144" s="5" t="s">
        <v>2524</v>
      </c>
      <c r="B144" s="6"/>
      <c r="C144" s="6"/>
      <c r="D144" s="6"/>
      <c r="E144" s="7"/>
    </row>
    <row r="145" hidden="1">
      <c r="A145" s="10"/>
      <c r="B145" s="11"/>
      <c r="C145" s="11"/>
      <c r="D145" s="11"/>
      <c r="E145" s="12"/>
    </row>
    <row r="146" hidden="1">
      <c r="A146" s="5" t="s">
        <v>2526</v>
      </c>
      <c r="B146" s="6"/>
      <c r="C146" s="6"/>
      <c r="D146" s="6"/>
      <c r="E146" s="7"/>
    </row>
    <row r="147" hidden="1">
      <c r="A147" s="10"/>
      <c r="B147" s="11"/>
      <c r="C147" s="11"/>
      <c r="D147" s="11"/>
      <c r="E147" s="12"/>
    </row>
    <row r="148" hidden="1">
      <c r="A148" s="13">
        <v>45558.0</v>
      </c>
      <c r="B148" s="6"/>
      <c r="C148" s="14" t="s">
        <v>2527</v>
      </c>
      <c r="D148" s="15">
        <v>45564.0</v>
      </c>
      <c r="E148" s="7"/>
    </row>
    <row r="149" hidden="1">
      <c r="A149" s="10"/>
      <c r="B149" s="11"/>
      <c r="C149" s="16"/>
      <c r="D149" s="11"/>
      <c r="E149" s="12"/>
    </row>
    <row r="150" hidden="1">
      <c r="A150" s="17" t="str">
        <f>CHOOSE(WEEKDAY(A148), "Neděle", "Pondělí", "Úterý", "Středa", "Čtvrtek", "Pátek", "Sobota")</f>
        <v>Pondělí</v>
      </c>
      <c r="B150" s="7"/>
      <c r="C150" s="16"/>
      <c r="D150" s="18" t="str">
        <f>CHOOSE(WEEKDAY(D148), "Neděle", "Pondělí", "Úterý", "Středa", "Čtvrtek", "Pátek", "Sobota")</f>
        <v>Neděle</v>
      </c>
      <c r="E150" s="7"/>
    </row>
    <row r="151" hidden="1">
      <c r="A151" s="10"/>
      <c r="B151" s="12"/>
      <c r="C151" s="16"/>
      <c r="D151" s="11"/>
      <c r="E151" s="12"/>
    </row>
    <row r="152" hidden="1">
      <c r="A152" s="19" t="s">
        <v>2528</v>
      </c>
      <c r="B152" s="6"/>
      <c r="C152" s="6"/>
      <c r="D152" s="6"/>
      <c r="E152" s="7"/>
    </row>
    <row r="153" hidden="1">
      <c r="A153" s="20" t="s">
        <v>2529</v>
      </c>
      <c r="B153" s="21" t="s">
        <v>2530</v>
      </c>
      <c r="C153" s="22" t="s">
        <v>2531</v>
      </c>
      <c r="D153" s="21" t="s">
        <v>2532</v>
      </c>
      <c r="E153" s="23" t="s">
        <v>13</v>
      </c>
    </row>
    <row r="154" hidden="1">
      <c r="A154" s="24" t="s">
        <v>2533</v>
      </c>
      <c r="B154" s="25">
        <v>38227.0</v>
      </c>
      <c r="C154" s="26">
        <f>(2000*1)+(1000*9)+(500*5)+(200*9)+(100*0)+(50*2)+(20*9)+(10*1)+(5*0)+(2*5)+(1*0)+9795+5597+5597</f>
        <v>36589</v>
      </c>
      <c r="D154" s="27">
        <f t="shared" ref="D154:D169" si="7">C154-B154</f>
        <v>-1638</v>
      </c>
      <c r="E154" s="28" t="s">
        <v>3228</v>
      </c>
    </row>
    <row r="155" hidden="1">
      <c r="A155" s="24" t="s">
        <v>2535</v>
      </c>
      <c r="B155" s="29">
        <v>29946.0</v>
      </c>
      <c r="C155" s="26">
        <f>4739+2532+4397+5163+3486+4523+5106</f>
        <v>29946</v>
      </c>
      <c r="D155" s="27">
        <f t="shared" si="7"/>
        <v>0</v>
      </c>
      <c r="E155" s="34"/>
    </row>
    <row r="156" hidden="1">
      <c r="A156" s="24" t="s">
        <v>2536</v>
      </c>
      <c r="B156" s="29">
        <v>420.0</v>
      </c>
      <c r="C156" s="26">
        <f>140+140+140</f>
        <v>420</v>
      </c>
      <c r="D156" s="27">
        <f t="shared" si="7"/>
        <v>0</v>
      </c>
      <c r="E156" s="34"/>
    </row>
    <row r="157" hidden="1">
      <c r="A157" s="24" t="s">
        <v>2538</v>
      </c>
      <c r="B157" s="29">
        <v>3100.0</v>
      </c>
      <c r="C157" s="26">
        <f>2000+600+500</f>
        <v>3100</v>
      </c>
      <c r="D157" s="27">
        <f t="shared" si="7"/>
        <v>0</v>
      </c>
      <c r="E157" s="34"/>
    </row>
    <row r="158" hidden="1">
      <c r="A158" s="30" t="s">
        <v>2540</v>
      </c>
      <c r="B158" s="29">
        <v>960.0</v>
      </c>
      <c r="C158" s="26"/>
      <c r="D158" s="27">
        <f t="shared" si="7"/>
        <v>-960</v>
      </c>
      <c r="E158" s="28"/>
    </row>
    <row r="159" hidden="1">
      <c r="A159" s="30" t="s">
        <v>2541</v>
      </c>
      <c r="B159" s="29">
        <v>84.0</v>
      </c>
      <c r="C159" s="26"/>
      <c r="D159" s="27">
        <f t="shared" si="7"/>
        <v>-84</v>
      </c>
      <c r="E159" s="28"/>
    </row>
    <row r="160" hidden="1">
      <c r="A160" s="30" t="s">
        <v>2543</v>
      </c>
      <c r="B160" s="29">
        <v>100.0</v>
      </c>
      <c r="C160" s="26">
        <v>100.0</v>
      </c>
      <c r="D160" s="27">
        <f t="shared" si="7"/>
        <v>0</v>
      </c>
      <c r="E160" s="28"/>
    </row>
    <row r="161" hidden="1">
      <c r="A161" s="31" t="s">
        <v>2545</v>
      </c>
      <c r="B161" s="29">
        <v>4080.0</v>
      </c>
      <c r="C161" s="26">
        <f>440+240+520+480+400+160+160+360+200+400+440+320+320+560+200</f>
        <v>5200</v>
      </c>
      <c r="D161" s="27">
        <f t="shared" si="7"/>
        <v>1120</v>
      </c>
      <c r="E161" s="34"/>
    </row>
    <row r="162" hidden="1">
      <c r="A162" s="32" t="s">
        <v>2546</v>
      </c>
      <c r="B162" s="29">
        <v>59199.0</v>
      </c>
      <c r="C162" s="33">
        <f t="array" ref="C162">SUMIFS(INDIRECT(A144 &amp; " Restia!C:C"), INDIRECT(A144 &amp; " Restia!A:A"), A162, INDIRECT(A144 &amp; " Restia!B:B"), "&lt;&gt;canceled")</f>
        <v>93929</v>
      </c>
      <c r="D162" s="27">
        <f t="shared" si="7"/>
        <v>34730</v>
      </c>
      <c r="E162" s="34"/>
    </row>
    <row r="163" hidden="1">
      <c r="A163" s="32" t="s">
        <v>2547</v>
      </c>
      <c r="B163" s="29">
        <v>34711.0</v>
      </c>
      <c r="C163" s="9">
        <f t="array" ref="C163">SUMIFS( INDIRECT(A144 &amp; " Restia!C:C"), INDIRECT(A144 &amp; " Restia!A:A"), A163, INDIRECT(A144 &amp; " Restia!B:B"), "&lt;&gt;canceled" )</f>
        <v>39295</v>
      </c>
      <c r="D163" s="27">
        <f t="shared" si="7"/>
        <v>4584</v>
      </c>
      <c r="E163" s="34"/>
    </row>
    <row r="164" hidden="1">
      <c r="A164" s="32" t="s">
        <v>2548</v>
      </c>
      <c r="B164" s="29">
        <v>86765.0</v>
      </c>
      <c r="C164" s="9">
        <f t="array" ref="C164">SUMIFS( INDIRECT(A144 &amp; " Restia!C:C"), INDIRECT(A144 &amp; " Restia!A:A"), "damejidlo", INDIRECT(A144 &amp; " Restia!G:G"), "online", INDIRECT(A144 &amp; " Restia!B:B"), "&lt;&gt;canceled" )</f>
        <v>95118</v>
      </c>
      <c r="D164" s="27">
        <f t="shared" si="7"/>
        <v>8353</v>
      </c>
      <c r="E164" s="34"/>
    </row>
    <row r="165" hidden="1">
      <c r="A165" s="32" t="s">
        <v>2549</v>
      </c>
      <c r="B165" s="29">
        <v>70876.0</v>
      </c>
      <c r="C165" s="9">
        <f t="array" ref="C165">SUMIFS( INDIRECT(A144 &amp; " Restia!C:C"), INDIRECT(A144 &amp; " Restia!A:A"), "generic", INDIRECT(A144 &amp; " Restia!G:G"), "online", INDIRECT(A144 &amp; " Restia!B:B"), "&lt;&gt;canceled" )</f>
        <v>98615</v>
      </c>
      <c r="D165" s="27">
        <f t="shared" si="7"/>
        <v>27739</v>
      </c>
      <c r="E165" s="34"/>
    </row>
    <row r="166" hidden="1">
      <c r="A166" s="32" t="s">
        <v>2551</v>
      </c>
      <c r="B166" s="29">
        <v>3168.0</v>
      </c>
      <c r="C166" s="9">
        <f t="array" ref="C166">SUMIFS( INDIRECT(A144 &amp; " Restia!C:C"), INDIRECT(A144 &amp; " Restia!E:E"), "wolt kurýr", INDIRECT(A144 &amp; " Restia!A:A"), "&lt;&gt;wolt", INDIRECT(A144 &amp; " Restia!G:G"), "cash", INDIRECT(A144 &amp; " Restia!B:B"), "&lt;&gt;canceled" )</f>
        <v>393</v>
      </c>
      <c r="D166" s="27">
        <f t="shared" si="7"/>
        <v>-2775</v>
      </c>
      <c r="E166" s="34"/>
    </row>
    <row r="167" hidden="1">
      <c r="A167" s="32" t="s">
        <v>2552</v>
      </c>
      <c r="B167" s="29">
        <v>14320.0</v>
      </c>
      <c r="C167" s="9">
        <f t="array" ref="C167">SUMIFS( INDIRECT(A144 &amp; " Restia!C:C"), INDIRECT(A144 &amp; " Restia!A:A"), "damejidlo", INDIRECT(A144 &amp; " Restia!G:G"), "cash", INDIRECT(A144 &amp; " Restia!B:B"), "&lt;&gt;canceled")</f>
        <v>10357</v>
      </c>
      <c r="D167" s="27">
        <f t="shared" si="7"/>
        <v>-3963</v>
      </c>
      <c r="E167" s="34"/>
    </row>
    <row r="168" hidden="1">
      <c r="A168" s="35" t="s">
        <v>2553</v>
      </c>
      <c r="B168" s="29">
        <v>330336.5</v>
      </c>
      <c r="C168" s="9">
        <f t="array" ref="C168">SUM(INDIRECT(A144 &amp; " Restia!C:C")) - SUMIFS(INDIRECT(A144 &amp; " Restia!C:C"), INDIRECT(A144 &amp; " Restia!B:B"), "canceled")</f>
        <v>408751</v>
      </c>
      <c r="D168" s="27">
        <f t="shared" si="7"/>
        <v>78414.5</v>
      </c>
      <c r="E168" s="34"/>
    </row>
    <row r="169" hidden="1">
      <c r="A169" s="36" t="s">
        <v>2554</v>
      </c>
      <c r="B169" s="37">
        <v>1299.5</v>
      </c>
      <c r="C169" s="27">
        <f>sum(C154:C166)-C168</f>
        <v>-6046</v>
      </c>
      <c r="D169" s="37">
        <f t="shared" si="7"/>
        <v>-7345.5</v>
      </c>
      <c r="E169" s="57"/>
    </row>
    <row r="170" hidden="1"/>
    <row r="171" hidden="1"/>
    <row r="172" hidden="1">
      <c r="A172" s="5" t="s">
        <v>2524</v>
      </c>
      <c r="B172" s="6"/>
      <c r="C172" s="6"/>
      <c r="D172" s="6"/>
      <c r="E172" s="7"/>
    </row>
    <row r="173" hidden="1">
      <c r="A173" s="10"/>
      <c r="B173" s="11"/>
      <c r="C173" s="11"/>
      <c r="D173" s="11"/>
      <c r="E173" s="12"/>
    </row>
    <row r="174" hidden="1">
      <c r="A174" s="5" t="s">
        <v>2526</v>
      </c>
      <c r="B174" s="6"/>
      <c r="C174" s="6"/>
      <c r="D174" s="6"/>
      <c r="E174" s="7"/>
    </row>
    <row r="175" hidden="1">
      <c r="A175" s="10"/>
      <c r="B175" s="11"/>
      <c r="C175" s="11"/>
      <c r="D175" s="11"/>
      <c r="E175" s="12"/>
    </row>
    <row r="176" hidden="1">
      <c r="A176" s="13">
        <v>45565.0</v>
      </c>
      <c r="B176" s="6"/>
      <c r="C176" s="14" t="s">
        <v>2527</v>
      </c>
      <c r="D176" s="15">
        <v>45565.0</v>
      </c>
      <c r="E176" s="7"/>
    </row>
    <row r="177" hidden="1">
      <c r="A177" s="10"/>
      <c r="B177" s="11"/>
      <c r="C177" s="16"/>
      <c r="D177" s="11"/>
      <c r="E177" s="12"/>
    </row>
    <row r="178" hidden="1">
      <c r="A178" s="17" t="str">
        <f>CHOOSE(WEEKDAY(A176), "Neděle", "Pondělí", "Úterý", "Středa", "Čtvrtek", "Pátek", "Sobota")</f>
        <v>Pondělí</v>
      </c>
      <c r="B178" s="7"/>
      <c r="C178" s="16"/>
      <c r="D178" s="18" t="str">
        <f>CHOOSE(WEEKDAY(D176), "Neděle", "Pondělí", "Úterý", "Středa", "Čtvrtek", "Pátek", "Sobota")</f>
        <v>Pondělí</v>
      </c>
      <c r="E178" s="7"/>
    </row>
    <row r="179" hidden="1">
      <c r="A179" s="10"/>
      <c r="B179" s="12"/>
      <c r="C179" s="16"/>
      <c r="D179" s="11"/>
      <c r="E179" s="12"/>
    </row>
    <row r="180" hidden="1">
      <c r="A180" s="19" t="s">
        <v>2528</v>
      </c>
      <c r="B180" s="6"/>
      <c r="C180" s="6"/>
      <c r="D180" s="6"/>
      <c r="E180" s="7"/>
    </row>
    <row r="181" hidden="1">
      <c r="A181" s="20" t="s">
        <v>2529</v>
      </c>
      <c r="B181" s="21" t="s">
        <v>2530</v>
      </c>
      <c r="C181" s="22" t="s">
        <v>2531</v>
      </c>
      <c r="D181" s="21" t="s">
        <v>2532</v>
      </c>
      <c r="E181" s="23" t="s">
        <v>13</v>
      </c>
    </row>
    <row r="182" hidden="1">
      <c r="A182" s="24" t="s">
        <v>2533</v>
      </c>
      <c r="B182" s="25">
        <v>4800.0</v>
      </c>
      <c r="C182" s="26">
        <f>(2000*2)+(1000*0)+(500*1)+(200*1)+(100*1)+(50*0)+(20*0)+(10*0)+(5*0)+(2*0)+(1*0)</f>
        <v>4800</v>
      </c>
      <c r="D182" s="27">
        <f t="shared" ref="D182:D197" si="8">C182-B182</f>
        <v>0</v>
      </c>
      <c r="E182" s="28"/>
    </row>
    <row r="183" hidden="1">
      <c r="A183" s="24" t="s">
        <v>2535</v>
      </c>
      <c r="B183" s="29">
        <v>2465.0</v>
      </c>
      <c r="C183" s="26">
        <v>2465.0</v>
      </c>
      <c r="D183" s="27">
        <f t="shared" si="8"/>
        <v>0</v>
      </c>
      <c r="E183" s="34"/>
    </row>
    <row r="184" hidden="1">
      <c r="A184" s="24" t="s">
        <v>2536</v>
      </c>
      <c r="B184" s="29">
        <v>0.0</v>
      </c>
      <c r="C184" s="26"/>
      <c r="D184" s="27">
        <f t="shared" si="8"/>
        <v>0</v>
      </c>
      <c r="E184" s="34"/>
    </row>
    <row r="185" hidden="1">
      <c r="A185" s="24" t="s">
        <v>2538</v>
      </c>
      <c r="B185" s="29">
        <v>500.0</v>
      </c>
      <c r="C185" s="26">
        <v>500.0</v>
      </c>
      <c r="D185" s="27">
        <f t="shared" si="8"/>
        <v>0</v>
      </c>
      <c r="E185" s="34"/>
    </row>
    <row r="186" hidden="1">
      <c r="A186" s="30" t="s">
        <v>2540</v>
      </c>
      <c r="B186" s="29">
        <v>0.0</v>
      </c>
      <c r="C186" s="26"/>
      <c r="D186" s="27">
        <f t="shared" si="8"/>
        <v>0</v>
      </c>
      <c r="E186" s="28"/>
    </row>
    <row r="187" hidden="1">
      <c r="A187" s="30" t="s">
        <v>2541</v>
      </c>
      <c r="B187" s="29">
        <v>0.0</v>
      </c>
      <c r="C187" s="26"/>
      <c r="D187" s="27">
        <f t="shared" si="8"/>
        <v>0</v>
      </c>
      <c r="E187" s="28"/>
    </row>
    <row r="188" hidden="1">
      <c r="A188" s="30" t="s">
        <v>2543</v>
      </c>
      <c r="B188" s="29">
        <v>0.0</v>
      </c>
      <c r="C188" s="26"/>
      <c r="D188" s="27">
        <f t="shared" si="8"/>
        <v>0</v>
      </c>
      <c r="E188" s="28"/>
    </row>
    <row r="189" hidden="1">
      <c r="A189" s="31" t="s">
        <v>2545</v>
      </c>
      <c r="B189" s="29">
        <v>440.0</v>
      </c>
      <c r="C189" s="26">
        <v>440.0</v>
      </c>
      <c r="D189" s="27">
        <f t="shared" si="8"/>
        <v>0</v>
      </c>
      <c r="E189" s="34"/>
    </row>
    <row r="190" hidden="1">
      <c r="A190" s="32" t="s">
        <v>2546</v>
      </c>
      <c r="B190" s="29">
        <v>5283.0</v>
      </c>
      <c r="C190" s="33">
        <f t="array" ref="C190">SUMIFS(INDIRECT(A172 &amp; " Restia!C:C"), INDIRECT(A172 &amp; " Restia!A:A"), A190, INDIRECT(A172 &amp; " Restia!B:B"), "&lt;&gt;canceled")</f>
        <v>93929</v>
      </c>
      <c r="D190" s="27">
        <f t="shared" si="8"/>
        <v>88646</v>
      </c>
      <c r="E190" s="34"/>
    </row>
    <row r="191" hidden="1">
      <c r="A191" s="32" t="s">
        <v>2547</v>
      </c>
      <c r="B191" s="29">
        <v>5398.0</v>
      </c>
      <c r="C191" s="9">
        <f t="array" ref="C191">SUMIFS( INDIRECT(A172 &amp; " Restia!C:C"), INDIRECT(A172 &amp; " Restia!A:A"), A191, INDIRECT(A172 &amp; " Restia!B:B"), "&lt;&gt;canceled" )</f>
        <v>39295</v>
      </c>
      <c r="D191" s="27">
        <f t="shared" si="8"/>
        <v>33897</v>
      </c>
      <c r="E191" s="34"/>
    </row>
    <row r="192" hidden="1">
      <c r="A192" s="32" t="s">
        <v>2548</v>
      </c>
      <c r="B192" s="29">
        <v>7474.0</v>
      </c>
      <c r="C192" s="9">
        <f t="array" ref="C192">SUMIFS( INDIRECT(A172 &amp; " Restia!C:C"), INDIRECT(A172 &amp; " Restia!A:A"), "damejidlo", INDIRECT(A172 &amp; " Restia!G:G"), "online", INDIRECT(A172 &amp; " Restia!B:B"), "&lt;&gt;canceled" )</f>
        <v>95118</v>
      </c>
      <c r="D192" s="27">
        <f t="shared" si="8"/>
        <v>87644</v>
      </c>
      <c r="E192" s="34"/>
    </row>
    <row r="193" hidden="1">
      <c r="A193" s="32" t="s">
        <v>2549</v>
      </c>
      <c r="B193" s="29">
        <v>9003.0</v>
      </c>
      <c r="C193" s="9">
        <f t="array" ref="C193">SUMIFS( INDIRECT(A172 &amp; " Restia!C:C"), INDIRECT(A172 &amp; " Restia!A:A"), "generic", INDIRECT(A172 &amp; " Restia!G:G"), "online", INDIRECT(A172 &amp; " Restia!B:B"), "&lt;&gt;canceled" )</f>
        <v>98615</v>
      </c>
      <c r="D193" s="27">
        <f t="shared" si="8"/>
        <v>89612</v>
      </c>
      <c r="E193" s="34"/>
    </row>
    <row r="194" hidden="1">
      <c r="A194" s="32" t="s">
        <v>2551</v>
      </c>
      <c r="B194" s="29">
        <v>529.0</v>
      </c>
      <c r="C194" s="9">
        <f t="array" ref="C194">SUMIFS( INDIRECT(A172 &amp; " Restia!C:C"), INDIRECT(A172 &amp; " Restia!E:E"), "wolt kurýr", INDIRECT(A172 &amp; " Restia!A:A"), "&lt;&gt;wolt", INDIRECT(A172 &amp; " Restia!G:G"), "cash", INDIRECT(A172 &amp; " Restia!B:B"), "&lt;&gt;canceled" )</f>
        <v>393</v>
      </c>
      <c r="D194" s="27">
        <f t="shared" si="8"/>
        <v>-136</v>
      </c>
      <c r="E194" s="34"/>
    </row>
    <row r="195" hidden="1">
      <c r="A195" s="32" t="s">
        <v>2552</v>
      </c>
      <c r="B195" s="29">
        <v>2582.0</v>
      </c>
      <c r="C195" s="9">
        <f t="array" ref="C195">SUMIFS( INDIRECT(A172 &amp; " Restia!C:C"), INDIRECT(A172 &amp; " Restia!A:A"), "damejidlo", INDIRECT(A172 &amp; " Restia!G:G"), "cash", INDIRECT(A172 &amp; " Restia!B:B"), "&lt;&gt;canceled")</f>
        <v>10357</v>
      </c>
      <c r="D195" s="27">
        <f t="shared" si="8"/>
        <v>7775</v>
      </c>
      <c r="E195" s="34"/>
    </row>
    <row r="196" hidden="1">
      <c r="A196" s="35" t="s">
        <v>2553</v>
      </c>
      <c r="B196" s="29">
        <v>35831.0</v>
      </c>
      <c r="C196" s="9">
        <f t="array" ref="C196">SUM(INDIRECT(A172 &amp; " Restia!C:C")) - SUMIFS(INDIRECT(A172 &amp; " Restia!C:C"), INDIRECT(A172 &amp; " Restia!B:B"), "canceled")</f>
        <v>408751</v>
      </c>
      <c r="D196" s="27">
        <f t="shared" si="8"/>
        <v>372920</v>
      </c>
      <c r="E196" s="34"/>
    </row>
    <row r="197" hidden="1">
      <c r="A197" s="36" t="s">
        <v>2554</v>
      </c>
      <c r="B197" s="37">
        <v>61.0</v>
      </c>
      <c r="C197" s="27">
        <f>sum(C182:C194)-C196</f>
        <v>-73196</v>
      </c>
      <c r="D197" s="37">
        <f t="shared" si="8"/>
        <v>-73257</v>
      </c>
      <c r="E197" s="57"/>
    </row>
    <row r="198" hidden="1"/>
    <row r="199" hidden="1"/>
    <row r="200" hidden="1">
      <c r="A200" s="5" t="s">
        <v>2524</v>
      </c>
      <c r="B200" s="6"/>
      <c r="C200" s="6"/>
      <c r="D200" s="6"/>
      <c r="E200" s="7"/>
    </row>
    <row r="201" hidden="1">
      <c r="A201" s="10"/>
      <c r="B201" s="11"/>
      <c r="C201" s="11"/>
      <c r="D201" s="11"/>
      <c r="E201" s="12"/>
    </row>
    <row r="202" hidden="1">
      <c r="A202" s="5" t="s">
        <v>2526</v>
      </c>
      <c r="B202" s="6"/>
      <c r="C202" s="6"/>
      <c r="D202" s="6"/>
      <c r="E202" s="7"/>
    </row>
    <row r="203" hidden="1">
      <c r="A203" s="10"/>
      <c r="B203" s="11"/>
      <c r="C203" s="11"/>
      <c r="D203" s="11"/>
      <c r="E203" s="12"/>
    </row>
    <row r="204" hidden="1">
      <c r="A204" s="13">
        <v>45566.0</v>
      </c>
      <c r="B204" s="6"/>
      <c r="C204" s="14" t="s">
        <v>2527</v>
      </c>
      <c r="D204" s="15">
        <v>45571.0</v>
      </c>
      <c r="E204" s="7"/>
    </row>
    <row r="205" hidden="1">
      <c r="A205" s="10"/>
      <c r="B205" s="11"/>
      <c r="C205" s="16"/>
      <c r="D205" s="11"/>
      <c r="E205" s="12"/>
    </row>
    <row r="206" hidden="1">
      <c r="A206" s="17" t="str">
        <f>CHOOSE(WEEKDAY(A204), "Neděle", "Pondělí", "Úterý", "Středa", "Čtvrtek", "Pátek", "Sobota")</f>
        <v>Úterý</v>
      </c>
      <c r="B206" s="7"/>
      <c r="C206" s="16"/>
      <c r="D206" s="18" t="str">
        <f>CHOOSE(WEEKDAY(D204), "Neděle", "Pondělí", "Úterý", "Středa", "Čtvrtek", "Pátek", "Sobota")</f>
        <v>Neděle</v>
      </c>
      <c r="E206" s="7"/>
    </row>
    <row r="207" hidden="1">
      <c r="A207" s="10"/>
      <c r="B207" s="12"/>
      <c r="C207" s="16"/>
      <c r="D207" s="11"/>
      <c r="E207" s="12"/>
    </row>
    <row r="208" hidden="1">
      <c r="A208" s="19" t="s">
        <v>2528</v>
      </c>
      <c r="B208" s="6"/>
      <c r="C208" s="6"/>
      <c r="D208" s="6"/>
      <c r="E208" s="7"/>
    </row>
    <row r="209" hidden="1">
      <c r="A209" s="20" t="s">
        <v>2529</v>
      </c>
      <c r="B209" s="21" t="s">
        <v>2530</v>
      </c>
      <c r="C209" s="22" t="s">
        <v>2531</v>
      </c>
      <c r="D209" s="21" t="s">
        <v>2532</v>
      </c>
      <c r="E209" s="23" t="s">
        <v>13</v>
      </c>
    </row>
    <row r="210" hidden="1">
      <c r="A210" s="24" t="s">
        <v>2533</v>
      </c>
      <c r="B210" s="25">
        <v>22483.0</v>
      </c>
      <c r="C210" s="26">
        <f>11299+5597+5597</f>
        <v>22493</v>
      </c>
      <c r="D210" s="27">
        <f t="shared" ref="D210:D225" si="9">C210-B210</f>
        <v>10</v>
      </c>
      <c r="E210" s="28" t="s">
        <v>3229</v>
      </c>
    </row>
    <row r="211" hidden="1">
      <c r="A211" s="24" t="s">
        <v>2535</v>
      </c>
      <c r="B211" s="29">
        <v>19082.0</v>
      </c>
      <c r="C211" s="26">
        <f>4034+3041+1742+1789+3913+4563</f>
        <v>19082</v>
      </c>
      <c r="D211" s="27">
        <f t="shared" si="9"/>
        <v>0</v>
      </c>
      <c r="E211" s="34"/>
    </row>
    <row r="212" hidden="1">
      <c r="A212" s="24" t="s">
        <v>2536</v>
      </c>
      <c r="B212" s="29">
        <v>0.0</v>
      </c>
      <c r="C212" s="26"/>
      <c r="D212" s="27">
        <f t="shared" si="9"/>
        <v>0</v>
      </c>
      <c r="E212" s="34"/>
    </row>
    <row r="213" hidden="1">
      <c r="A213" s="24" t="s">
        <v>2538</v>
      </c>
      <c r="B213" s="29">
        <v>3000.0</v>
      </c>
      <c r="C213" s="26">
        <f>2000+500+500</f>
        <v>3000</v>
      </c>
      <c r="D213" s="27">
        <f t="shared" si="9"/>
        <v>0</v>
      </c>
      <c r="E213" s="34"/>
    </row>
    <row r="214" hidden="1">
      <c r="A214" s="30" t="s">
        <v>2540</v>
      </c>
      <c r="B214" s="29">
        <v>0.0</v>
      </c>
      <c r="C214" s="26"/>
      <c r="D214" s="27">
        <f t="shared" si="9"/>
        <v>0</v>
      </c>
      <c r="E214" s="28"/>
    </row>
    <row r="215" hidden="1">
      <c r="A215" s="30" t="s">
        <v>2541</v>
      </c>
      <c r="B215" s="29">
        <v>110.0</v>
      </c>
      <c r="C215" s="26">
        <v>110.0</v>
      </c>
      <c r="D215" s="27">
        <f t="shared" si="9"/>
        <v>0</v>
      </c>
      <c r="E215" s="28"/>
    </row>
    <row r="216" hidden="1">
      <c r="A216" s="30" t="s">
        <v>2543</v>
      </c>
      <c r="B216" s="29">
        <v>40.0</v>
      </c>
      <c r="C216" s="26"/>
      <c r="D216" s="27">
        <f t="shared" si="9"/>
        <v>-40</v>
      </c>
      <c r="E216" s="28"/>
    </row>
    <row r="217" hidden="1">
      <c r="A217" s="31" t="s">
        <v>2545</v>
      </c>
      <c r="B217" s="29">
        <v>5840.0</v>
      </c>
      <c r="C217" s="26">
        <f>680+440+200+680+440+520+400+240+440+400+240+480+720</f>
        <v>5880</v>
      </c>
      <c r="D217" s="27">
        <f t="shared" si="9"/>
        <v>40</v>
      </c>
      <c r="E217" s="34"/>
    </row>
    <row r="218" hidden="1">
      <c r="A218" s="32" t="s">
        <v>2546</v>
      </c>
      <c r="B218" s="29">
        <v>65613.0</v>
      </c>
      <c r="C218" s="33">
        <f t="array" ref="C218">SUMIFS(INDIRECT(A200 &amp; " Restia!C:C"), INDIRECT(A200 &amp; " Restia!A:A"), A218, INDIRECT(A200 &amp; " Restia!B:B"), "&lt;&gt;canceled")</f>
        <v>93929</v>
      </c>
      <c r="D218" s="27">
        <f t="shared" si="9"/>
        <v>28316</v>
      </c>
      <c r="E218" s="34"/>
    </row>
    <row r="219" hidden="1">
      <c r="A219" s="32" t="s">
        <v>2547</v>
      </c>
      <c r="B219" s="29">
        <v>25802.0</v>
      </c>
      <c r="C219" s="9">
        <f t="array" ref="C219">SUMIFS( INDIRECT(A200 &amp; " Restia!C:C"), INDIRECT(A200 &amp; " Restia!A:A"), A219, INDIRECT(A200 &amp; " Restia!B:B"), "&lt;&gt;canceled" )</f>
        <v>39295</v>
      </c>
      <c r="D219" s="27">
        <f t="shared" si="9"/>
        <v>13493</v>
      </c>
      <c r="E219" s="34"/>
    </row>
    <row r="220" hidden="1">
      <c r="A220" s="32" t="s">
        <v>2548</v>
      </c>
      <c r="B220" s="29">
        <v>77835.0</v>
      </c>
      <c r="C220" s="9">
        <f t="array" ref="C220">SUMIFS( INDIRECT(A200 &amp; " Restia!C:C"), INDIRECT(A200 &amp; " Restia!A:A"), "damejidlo", INDIRECT(A200 &amp; " Restia!G:G"), "online", INDIRECT(A200 &amp; " Restia!B:B"), "&lt;&gt;canceled" )</f>
        <v>95118</v>
      </c>
      <c r="D220" s="27">
        <f t="shared" si="9"/>
        <v>17283</v>
      </c>
      <c r="E220" s="34"/>
    </row>
    <row r="221" hidden="1">
      <c r="A221" s="32" t="s">
        <v>2549</v>
      </c>
      <c r="B221" s="29">
        <v>75826.0</v>
      </c>
      <c r="C221" s="9">
        <f t="array" ref="C221">SUMIFS( INDIRECT(A200 &amp; " Restia!C:C"), INDIRECT(A200 &amp; " Restia!A:A"), "generic", INDIRECT(A200 &amp; " Restia!G:G"), "online", INDIRECT(A200 &amp; " Restia!B:B"), "&lt;&gt;canceled" )</f>
        <v>98615</v>
      </c>
      <c r="D221" s="27">
        <f t="shared" si="9"/>
        <v>22789</v>
      </c>
      <c r="E221" s="34"/>
    </row>
    <row r="222" hidden="1">
      <c r="A222" s="32" t="s">
        <v>2551</v>
      </c>
      <c r="B222" s="29">
        <v>1131.0</v>
      </c>
      <c r="C222" s="9">
        <f t="array" ref="C222">SUMIFS( INDIRECT(A200 &amp; " Restia!C:C"), INDIRECT(A200 &amp; " Restia!E:E"), "wolt kurýr", INDIRECT(A200 &amp; " Restia!A:A"), "&lt;&gt;wolt", INDIRECT(A200 &amp; " Restia!G:G"), "cash", INDIRECT(A200 &amp; " Restia!B:B"), "&lt;&gt;canceled" )</f>
        <v>393</v>
      </c>
      <c r="D222" s="27">
        <f t="shared" si="9"/>
        <v>-738</v>
      </c>
      <c r="E222" s="34"/>
    </row>
    <row r="223" hidden="1">
      <c r="A223" s="32" t="s">
        <v>2552</v>
      </c>
      <c r="B223" s="29">
        <v>8600.0</v>
      </c>
      <c r="C223" s="9">
        <f t="array" ref="C223">SUMIFS( INDIRECT(A200 &amp; " Restia!C:C"), INDIRECT(A200 &amp; " Restia!A:A"), "damejidlo", INDIRECT(A200 &amp; " Restia!G:G"), "cash", INDIRECT(A200 &amp; " Restia!B:B"), "&lt;&gt;canceled")</f>
        <v>10357</v>
      </c>
      <c r="D223" s="27">
        <f t="shared" si="9"/>
        <v>1757</v>
      </c>
      <c r="E223" s="34"/>
    </row>
    <row r="224" hidden="1">
      <c r="A224" s="35" t="s">
        <v>2553</v>
      </c>
      <c r="B224" s="29">
        <v>296762.0</v>
      </c>
      <c r="C224" s="9">
        <f t="array" ref="C224">SUM(INDIRECT(A200 &amp; " Restia!C:C")) - SUMIFS(INDIRECT(A200 &amp; " Restia!C:C"), INDIRECT(A200 &amp; " Restia!B:B"), "canceled")</f>
        <v>408751</v>
      </c>
      <c r="D224" s="27">
        <f t="shared" si="9"/>
        <v>111989</v>
      </c>
      <c r="E224" s="34"/>
    </row>
    <row r="225" hidden="1">
      <c r="A225" s="36" t="s">
        <v>2554</v>
      </c>
      <c r="B225" s="37">
        <v>0.0</v>
      </c>
      <c r="C225" s="27">
        <f>sum(C210:C222)-C224</f>
        <v>-30836</v>
      </c>
      <c r="D225" s="37">
        <f t="shared" si="9"/>
        <v>-30836</v>
      </c>
      <c r="E225" s="57"/>
    </row>
    <row r="226" hidden="1"/>
    <row r="227" hidden="1"/>
    <row r="228" hidden="1">
      <c r="A228" s="5" t="s">
        <v>2524</v>
      </c>
      <c r="B228" s="6"/>
      <c r="C228" s="6"/>
      <c r="D228" s="6"/>
      <c r="E228" s="7"/>
    </row>
    <row r="229" hidden="1">
      <c r="A229" s="10"/>
      <c r="B229" s="11"/>
      <c r="C229" s="11"/>
      <c r="D229" s="11"/>
      <c r="E229" s="12"/>
    </row>
    <row r="230" hidden="1">
      <c r="A230" s="5" t="s">
        <v>2526</v>
      </c>
      <c r="B230" s="6"/>
      <c r="C230" s="6"/>
      <c r="D230" s="6"/>
      <c r="E230" s="7"/>
    </row>
    <row r="231" hidden="1">
      <c r="A231" s="10"/>
      <c r="B231" s="11"/>
      <c r="C231" s="11"/>
      <c r="D231" s="11"/>
      <c r="E231" s="12"/>
    </row>
    <row r="232" hidden="1">
      <c r="A232" s="13">
        <v>45572.0</v>
      </c>
      <c r="B232" s="6"/>
      <c r="C232" s="14" t="s">
        <v>2527</v>
      </c>
      <c r="D232" s="15">
        <v>45578.0</v>
      </c>
      <c r="E232" s="7"/>
    </row>
    <row r="233" hidden="1">
      <c r="A233" s="10"/>
      <c r="B233" s="11"/>
      <c r="C233" s="16"/>
      <c r="D233" s="11"/>
      <c r="E233" s="12"/>
    </row>
    <row r="234" hidden="1">
      <c r="A234" s="17" t="str">
        <f>CHOOSE(WEEKDAY(A232), "Neděle", "Pondělí", "Úterý", "Středa", "Čtvrtek", "Pátek", "Sobota")</f>
        <v>Pondělí</v>
      </c>
      <c r="B234" s="7"/>
      <c r="C234" s="16"/>
      <c r="D234" s="18" t="str">
        <f>CHOOSE(WEEKDAY(D232), "Neděle", "Pondělí", "Úterý", "Středa", "Čtvrtek", "Pátek", "Sobota")</f>
        <v>Neděle</v>
      </c>
      <c r="E234" s="7"/>
    </row>
    <row r="235" hidden="1">
      <c r="A235" s="10"/>
      <c r="B235" s="12"/>
      <c r="C235" s="16"/>
      <c r="D235" s="11"/>
      <c r="E235" s="12"/>
    </row>
    <row r="236" hidden="1">
      <c r="A236" s="19" t="s">
        <v>2528</v>
      </c>
      <c r="B236" s="6"/>
      <c r="C236" s="6"/>
      <c r="D236" s="6"/>
      <c r="E236" s="7"/>
    </row>
    <row r="237" hidden="1">
      <c r="A237" s="20" t="s">
        <v>2529</v>
      </c>
      <c r="B237" s="21" t="s">
        <v>2530</v>
      </c>
      <c r="C237" s="22" t="s">
        <v>2531</v>
      </c>
      <c r="D237" s="21" t="s">
        <v>2532</v>
      </c>
      <c r="E237" s="23" t="s">
        <v>13</v>
      </c>
    </row>
    <row r="238" hidden="1">
      <c r="A238" s="24" t="s">
        <v>2533</v>
      </c>
      <c r="B238" s="25">
        <v>38788.0</v>
      </c>
      <c r="C238" s="26">
        <f>250+100+40+6400+21000</f>
        <v>27790</v>
      </c>
      <c r="D238" s="27">
        <f t="shared" ref="D238:D253" si="10">C238-B238</f>
        <v>-10998</v>
      </c>
      <c r="E238" s="28"/>
    </row>
    <row r="239" hidden="1">
      <c r="A239" s="24" t="s">
        <v>2535</v>
      </c>
      <c r="B239" s="29">
        <v>28007.0</v>
      </c>
      <c r="C239" s="26">
        <f>5202+3846+2343+2859+4204+5540+4013</f>
        <v>28007</v>
      </c>
      <c r="D239" s="27">
        <f t="shared" si="10"/>
        <v>0</v>
      </c>
      <c r="E239" s="34"/>
    </row>
    <row r="240" hidden="1">
      <c r="A240" s="24" t="s">
        <v>2536</v>
      </c>
      <c r="B240" s="29">
        <v>0.0</v>
      </c>
      <c r="C240" s="26"/>
      <c r="D240" s="27">
        <f t="shared" si="10"/>
        <v>0</v>
      </c>
      <c r="E240" s="34"/>
    </row>
    <row r="241" hidden="1">
      <c r="A241" s="24" t="s">
        <v>2538</v>
      </c>
      <c r="B241" s="29">
        <v>1500.0</v>
      </c>
      <c r="C241" s="26">
        <v>1500.0</v>
      </c>
      <c r="D241" s="27">
        <f t="shared" si="10"/>
        <v>0</v>
      </c>
      <c r="E241" s="34"/>
    </row>
    <row r="242" hidden="1">
      <c r="A242" s="30" t="s">
        <v>2540</v>
      </c>
      <c r="B242" s="29">
        <v>0.0</v>
      </c>
      <c r="C242" s="26"/>
      <c r="D242" s="27">
        <f t="shared" si="10"/>
        <v>0</v>
      </c>
      <c r="E242" s="28"/>
    </row>
    <row r="243" hidden="1">
      <c r="A243" s="30" t="s">
        <v>2541</v>
      </c>
      <c r="B243" s="29">
        <v>68.0</v>
      </c>
      <c r="C243" s="26">
        <f>5597+5597+68</f>
        <v>11262</v>
      </c>
      <c r="D243" s="27">
        <f t="shared" si="10"/>
        <v>11194</v>
      </c>
      <c r="E243" s="28"/>
    </row>
    <row r="244" hidden="1">
      <c r="A244" s="30" t="s">
        <v>2543</v>
      </c>
      <c r="B244" s="29">
        <v>465.0</v>
      </c>
      <c r="C244" s="26">
        <f>380+85</f>
        <v>465</v>
      </c>
      <c r="D244" s="27">
        <f t="shared" si="10"/>
        <v>0</v>
      </c>
      <c r="E244" s="28"/>
    </row>
    <row r="245" hidden="1">
      <c r="A245" s="31" t="s">
        <v>2545</v>
      </c>
      <c r="B245" s="29">
        <v>5600.0</v>
      </c>
      <c r="C245" s="26">
        <f>80+280+400+320+160+840+520+440+480+320+240+240+280+680+320</f>
        <v>5600</v>
      </c>
      <c r="D245" s="27">
        <f t="shared" si="10"/>
        <v>0</v>
      </c>
      <c r="E245" s="34"/>
    </row>
    <row r="246" hidden="1">
      <c r="A246" s="32" t="s">
        <v>2546</v>
      </c>
      <c r="B246" s="29">
        <v>54246.0</v>
      </c>
      <c r="C246" s="33">
        <f t="array" ref="C246">SUMIFS(INDIRECT(A228 &amp; " Restia!C:C"), INDIRECT(A228 &amp; " Restia!A:A"), A246, INDIRECT(A228 &amp; " Restia!B:B"), "&lt;&gt;canceled")</f>
        <v>93929</v>
      </c>
      <c r="D246" s="27">
        <f t="shared" si="10"/>
        <v>39683</v>
      </c>
      <c r="E246" s="34"/>
    </row>
    <row r="247" hidden="1">
      <c r="A247" s="32" t="s">
        <v>2547</v>
      </c>
      <c r="B247" s="29">
        <v>26736.0</v>
      </c>
      <c r="C247" s="9">
        <f t="array" ref="C247">SUMIFS( INDIRECT(A228 &amp; " Restia!C:C"), INDIRECT(A228 &amp; " Restia!A:A"), A247, INDIRECT(A228 &amp; " Restia!B:B"), "&lt;&gt;canceled" )</f>
        <v>39295</v>
      </c>
      <c r="D247" s="27">
        <f t="shared" si="10"/>
        <v>12559</v>
      </c>
      <c r="E247" s="34"/>
    </row>
    <row r="248" hidden="1">
      <c r="A248" s="32" t="s">
        <v>2548</v>
      </c>
      <c r="B248" s="29">
        <v>94428.0</v>
      </c>
      <c r="C248" s="9">
        <f t="array" ref="C248">SUMIFS( INDIRECT(A228 &amp; " Restia!C:C"), INDIRECT(A228 &amp; " Restia!A:A"), "damejidlo", INDIRECT(A228 &amp; " Restia!G:G"), "online", INDIRECT(A228 &amp; " Restia!B:B"), "&lt;&gt;canceled" )</f>
        <v>95118</v>
      </c>
      <c r="D248" s="27">
        <f t="shared" si="10"/>
        <v>690</v>
      </c>
      <c r="E248" s="34"/>
    </row>
    <row r="249" hidden="1">
      <c r="A249" s="32" t="s">
        <v>2549</v>
      </c>
      <c r="B249" s="29">
        <v>75796.0</v>
      </c>
      <c r="C249" s="9">
        <f t="array" ref="C249">SUMIFS( INDIRECT(A228 &amp; " Restia!C:C"), INDIRECT(A228 &amp; " Restia!A:A"), "generic", INDIRECT(A228 &amp; " Restia!G:G"), "online", INDIRECT(A228 &amp; " Restia!B:B"), "&lt;&gt;canceled" )</f>
        <v>98615</v>
      </c>
      <c r="D249" s="27">
        <f t="shared" si="10"/>
        <v>22819</v>
      </c>
      <c r="E249" s="34"/>
    </row>
    <row r="250" hidden="1">
      <c r="A250" s="32" t="s">
        <v>2551</v>
      </c>
      <c r="B250" s="29">
        <v>5407.0</v>
      </c>
      <c r="C250" s="9">
        <f t="array" ref="C250">SUMIFS( INDIRECT(A228 &amp; " Restia!C:C"), INDIRECT(A228 &amp; " Restia!E:E"), "wolt kurýr", INDIRECT(A228 &amp; " Restia!A:A"), "&lt;&gt;wolt", INDIRECT(A228 &amp; " Restia!G:G"), "cash", INDIRECT(A228 &amp; " Restia!B:B"), "&lt;&gt;canceled" )</f>
        <v>393</v>
      </c>
      <c r="D250" s="27">
        <f t="shared" si="10"/>
        <v>-5014</v>
      </c>
      <c r="E250" s="34"/>
    </row>
    <row r="251" hidden="1">
      <c r="A251" s="32" t="s">
        <v>2552</v>
      </c>
      <c r="B251" s="29">
        <v>16561.0</v>
      </c>
      <c r="C251" s="9">
        <f t="array" ref="C251">SUMIFS( INDIRECT(A228 &amp; " Restia!C:C"), INDIRECT(A228 &amp; " Restia!A:A"), "damejidlo", INDIRECT(A228 &amp; " Restia!G:G"), "cash", INDIRECT(A228 &amp; " Restia!B:B"), "&lt;&gt;canceled")</f>
        <v>10357</v>
      </c>
      <c r="D251" s="27">
        <f t="shared" si="10"/>
        <v>-6204</v>
      </c>
      <c r="E251" s="34"/>
    </row>
    <row r="252" hidden="1">
      <c r="A252" s="35" t="s">
        <v>2553</v>
      </c>
      <c r="B252" s="29">
        <v>331027.7</v>
      </c>
      <c r="C252" s="9">
        <f t="array" ref="C252">SUM(INDIRECT(A228 &amp; " Restia!C:C")) - SUMIFS(INDIRECT(A228 &amp; " Restia!C:C"), INDIRECT(A228 &amp; " Restia!B:B"), "canceled")</f>
        <v>408751</v>
      </c>
      <c r="D252" s="27">
        <f t="shared" si="10"/>
        <v>77723.3</v>
      </c>
      <c r="E252" s="34"/>
    </row>
    <row r="253" hidden="1">
      <c r="A253" s="36" t="s">
        <v>2554</v>
      </c>
      <c r="B253" s="37">
        <v>13.30000000000291</v>
      </c>
      <c r="C253" s="27">
        <f>sum(C238:C250)-C252</f>
        <v>-6777</v>
      </c>
      <c r="D253" s="37">
        <f t="shared" si="10"/>
        <v>-6790.3</v>
      </c>
      <c r="E253" s="57"/>
    </row>
    <row r="254" hidden="1"/>
    <row r="255" hidden="1"/>
    <row r="256" hidden="1">
      <c r="A256" s="5" t="s">
        <v>2524</v>
      </c>
      <c r="B256" s="6"/>
      <c r="C256" s="6"/>
      <c r="D256" s="6"/>
      <c r="E256" s="7"/>
    </row>
    <row r="257" hidden="1">
      <c r="A257" s="10"/>
      <c r="B257" s="11"/>
      <c r="C257" s="11"/>
      <c r="D257" s="11"/>
      <c r="E257" s="12"/>
    </row>
    <row r="258" hidden="1">
      <c r="A258" s="5" t="s">
        <v>2526</v>
      </c>
      <c r="B258" s="6"/>
      <c r="C258" s="6"/>
      <c r="D258" s="6"/>
      <c r="E258" s="7"/>
    </row>
    <row r="259" hidden="1">
      <c r="A259" s="10"/>
      <c r="B259" s="11"/>
      <c r="C259" s="11"/>
      <c r="D259" s="11"/>
      <c r="E259" s="12"/>
    </row>
    <row r="260" hidden="1">
      <c r="A260" s="13">
        <v>45579.0</v>
      </c>
      <c r="B260" s="6"/>
      <c r="C260" s="14" t="s">
        <v>2527</v>
      </c>
      <c r="D260" s="15">
        <v>45585.0</v>
      </c>
      <c r="E260" s="7"/>
    </row>
    <row r="261" hidden="1">
      <c r="A261" s="10"/>
      <c r="B261" s="11"/>
      <c r="C261" s="16"/>
      <c r="D261" s="11"/>
      <c r="E261" s="12"/>
    </row>
    <row r="262" hidden="1">
      <c r="A262" s="17" t="str">
        <f>CHOOSE(WEEKDAY(A260), "Neděle", "Pondělí", "Úterý", "Středa", "Čtvrtek", "Pátek", "Sobota")</f>
        <v>Pondělí</v>
      </c>
      <c r="B262" s="7"/>
      <c r="C262" s="16"/>
      <c r="D262" s="18" t="str">
        <f>CHOOSE(WEEKDAY(D260), "Neděle", "Pondělí", "Úterý", "Středa", "Čtvrtek", "Pátek", "Sobota")</f>
        <v>Neděle</v>
      </c>
      <c r="E262" s="7"/>
    </row>
    <row r="263" hidden="1">
      <c r="A263" s="10"/>
      <c r="B263" s="12"/>
      <c r="C263" s="16"/>
      <c r="D263" s="11"/>
      <c r="E263" s="12"/>
    </row>
    <row r="264" hidden="1">
      <c r="A264" s="19" t="s">
        <v>2528</v>
      </c>
      <c r="B264" s="6"/>
      <c r="C264" s="6"/>
      <c r="D264" s="6"/>
      <c r="E264" s="7"/>
    </row>
    <row r="265" hidden="1">
      <c r="A265" s="20" t="s">
        <v>2529</v>
      </c>
      <c r="B265" s="21" t="s">
        <v>2530</v>
      </c>
      <c r="C265" s="22" t="s">
        <v>2531</v>
      </c>
      <c r="D265" s="21" t="s">
        <v>2532</v>
      </c>
      <c r="E265" s="23" t="s">
        <v>13</v>
      </c>
    </row>
    <row r="266" hidden="1">
      <c r="A266" s="24" t="s">
        <v>2533</v>
      </c>
      <c r="B266" s="25">
        <v>38615.0</v>
      </c>
      <c r="C266" s="26">
        <f>280+500+1800+10500+18000+7597</f>
        <v>38677</v>
      </c>
      <c r="D266" s="27">
        <f t="shared" ref="D266:D281" si="11">C266-B266</f>
        <v>62</v>
      </c>
      <c r="E266" s="28"/>
    </row>
    <row r="267" hidden="1">
      <c r="A267" s="24" t="s">
        <v>2535</v>
      </c>
      <c r="B267" s="29">
        <v>26025.0</v>
      </c>
      <c r="C267" s="26">
        <f>3142+2140+2878+4619+6638+4544+2064</f>
        <v>26025</v>
      </c>
      <c r="D267" s="27">
        <f t="shared" si="11"/>
        <v>0</v>
      </c>
      <c r="E267" s="34"/>
    </row>
    <row r="268" hidden="1">
      <c r="A268" s="24" t="s">
        <v>2536</v>
      </c>
      <c r="B268" s="29">
        <v>180.0</v>
      </c>
      <c r="C268" s="26">
        <v>180.0</v>
      </c>
      <c r="D268" s="27">
        <f t="shared" si="11"/>
        <v>0</v>
      </c>
      <c r="E268" s="34"/>
    </row>
    <row r="269" hidden="1">
      <c r="A269" s="24" t="s">
        <v>2538</v>
      </c>
      <c r="B269" s="29">
        <v>2000.0</v>
      </c>
      <c r="C269" s="26">
        <f>500+500+500+500</f>
        <v>2000</v>
      </c>
      <c r="D269" s="27">
        <f t="shared" si="11"/>
        <v>0</v>
      </c>
      <c r="E269" s="34"/>
    </row>
    <row r="270" hidden="1">
      <c r="A270" s="30" t="s">
        <v>2540</v>
      </c>
      <c r="B270" s="29">
        <v>0.0</v>
      </c>
      <c r="C270" s="26"/>
      <c r="D270" s="27">
        <f t="shared" si="11"/>
        <v>0</v>
      </c>
      <c r="E270" s="28"/>
    </row>
    <row r="271" hidden="1">
      <c r="A271" s="30" t="s">
        <v>2541</v>
      </c>
      <c r="B271" s="29">
        <v>315.0</v>
      </c>
      <c r="C271" s="26">
        <v>165.0</v>
      </c>
      <c r="D271" s="27">
        <f t="shared" si="11"/>
        <v>-150</v>
      </c>
      <c r="E271" s="28"/>
    </row>
    <row r="272" hidden="1">
      <c r="A272" s="30" t="s">
        <v>2543</v>
      </c>
      <c r="B272" s="29">
        <v>3272.0</v>
      </c>
      <c r="C272" s="26">
        <f>968+640+160+150+110</f>
        <v>2028</v>
      </c>
      <c r="D272" s="27">
        <f t="shared" si="11"/>
        <v>-1244</v>
      </c>
      <c r="E272" s="28"/>
    </row>
    <row r="273" hidden="1">
      <c r="A273" s="31" t="s">
        <v>2545</v>
      </c>
      <c r="B273" s="29">
        <v>5840.0</v>
      </c>
      <c r="C273" s="26">
        <f>560+240+280+280+440+480+520+360+320+320+720+400+600</f>
        <v>5520</v>
      </c>
      <c r="D273" s="27">
        <f t="shared" si="11"/>
        <v>-320</v>
      </c>
      <c r="E273" s="34"/>
    </row>
    <row r="274" hidden="1">
      <c r="A274" s="32" t="s">
        <v>2546</v>
      </c>
      <c r="B274" s="29">
        <v>61186.0</v>
      </c>
      <c r="C274" s="33">
        <f t="array" ref="C274">SUMIFS(INDIRECT(A256 &amp; " Restia!C:C"), INDIRECT(A256 &amp; " Restia!A:A"), A274, INDIRECT(A256 &amp; " Restia!B:B"), "&lt;&gt;canceled")</f>
        <v>93929</v>
      </c>
      <c r="D274" s="27">
        <f t="shared" si="11"/>
        <v>32743</v>
      </c>
      <c r="E274" s="34"/>
    </row>
    <row r="275" hidden="1">
      <c r="A275" s="32" t="s">
        <v>2547</v>
      </c>
      <c r="B275" s="29">
        <v>31774.0</v>
      </c>
      <c r="C275" s="9">
        <f t="array" ref="C275">SUMIFS( INDIRECT(A256 &amp; " Restia!C:C"), INDIRECT(A256 &amp; " Restia!A:A"), A275, INDIRECT(A256 &amp; " Restia!B:B"), "&lt;&gt;canceled" )</f>
        <v>39295</v>
      </c>
      <c r="D275" s="27">
        <f t="shared" si="11"/>
        <v>7521</v>
      </c>
      <c r="E275" s="34"/>
    </row>
    <row r="276" hidden="1">
      <c r="A276" s="32" t="s">
        <v>2548</v>
      </c>
      <c r="B276" s="29">
        <v>75498.0</v>
      </c>
      <c r="C276" s="9">
        <f t="array" ref="C276">SUMIFS( INDIRECT(A256 &amp; " Restia!C:C"), INDIRECT(A256 &amp; " Restia!A:A"), "damejidlo", INDIRECT(A256 &amp; " Restia!G:G"), "online", INDIRECT(A256 &amp; " Restia!B:B"), "&lt;&gt;canceled" )</f>
        <v>95118</v>
      </c>
      <c r="D276" s="27">
        <f t="shared" si="11"/>
        <v>19620</v>
      </c>
      <c r="E276" s="34"/>
    </row>
    <row r="277" hidden="1">
      <c r="A277" s="32" t="s">
        <v>2549</v>
      </c>
      <c r="B277" s="29">
        <v>78197.0</v>
      </c>
      <c r="C277" s="9">
        <f t="array" ref="C277">SUMIFS( INDIRECT(A256 &amp; " Restia!C:C"), INDIRECT(A256 &amp; " Restia!A:A"), "generic", INDIRECT(A256 &amp; " Restia!G:G"), "online", INDIRECT(A256 &amp; " Restia!B:B"), "&lt;&gt;canceled" )</f>
        <v>98615</v>
      </c>
      <c r="D277" s="27">
        <f t="shared" si="11"/>
        <v>20418</v>
      </c>
      <c r="E277" s="34"/>
    </row>
    <row r="278" hidden="1">
      <c r="A278" s="32" t="s">
        <v>2551</v>
      </c>
      <c r="B278" s="29">
        <v>3882.0</v>
      </c>
      <c r="C278" s="9">
        <f t="array" ref="C278">SUMIFS( INDIRECT(A256 &amp; " Restia!C:C"), INDIRECT(A256 &amp; " Restia!E:E"), "wolt kurýr", INDIRECT(A256 &amp; " Restia!A:A"), "&lt;&gt;wolt", INDIRECT(A256 &amp; " Restia!G:G"), "cash", INDIRECT(A256 &amp; " Restia!B:B"), "&lt;&gt;canceled" )</f>
        <v>393</v>
      </c>
      <c r="D278" s="27">
        <f t="shared" si="11"/>
        <v>-3489</v>
      </c>
      <c r="E278" s="34"/>
    </row>
    <row r="279" hidden="1">
      <c r="A279" s="32" t="s">
        <v>2552</v>
      </c>
      <c r="B279" s="29">
        <v>14304.0</v>
      </c>
      <c r="C279" s="9">
        <f t="array" ref="C279">SUMIFS( INDIRECT(A256 &amp; " Restia!C:C"), INDIRECT(A256 &amp; " Restia!A:A"), "damejidlo", INDIRECT(A256 &amp; " Restia!G:G"), "cash", INDIRECT(A256 &amp; " Restia!B:B"), "&lt;&gt;canceled")</f>
        <v>10357</v>
      </c>
      <c r="D279" s="27">
        <f t="shared" si="11"/>
        <v>-3947</v>
      </c>
      <c r="E279" s="34"/>
    </row>
    <row r="280" hidden="1">
      <c r="A280" s="35" t="s">
        <v>2553</v>
      </c>
      <c r="B280" s="29">
        <v>326682.0</v>
      </c>
      <c r="C280" s="9">
        <f t="array" ref="C280">SUM(INDIRECT(A256 &amp; " Restia!C:C")) - SUMIFS(INDIRECT(A256 &amp; " Restia!C:C"), INDIRECT(A256 &amp; " Restia!B:B"), "canceled")</f>
        <v>408751</v>
      </c>
      <c r="D280" s="27">
        <f t="shared" si="11"/>
        <v>82069</v>
      </c>
      <c r="E280" s="34"/>
    </row>
    <row r="281" hidden="1">
      <c r="A281" s="36" t="s">
        <v>2554</v>
      </c>
      <c r="B281" s="37">
        <v>102.0</v>
      </c>
      <c r="C281" s="27">
        <f>sum(C266:C278)-C280</f>
        <v>-6806</v>
      </c>
      <c r="D281" s="37">
        <f t="shared" si="11"/>
        <v>-6908</v>
      </c>
      <c r="E281" s="57"/>
    </row>
    <row r="282" hidden="1"/>
    <row r="283" hidden="1"/>
    <row r="284" hidden="1">
      <c r="A284" s="5" t="s">
        <v>2524</v>
      </c>
      <c r="B284" s="6"/>
      <c r="C284" s="6"/>
      <c r="D284" s="6"/>
      <c r="E284" s="7"/>
    </row>
    <row r="285" hidden="1">
      <c r="A285" s="10"/>
      <c r="B285" s="11"/>
      <c r="C285" s="11"/>
      <c r="D285" s="11"/>
      <c r="E285" s="12"/>
    </row>
    <row r="286" hidden="1">
      <c r="A286" s="5" t="s">
        <v>2526</v>
      </c>
      <c r="B286" s="6"/>
      <c r="C286" s="6"/>
      <c r="D286" s="6"/>
      <c r="E286" s="7"/>
    </row>
    <row r="287" hidden="1">
      <c r="A287" s="10"/>
      <c r="B287" s="11"/>
      <c r="C287" s="11"/>
      <c r="D287" s="11"/>
      <c r="E287" s="12"/>
    </row>
    <row r="288" hidden="1">
      <c r="A288" s="13">
        <v>45586.0</v>
      </c>
      <c r="B288" s="6"/>
      <c r="C288" s="14" t="s">
        <v>2527</v>
      </c>
      <c r="D288" s="15">
        <v>45592.0</v>
      </c>
      <c r="E288" s="7"/>
    </row>
    <row r="289" hidden="1">
      <c r="A289" s="10"/>
      <c r="B289" s="11"/>
      <c r="C289" s="16"/>
      <c r="D289" s="11"/>
      <c r="E289" s="12"/>
    </row>
    <row r="290" hidden="1">
      <c r="A290" s="17" t="str">
        <f>CHOOSE(WEEKDAY(A288), "Neděle", "Pondělí", "Úterý", "Středa", "Čtvrtek", "Pátek", "Sobota")</f>
        <v>Pondělí</v>
      </c>
      <c r="B290" s="7"/>
      <c r="C290" s="16"/>
      <c r="D290" s="18" t="str">
        <f>CHOOSE(WEEKDAY(D288), "Neděle", "Pondělí", "Úterý", "Středa", "Čtvrtek", "Pátek", "Sobota")</f>
        <v>Neděle</v>
      </c>
      <c r="E290" s="7"/>
    </row>
    <row r="291" hidden="1">
      <c r="A291" s="10"/>
      <c r="B291" s="12"/>
      <c r="C291" s="16"/>
      <c r="D291" s="11"/>
      <c r="E291" s="12"/>
    </row>
    <row r="292" hidden="1">
      <c r="A292" s="19" t="s">
        <v>2528</v>
      </c>
      <c r="B292" s="6"/>
      <c r="C292" s="6"/>
      <c r="D292" s="6"/>
      <c r="E292" s="7"/>
    </row>
    <row r="293" hidden="1">
      <c r="A293" s="20" t="s">
        <v>2529</v>
      </c>
      <c r="B293" s="21" t="s">
        <v>2530</v>
      </c>
      <c r="C293" s="22" t="s">
        <v>2531</v>
      </c>
      <c r="D293" s="21" t="s">
        <v>2532</v>
      </c>
      <c r="E293" s="23" t="s">
        <v>13</v>
      </c>
    </row>
    <row r="294" hidden="1">
      <c r="A294" s="24" t="s">
        <v>2533</v>
      </c>
      <c r="B294" s="25">
        <v>39845.0</v>
      </c>
      <c r="C294" s="26">
        <f>100+120+80+10+13+300+5800+20000+13432</f>
        <v>39855</v>
      </c>
      <c r="D294" s="27">
        <f t="shared" ref="D294:D309" si="12">C294-B294</f>
        <v>10</v>
      </c>
      <c r="E294" s="28"/>
    </row>
    <row r="295" hidden="1">
      <c r="A295" s="24" t="s">
        <v>2535</v>
      </c>
      <c r="B295" s="29">
        <v>22832.0</v>
      </c>
      <c r="C295" s="26">
        <v>22832.0</v>
      </c>
      <c r="D295" s="27">
        <f t="shared" si="12"/>
        <v>0</v>
      </c>
      <c r="E295" s="34"/>
    </row>
    <row r="296" hidden="1">
      <c r="A296" s="24" t="s">
        <v>2536</v>
      </c>
      <c r="B296" s="29">
        <v>730.0</v>
      </c>
      <c r="C296" s="26">
        <f>130+420+180</f>
        <v>730</v>
      </c>
      <c r="D296" s="27">
        <f t="shared" si="12"/>
        <v>0</v>
      </c>
      <c r="E296" s="34"/>
    </row>
    <row r="297" hidden="1">
      <c r="A297" s="24" t="s">
        <v>2538</v>
      </c>
      <c r="B297" s="29">
        <v>3500.0</v>
      </c>
      <c r="C297" s="26">
        <f>500+500+500+2000</f>
        <v>3500</v>
      </c>
      <c r="D297" s="27">
        <f t="shared" si="12"/>
        <v>0</v>
      </c>
      <c r="E297" s="34"/>
    </row>
    <row r="298" hidden="1">
      <c r="A298" s="30" t="s">
        <v>2540</v>
      </c>
      <c r="B298" s="29">
        <v>0.0</v>
      </c>
      <c r="C298" s="26"/>
      <c r="D298" s="27">
        <f t="shared" si="12"/>
        <v>0</v>
      </c>
      <c r="E298" s="28"/>
    </row>
    <row r="299" hidden="1">
      <c r="A299" s="30" t="s">
        <v>2541</v>
      </c>
      <c r="B299" s="29">
        <v>0.0</v>
      </c>
      <c r="C299" s="26"/>
      <c r="D299" s="27">
        <f t="shared" si="12"/>
        <v>0</v>
      </c>
      <c r="E299" s="28"/>
    </row>
    <row r="300" hidden="1">
      <c r="A300" s="30" t="s">
        <v>2543</v>
      </c>
      <c r="B300" s="29">
        <v>4000.0</v>
      </c>
      <c r="C300" s="26">
        <v>4000.0</v>
      </c>
      <c r="D300" s="27">
        <f t="shared" si="12"/>
        <v>0</v>
      </c>
      <c r="E300" s="28"/>
    </row>
    <row r="301" hidden="1">
      <c r="A301" s="31" t="s">
        <v>2545</v>
      </c>
      <c r="B301" s="29">
        <v>6040.0</v>
      </c>
      <c r="C301" s="26">
        <f>320+520+240+680+160+400+440+280+360+680+320+320+120+320+480+320+80</f>
        <v>6040</v>
      </c>
      <c r="D301" s="27">
        <f t="shared" si="12"/>
        <v>0</v>
      </c>
      <c r="E301" s="34"/>
    </row>
    <row r="302" hidden="1">
      <c r="A302" s="32" t="s">
        <v>2546</v>
      </c>
      <c r="B302" s="29">
        <v>53834.0</v>
      </c>
      <c r="C302" s="33">
        <v>37428.0</v>
      </c>
      <c r="D302" s="27">
        <f t="shared" si="12"/>
        <v>-16406</v>
      </c>
      <c r="E302" s="34"/>
    </row>
    <row r="303" hidden="1">
      <c r="A303" s="32" t="s">
        <v>2547</v>
      </c>
      <c r="B303" s="29">
        <v>30460.0</v>
      </c>
      <c r="C303" s="9">
        <v>9553.0</v>
      </c>
      <c r="D303" s="27">
        <f t="shared" si="12"/>
        <v>-20907</v>
      </c>
      <c r="E303" s="34"/>
    </row>
    <row r="304" hidden="1">
      <c r="A304" s="32" t="s">
        <v>2548</v>
      </c>
      <c r="B304" s="29">
        <v>79058.0</v>
      </c>
      <c r="C304" s="9">
        <v>35919.0</v>
      </c>
      <c r="D304" s="27">
        <f t="shared" si="12"/>
        <v>-43139</v>
      </c>
      <c r="E304" s="34"/>
    </row>
    <row r="305" hidden="1">
      <c r="A305" s="32" t="s">
        <v>2549</v>
      </c>
      <c r="B305" s="29">
        <v>78971.0</v>
      </c>
      <c r="C305" s="9">
        <v>53476.5</v>
      </c>
      <c r="D305" s="27">
        <f t="shared" si="12"/>
        <v>-25494.5</v>
      </c>
      <c r="E305" s="34"/>
    </row>
    <row r="306" hidden="1">
      <c r="A306" s="32" t="s">
        <v>2551</v>
      </c>
      <c r="B306" s="29">
        <v>2658.0</v>
      </c>
      <c r="C306" s="9">
        <v>3351.0</v>
      </c>
      <c r="D306" s="27">
        <f t="shared" si="12"/>
        <v>693</v>
      </c>
      <c r="E306" s="34"/>
    </row>
    <row r="307" hidden="1">
      <c r="A307" s="32" t="s">
        <v>2552</v>
      </c>
      <c r="B307" s="29">
        <v>18673.0</v>
      </c>
      <c r="C307" s="9">
        <v>7956.0</v>
      </c>
      <c r="D307" s="27">
        <f t="shared" si="12"/>
        <v>-10717</v>
      </c>
      <c r="E307" s="34"/>
    </row>
    <row r="308" hidden="1">
      <c r="A308" s="35" t="s">
        <v>2553</v>
      </c>
      <c r="B308" s="29">
        <v>321926.3</v>
      </c>
      <c r="C308" s="9">
        <v>179147.5</v>
      </c>
      <c r="D308" s="27">
        <f t="shared" si="12"/>
        <v>-142778.8</v>
      </c>
      <c r="E308" s="34"/>
    </row>
    <row r="309" hidden="1">
      <c r="A309" s="36" t="s">
        <v>2554</v>
      </c>
      <c r="B309" s="37">
        <v>1.6999999999970896</v>
      </c>
      <c r="C309" s="27">
        <f>sum(C294:C306)-C308</f>
        <v>37537</v>
      </c>
      <c r="D309" s="37">
        <f t="shared" si="12"/>
        <v>37535.3</v>
      </c>
      <c r="E309" s="57"/>
    </row>
    <row r="310" hidden="1"/>
    <row r="311" hidden="1"/>
    <row r="312" hidden="1">
      <c r="A312" s="5" t="s">
        <v>2524</v>
      </c>
      <c r="B312" s="6"/>
      <c r="C312" s="6"/>
      <c r="D312" s="6"/>
      <c r="E312" s="7"/>
    </row>
    <row r="313" hidden="1">
      <c r="A313" s="10"/>
      <c r="B313" s="11"/>
      <c r="C313" s="11"/>
      <c r="D313" s="11"/>
      <c r="E313" s="12"/>
    </row>
    <row r="314" hidden="1">
      <c r="A314" s="5" t="s">
        <v>2526</v>
      </c>
      <c r="B314" s="6"/>
      <c r="C314" s="6"/>
      <c r="D314" s="6"/>
      <c r="E314" s="7"/>
    </row>
    <row r="315" hidden="1">
      <c r="A315" s="10"/>
      <c r="B315" s="11"/>
      <c r="C315" s="11"/>
      <c r="D315" s="11"/>
      <c r="E315" s="12"/>
    </row>
    <row r="316" hidden="1">
      <c r="A316" s="13">
        <v>45597.0</v>
      </c>
      <c r="B316" s="6"/>
      <c r="C316" s="50" t="s">
        <v>2527</v>
      </c>
      <c r="D316" s="15">
        <v>45599.0</v>
      </c>
      <c r="E316" s="7"/>
    </row>
    <row r="317" hidden="1">
      <c r="A317" s="10"/>
      <c r="B317" s="11"/>
      <c r="C317" s="16"/>
      <c r="D317" s="11"/>
      <c r="E317" s="12"/>
    </row>
    <row r="318" hidden="1">
      <c r="A318" s="51" t="s">
        <v>3218</v>
      </c>
      <c r="B318" s="7"/>
      <c r="C318" s="16"/>
      <c r="D318" s="52" t="s">
        <v>3212</v>
      </c>
      <c r="E318" s="7"/>
    </row>
    <row r="319" hidden="1">
      <c r="A319" s="10"/>
      <c r="B319" s="12"/>
      <c r="C319" s="16"/>
      <c r="D319" s="11"/>
      <c r="E319" s="12"/>
    </row>
    <row r="320" hidden="1">
      <c r="A320" s="19" t="s">
        <v>2528</v>
      </c>
      <c r="B320" s="6"/>
      <c r="C320" s="6"/>
      <c r="D320" s="6"/>
      <c r="E320" s="7"/>
    </row>
    <row r="321" hidden="1">
      <c r="A321" s="20" t="s">
        <v>2529</v>
      </c>
      <c r="B321" s="21" t="s">
        <v>2530</v>
      </c>
      <c r="C321" s="22" t="s">
        <v>2531</v>
      </c>
      <c r="D321" s="21" t="s">
        <v>2532</v>
      </c>
      <c r="E321" s="23" t="s">
        <v>13</v>
      </c>
    </row>
    <row r="322" hidden="1">
      <c r="A322" s="53" t="s">
        <v>2533</v>
      </c>
      <c r="B322" s="25">
        <v>16062.0</v>
      </c>
      <c r="C322" s="26">
        <v>16062.0</v>
      </c>
      <c r="D322" s="27">
        <v>0.0</v>
      </c>
      <c r="E322" s="28" t="s">
        <v>3230</v>
      </c>
    </row>
    <row r="323" hidden="1">
      <c r="A323" s="53" t="s">
        <v>2535</v>
      </c>
      <c r="B323" s="29">
        <v>11864.0</v>
      </c>
      <c r="C323" s="26">
        <v>11864.0</v>
      </c>
      <c r="D323" s="27">
        <v>0.0</v>
      </c>
      <c r="E323" s="34"/>
    </row>
    <row r="324" hidden="1">
      <c r="A324" s="53" t="s">
        <v>2536</v>
      </c>
      <c r="B324" s="29">
        <v>0.0</v>
      </c>
      <c r="C324" s="26"/>
      <c r="D324" s="27">
        <v>0.0</v>
      </c>
      <c r="E324" s="34"/>
    </row>
    <row r="325" hidden="1">
      <c r="A325" s="53" t="s">
        <v>2538</v>
      </c>
      <c r="B325" s="29">
        <v>1541.0</v>
      </c>
      <c r="C325" s="26">
        <v>1541.0</v>
      </c>
      <c r="D325" s="27">
        <v>0.0</v>
      </c>
      <c r="E325" s="34"/>
    </row>
    <row r="326" hidden="1">
      <c r="A326" s="31" t="s">
        <v>2540</v>
      </c>
      <c r="B326" s="29">
        <v>0.0</v>
      </c>
      <c r="C326" s="26"/>
      <c r="D326" s="27">
        <v>0.0</v>
      </c>
      <c r="E326" s="28"/>
    </row>
    <row r="327" hidden="1">
      <c r="A327" s="31" t="s">
        <v>2541</v>
      </c>
      <c r="B327" s="29">
        <v>0.0</v>
      </c>
      <c r="C327" s="26"/>
      <c r="D327" s="27">
        <v>0.0</v>
      </c>
      <c r="E327" s="28"/>
    </row>
    <row r="328" hidden="1">
      <c r="A328" s="31" t="s">
        <v>2543</v>
      </c>
      <c r="B328" s="29">
        <v>65.0</v>
      </c>
      <c r="C328" s="26">
        <v>65.0</v>
      </c>
      <c r="D328" s="27">
        <v>0.0</v>
      </c>
      <c r="E328" s="28"/>
    </row>
    <row r="329" hidden="1">
      <c r="A329" s="31" t="s">
        <v>2545</v>
      </c>
      <c r="B329" s="29">
        <v>3160.0</v>
      </c>
      <c r="C329" s="26">
        <v>3160.0</v>
      </c>
      <c r="D329" s="27">
        <v>0.0</v>
      </c>
      <c r="E329" s="34"/>
    </row>
    <row r="330" hidden="1">
      <c r="A330" s="54" t="s">
        <v>2546</v>
      </c>
      <c r="B330" s="29">
        <v>26492.0</v>
      </c>
      <c r="C330" s="29">
        <v>26492.0</v>
      </c>
      <c r="D330" s="27">
        <v>0.0</v>
      </c>
      <c r="E330" s="34"/>
    </row>
    <row r="331" hidden="1">
      <c r="A331" s="54" t="s">
        <v>2547</v>
      </c>
      <c r="B331" s="29">
        <v>14221.0</v>
      </c>
      <c r="C331" s="55">
        <v>14221.0</v>
      </c>
      <c r="D331" s="27">
        <v>0.0</v>
      </c>
      <c r="E331" s="34"/>
    </row>
    <row r="332" hidden="1">
      <c r="A332" s="54" t="s">
        <v>2548</v>
      </c>
      <c r="B332" s="29">
        <v>41146.0</v>
      </c>
      <c r="C332" s="55">
        <v>41146.0</v>
      </c>
      <c r="D332" s="27">
        <v>0.0</v>
      </c>
      <c r="E332" s="34"/>
    </row>
    <row r="333" hidden="1">
      <c r="A333" s="54" t="s">
        <v>2549</v>
      </c>
      <c r="B333" s="29">
        <v>35434.0</v>
      </c>
      <c r="C333" s="55">
        <v>35434.0</v>
      </c>
      <c r="D333" s="27">
        <v>0.0</v>
      </c>
      <c r="E333" s="34"/>
    </row>
    <row r="334" hidden="1">
      <c r="A334" s="54" t="s">
        <v>2551</v>
      </c>
      <c r="B334" s="29">
        <v>1016.0</v>
      </c>
      <c r="C334" s="55">
        <v>1016.0</v>
      </c>
      <c r="D334" s="27">
        <v>0.0</v>
      </c>
      <c r="E334" s="34"/>
    </row>
    <row r="335" hidden="1">
      <c r="A335" s="54" t="s">
        <v>2552</v>
      </c>
      <c r="B335" s="29">
        <v>6908.0</v>
      </c>
      <c r="C335" s="55">
        <v>6908.0</v>
      </c>
      <c r="D335" s="27">
        <v>0.0</v>
      </c>
      <c r="E335" s="34"/>
    </row>
    <row r="336" hidden="1">
      <c r="A336" s="35" t="s">
        <v>2553</v>
      </c>
      <c r="B336" s="29">
        <v>151000.0</v>
      </c>
      <c r="C336" s="55">
        <v>151000.0</v>
      </c>
      <c r="D336" s="27">
        <v>0.0</v>
      </c>
      <c r="E336" s="34"/>
    </row>
    <row r="337" hidden="1">
      <c r="A337" s="36" t="s">
        <v>2554</v>
      </c>
      <c r="B337" s="37">
        <v>1.0</v>
      </c>
      <c r="C337" s="27">
        <v>1.0</v>
      </c>
      <c r="D337" s="27">
        <v>0.0</v>
      </c>
      <c r="E337" s="57"/>
    </row>
    <row r="338" hidden="1"/>
    <row r="339" hidden="1"/>
    <row r="340" hidden="1">
      <c r="A340" s="5" t="s">
        <v>2524</v>
      </c>
      <c r="B340" s="6"/>
      <c r="C340" s="6"/>
      <c r="D340" s="6"/>
      <c r="E340" s="7"/>
    </row>
    <row r="341" hidden="1">
      <c r="A341" s="10"/>
      <c r="B341" s="11"/>
      <c r="C341" s="11"/>
      <c r="D341" s="11"/>
      <c r="E341" s="12"/>
    </row>
    <row r="342" hidden="1">
      <c r="A342" s="5" t="s">
        <v>2526</v>
      </c>
      <c r="B342" s="6"/>
      <c r="C342" s="6"/>
      <c r="D342" s="6"/>
      <c r="E342" s="7"/>
    </row>
    <row r="343" hidden="1">
      <c r="A343" s="10"/>
      <c r="B343" s="11"/>
      <c r="C343" s="11"/>
      <c r="D343" s="11"/>
      <c r="E343" s="12"/>
    </row>
    <row r="344" hidden="1">
      <c r="A344" s="13">
        <v>45600.0</v>
      </c>
      <c r="B344" s="6"/>
      <c r="C344" s="50" t="s">
        <v>2527</v>
      </c>
      <c r="D344" s="15">
        <v>45606.0</v>
      </c>
      <c r="E344" s="7"/>
    </row>
    <row r="345" hidden="1">
      <c r="A345" s="10"/>
      <c r="B345" s="11"/>
      <c r="C345" s="16"/>
      <c r="D345" s="11"/>
      <c r="E345" s="12"/>
    </row>
    <row r="346" hidden="1">
      <c r="A346" s="51" t="s">
        <v>3211</v>
      </c>
      <c r="B346" s="7"/>
      <c r="C346" s="16"/>
      <c r="D346" s="52" t="s">
        <v>3212</v>
      </c>
      <c r="E346" s="7"/>
    </row>
    <row r="347" hidden="1">
      <c r="A347" s="10"/>
      <c r="B347" s="12"/>
      <c r="C347" s="16"/>
      <c r="D347" s="11"/>
      <c r="E347" s="12"/>
    </row>
    <row r="348" hidden="1">
      <c r="A348" s="19" t="s">
        <v>2528</v>
      </c>
      <c r="B348" s="6"/>
      <c r="C348" s="6"/>
      <c r="D348" s="6"/>
      <c r="E348" s="7"/>
    </row>
    <row r="349" hidden="1">
      <c r="A349" s="20" t="s">
        <v>2529</v>
      </c>
      <c r="B349" s="21" t="s">
        <v>2530</v>
      </c>
      <c r="C349" s="22" t="s">
        <v>2531</v>
      </c>
      <c r="D349" s="21" t="s">
        <v>2532</v>
      </c>
      <c r="E349" s="23" t="s">
        <v>13</v>
      </c>
    </row>
    <row r="350" hidden="1">
      <c r="A350" s="53" t="s">
        <v>2533</v>
      </c>
      <c r="B350" s="25">
        <v>30091.0</v>
      </c>
      <c r="C350" s="26">
        <v>34538.0</v>
      </c>
      <c r="D350" s="27">
        <v>4447.0</v>
      </c>
      <c r="E350" s="28"/>
    </row>
    <row r="351" hidden="1">
      <c r="A351" s="53" t="s">
        <v>2535</v>
      </c>
      <c r="B351" s="29">
        <v>23622.0</v>
      </c>
      <c r="C351" s="26">
        <v>23622.0</v>
      </c>
      <c r="D351" s="27">
        <v>0.0</v>
      </c>
      <c r="E351" s="34"/>
    </row>
    <row r="352" hidden="1">
      <c r="A352" s="53" t="s">
        <v>2536</v>
      </c>
      <c r="B352" s="29">
        <v>422.0</v>
      </c>
      <c r="C352" s="26">
        <v>422.0</v>
      </c>
      <c r="D352" s="27">
        <v>0.0</v>
      </c>
      <c r="E352" s="34"/>
    </row>
    <row r="353" hidden="1">
      <c r="A353" s="53" t="s">
        <v>2538</v>
      </c>
      <c r="B353" s="29">
        <v>1000.0</v>
      </c>
      <c r="C353" s="26">
        <v>1000.0</v>
      </c>
      <c r="D353" s="27">
        <v>0.0</v>
      </c>
      <c r="E353" s="34"/>
    </row>
    <row r="354" hidden="1">
      <c r="A354" s="31" t="s">
        <v>2540</v>
      </c>
      <c r="B354" s="29">
        <v>200.0</v>
      </c>
      <c r="C354" s="26"/>
      <c r="D354" s="27">
        <v>-200.0</v>
      </c>
      <c r="E354" s="28"/>
    </row>
    <row r="355" hidden="1">
      <c r="A355" s="31" t="s">
        <v>2541</v>
      </c>
      <c r="B355" s="29">
        <v>190.0</v>
      </c>
      <c r="C355" s="26">
        <v>187.0</v>
      </c>
      <c r="D355" s="27">
        <v>-3.0</v>
      </c>
      <c r="E355" s="28"/>
    </row>
    <row r="356" hidden="1">
      <c r="A356" s="31" t="s">
        <v>2543</v>
      </c>
      <c r="B356" s="29">
        <v>4142.0</v>
      </c>
      <c r="C356" s="26">
        <v>4142.0</v>
      </c>
      <c r="D356" s="27">
        <v>0.0</v>
      </c>
      <c r="E356" s="28"/>
    </row>
    <row r="357" hidden="1">
      <c r="A357" s="31" t="s">
        <v>2545</v>
      </c>
      <c r="B357" s="29">
        <v>6280.0</v>
      </c>
      <c r="C357" s="26">
        <v>6280.0</v>
      </c>
      <c r="D357" s="27">
        <v>0.0</v>
      </c>
      <c r="E357" s="34"/>
    </row>
    <row r="358" hidden="1">
      <c r="A358" s="54" t="s">
        <v>2546</v>
      </c>
      <c r="B358" s="29">
        <v>61517.0</v>
      </c>
      <c r="C358" s="29">
        <v>61517.0</v>
      </c>
      <c r="D358" s="27">
        <v>0.0</v>
      </c>
      <c r="E358" s="34"/>
    </row>
    <row r="359" hidden="1">
      <c r="A359" s="54" t="s">
        <v>2547</v>
      </c>
      <c r="B359" s="29">
        <v>25259.0</v>
      </c>
      <c r="C359" s="55">
        <v>25259.0</v>
      </c>
      <c r="D359" s="27">
        <v>0.0</v>
      </c>
      <c r="E359" s="34"/>
    </row>
    <row r="360" hidden="1">
      <c r="A360" s="54" t="s">
        <v>2548</v>
      </c>
      <c r="B360" s="29">
        <v>72253.0</v>
      </c>
      <c r="C360" s="55">
        <v>72253.0</v>
      </c>
      <c r="D360" s="27">
        <v>0.0</v>
      </c>
      <c r="E360" s="34"/>
    </row>
    <row r="361" hidden="1">
      <c r="A361" s="54" t="s">
        <v>2549</v>
      </c>
      <c r="B361" s="29">
        <v>77019.0</v>
      </c>
      <c r="C361" s="55">
        <v>77019.0</v>
      </c>
      <c r="D361" s="27">
        <v>0.0</v>
      </c>
      <c r="E361" s="34"/>
    </row>
    <row r="362" hidden="1">
      <c r="A362" s="54" t="s">
        <v>2551</v>
      </c>
      <c r="B362" s="29">
        <v>2265.0</v>
      </c>
      <c r="C362" s="55">
        <v>2265.0</v>
      </c>
      <c r="D362" s="27">
        <v>0.0</v>
      </c>
      <c r="E362" s="34"/>
    </row>
    <row r="363" hidden="1">
      <c r="A363" s="54" t="s">
        <v>2552</v>
      </c>
      <c r="B363" s="29">
        <v>18173.0</v>
      </c>
      <c r="C363" s="55">
        <v>18173.0</v>
      </c>
      <c r="D363" s="27">
        <v>0.0</v>
      </c>
      <c r="E363" s="34"/>
    </row>
    <row r="364" hidden="1">
      <c r="A364" s="35" t="s">
        <v>2553</v>
      </c>
      <c r="B364" s="29">
        <v>308701.2</v>
      </c>
      <c r="C364" s="55">
        <v>308701.2</v>
      </c>
      <c r="D364" s="27">
        <v>0.0</v>
      </c>
      <c r="E364" s="34"/>
    </row>
    <row r="365" hidden="1">
      <c r="A365" s="36" t="s">
        <v>2554</v>
      </c>
      <c r="B365" s="37">
        <v>-4441.200000000001</v>
      </c>
      <c r="C365" s="27">
        <v>-197.20000000001164</v>
      </c>
      <c r="D365" s="27">
        <v>4243.999999999989</v>
      </c>
      <c r="E365" s="57"/>
    </row>
    <row r="366" hidden="1"/>
    <row r="367" hidden="1"/>
    <row r="368" hidden="1">
      <c r="A368" s="5" t="s">
        <v>2524</v>
      </c>
      <c r="B368" s="6"/>
      <c r="C368" s="6"/>
      <c r="D368" s="6"/>
      <c r="E368" s="7"/>
    </row>
    <row r="369" hidden="1">
      <c r="A369" s="10"/>
      <c r="B369" s="11"/>
      <c r="C369" s="11"/>
      <c r="D369" s="11"/>
      <c r="E369" s="12"/>
    </row>
    <row r="370" hidden="1">
      <c r="A370" s="5" t="s">
        <v>2526</v>
      </c>
      <c r="B370" s="6"/>
      <c r="C370" s="6"/>
      <c r="D370" s="6"/>
      <c r="E370" s="7"/>
    </row>
    <row r="371" hidden="1">
      <c r="A371" s="10"/>
      <c r="B371" s="11"/>
      <c r="C371" s="11"/>
      <c r="D371" s="11"/>
      <c r="E371" s="12"/>
    </row>
    <row r="372" hidden="1">
      <c r="A372" s="13">
        <v>45600.0</v>
      </c>
      <c r="B372" s="6"/>
      <c r="C372" s="50" t="s">
        <v>2527</v>
      </c>
      <c r="D372" s="15">
        <v>45606.0</v>
      </c>
      <c r="E372" s="7"/>
    </row>
    <row r="373" hidden="1">
      <c r="A373" s="10"/>
      <c r="B373" s="11"/>
      <c r="C373" s="16"/>
      <c r="D373" s="11"/>
      <c r="E373" s="12"/>
    </row>
    <row r="374" hidden="1">
      <c r="A374" s="51" t="s">
        <v>3211</v>
      </c>
      <c r="B374" s="7"/>
      <c r="C374" s="16"/>
      <c r="D374" s="52" t="s">
        <v>3212</v>
      </c>
      <c r="E374" s="7"/>
    </row>
    <row r="375" hidden="1">
      <c r="A375" s="10"/>
      <c r="B375" s="12"/>
      <c r="C375" s="16"/>
      <c r="D375" s="11"/>
      <c r="E375" s="12"/>
    </row>
    <row r="376" hidden="1">
      <c r="A376" s="19" t="s">
        <v>2528</v>
      </c>
      <c r="B376" s="6"/>
      <c r="C376" s="6"/>
      <c r="D376" s="6"/>
      <c r="E376" s="7"/>
    </row>
    <row r="377" hidden="1">
      <c r="A377" s="20" t="s">
        <v>2529</v>
      </c>
      <c r="B377" s="21" t="s">
        <v>2530</v>
      </c>
      <c r="C377" s="22" t="s">
        <v>2531</v>
      </c>
      <c r="D377" s="21" t="s">
        <v>2532</v>
      </c>
      <c r="E377" s="23" t="s">
        <v>13</v>
      </c>
    </row>
    <row r="378" hidden="1">
      <c r="A378" s="53" t="s">
        <v>2533</v>
      </c>
      <c r="B378" s="25">
        <v>30091.0</v>
      </c>
      <c r="C378" s="26">
        <v>34538.0</v>
      </c>
      <c r="D378" s="27">
        <v>4447.0</v>
      </c>
      <c r="E378" s="28"/>
    </row>
    <row r="379" hidden="1">
      <c r="A379" s="53" t="s">
        <v>2535</v>
      </c>
      <c r="B379" s="29">
        <v>23622.0</v>
      </c>
      <c r="C379" s="26">
        <v>23622.0</v>
      </c>
      <c r="D379" s="27">
        <v>0.0</v>
      </c>
      <c r="E379" s="34"/>
    </row>
    <row r="380" hidden="1">
      <c r="A380" s="53" t="s">
        <v>2536</v>
      </c>
      <c r="B380" s="29">
        <v>422.0</v>
      </c>
      <c r="C380" s="26">
        <v>422.0</v>
      </c>
      <c r="D380" s="27">
        <v>0.0</v>
      </c>
      <c r="E380" s="34"/>
    </row>
    <row r="381" hidden="1">
      <c r="A381" s="53" t="s">
        <v>2538</v>
      </c>
      <c r="B381" s="29">
        <v>1000.0</v>
      </c>
      <c r="C381" s="26">
        <v>1000.0</v>
      </c>
      <c r="D381" s="27">
        <v>0.0</v>
      </c>
      <c r="E381" s="34"/>
    </row>
    <row r="382" hidden="1">
      <c r="A382" s="31" t="s">
        <v>2540</v>
      </c>
      <c r="B382" s="29">
        <v>200.0</v>
      </c>
      <c r="C382" s="26"/>
      <c r="D382" s="27">
        <v>-200.0</v>
      </c>
      <c r="E382" s="28"/>
    </row>
    <row r="383" hidden="1">
      <c r="A383" s="31" t="s">
        <v>2541</v>
      </c>
      <c r="B383" s="29">
        <v>190.0</v>
      </c>
      <c r="C383" s="26">
        <v>187.0</v>
      </c>
      <c r="D383" s="27">
        <v>-3.0</v>
      </c>
      <c r="E383" s="28"/>
    </row>
    <row r="384" hidden="1">
      <c r="A384" s="31" t="s">
        <v>2543</v>
      </c>
      <c r="B384" s="29">
        <v>4142.0</v>
      </c>
      <c r="C384" s="26">
        <v>4142.0</v>
      </c>
      <c r="D384" s="27">
        <v>0.0</v>
      </c>
      <c r="E384" s="28"/>
    </row>
    <row r="385" hidden="1">
      <c r="A385" s="31" t="s">
        <v>2545</v>
      </c>
      <c r="B385" s="29">
        <v>6280.0</v>
      </c>
      <c r="C385" s="26">
        <v>6280.0</v>
      </c>
      <c r="D385" s="27">
        <v>0.0</v>
      </c>
      <c r="E385" s="34"/>
    </row>
    <row r="386" hidden="1">
      <c r="A386" s="54" t="s">
        <v>2546</v>
      </c>
      <c r="B386" s="29">
        <v>61517.0</v>
      </c>
      <c r="C386" s="29">
        <v>61517.0</v>
      </c>
      <c r="D386" s="27">
        <v>0.0</v>
      </c>
      <c r="E386" s="34"/>
    </row>
    <row r="387" hidden="1">
      <c r="A387" s="54" t="s">
        <v>2547</v>
      </c>
      <c r="B387" s="29">
        <v>25259.0</v>
      </c>
      <c r="C387" s="55">
        <v>25259.0</v>
      </c>
      <c r="D387" s="27">
        <v>0.0</v>
      </c>
      <c r="E387" s="34"/>
    </row>
    <row r="388" hidden="1">
      <c r="A388" s="54" t="s">
        <v>2548</v>
      </c>
      <c r="B388" s="29">
        <v>72253.0</v>
      </c>
      <c r="C388" s="55">
        <v>72253.0</v>
      </c>
      <c r="D388" s="27">
        <v>0.0</v>
      </c>
      <c r="E388" s="34"/>
    </row>
    <row r="389" hidden="1">
      <c r="A389" s="54" t="s">
        <v>2549</v>
      </c>
      <c r="B389" s="29">
        <v>77019.0</v>
      </c>
      <c r="C389" s="55">
        <v>77019.0</v>
      </c>
      <c r="D389" s="27">
        <v>0.0</v>
      </c>
      <c r="E389" s="34"/>
    </row>
    <row r="390" hidden="1">
      <c r="A390" s="54" t="s">
        <v>2551</v>
      </c>
      <c r="B390" s="29">
        <v>2265.0</v>
      </c>
      <c r="C390" s="55">
        <v>2265.0</v>
      </c>
      <c r="D390" s="27">
        <v>0.0</v>
      </c>
      <c r="E390" s="34"/>
    </row>
    <row r="391" hidden="1">
      <c r="A391" s="54" t="s">
        <v>2552</v>
      </c>
      <c r="B391" s="29">
        <v>18173.0</v>
      </c>
      <c r="C391" s="55">
        <v>18173.0</v>
      </c>
      <c r="D391" s="27">
        <v>0.0</v>
      </c>
      <c r="E391" s="34"/>
    </row>
    <row r="392" hidden="1">
      <c r="A392" s="35" t="s">
        <v>2553</v>
      </c>
      <c r="B392" s="29">
        <v>308701.2</v>
      </c>
      <c r="C392" s="55">
        <v>308701.2</v>
      </c>
      <c r="D392" s="27">
        <v>0.0</v>
      </c>
      <c r="E392" s="34"/>
    </row>
    <row r="393" hidden="1">
      <c r="A393" s="36" t="s">
        <v>2554</v>
      </c>
      <c r="B393" s="37">
        <v>-4441.200000000001</v>
      </c>
      <c r="C393" s="27">
        <v>-197.20000000001164</v>
      </c>
      <c r="D393" s="27">
        <v>4243.999999999989</v>
      </c>
      <c r="E393" s="57"/>
    </row>
    <row r="394" hidden="1"/>
    <row r="395" hidden="1"/>
    <row r="396" hidden="1">
      <c r="A396" s="5" t="s">
        <v>2524</v>
      </c>
      <c r="B396" s="6"/>
      <c r="C396" s="6"/>
      <c r="D396" s="6"/>
      <c r="E396" s="7"/>
    </row>
    <row r="397" hidden="1">
      <c r="A397" s="10"/>
      <c r="B397" s="11"/>
      <c r="C397" s="11"/>
      <c r="D397" s="11"/>
      <c r="E397" s="12"/>
    </row>
    <row r="398" hidden="1">
      <c r="A398" s="5" t="s">
        <v>2526</v>
      </c>
      <c r="B398" s="6"/>
      <c r="C398" s="6"/>
      <c r="D398" s="6"/>
      <c r="E398" s="7"/>
    </row>
    <row r="399" hidden="1">
      <c r="A399" s="10"/>
      <c r="B399" s="11"/>
      <c r="C399" s="11"/>
      <c r="D399" s="11"/>
      <c r="E399" s="12"/>
    </row>
    <row r="400" hidden="1">
      <c r="A400" s="13">
        <v>45607.0</v>
      </c>
      <c r="B400" s="6"/>
      <c r="C400" s="50" t="s">
        <v>2527</v>
      </c>
      <c r="D400" s="15">
        <v>45613.0</v>
      </c>
      <c r="E400" s="7"/>
    </row>
    <row r="401" hidden="1">
      <c r="A401" s="10"/>
      <c r="B401" s="11"/>
      <c r="C401" s="16"/>
      <c r="D401" s="11"/>
      <c r="E401" s="12"/>
    </row>
    <row r="402" hidden="1">
      <c r="A402" s="51" t="s">
        <v>3211</v>
      </c>
      <c r="B402" s="7"/>
      <c r="C402" s="16"/>
      <c r="D402" s="52" t="s">
        <v>3212</v>
      </c>
      <c r="E402" s="7"/>
    </row>
    <row r="403" hidden="1">
      <c r="A403" s="10"/>
      <c r="B403" s="12"/>
      <c r="C403" s="16"/>
      <c r="D403" s="11"/>
      <c r="E403" s="12"/>
    </row>
    <row r="404" hidden="1">
      <c r="A404" s="19" t="s">
        <v>2528</v>
      </c>
      <c r="B404" s="6"/>
      <c r="C404" s="6"/>
      <c r="D404" s="6"/>
      <c r="E404" s="7"/>
    </row>
    <row r="405" hidden="1">
      <c r="A405" s="20" t="s">
        <v>2529</v>
      </c>
      <c r="B405" s="21" t="s">
        <v>2530</v>
      </c>
      <c r="C405" s="22" t="s">
        <v>2531</v>
      </c>
      <c r="D405" s="21" t="s">
        <v>2532</v>
      </c>
      <c r="E405" s="23" t="s">
        <v>13</v>
      </c>
    </row>
    <row r="406" hidden="1">
      <c r="A406" s="53" t="s">
        <v>2533</v>
      </c>
      <c r="B406" s="25">
        <v>30320.0</v>
      </c>
      <c r="C406" s="26">
        <v>31721.0</v>
      </c>
      <c r="D406" s="27">
        <v>1401.0</v>
      </c>
      <c r="E406" s="28"/>
    </row>
    <row r="407" hidden="1">
      <c r="A407" s="53" t="s">
        <v>2535</v>
      </c>
      <c r="B407" s="29">
        <v>24955.0</v>
      </c>
      <c r="C407" s="26">
        <v>24955.0</v>
      </c>
      <c r="D407" s="27">
        <v>0.0</v>
      </c>
      <c r="E407" s="34"/>
    </row>
    <row r="408" hidden="1">
      <c r="A408" s="53" t="s">
        <v>2536</v>
      </c>
      <c r="B408" s="29">
        <v>1030.0</v>
      </c>
      <c r="C408" s="26">
        <v>1030.0</v>
      </c>
      <c r="D408" s="27">
        <v>0.0</v>
      </c>
      <c r="E408" s="34"/>
    </row>
    <row r="409" hidden="1">
      <c r="A409" s="53" t="s">
        <v>2538</v>
      </c>
      <c r="B409" s="29">
        <v>1000.0</v>
      </c>
      <c r="C409" s="26">
        <v>1000.0</v>
      </c>
      <c r="D409" s="27">
        <v>0.0</v>
      </c>
      <c r="E409" s="34"/>
    </row>
    <row r="410" hidden="1">
      <c r="A410" s="31" t="s">
        <v>2540</v>
      </c>
      <c r="B410" s="29">
        <v>0.0</v>
      </c>
      <c r="C410" s="26"/>
      <c r="D410" s="27">
        <v>0.0</v>
      </c>
      <c r="E410" s="28"/>
    </row>
    <row r="411" hidden="1">
      <c r="A411" s="31" t="s">
        <v>2541</v>
      </c>
      <c r="B411" s="29">
        <v>0.0</v>
      </c>
      <c r="C411" s="26"/>
      <c r="D411" s="27">
        <v>0.0</v>
      </c>
      <c r="E411" s="28"/>
    </row>
    <row r="412" hidden="1">
      <c r="A412" s="31" t="s">
        <v>2543</v>
      </c>
      <c r="B412" s="29">
        <v>12355.0</v>
      </c>
      <c r="C412" s="26">
        <v>11100.0</v>
      </c>
      <c r="D412" s="27">
        <v>-1255.0</v>
      </c>
      <c r="E412" s="28" t="s">
        <v>3231</v>
      </c>
    </row>
    <row r="413" hidden="1">
      <c r="A413" s="31" t="s">
        <v>2545</v>
      </c>
      <c r="B413" s="29">
        <v>6720.0</v>
      </c>
      <c r="C413" s="26">
        <v>7280.0</v>
      </c>
      <c r="D413" s="27">
        <v>560.0</v>
      </c>
      <c r="E413" s="34"/>
    </row>
    <row r="414" hidden="1">
      <c r="A414" s="54" t="s">
        <v>2546</v>
      </c>
      <c r="B414" s="29">
        <v>77747.0</v>
      </c>
      <c r="C414" s="29">
        <v>77747.0</v>
      </c>
      <c r="D414" s="27">
        <v>0.0</v>
      </c>
      <c r="E414" s="34"/>
    </row>
    <row r="415" hidden="1">
      <c r="A415" s="54" t="s">
        <v>2547</v>
      </c>
      <c r="B415" s="29">
        <v>30559.0</v>
      </c>
      <c r="C415" s="55">
        <v>30559.0</v>
      </c>
      <c r="D415" s="27">
        <v>0.0</v>
      </c>
      <c r="E415" s="34"/>
    </row>
    <row r="416" hidden="1">
      <c r="A416" s="54" t="s">
        <v>2548</v>
      </c>
      <c r="B416" s="29">
        <v>84351.0</v>
      </c>
      <c r="C416" s="55">
        <v>84351.0</v>
      </c>
      <c r="D416" s="27">
        <v>0.0</v>
      </c>
      <c r="E416" s="34"/>
    </row>
    <row r="417" hidden="1">
      <c r="A417" s="54" t="s">
        <v>2549</v>
      </c>
      <c r="B417" s="29">
        <v>90557.5</v>
      </c>
      <c r="C417" s="55">
        <v>90557.5</v>
      </c>
      <c r="D417" s="27">
        <v>0.0</v>
      </c>
      <c r="E417" s="34"/>
    </row>
    <row r="418" hidden="1">
      <c r="A418" s="54" t="s">
        <v>2551</v>
      </c>
      <c r="B418" s="29">
        <v>2459.0</v>
      </c>
      <c r="C418" s="55">
        <v>2459.0</v>
      </c>
      <c r="D418" s="27">
        <v>0.0</v>
      </c>
      <c r="E418" s="34"/>
    </row>
    <row r="419" hidden="1">
      <c r="A419" s="54" t="s">
        <v>2552</v>
      </c>
      <c r="B419" s="29">
        <v>12819.0</v>
      </c>
      <c r="C419" s="55">
        <v>12819.0</v>
      </c>
      <c r="D419" s="27">
        <v>0.0</v>
      </c>
      <c r="E419" s="34"/>
    </row>
    <row r="420" hidden="1">
      <c r="A420" s="35" t="s">
        <v>2553</v>
      </c>
      <c r="B420" s="29">
        <v>362046.5</v>
      </c>
      <c r="C420" s="55">
        <v>362046.5</v>
      </c>
      <c r="D420" s="27">
        <v>0.0</v>
      </c>
      <c r="E420" s="34"/>
    </row>
    <row r="421" hidden="1">
      <c r="A421" s="36" t="s">
        <v>2554</v>
      </c>
      <c r="B421" s="37">
        <v>7.0</v>
      </c>
      <c r="C421" s="27">
        <v>713.0</v>
      </c>
      <c r="D421" s="27">
        <v>706.0</v>
      </c>
      <c r="E421" s="57"/>
    </row>
    <row r="422" hidden="1"/>
    <row r="423" hidden="1"/>
    <row r="424" hidden="1">
      <c r="A424" s="5" t="s">
        <v>2524</v>
      </c>
      <c r="B424" s="6"/>
      <c r="C424" s="6"/>
      <c r="D424" s="6"/>
      <c r="E424" s="7"/>
    </row>
    <row r="425" hidden="1">
      <c r="A425" s="10"/>
      <c r="B425" s="11"/>
      <c r="C425" s="11"/>
      <c r="D425" s="11"/>
      <c r="E425" s="12"/>
    </row>
    <row r="426" hidden="1">
      <c r="A426" s="5" t="s">
        <v>2526</v>
      </c>
      <c r="B426" s="6"/>
      <c r="C426" s="6"/>
      <c r="D426" s="6"/>
      <c r="E426" s="7"/>
    </row>
    <row r="427" hidden="1">
      <c r="A427" s="10"/>
      <c r="B427" s="11"/>
      <c r="C427" s="11"/>
      <c r="D427" s="11"/>
      <c r="E427" s="12"/>
    </row>
    <row r="428" hidden="1">
      <c r="A428" s="13">
        <v>45607.0</v>
      </c>
      <c r="B428" s="6"/>
      <c r="C428" s="50" t="s">
        <v>2527</v>
      </c>
      <c r="D428" s="15">
        <v>45613.0</v>
      </c>
      <c r="E428" s="7"/>
    </row>
    <row r="429" hidden="1">
      <c r="A429" s="10"/>
      <c r="B429" s="11"/>
      <c r="C429" s="16"/>
      <c r="D429" s="11"/>
      <c r="E429" s="12"/>
    </row>
    <row r="430" hidden="1">
      <c r="A430" s="51" t="s">
        <v>3211</v>
      </c>
      <c r="B430" s="7"/>
      <c r="C430" s="16"/>
      <c r="D430" s="52" t="s">
        <v>3212</v>
      </c>
      <c r="E430" s="7"/>
    </row>
    <row r="431" hidden="1">
      <c r="A431" s="10"/>
      <c r="B431" s="12"/>
      <c r="C431" s="16"/>
      <c r="D431" s="11"/>
      <c r="E431" s="12"/>
    </row>
    <row r="432" hidden="1">
      <c r="A432" s="19" t="s">
        <v>2528</v>
      </c>
      <c r="B432" s="6"/>
      <c r="C432" s="6"/>
      <c r="D432" s="6"/>
      <c r="E432" s="7"/>
    </row>
    <row r="433" hidden="1">
      <c r="A433" s="20" t="s">
        <v>2529</v>
      </c>
      <c r="B433" s="21" t="s">
        <v>2530</v>
      </c>
      <c r="C433" s="22" t="s">
        <v>2531</v>
      </c>
      <c r="D433" s="21" t="s">
        <v>2532</v>
      </c>
      <c r="E433" s="23" t="s">
        <v>13</v>
      </c>
    </row>
    <row r="434" hidden="1">
      <c r="A434" s="53" t="s">
        <v>2533</v>
      </c>
      <c r="B434" s="25">
        <v>30320.0</v>
      </c>
      <c r="C434" s="26">
        <v>31721.0</v>
      </c>
      <c r="D434" s="27">
        <v>1401.0</v>
      </c>
      <c r="E434" s="28"/>
    </row>
    <row r="435" hidden="1">
      <c r="A435" s="53" t="s">
        <v>2535</v>
      </c>
      <c r="B435" s="29">
        <v>24955.0</v>
      </c>
      <c r="C435" s="26">
        <v>24955.0</v>
      </c>
      <c r="D435" s="27">
        <v>0.0</v>
      </c>
      <c r="E435" s="34"/>
    </row>
    <row r="436" hidden="1">
      <c r="A436" s="53" t="s">
        <v>2536</v>
      </c>
      <c r="B436" s="29">
        <v>1030.0</v>
      </c>
      <c r="C436" s="26">
        <v>1030.0</v>
      </c>
      <c r="D436" s="27">
        <v>0.0</v>
      </c>
      <c r="E436" s="34"/>
    </row>
    <row r="437" hidden="1">
      <c r="A437" s="53" t="s">
        <v>2538</v>
      </c>
      <c r="B437" s="29">
        <v>1000.0</v>
      </c>
      <c r="C437" s="26">
        <v>1000.0</v>
      </c>
      <c r="D437" s="27">
        <v>0.0</v>
      </c>
      <c r="E437" s="34"/>
    </row>
    <row r="438" hidden="1">
      <c r="A438" s="31" t="s">
        <v>2540</v>
      </c>
      <c r="B438" s="29">
        <v>0.0</v>
      </c>
      <c r="C438" s="26"/>
      <c r="D438" s="27">
        <v>0.0</v>
      </c>
      <c r="E438" s="28"/>
    </row>
    <row r="439" hidden="1">
      <c r="A439" s="31" t="s">
        <v>2541</v>
      </c>
      <c r="B439" s="29">
        <v>0.0</v>
      </c>
      <c r="C439" s="26"/>
      <c r="D439" s="27">
        <v>0.0</v>
      </c>
      <c r="E439" s="28"/>
    </row>
    <row r="440" hidden="1">
      <c r="A440" s="31" t="s">
        <v>2543</v>
      </c>
      <c r="B440" s="29">
        <v>12355.0</v>
      </c>
      <c r="C440" s="26">
        <v>11100.0</v>
      </c>
      <c r="D440" s="27">
        <v>-1255.0</v>
      </c>
      <c r="E440" s="28" t="s">
        <v>3231</v>
      </c>
    </row>
    <row r="441" hidden="1">
      <c r="A441" s="31" t="s">
        <v>2545</v>
      </c>
      <c r="B441" s="29">
        <v>6720.0</v>
      </c>
      <c r="C441" s="26">
        <v>7280.0</v>
      </c>
      <c r="D441" s="27">
        <v>560.0</v>
      </c>
      <c r="E441" s="34"/>
    </row>
    <row r="442" hidden="1">
      <c r="A442" s="54" t="s">
        <v>2546</v>
      </c>
      <c r="B442" s="29">
        <v>77747.0</v>
      </c>
      <c r="C442" s="29">
        <v>77747.0</v>
      </c>
      <c r="D442" s="27">
        <v>0.0</v>
      </c>
      <c r="E442" s="34"/>
    </row>
    <row r="443" hidden="1">
      <c r="A443" s="54" t="s">
        <v>2547</v>
      </c>
      <c r="B443" s="29">
        <v>30559.0</v>
      </c>
      <c r="C443" s="55">
        <v>30559.0</v>
      </c>
      <c r="D443" s="27">
        <v>0.0</v>
      </c>
      <c r="E443" s="34"/>
    </row>
    <row r="444" hidden="1">
      <c r="A444" s="54" t="s">
        <v>2548</v>
      </c>
      <c r="B444" s="29">
        <v>84351.0</v>
      </c>
      <c r="C444" s="55">
        <v>84351.0</v>
      </c>
      <c r="D444" s="27">
        <v>0.0</v>
      </c>
      <c r="E444" s="34"/>
    </row>
    <row r="445" hidden="1">
      <c r="A445" s="54" t="s">
        <v>2549</v>
      </c>
      <c r="B445" s="29">
        <v>90557.5</v>
      </c>
      <c r="C445" s="55">
        <v>90557.5</v>
      </c>
      <c r="D445" s="27">
        <v>0.0</v>
      </c>
      <c r="E445" s="34"/>
    </row>
    <row r="446" hidden="1">
      <c r="A446" s="54" t="s">
        <v>2551</v>
      </c>
      <c r="B446" s="29">
        <v>2459.0</v>
      </c>
      <c r="C446" s="55">
        <v>2459.0</v>
      </c>
      <c r="D446" s="27">
        <v>0.0</v>
      </c>
      <c r="E446" s="34"/>
    </row>
    <row r="447" hidden="1">
      <c r="A447" s="54" t="s">
        <v>2552</v>
      </c>
      <c r="B447" s="29">
        <v>12819.0</v>
      </c>
      <c r="C447" s="55">
        <v>12819.0</v>
      </c>
      <c r="D447" s="27">
        <v>0.0</v>
      </c>
      <c r="E447" s="34"/>
    </row>
    <row r="448" hidden="1">
      <c r="A448" s="35" t="s">
        <v>2553</v>
      </c>
      <c r="B448" s="29">
        <v>362046.5</v>
      </c>
      <c r="C448" s="55">
        <v>362046.5</v>
      </c>
      <c r="D448" s="27">
        <v>0.0</v>
      </c>
      <c r="E448" s="34"/>
    </row>
    <row r="449" hidden="1">
      <c r="A449" s="36" t="s">
        <v>2554</v>
      </c>
      <c r="B449" s="37">
        <v>7.0</v>
      </c>
      <c r="C449" s="27">
        <v>713.0</v>
      </c>
      <c r="D449" s="27">
        <v>706.0</v>
      </c>
      <c r="E449" s="57"/>
    </row>
    <row r="450" hidden="1"/>
    <row r="451" hidden="1"/>
    <row r="452" hidden="1">
      <c r="A452" s="5" t="s">
        <v>2524</v>
      </c>
      <c r="B452" s="6"/>
      <c r="C452" s="6"/>
      <c r="D452" s="6"/>
      <c r="E452" s="7"/>
    </row>
    <row r="453" hidden="1">
      <c r="A453" s="10"/>
      <c r="B453" s="11"/>
      <c r="C453" s="11"/>
      <c r="D453" s="11"/>
      <c r="E453" s="12"/>
    </row>
    <row r="454" hidden="1">
      <c r="A454" s="5" t="s">
        <v>2526</v>
      </c>
      <c r="B454" s="6"/>
      <c r="C454" s="6"/>
      <c r="D454" s="6"/>
      <c r="E454" s="7"/>
    </row>
    <row r="455" hidden="1">
      <c r="A455" s="10"/>
      <c r="B455" s="11"/>
      <c r="C455" s="11"/>
      <c r="D455" s="11"/>
      <c r="E455" s="12"/>
    </row>
    <row r="456" hidden="1">
      <c r="A456" s="13">
        <v>45614.0</v>
      </c>
      <c r="B456" s="6"/>
      <c r="C456" s="50" t="s">
        <v>2527</v>
      </c>
      <c r="D456" s="15">
        <v>45620.0</v>
      </c>
      <c r="E456" s="7"/>
    </row>
    <row r="457" hidden="1">
      <c r="A457" s="10"/>
      <c r="B457" s="11"/>
      <c r="C457" s="16"/>
      <c r="D457" s="11"/>
      <c r="E457" s="12"/>
    </row>
    <row r="458" hidden="1">
      <c r="A458" s="51" t="s">
        <v>3211</v>
      </c>
      <c r="B458" s="7"/>
      <c r="C458" s="16"/>
      <c r="D458" s="52" t="s">
        <v>3212</v>
      </c>
      <c r="E458" s="7"/>
    </row>
    <row r="459" hidden="1">
      <c r="A459" s="10"/>
      <c r="B459" s="12"/>
      <c r="C459" s="16"/>
      <c r="D459" s="11"/>
      <c r="E459" s="12"/>
    </row>
    <row r="460" hidden="1">
      <c r="A460" s="19" t="s">
        <v>2528</v>
      </c>
      <c r="B460" s="6"/>
      <c r="C460" s="6"/>
      <c r="D460" s="6"/>
      <c r="E460" s="7"/>
    </row>
    <row r="461" hidden="1">
      <c r="A461" s="20" t="s">
        <v>2529</v>
      </c>
      <c r="B461" s="21" t="s">
        <v>2530</v>
      </c>
      <c r="C461" s="22" t="s">
        <v>2531</v>
      </c>
      <c r="D461" s="21" t="s">
        <v>2532</v>
      </c>
      <c r="E461" s="23" t="s">
        <v>13</v>
      </c>
    </row>
    <row r="462" hidden="1">
      <c r="A462" s="53" t="s">
        <v>2533</v>
      </c>
      <c r="B462" s="25">
        <v>52669.0</v>
      </c>
      <c r="C462" s="26">
        <v>52672.0</v>
      </c>
      <c r="D462" s="27">
        <v>3.0</v>
      </c>
      <c r="E462" s="28" t="s">
        <v>3232</v>
      </c>
    </row>
    <row r="463" hidden="1">
      <c r="A463" s="53" t="s">
        <v>2535</v>
      </c>
      <c r="B463" s="29">
        <v>25802.0</v>
      </c>
      <c r="C463" s="26">
        <v>25802.0</v>
      </c>
      <c r="D463" s="27">
        <v>0.0</v>
      </c>
      <c r="E463" s="34"/>
    </row>
    <row r="464" hidden="1">
      <c r="A464" s="53" t="s">
        <v>2536</v>
      </c>
      <c r="B464" s="29">
        <v>280.0</v>
      </c>
      <c r="C464" s="26">
        <v>280.0</v>
      </c>
      <c r="D464" s="27">
        <v>0.0</v>
      </c>
      <c r="E464" s="34"/>
    </row>
    <row r="465" hidden="1">
      <c r="A465" s="53" t="s">
        <v>2538</v>
      </c>
      <c r="B465" s="29">
        <v>1000.0</v>
      </c>
      <c r="C465" s="26">
        <v>1000.0</v>
      </c>
      <c r="D465" s="27">
        <v>0.0</v>
      </c>
      <c r="E465" s="34"/>
    </row>
    <row r="466" hidden="1">
      <c r="A466" s="31" t="s">
        <v>2540</v>
      </c>
      <c r="B466" s="29">
        <v>0.0</v>
      </c>
      <c r="C466" s="26"/>
      <c r="D466" s="27">
        <v>0.0</v>
      </c>
      <c r="E466" s="28"/>
    </row>
    <row r="467" hidden="1">
      <c r="A467" s="31" t="s">
        <v>2541</v>
      </c>
      <c r="B467" s="29">
        <v>0.0</v>
      </c>
      <c r="C467" s="26"/>
      <c r="D467" s="27">
        <v>0.0</v>
      </c>
      <c r="E467" s="28"/>
    </row>
    <row r="468" hidden="1">
      <c r="A468" s="31" t="s">
        <v>2543</v>
      </c>
      <c r="B468" s="29">
        <v>630.0</v>
      </c>
      <c r="C468" s="26">
        <v>100.0</v>
      </c>
      <c r="D468" s="27">
        <v>-530.0</v>
      </c>
      <c r="E468" s="28"/>
    </row>
    <row r="469" hidden="1">
      <c r="A469" s="31" t="s">
        <v>2545</v>
      </c>
      <c r="B469" s="29">
        <v>7200.0</v>
      </c>
      <c r="C469" s="26">
        <v>7200.0</v>
      </c>
      <c r="D469" s="27">
        <v>0.0</v>
      </c>
      <c r="E469" s="34"/>
    </row>
    <row r="470" hidden="1">
      <c r="A470" s="54" t="s">
        <v>2546</v>
      </c>
      <c r="B470" s="29">
        <v>81326.0</v>
      </c>
      <c r="C470" s="29">
        <v>81326.0</v>
      </c>
      <c r="D470" s="27">
        <v>0.0</v>
      </c>
      <c r="E470" s="34"/>
    </row>
    <row r="471" hidden="1">
      <c r="A471" s="54" t="s">
        <v>2547</v>
      </c>
      <c r="B471" s="29">
        <v>38308.0</v>
      </c>
      <c r="C471" s="55">
        <v>38308.0</v>
      </c>
      <c r="D471" s="27">
        <v>0.0</v>
      </c>
      <c r="E471" s="34"/>
    </row>
    <row r="472" hidden="1">
      <c r="A472" s="54" t="s">
        <v>2548</v>
      </c>
      <c r="B472" s="29">
        <v>89586.0</v>
      </c>
      <c r="C472" s="55">
        <v>88774.0</v>
      </c>
      <c r="D472" s="27">
        <v>-812.0</v>
      </c>
      <c r="E472" s="34"/>
    </row>
    <row r="473" hidden="1">
      <c r="A473" s="54" t="s">
        <v>2549</v>
      </c>
      <c r="B473" s="29">
        <v>85352.0</v>
      </c>
      <c r="C473" s="55">
        <v>85352.0</v>
      </c>
      <c r="D473" s="27">
        <v>0.0</v>
      </c>
      <c r="E473" s="34"/>
    </row>
    <row r="474" hidden="1">
      <c r="A474" s="54" t="s">
        <v>2551</v>
      </c>
      <c r="B474" s="29">
        <v>3816.0</v>
      </c>
      <c r="C474" s="55">
        <v>3816.0</v>
      </c>
      <c r="D474" s="27">
        <v>0.0</v>
      </c>
      <c r="E474" s="34"/>
    </row>
    <row r="475" hidden="1">
      <c r="A475" s="54" t="s">
        <v>2552</v>
      </c>
      <c r="B475" s="29">
        <v>20760.0</v>
      </c>
      <c r="C475" s="55">
        <v>20760.0</v>
      </c>
      <c r="D475" s="27">
        <v>0.0</v>
      </c>
      <c r="E475" s="34"/>
    </row>
    <row r="476" hidden="1">
      <c r="A476" s="35" t="s">
        <v>2553</v>
      </c>
      <c r="B476" s="29">
        <v>385967.4</v>
      </c>
      <c r="C476" s="55">
        <v>385155.4</v>
      </c>
      <c r="D476" s="27">
        <v>-812.0</v>
      </c>
      <c r="E476" s="34"/>
    </row>
    <row r="477" hidden="1">
      <c r="A477" s="36" t="s">
        <v>2554</v>
      </c>
      <c r="B477" s="37">
        <v>1.6000000000058208</v>
      </c>
      <c r="C477" s="27">
        <v>-525.4000000000233</v>
      </c>
      <c r="D477" s="27">
        <v>-527.0000000000291</v>
      </c>
      <c r="E477" s="57"/>
    </row>
    <row r="478" hidden="1"/>
    <row r="479" hidden="1"/>
    <row r="480" hidden="1">
      <c r="A480" s="5" t="s">
        <v>2524</v>
      </c>
      <c r="B480" s="6"/>
      <c r="C480" s="6"/>
      <c r="D480" s="6"/>
      <c r="E480" s="7"/>
    </row>
    <row r="481" hidden="1">
      <c r="A481" s="10"/>
      <c r="B481" s="11"/>
      <c r="C481" s="11"/>
      <c r="D481" s="11"/>
      <c r="E481" s="12"/>
    </row>
    <row r="482" hidden="1">
      <c r="A482" s="5" t="s">
        <v>2526</v>
      </c>
      <c r="B482" s="6"/>
      <c r="C482" s="6"/>
      <c r="D482" s="6"/>
      <c r="E482" s="7"/>
    </row>
    <row r="483" hidden="1">
      <c r="A483" s="10"/>
      <c r="B483" s="11"/>
      <c r="C483" s="11"/>
      <c r="D483" s="11"/>
      <c r="E483" s="12"/>
    </row>
    <row r="484" hidden="1">
      <c r="A484" s="13">
        <v>45621.0</v>
      </c>
      <c r="B484" s="6"/>
      <c r="C484" s="50" t="s">
        <v>2527</v>
      </c>
      <c r="D484" s="15">
        <v>45626.0</v>
      </c>
      <c r="E484" s="7"/>
    </row>
    <row r="485" hidden="1">
      <c r="A485" s="10"/>
      <c r="B485" s="11"/>
      <c r="C485" s="16"/>
      <c r="D485" s="11"/>
      <c r="E485" s="12"/>
    </row>
    <row r="486" hidden="1">
      <c r="A486" s="51" t="s">
        <v>3211</v>
      </c>
      <c r="B486" s="7"/>
      <c r="C486" s="16"/>
      <c r="D486" s="52" t="s">
        <v>3220</v>
      </c>
      <c r="E486" s="7"/>
    </row>
    <row r="487" hidden="1">
      <c r="A487" s="10"/>
      <c r="B487" s="12"/>
      <c r="C487" s="16"/>
      <c r="D487" s="11"/>
      <c r="E487" s="12"/>
    </row>
    <row r="488" hidden="1">
      <c r="A488" s="19" t="s">
        <v>2528</v>
      </c>
      <c r="B488" s="6"/>
      <c r="C488" s="6"/>
      <c r="D488" s="6"/>
      <c r="E488" s="7"/>
    </row>
    <row r="489" hidden="1">
      <c r="A489" s="20" t="s">
        <v>2529</v>
      </c>
      <c r="B489" s="21" t="s">
        <v>2530</v>
      </c>
      <c r="C489" s="22" t="s">
        <v>2531</v>
      </c>
      <c r="D489" s="21" t="s">
        <v>2532</v>
      </c>
      <c r="E489" s="23" t="s">
        <v>13</v>
      </c>
    </row>
    <row r="490" hidden="1">
      <c r="A490" s="53" t="s">
        <v>2533</v>
      </c>
      <c r="B490" s="25">
        <v>31347.0</v>
      </c>
      <c r="C490" s="26">
        <v>36635.0</v>
      </c>
      <c r="D490" s="27">
        <v>5288.0</v>
      </c>
      <c r="E490" s="28" t="s">
        <v>3233</v>
      </c>
    </row>
    <row r="491" hidden="1">
      <c r="A491" s="53" t="s">
        <v>2535</v>
      </c>
      <c r="B491" s="29">
        <v>21131.0</v>
      </c>
      <c r="C491" s="26">
        <v>21131.0</v>
      </c>
      <c r="D491" s="27">
        <v>0.0</v>
      </c>
      <c r="E491" s="34"/>
    </row>
    <row r="492" hidden="1">
      <c r="A492" s="53" t="s">
        <v>2536</v>
      </c>
      <c r="B492" s="29">
        <v>300.0</v>
      </c>
      <c r="C492" s="26">
        <v>300.0</v>
      </c>
      <c r="D492" s="27">
        <v>0.0</v>
      </c>
      <c r="E492" s="34"/>
    </row>
    <row r="493" hidden="1">
      <c r="A493" s="53" t="s">
        <v>2538</v>
      </c>
      <c r="B493" s="29">
        <v>1500.0</v>
      </c>
      <c r="C493" s="26">
        <v>4001.0</v>
      </c>
      <c r="D493" s="27">
        <v>2501.0</v>
      </c>
      <c r="E493" s="28" t="s">
        <v>3234</v>
      </c>
    </row>
    <row r="494" hidden="1">
      <c r="A494" s="31" t="s">
        <v>2540</v>
      </c>
      <c r="B494" s="29">
        <v>0.0</v>
      </c>
      <c r="C494" s="26"/>
      <c r="D494" s="27">
        <v>0.0</v>
      </c>
      <c r="E494" s="28"/>
    </row>
    <row r="495" hidden="1">
      <c r="A495" s="31" t="s">
        <v>2541</v>
      </c>
      <c r="B495" s="29">
        <v>121.0</v>
      </c>
      <c r="C495" s="26">
        <v>121.0</v>
      </c>
      <c r="D495" s="27">
        <v>0.0</v>
      </c>
      <c r="E495" s="28"/>
    </row>
    <row r="496" hidden="1">
      <c r="A496" s="31" t="s">
        <v>2543</v>
      </c>
      <c r="B496" s="29">
        <v>0.0</v>
      </c>
      <c r="C496" s="26"/>
      <c r="D496" s="27">
        <v>0.0</v>
      </c>
      <c r="E496" s="28"/>
    </row>
    <row r="497" hidden="1">
      <c r="A497" s="31" t="s">
        <v>2545</v>
      </c>
      <c r="B497" s="29">
        <v>4680.0</v>
      </c>
      <c r="C497" s="26">
        <v>5120.0</v>
      </c>
      <c r="D497" s="27">
        <v>440.0</v>
      </c>
      <c r="E497" s="34"/>
    </row>
    <row r="498" hidden="1">
      <c r="A498" s="54" t="s">
        <v>2546</v>
      </c>
      <c r="B498" s="29">
        <v>49175.0</v>
      </c>
      <c r="C498" s="29">
        <v>49175.0</v>
      </c>
      <c r="D498" s="27">
        <v>0.0</v>
      </c>
      <c r="E498" s="34"/>
    </row>
    <row r="499" hidden="1">
      <c r="A499" s="54" t="s">
        <v>2547</v>
      </c>
      <c r="B499" s="29">
        <v>33484.0</v>
      </c>
      <c r="C499" s="55">
        <v>33484.0</v>
      </c>
      <c r="D499" s="27">
        <v>0.0</v>
      </c>
      <c r="E499" s="34"/>
    </row>
    <row r="500" hidden="1">
      <c r="A500" s="54" t="s">
        <v>2548</v>
      </c>
      <c r="B500" s="29">
        <v>70030.0</v>
      </c>
      <c r="C500" s="55">
        <v>70030.0</v>
      </c>
      <c r="D500" s="27">
        <v>0.0</v>
      </c>
      <c r="E500" s="34"/>
    </row>
    <row r="501" hidden="1">
      <c r="A501" s="54" t="s">
        <v>2549</v>
      </c>
      <c r="B501" s="29">
        <v>83661.0</v>
      </c>
      <c r="C501" s="55">
        <v>83661.0</v>
      </c>
      <c r="D501" s="27">
        <v>0.0</v>
      </c>
      <c r="E501" s="34"/>
    </row>
    <row r="502" hidden="1">
      <c r="A502" s="54" t="s">
        <v>2551</v>
      </c>
      <c r="B502" s="29">
        <v>4006.0</v>
      </c>
      <c r="C502" s="55">
        <v>4006.0</v>
      </c>
      <c r="D502" s="27">
        <v>0.0</v>
      </c>
      <c r="E502" s="34"/>
    </row>
    <row r="503" hidden="1">
      <c r="A503" s="54" t="s">
        <v>2552</v>
      </c>
      <c r="B503" s="29">
        <v>13641.0</v>
      </c>
      <c r="C503" s="55">
        <v>13641.0</v>
      </c>
      <c r="D503" s="27">
        <v>0.0</v>
      </c>
      <c r="E503" s="34"/>
    </row>
    <row r="504" hidden="1">
      <c r="A504" s="35" t="s">
        <v>2553</v>
      </c>
      <c r="B504" s="29">
        <v>306702.0</v>
      </c>
      <c r="C504" s="55">
        <v>306702.0</v>
      </c>
      <c r="D504" s="27">
        <v>0.0</v>
      </c>
      <c r="E504" s="34"/>
    </row>
    <row r="505" hidden="1">
      <c r="A505" s="36" t="s">
        <v>2554</v>
      </c>
      <c r="B505" s="37">
        <v>-7267.0</v>
      </c>
      <c r="C505" s="27">
        <v>962.0</v>
      </c>
      <c r="D505" s="27">
        <v>8229.0</v>
      </c>
      <c r="E505" s="57"/>
    </row>
    <row r="506" hidden="1"/>
    <row r="507" hidden="1"/>
    <row r="508" hidden="1">
      <c r="A508" s="5" t="s">
        <v>2524</v>
      </c>
      <c r="B508" s="6"/>
      <c r="C508" s="6"/>
      <c r="D508" s="6"/>
      <c r="E508" s="7"/>
    </row>
    <row r="509" hidden="1">
      <c r="A509" s="10"/>
      <c r="B509" s="11"/>
      <c r="C509" s="11"/>
      <c r="D509" s="11"/>
      <c r="E509" s="12"/>
    </row>
    <row r="510" hidden="1">
      <c r="A510" s="5" t="s">
        <v>2526</v>
      </c>
      <c r="B510" s="6"/>
      <c r="C510" s="6"/>
      <c r="D510" s="6"/>
      <c r="E510" s="7"/>
    </row>
    <row r="511" hidden="1">
      <c r="A511" s="10"/>
      <c r="B511" s="11"/>
      <c r="C511" s="11"/>
      <c r="D511" s="11"/>
      <c r="E511" s="12"/>
    </row>
    <row r="512" hidden="1">
      <c r="A512" s="13">
        <v>45627.0</v>
      </c>
      <c r="B512" s="6"/>
      <c r="C512" s="50" t="s">
        <v>2527</v>
      </c>
      <c r="D512" s="15">
        <v>45627.0</v>
      </c>
      <c r="E512" s="7"/>
    </row>
    <row r="513" hidden="1">
      <c r="A513" s="10"/>
      <c r="B513" s="11"/>
      <c r="C513" s="16"/>
      <c r="D513" s="11"/>
      <c r="E513" s="12"/>
    </row>
    <row r="514" hidden="1">
      <c r="A514" s="51" t="s">
        <v>3212</v>
      </c>
      <c r="B514" s="7"/>
      <c r="C514" s="16"/>
      <c r="D514" s="52" t="s">
        <v>3212</v>
      </c>
      <c r="E514" s="7"/>
    </row>
    <row r="515" hidden="1">
      <c r="A515" s="10"/>
      <c r="B515" s="12"/>
      <c r="C515" s="16"/>
      <c r="D515" s="11"/>
      <c r="E515" s="12"/>
    </row>
    <row r="516" hidden="1">
      <c r="A516" s="19" t="s">
        <v>2528</v>
      </c>
      <c r="B516" s="6"/>
      <c r="C516" s="6"/>
      <c r="D516" s="6"/>
      <c r="E516" s="7"/>
    </row>
    <row r="517" hidden="1">
      <c r="A517" s="20" t="s">
        <v>2529</v>
      </c>
      <c r="B517" s="21" t="s">
        <v>2530</v>
      </c>
      <c r="C517" s="22" t="s">
        <v>2531</v>
      </c>
      <c r="D517" s="21" t="s">
        <v>2532</v>
      </c>
      <c r="E517" s="23" t="s">
        <v>13</v>
      </c>
    </row>
    <row r="518" hidden="1">
      <c r="A518" s="53" t="s">
        <v>2533</v>
      </c>
      <c r="B518" s="25">
        <v>8510.0</v>
      </c>
      <c r="C518" s="26">
        <v>8510.0</v>
      </c>
      <c r="D518" s="27">
        <v>0.0</v>
      </c>
      <c r="E518" s="28"/>
    </row>
    <row r="519" hidden="1">
      <c r="A519" s="53" t="s">
        <v>2535</v>
      </c>
      <c r="B519" s="29">
        <v>4075.0</v>
      </c>
      <c r="C519" s="26">
        <v>4075.0</v>
      </c>
      <c r="D519" s="27">
        <v>0.0</v>
      </c>
      <c r="E519" s="34"/>
    </row>
    <row r="520" hidden="1">
      <c r="A520" s="53" t="s">
        <v>2536</v>
      </c>
      <c r="B520" s="29">
        <v>290.0</v>
      </c>
      <c r="C520" s="26">
        <v>290.0</v>
      </c>
      <c r="D520" s="27">
        <v>0.0</v>
      </c>
      <c r="E520" s="34"/>
    </row>
    <row r="521" hidden="1">
      <c r="A521" s="53" t="s">
        <v>2538</v>
      </c>
      <c r="B521" s="29">
        <v>0.0</v>
      </c>
      <c r="C521" s="26"/>
      <c r="D521" s="27">
        <v>0.0</v>
      </c>
      <c r="E521" s="28"/>
    </row>
    <row r="522" hidden="1">
      <c r="A522" s="31" t="s">
        <v>2540</v>
      </c>
      <c r="B522" s="29">
        <v>0.0</v>
      </c>
      <c r="C522" s="26"/>
      <c r="D522" s="27">
        <v>0.0</v>
      </c>
      <c r="E522" s="28"/>
    </row>
    <row r="523" hidden="1">
      <c r="A523" s="31" t="s">
        <v>2541</v>
      </c>
      <c r="B523" s="29">
        <v>0.0</v>
      </c>
      <c r="C523" s="26"/>
      <c r="D523" s="27">
        <v>0.0</v>
      </c>
      <c r="E523" s="28"/>
    </row>
    <row r="524" hidden="1">
      <c r="A524" s="31" t="s">
        <v>2543</v>
      </c>
      <c r="B524" s="29">
        <v>0.0</v>
      </c>
      <c r="C524" s="26"/>
      <c r="D524" s="27">
        <v>0.0</v>
      </c>
      <c r="E524" s="28"/>
    </row>
    <row r="525" hidden="1">
      <c r="A525" s="31" t="s">
        <v>2545</v>
      </c>
      <c r="B525" s="29">
        <v>1400.0</v>
      </c>
      <c r="C525" s="26">
        <v>1400.0</v>
      </c>
      <c r="D525" s="27">
        <v>0.0</v>
      </c>
      <c r="E525" s="34"/>
    </row>
    <row r="526" hidden="1">
      <c r="A526" s="54" t="s">
        <v>2546</v>
      </c>
      <c r="B526" s="29">
        <v>14502.0</v>
      </c>
      <c r="C526" s="29">
        <v>14502.0</v>
      </c>
      <c r="D526" s="27">
        <v>0.0</v>
      </c>
      <c r="E526" s="34"/>
    </row>
    <row r="527" hidden="1">
      <c r="A527" s="54" t="s">
        <v>2547</v>
      </c>
      <c r="B527" s="29">
        <v>8710.0</v>
      </c>
      <c r="C527" s="55">
        <v>8710.0</v>
      </c>
      <c r="D527" s="27">
        <v>0.0</v>
      </c>
      <c r="E527" s="34"/>
    </row>
    <row r="528" hidden="1">
      <c r="A528" s="54" t="s">
        <v>2548</v>
      </c>
      <c r="B528" s="29">
        <v>12569.0</v>
      </c>
      <c r="C528" s="55">
        <v>12569.0</v>
      </c>
      <c r="D528" s="27">
        <v>0.0</v>
      </c>
      <c r="E528" s="34"/>
    </row>
    <row r="529" hidden="1">
      <c r="A529" s="54" t="s">
        <v>2549</v>
      </c>
      <c r="B529" s="29">
        <v>17393.0</v>
      </c>
      <c r="C529" s="55">
        <v>17393.0</v>
      </c>
      <c r="D529" s="27">
        <v>0.0</v>
      </c>
      <c r="E529" s="34"/>
    </row>
    <row r="530" hidden="1">
      <c r="A530" s="54" t="s">
        <v>2551</v>
      </c>
      <c r="B530" s="29">
        <v>250.0</v>
      </c>
      <c r="C530" s="55">
        <v>250.0</v>
      </c>
      <c r="D530" s="27">
        <v>0.0</v>
      </c>
      <c r="E530" s="34"/>
    </row>
    <row r="531" hidden="1">
      <c r="A531" s="54" t="s">
        <v>2552</v>
      </c>
      <c r="B531" s="29">
        <v>2843.0</v>
      </c>
      <c r="C531" s="55">
        <v>2843.0</v>
      </c>
      <c r="D531" s="27">
        <v>0.0</v>
      </c>
      <c r="E531" s="34"/>
    </row>
    <row r="532" hidden="1">
      <c r="A532" s="35" t="s">
        <v>2553</v>
      </c>
      <c r="B532" s="29">
        <v>67698.5</v>
      </c>
      <c r="C532" s="55">
        <v>67698.5</v>
      </c>
      <c r="D532" s="27">
        <v>0.0</v>
      </c>
      <c r="E532" s="34"/>
    </row>
    <row r="533" hidden="1">
      <c r="A533" s="36" t="s">
        <v>2554</v>
      </c>
      <c r="B533" s="37">
        <v>0.5</v>
      </c>
      <c r="C533" s="27">
        <v>0.5</v>
      </c>
      <c r="D533" s="27">
        <v>0.0</v>
      </c>
      <c r="E533" s="57"/>
    </row>
    <row r="534" hidden="1"/>
    <row r="535" hidden="1"/>
    <row r="536" hidden="1">
      <c r="A536" s="5" t="s">
        <v>2524</v>
      </c>
      <c r="B536" s="6"/>
      <c r="C536" s="6"/>
      <c r="D536" s="6"/>
      <c r="E536" s="7"/>
    </row>
    <row r="537" hidden="1">
      <c r="A537" s="10"/>
      <c r="B537" s="11"/>
      <c r="C537" s="11"/>
      <c r="D537" s="11"/>
      <c r="E537" s="12"/>
    </row>
    <row r="538" hidden="1">
      <c r="A538" s="5" t="s">
        <v>2526</v>
      </c>
      <c r="B538" s="6"/>
      <c r="C538" s="6"/>
      <c r="D538" s="6"/>
      <c r="E538" s="7"/>
    </row>
    <row r="539" hidden="1">
      <c r="A539" s="10"/>
      <c r="B539" s="11"/>
      <c r="C539" s="11"/>
      <c r="D539" s="11"/>
      <c r="E539" s="12"/>
    </row>
    <row r="540" hidden="1">
      <c r="A540" s="13">
        <v>45628.0</v>
      </c>
      <c r="B540" s="6"/>
      <c r="C540" s="50" t="s">
        <v>2527</v>
      </c>
      <c r="D540" s="15">
        <v>45634.0</v>
      </c>
      <c r="E540" s="7"/>
    </row>
    <row r="541" hidden="1">
      <c r="A541" s="10"/>
      <c r="B541" s="11"/>
      <c r="C541" s="16"/>
      <c r="D541" s="11"/>
      <c r="E541" s="12"/>
    </row>
    <row r="542" hidden="1">
      <c r="A542" s="51" t="s">
        <v>3211</v>
      </c>
      <c r="B542" s="7"/>
      <c r="C542" s="16"/>
      <c r="D542" s="52" t="s">
        <v>3212</v>
      </c>
      <c r="E542" s="7"/>
    </row>
    <row r="543" hidden="1">
      <c r="A543" s="10"/>
      <c r="B543" s="12"/>
      <c r="C543" s="16"/>
      <c r="D543" s="11"/>
      <c r="E543" s="12"/>
    </row>
    <row r="544" hidden="1">
      <c r="A544" s="19" t="s">
        <v>2528</v>
      </c>
      <c r="B544" s="6"/>
      <c r="C544" s="6"/>
      <c r="D544" s="6"/>
      <c r="E544" s="7"/>
    </row>
    <row r="545" hidden="1">
      <c r="A545" s="20" t="s">
        <v>2529</v>
      </c>
      <c r="B545" s="21" t="s">
        <v>2530</v>
      </c>
      <c r="C545" s="22" t="s">
        <v>2531</v>
      </c>
      <c r="D545" s="21" t="s">
        <v>2532</v>
      </c>
      <c r="E545" s="23" t="s">
        <v>13</v>
      </c>
    </row>
    <row r="546" hidden="1">
      <c r="A546" s="53" t="s">
        <v>2533</v>
      </c>
      <c r="B546" s="25">
        <v>31332.0</v>
      </c>
      <c r="C546" s="26">
        <v>31438.0</v>
      </c>
      <c r="D546" s="27">
        <v>106.0</v>
      </c>
      <c r="E546" s="28"/>
    </row>
    <row r="547" hidden="1">
      <c r="A547" s="53" t="s">
        <v>2535</v>
      </c>
      <c r="B547" s="29">
        <v>26987.0</v>
      </c>
      <c r="C547" s="26">
        <v>26987.0</v>
      </c>
      <c r="D547" s="27">
        <v>0.0</v>
      </c>
      <c r="E547" s="34"/>
    </row>
    <row r="548" hidden="1">
      <c r="A548" s="53" t="s">
        <v>2536</v>
      </c>
      <c r="B548" s="29">
        <v>0.0</v>
      </c>
      <c r="C548" s="26"/>
      <c r="D548" s="27">
        <v>0.0</v>
      </c>
      <c r="E548" s="34"/>
    </row>
    <row r="549" hidden="1">
      <c r="A549" s="53" t="s">
        <v>2538</v>
      </c>
      <c r="B549" s="29">
        <v>1000.0</v>
      </c>
      <c r="C549" s="26">
        <v>1000.0</v>
      </c>
      <c r="D549" s="27">
        <v>0.0</v>
      </c>
      <c r="E549" s="28"/>
    </row>
    <row r="550" hidden="1">
      <c r="A550" s="31" t="s">
        <v>2540</v>
      </c>
      <c r="B550" s="29">
        <v>400.0</v>
      </c>
      <c r="C550" s="26"/>
      <c r="D550" s="27">
        <v>-400.0</v>
      </c>
      <c r="E550" s="28"/>
    </row>
    <row r="551" hidden="1">
      <c r="A551" s="31" t="s">
        <v>2541</v>
      </c>
      <c r="B551" s="29">
        <v>0.0</v>
      </c>
      <c r="C551" s="26"/>
      <c r="D551" s="27">
        <v>0.0</v>
      </c>
      <c r="E551" s="28"/>
    </row>
    <row r="552" hidden="1">
      <c r="A552" s="31" t="s">
        <v>2543</v>
      </c>
      <c r="B552" s="29">
        <v>1228.0</v>
      </c>
      <c r="C552" s="26">
        <v>1179.0</v>
      </c>
      <c r="D552" s="27">
        <v>-49.0</v>
      </c>
      <c r="E552" s="28"/>
    </row>
    <row r="553" hidden="1">
      <c r="A553" s="31" t="s">
        <v>2545</v>
      </c>
      <c r="B553" s="29">
        <v>5920.0</v>
      </c>
      <c r="C553" s="26">
        <v>6240.0</v>
      </c>
      <c r="D553" s="27">
        <v>320.0</v>
      </c>
      <c r="E553" s="34"/>
    </row>
    <row r="554" hidden="1">
      <c r="A554" s="54" t="s">
        <v>2546</v>
      </c>
      <c r="B554" s="29">
        <v>72306.0</v>
      </c>
      <c r="C554" s="29">
        <v>72306.0</v>
      </c>
      <c r="D554" s="27">
        <v>0.0</v>
      </c>
      <c r="E554" s="34"/>
    </row>
    <row r="555" hidden="1">
      <c r="A555" s="54" t="s">
        <v>2547</v>
      </c>
      <c r="B555" s="29">
        <v>33819.0</v>
      </c>
      <c r="C555" s="55">
        <v>33819.0</v>
      </c>
      <c r="D555" s="27">
        <v>0.0</v>
      </c>
      <c r="E555" s="34"/>
    </row>
    <row r="556" hidden="1">
      <c r="A556" s="54" t="s">
        <v>2548</v>
      </c>
      <c r="B556" s="29">
        <v>90938.0</v>
      </c>
      <c r="C556" s="55">
        <v>90938.0</v>
      </c>
      <c r="D556" s="27">
        <v>0.0</v>
      </c>
      <c r="E556" s="34"/>
    </row>
    <row r="557" hidden="1">
      <c r="A557" s="54" t="s">
        <v>2549</v>
      </c>
      <c r="B557" s="29">
        <v>91250.0</v>
      </c>
      <c r="C557" s="55">
        <v>91250.0</v>
      </c>
      <c r="D557" s="27">
        <v>0.0</v>
      </c>
      <c r="E557" s="34"/>
    </row>
    <row r="558" hidden="1">
      <c r="A558" s="54" t="s">
        <v>2551</v>
      </c>
      <c r="B558" s="29">
        <v>5259.0</v>
      </c>
      <c r="C558" s="55">
        <v>5259.0</v>
      </c>
      <c r="D558" s="27">
        <v>0.0</v>
      </c>
      <c r="E558" s="34"/>
    </row>
    <row r="559" hidden="1">
      <c r="A559" s="54" t="s">
        <v>2552</v>
      </c>
      <c r="B559" s="29">
        <v>13459.0</v>
      </c>
      <c r="C559" s="55">
        <v>13459.0</v>
      </c>
      <c r="D559" s="27">
        <v>0.0</v>
      </c>
      <c r="E559" s="34"/>
    </row>
    <row r="560" hidden="1">
      <c r="A560" s="35" t="s">
        <v>2553</v>
      </c>
      <c r="B560" s="29">
        <v>360438.0</v>
      </c>
      <c r="C560" s="55">
        <v>360438.0</v>
      </c>
      <c r="D560" s="27">
        <v>0.0</v>
      </c>
      <c r="E560" s="34"/>
    </row>
    <row r="561" hidden="1">
      <c r="A561" s="36" t="s">
        <v>2554</v>
      </c>
      <c r="B561" s="37">
        <v>1.0</v>
      </c>
      <c r="C561" s="27">
        <v>-22.0</v>
      </c>
      <c r="D561" s="27">
        <v>-23.0</v>
      </c>
      <c r="E561" s="57"/>
    </row>
    <row r="562" hidden="1"/>
    <row r="563" hidden="1"/>
    <row r="564" hidden="1">
      <c r="A564" s="5" t="s">
        <v>2524</v>
      </c>
      <c r="B564" s="6"/>
      <c r="C564" s="6"/>
      <c r="D564" s="6"/>
      <c r="E564" s="7"/>
    </row>
    <row r="565" hidden="1">
      <c r="A565" s="10"/>
      <c r="B565" s="11"/>
      <c r="C565" s="11"/>
      <c r="D565" s="11"/>
      <c r="E565" s="12"/>
    </row>
    <row r="566" hidden="1">
      <c r="A566" s="5" t="s">
        <v>2526</v>
      </c>
      <c r="B566" s="6"/>
      <c r="C566" s="6"/>
      <c r="D566" s="6"/>
      <c r="E566" s="7"/>
    </row>
    <row r="567" hidden="1">
      <c r="A567" s="10"/>
      <c r="B567" s="11"/>
      <c r="C567" s="11"/>
      <c r="D567" s="11"/>
      <c r="E567" s="12"/>
    </row>
    <row r="568" hidden="1">
      <c r="A568" s="13">
        <v>45635.0</v>
      </c>
      <c r="B568" s="6"/>
      <c r="C568" s="50" t="s">
        <v>2527</v>
      </c>
      <c r="D568" s="15">
        <v>45641.0</v>
      </c>
      <c r="E568" s="7"/>
    </row>
    <row r="569" hidden="1">
      <c r="A569" s="10"/>
      <c r="B569" s="11"/>
      <c r="C569" s="16"/>
      <c r="D569" s="11"/>
      <c r="E569" s="12"/>
    </row>
    <row r="570" hidden="1">
      <c r="A570" s="51" t="s">
        <v>3211</v>
      </c>
      <c r="B570" s="7"/>
      <c r="C570" s="16"/>
      <c r="D570" s="52" t="s">
        <v>3212</v>
      </c>
      <c r="E570" s="7"/>
    </row>
    <row r="571" hidden="1">
      <c r="A571" s="10"/>
      <c r="B571" s="12"/>
      <c r="C571" s="16"/>
      <c r="D571" s="11"/>
      <c r="E571" s="12"/>
    </row>
    <row r="572" hidden="1">
      <c r="A572" s="19" t="s">
        <v>2528</v>
      </c>
      <c r="B572" s="6"/>
      <c r="C572" s="6"/>
      <c r="D572" s="6"/>
      <c r="E572" s="7"/>
    </row>
    <row r="573" hidden="1">
      <c r="A573" s="20" t="s">
        <v>2529</v>
      </c>
      <c r="B573" s="21" t="s">
        <v>2530</v>
      </c>
      <c r="C573" s="22" t="s">
        <v>2531</v>
      </c>
      <c r="D573" s="21" t="s">
        <v>2532</v>
      </c>
      <c r="E573" s="23" t="s">
        <v>13</v>
      </c>
    </row>
    <row r="574" hidden="1">
      <c r="A574" s="53" t="s">
        <v>2533</v>
      </c>
      <c r="B574" s="25">
        <v>37505.0</v>
      </c>
      <c r="C574" s="26">
        <v>37506.0</v>
      </c>
      <c r="D574" s="27">
        <v>1.0</v>
      </c>
      <c r="E574" s="28" t="s">
        <v>3235</v>
      </c>
    </row>
    <row r="575" hidden="1">
      <c r="A575" s="53" t="s">
        <v>2535</v>
      </c>
      <c r="B575" s="29">
        <v>34424.0</v>
      </c>
      <c r="C575" s="26">
        <v>34424.0</v>
      </c>
      <c r="D575" s="27">
        <v>0.0</v>
      </c>
      <c r="E575" s="34"/>
    </row>
    <row r="576" hidden="1">
      <c r="A576" s="53" t="s">
        <v>2536</v>
      </c>
      <c r="B576" s="29">
        <v>540.0</v>
      </c>
      <c r="C576" s="26">
        <v>540.0</v>
      </c>
      <c r="D576" s="27">
        <v>0.0</v>
      </c>
      <c r="E576" s="34"/>
    </row>
    <row r="577" hidden="1">
      <c r="A577" s="53" t="s">
        <v>2538</v>
      </c>
      <c r="B577" s="29">
        <v>2000.0</v>
      </c>
      <c r="C577" s="26">
        <v>2000.0</v>
      </c>
      <c r="D577" s="27">
        <v>0.0</v>
      </c>
      <c r="E577" s="28"/>
    </row>
    <row r="578" hidden="1">
      <c r="A578" s="31" t="s">
        <v>2540</v>
      </c>
      <c r="B578" s="29">
        <v>0.0</v>
      </c>
      <c r="C578" s="26"/>
      <c r="D578" s="27">
        <v>0.0</v>
      </c>
      <c r="E578" s="28"/>
    </row>
    <row r="579" hidden="1">
      <c r="A579" s="31" t="s">
        <v>2541</v>
      </c>
      <c r="B579" s="29">
        <v>627.0</v>
      </c>
      <c r="C579" s="26">
        <v>627.0</v>
      </c>
      <c r="D579" s="27">
        <v>0.0</v>
      </c>
      <c r="E579" s="28" t="s">
        <v>3236</v>
      </c>
    </row>
    <row r="580" hidden="1">
      <c r="A580" s="31" t="s">
        <v>2543</v>
      </c>
      <c r="B580" s="29">
        <v>435.0</v>
      </c>
      <c r="C580" s="26">
        <v>435.0</v>
      </c>
      <c r="D580" s="27">
        <v>0.0</v>
      </c>
      <c r="E580" s="28"/>
    </row>
    <row r="581" hidden="1">
      <c r="A581" s="31" t="s">
        <v>2545</v>
      </c>
      <c r="B581" s="29">
        <v>7160.0</v>
      </c>
      <c r="C581" s="26">
        <v>6960.0</v>
      </c>
      <c r="D581" s="27">
        <v>-200.0</v>
      </c>
      <c r="E581" s="34"/>
    </row>
    <row r="582" hidden="1">
      <c r="A582" s="54" t="s">
        <v>2546</v>
      </c>
      <c r="B582" s="29">
        <v>86902.0</v>
      </c>
      <c r="C582" s="29">
        <v>86638.0</v>
      </c>
      <c r="D582" s="27">
        <v>-264.0</v>
      </c>
      <c r="E582" s="34"/>
    </row>
    <row r="583" hidden="1">
      <c r="A583" s="54" t="s">
        <v>2547</v>
      </c>
      <c r="B583" s="29">
        <v>31882.0</v>
      </c>
      <c r="C583" s="55">
        <v>31882.0</v>
      </c>
      <c r="D583" s="27">
        <v>0.0</v>
      </c>
      <c r="E583" s="34"/>
    </row>
    <row r="584" hidden="1">
      <c r="A584" s="54" t="s">
        <v>2548</v>
      </c>
      <c r="B584" s="29">
        <v>100680.0</v>
      </c>
      <c r="C584" s="55">
        <v>100680.0</v>
      </c>
      <c r="D584" s="27">
        <v>0.0</v>
      </c>
      <c r="E584" s="34"/>
    </row>
    <row r="585" hidden="1">
      <c r="A585" s="54" t="s">
        <v>2549</v>
      </c>
      <c r="B585" s="29">
        <v>117824.0</v>
      </c>
      <c r="C585" s="55">
        <v>117824.0</v>
      </c>
      <c r="D585" s="27">
        <v>0.0</v>
      </c>
      <c r="E585" s="34"/>
    </row>
    <row r="586" hidden="1">
      <c r="A586" s="54" t="s">
        <v>2551</v>
      </c>
      <c r="B586" s="29">
        <v>3088.0</v>
      </c>
      <c r="C586" s="55">
        <v>3088.0</v>
      </c>
      <c r="D586" s="27">
        <v>0.0</v>
      </c>
      <c r="E586" s="34"/>
    </row>
    <row r="587" hidden="1">
      <c r="A587" s="54" t="s">
        <v>2552</v>
      </c>
      <c r="B587" s="29">
        <v>17067.0</v>
      </c>
      <c r="C587" s="55">
        <v>17067.0</v>
      </c>
      <c r="D587" s="27">
        <v>0.0</v>
      </c>
      <c r="E587" s="34"/>
    </row>
    <row r="588" hidden="1">
      <c r="A588" s="35" t="s">
        <v>2553</v>
      </c>
      <c r="B588" s="29">
        <v>423056.0</v>
      </c>
      <c r="C588" s="55">
        <v>422792.0</v>
      </c>
      <c r="D588" s="27">
        <v>-264.0</v>
      </c>
      <c r="E588" s="34"/>
    </row>
    <row r="589" hidden="1">
      <c r="A589" s="36" t="s">
        <v>2554</v>
      </c>
      <c r="B589" s="37">
        <v>11.0</v>
      </c>
      <c r="C589" s="27">
        <v>-188.0</v>
      </c>
      <c r="D589" s="27">
        <v>-199.0</v>
      </c>
      <c r="E589" s="57"/>
    </row>
    <row r="590" hidden="1"/>
    <row r="591" hidden="1"/>
    <row r="592" hidden="1">
      <c r="A592" s="5" t="s">
        <v>2524</v>
      </c>
      <c r="B592" s="6"/>
      <c r="C592" s="6"/>
      <c r="D592" s="6"/>
      <c r="E592" s="7"/>
    </row>
    <row r="593" hidden="1">
      <c r="A593" s="10"/>
      <c r="B593" s="11"/>
      <c r="C593" s="11"/>
      <c r="D593" s="11"/>
      <c r="E593" s="12"/>
    </row>
    <row r="594" hidden="1">
      <c r="A594" s="5" t="s">
        <v>2526</v>
      </c>
      <c r="B594" s="6"/>
      <c r="C594" s="6"/>
      <c r="D594" s="6"/>
      <c r="E594" s="7"/>
    </row>
    <row r="595" hidden="1">
      <c r="A595" s="10"/>
      <c r="B595" s="11"/>
      <c r="C595" s="11"/>
      <c r="D595" s="11"/>
      <c r="E595" s="12"/>
    </row>
    <row r="596" hidden="1">
      <c r="A596" s="13">
        <v>45642.0</v>
      </c>
      <c r="B596" s="6"/>
      <c r="C596" s="50" t="s">
        <v>2527</v>
      </c>
      <c r="D596" s="15">
        <v>45648.0</v>
      </c>
      <c r="E596" s="7"/>
    </row>
    <row r="597" hidden="1">
      <c r="A597" s="10"/>
      <c r="B597" s="11"/>
      <c r="C597" s="16"/>
      <c r="D597" s="11"/>
      <c r="E597" s="12"/>
    </row>
    <row r="598" hidden="1">
      <c r="A598" s="51" t="s">
        <v>3211</v>
      </c>
      <c r="B598" s="7"/>
      <c r="C598" s="16"/>
      <c r="D598" s="52" t="s">
        <v>3212</v>
      </c>
      <c r="E598" s="7"/>
    </row>
    <row r="599" hidden="1">
      <c r="A599" s="10"/>
      <c r="B599" s="12"/>
      <c r="C599" s="16"/>
      <c r="D599" s="11"/>
      <c r="E599" s="12"/>
    </row>
    <row r="600" hidden="1">
      <c r="A600" s="19" t="s">
        <v>2528</v>
      </c>
      <c r="B600" s="6"/>
      <c r="C600" s="6"/>
      <c r="D600" s="6"/>
      <c r="E600" s="7"/>
    </row>
    <row r="601" hidden="1">
      <c r="A601" s="20" t="s">
        <v>2529</v>
      </c>
      <c r="B601" s="21" t="s">
        <v>2530</v>
      </c>
      <c r="C601" s="22" t="s">
        <v>2531</v>
      </c>
      <c r="D601" s="21" t="s">
        <v>2532</v>
      </c>
      <c r="E601" s="23" t="s">
        <v>13</v>
      </c>
    </row>
    <row r="602" hidden="1">
      <c r="A602" s="53" t="s">
        <v>2533</v>
      </c>
      <c r="B602" s="25">
        <v>43784.0</v>
      </c>
      <c r="C602" s="26">
        <v>43791.0</v>
      </c>
      <c r="D602" s="27">
        <v>7.0</v>
      </c>
      <c r="E602" s="28" t="s">
        <v>3237</v>
      </c>
    </row>
    <row r="603" hidden="1">
      <c r="A603" s="53" t="s">
        <v>2535</v>
      </c>
      <c r="B603" s="29">
        <v>30046.0</v>
      </c>
      <c r="C603" s="26">
        <v>30046.0</v>
      </c>
      <c r="D603" s="27">
        <v>0.0</v>
      </c>
      <c r="E603" s="34"/>
    </row>
    <row r="604" hidden="1">
      <c r="A604" s="53" t="s">
        <v>2536</v>
      </c>
      <c r="B604" s="29">
        <v>1700.0</v>
      </c>
      <c r="C604" s="26">
        <v>1700.0</v>
      </c>
      <c r="D604" s="27">
        <v>0.0</v>
      </c>
      <c r="E604" s="34"/>
    </row>
    <row r="605" hidden="1">
      <c r="A605" s="53" t="s">
        <v>2538</v>
      </c>
      <c r="B605" s="29">
        <v>2000.0</v>
      </c>
      <c r="C605" s="26">
        <v>2000.0</v>
      </c>
      <c r="D605" s="27">
        <v>0.0</v>
      </c>
      <c r="E605" s="28"/>
    </row>
    <row r="606" hidden="1">
      <c r="A606" s="31" t="s">
        <v>2540</v>
      </c>
      <c r="B606" s="29">
        <v>0.0</v>
      </c>
      <c r="C606" s="26"/>
      <c r="D606" s="27">
        <v>0.0</v>
      </c>
      <c r="E606" s="28"/>
    </row>
    <row r="607" hidden="1">
      <c r="A607" s="31" t="s">
        <v>2541</v>
      </c>
      <c r="B607" s="29">
        <v>207.0</v>
      </c>
      <c r="C607" s="26">
        <v>207.0</v>
      </c>
      <c r="D607" s="27">
        <v>0.0</v>
      </c>
      <c r="E607" s="28"/>
    </row>
    <row r="608" hidden="1">
      <c r="A608" s="31" t="s">
        <v>2543</v>
      </c>
      <c r="B608" s="29">
        <v>4050.0</v>
      </c>
      <c r="C608" s="26">
        <v>4050.0</v>
      </c>
      <c r="D608" s="27">
        <v>0.0</v>
      </c>
      <c r="E608" s="28" t="s">
        <v>3238</v>
      </c>
    </row>
    <row r="609" hidden="1">
      <c r="A609" s="31" t="s">
        <v>2545</v>
      </c>
      <c r="B609" s="29">
        <v>6600.0</v>
      </c>
      <c r="C609" s="26">
        <v>6600.0</v>
      </c>
      <c r="D609" s="27">
        <v>0.0</v>
      </c>
      <c r="E609" s="34"/>
    </row>
    <row r="610" hidden="1">
      <c r="A610" s="54" t="s">
        <v>2546</v>
      </c>
      <c r="B610" s="29">
        <v>90084.0</v>
      </c>
      <c r="C610" s="29">
        <v>90084.0</v>
      </c>
      <c r="D610" s="27">
        <v>0.0</v>
      </c>
      <c r="E610" s="34"/>
    </row>
    <row r="611" hidden="1">
      <c r="A611" s="54" t="s">
        <v>2547</v>
      </c>
      <c r="B611" s="29">
        <v>30872.0</v>
      </c>
      <c r="C611" s="55">
        <v>30872.0</v>
      </c>
      <c r="D611" s="27">
        <v>0.0</v>
      </c>
      <c r="E611" s="34"/>
    </row>
    <row r="612" hidden="1">
      <c r="A612" s="54" t="s">
        <v>2548</v>
      </c>
      <c r="B612" s="29">
        <v>93317.0</v>
      </c>
      <c r="C612" s="55">
        <v>92789.0</v>
      </c>
      <c r="D612" s="27">
        <v>-528.0</v>
      </c>
      <c r="E612" s="34"/>
    </row>
    <row r="613" hidden="1">
      <c r="A613" s="54" t="s">
        <v>2549</v>
      </c>
      <c r="B613" s="29">
        <v>92046.0</v>
      </c>
      <c r="C613" s="55">
        <v>92046.0</v>
      </c>
      <c r="D613" s="27">
        <v>0.0</v>
      </c>
      <c r="E613" s="34"/>
    </row>
    <row r="614" hidden="1">
      <c r="A614" s="54" t="s">
        <v>2551</v>
      </c>
      <c r="B614" s="29">
        <v>2730.0</v>
      </c>
      <c r="C614" s="55">
        <v>2730.0</v>
      </c>
      <c r="D614" s="27">
        <v>0.0</v>
      </c>
      <c r="E614" s="34"/>
    </row>
    <row r="615" hidden="1">
      <c r="A615" s="54" t="s">
        <v>2552</v>
      </c>
      <c r="B615" s="29">
        <v>18285.0</v>
      </c>
      <c r="C615" s="55">
        <v>18285.0</v>
      </c>
      <c r="D615" s="27">
        <v>0.0</v>
      </c>
      <c r="E615" s="34"/>
    </row>
    <row r="616" hidden="1">
      <c r="A616" s="35" t="s">
        <v>2553</v>
      </c>
      <c r="B616" s="29">
        <v>397427.5</v>
      </c>
      <c r="C616" s="55">
        <v>397198.5</v>
      </c>
      <c r="D616" s="27">
        <v>-229.0</v>
      </c>
      <c r="E616" s="34"/>
    </row>
    <row r="617" hidden="1">
      <c r="A617" s="36" t="s">
        <v>2554</v>
      </c>
      <c r="B617" s="37">
        <v>8.5</v>
      </c>
      <c r="C617" s="27">
        <v>-283.5</v>
      </c>
      <c r="D617" s="27">
        <v>-292.0</v>
      </c>
      <c r="E617" s="57"/>
    </row>
    <row r="618" hidden="1"/>
    <row r="619" hidden="1"/>
    <row r="620" hidden="1">
      <c r="A620" s="5" t="s">
        <v>2524</v>
      </c>
      <c r="B620" s="6"/>
      <c r="C620" s="6"/>
      <c r="D620" s="6"/>
      <c r="E620" s="7"/>
    </row>
    <row r="621" hidden="1">
      <c r="A621" s="10"/>
      <c r="B621" s="11"/>
      <c r="C621" s="11"/>
      <c r="D621" s="11"/>
      <c r="E621" s="12"/>
    </row>
    <row r="622" hidden="1">
      <c r="A622" s="5" t="s">
        <v>2526</v>
      </c>
      <c r="B622" s="6"/>
      <c r="C622" s="6"/>
      <c r="D622" s="6"/>
      <c r="E622" s="7"/>
    </row>
    <row r="623" hidden="1">
      <c r="A623" s="10"/>
      <c r="B623" s="11"/>
      <c r="C623" s="11"/>
      <c r="D623" s="11"/>
      <c r="E623" s="12"/>
    </row>
    <row r="624" hidden="1">
      <c r="A624" s="13">
        <v>45649.0</v>
      </c>
      <c r="B624" s="6"/>
      <c r="C624" s="50" t="s">
        <v>2527</v>
      </c>
      <c r="D624" s="15">
        <v>45655.0</v>
      </c>
      <c r="E624" s="7"/>
    </row>
    <row r="625" hidden="1">
      <c r="A625" s="10"/>
      <c r="B625" s="11"/>
      <c r="C625" s="16"/>
      <c r="D625" s="11"/>
      <c r="E625" s="12"/>
    </row>
    <row r="626" hidden="1">
      <c r="A626" s="51" t="s">
        <v>3211</v>
      </c>
      <c r="B626" s="7"/>
      <c r="C626" s="16"/>
      <c r="D626" s="52" t="s">
        <v>3212</v>
      </c>
      <c r="E626" s="7"/>
    </row>
    <row r="627" hidden="1">
      <c r="A627" s="10"/>
      <c r="B627" s="12"/>
      <c r="C627" s="16"/>
      <c r="D627" s="11"/>
      <c r="E627" s="12"/>
    </row>
    <row r="628" hidden="1">
      <c r="A628" s="19" t="s">
        <v>2528</v>
      </c>
      <c r="B628" s="6"/>
      <c r="C628" s="6"/>
      <c r="D628" s="6"/>
      <c r="E628" s="7"/>
    </row>
    <row r="629" hidden="1">
      <c r="A629" s="20" t="s">
        <v>2529</v>
      </c>
      <c r="B629" s="21" t="s">
        <v>2530</v>
      </c>
      <c r="C629" s="22" t="s">
        <v>2531</v>
      </c>
      <c r="D629" s="21" t="s">
        <v>2532</v>
      </c>
      <c r="E629" s="23" t="s">
        <v>13</v>
      </c>
    </row>
    <row r="630" hidden="1">
      <c r="A630" s="53" t="s">
        <v>2533</v>
      </c>
      <c r="B630" s="25">
        <v>37830.0</v>
      </c>
      <c r="C630" s="26">
        <v>37836.0</v>
      </c>
      <c r="D630" s="27">
        <v>6.0</v>
      </c>
      <c r="E630" s="28" t="s">
        <v>3239</v>
      </c>
    </row>
    <row r="631" hidden="1">
      <c r="A631" s="53" t="s">
        <v>2535</v>
      </c>
      <c r="B631" s="29">
        <v>11557.0</v>
      </c>
      <c r="C631" s="26">
        <v>11557.0</v>
      </c>
      <c r="D631" s="27">
        <v>0.0</v>
      </c>
      <c r="E631" s="34"/>
    </row>
    <row r="632" hidden="1">
      <c r="A632" s="53" t="s">
        <v>2536</v>
      </c>
      <c r="B632" s="29">
        <v>280.0</v>
      </c>
      <c r="C632" s="26">
        <v>280.0</v>
      </c>
      <c r="D632" s="27">
        <v>0.0</v>
      </c>
      <c r="E632" s="34"/>
    </row>
    <row r="633" hidden="1">
      <c r="A633" s="53" t="s">
        <v>2538</v>
      </c>
      <c r="B633" s="29">
        <v>500.0</v>
      </c>
      <c r="C633" s="26">
        <v>500.0</v>
      </c>
      <c r="D633" s="27">
        <v>0.0</v>
      </c>
      <c r="E633" s="28"/>
    </row>
    <row r="634" hidden="1">
      <c r="A634" s="31" t="s">
        <v>2540</v>
      </c>
      <c r="B634" s="29">
        <v>0.0</v>
      </c>
      <c r="C634" s="26"/>
      <c r="D634" s="27">
        <v>0.0</v>
      </c>
      <c r="E634" s="28"/>
    </row>
    <row r="635" hidden="1">
      <c r="A635" s="31" t="s">
        <v>2541</v>
      </c>
      <c r="B635" s="29">
        <v>237.0</v>
      </c>
      <c r="C635" s="26">
        <v>237.0</v>
      </c>
      <c r="D635" s="27">
        <v>0.0</v>
      </c>
      <c r="E635" s="28"/>
    </row>
    <row r="636" hidden="1">
      <c r="A636" s="31" t="s">
        <v>2543</v>
      </c>
      <c r="B636" s="29">
        <v>239.0</v>
      </c>
      <c r="C636" s="26">
        <v>239.0</v>
      </c>
      <c r="D636" s="27">
        <v>0.0</v>
      </c>
      <c r="E636" s="28"/>
    </row>
    <row r="637" hidden="1">
      <c r="A637" s="31" t="s">
        <v>2545</v>
      </c>
      <c r="B637" s="29">
        <v>3960.0</v>
      </c>
      <c r="C637" s="26">
        <v>3960.0</v>
      </c>
      <c r="D637" s="27">
        <v>0.0</v>
      </c>
      <c r="E637" s="34"/>
    </row>
    <row r="638" hidden="1">
      <c r="A638" s="54" t="s">
        <v>2546</v>
      </c>
      <c r="B638" s="29">
        <v>54072.0</v>
      </c>
      <c r="C638" s="29">
        <v>54072.0</v>
      </c>
      <c r="D638" s="27">
        <v>0.0</v>
      </c>
      <c r="E638" s="34"/>
    </row>
    <row r="639" hidden="1">
      <c r="A639" s="54" t="s">
        <v>2547</v>
      </c>
      <c r="B639" s="29">
        <v>15093.0</v>
      </c>
      <c r="C639" s="55">
        <v>15093.0</v>
      </c>
      <c r="D639" s="27">
        <v>0.0</v>
      </c>
      <c r="E639" s="34"/>
    </row>
    <row r="640" hidden="1">
      <c r="A640" s="54" t="s">
        <v>2548</v>
      </c>
      <c r="B640" s="29">
        <v>58415.0</v>
      </c>
      <c r="C640" s="55">
        <v>58086.0</v>
      </c>
      <c r="D640" s="27">
        <v>-329.0</v>
      </c>
      <c r="E640" s="34"/>
    </row>
    <row r="641" hidden="1">
      <c r="A641" s="54" t="s">
        <v>2549</v>
      </c>
      <c r="B641" s="29">
        <v>56931.0</v>
      </c>
      <c r="C641" s="55">
        <v>56931.0</v>
      </c>
      <c r="D641" s="27">
        <v>0.0</v>
      </c>
      <c r="E641" s="34"/>
    </row>
    <row r="642" hidden="1">
      <c r="A642" s="54" t="s">
        <v>2551</v>
      </c>
      <c r="B642" s="29">
        <v>917.0</v>
      </c>
      <c r="C642" s="55">
        <v>917.0</v>
      </c>
      <c r="D642" s="27">
        <v>0.0</v>
      </c>
      <c r="E642" s="34"/>
    </row>
    <row r="643" hidden="1">
      <c r="A643" s="54" t="s">
        <v>2552</v>
      </c>
      <c r="B643" s="29">
        <v>17384.0</v>
      </c>
      <c r="C643" s="55">
        <v>17170.0</v>
      </c>
      <c r="D643" s="27">
        <v>-214.0</v>
      </c>
      <c r="E643" s="34"/>
    </row>
    <row r="644" hidden="1">
      <c r="A644" s="35" t="s">
        <v>2553</v>
      </c>
      <c r="B644" s="29">
        <v>240030.5</v>
      </c>
      <c r="C644" s="55">
        <v>239487.5</v>
      </c>
      <c r="D644" s="27">
        <v>-543.0</v>
      </c>
      <c r="E644" s="34"/>
    </row>
    <row r="645" hidden="1">
      <c r="A645" s="36" t="s">
        <v>2554</v>
      </c>
      <c r="B645" s="37">
        <v>0.5</v>
      </c>
      <c r="C645" s="27">
        <v>220.5</v>
      </c>
      <c r="D645" s="27">
        <v>220.0</v>
      </c>
      <c r="E645" s="57"/>
    </row>
    <row r="646" hidden="1"/>
    <row r="647" hidden="1"/>
    <row r="648" hidden="1">
      <c r="A648" s="5" t="s">
        <v>2524</v>
      </c>
      <c r="B648" s="6"/>
      <c r="C648" s="6"/>
      <c r="D648" s="6"/>
      <c r="E648" s="7"/>
    </row>
    <row r="649" hidden="1">
      <c r="A649" s="10"/>
      <c r="B649" s="11"/>
      <c r="C649" s="11"/>
      <c r="D649" s="11"/>
      <c r="E649" s="12"/>
    </row>
    <row r="650" hidden="1">
      <c r="A650" s="5" t="s">
        <v>2526</v>
      </c>
      <c r="B650" s="6"/>
      <c r="C650" s="6"/>
      <c r="D650" s="6"/>
      <c r="E650" s="7"/>
    </row>
    <row r="651" hidden="1">
      <c r="A651" s="10"/>
      <c r="B651" s="11"/>
      <c r="C651" s="11"/>
      <c r="D651" s="11"/>
      <c r="E651" s="12"/>
    </row>
    <row r="652" hidden="1">
      <c r="A652" s="13">
        <v>45656.0</v>
      </c>
      <c r="B652" s="6"/>
      <c r="C652" s="50" t="s">
        <v>2527</v>
      </c>
      <c r="D652" s="15">
        <v>45657.0</v>
      </c>
      <c r="E652" s="7"/>
    </row>
    <row r="653" hidden="1">
      <c r="A653" s="10"/>
      <c r="B653" s="11"/>
      <c r="C653" s="16"/>
      <c r="D653" s="11"/>
      <c r="E653" s="12"/>
    </row>
    <row r="654" hidden="1">
      <c r="A654" s="51" t="s">
        <v>3211</v>
      </c>
      <c r="B654" s="7"/>
      <c r="C654" s="16"/>
      <c r="D654" s="52" t="s">
        <v>3213</v>
      </c>
      <c r="E654" s="7"/>
    </row>
    <row r="655" hidden="1">
      <c r="A655" s="10"/>
      <c r="B655" s="12"/>
      <c r="C655" s="16"/>
      <c r="D655" s="11"/>
      <c r="E655" s="12"/>
    </row>
    <row r="656" hidden="1">
      <c r="A656" s="19" t="s">
        <v>2528</v>
      </c>
      <c r="B656" s="6"/>
      <c r="C656" s="6"/>
      <c r="D656" s="6"/>
      <c r="E656" s="7"/>
    </row>
    <row r="657" hidden="1">
      <c r="A657" s="20" t="s">
        <v>2529</v>
      </c>
      <c r="B657" s="21" t="s">
        <v>2530</v>
      </c>
      <c r="C657" s="22" t="s">
        <v>2531</v>
      </c>
      <c r="D657" s="21" t="s">
        <v>2532</v>
      </c>
      <c r="E657" s="23" t="s">
        <v>13</v>
      </c>
    </row>
    <row r="658" hidden="1">
      <c r="A658" s="53" t="s">
        <v>2533</v>
      </c>
      <c r="B658" s="25">
        <v>14113.0</v>
      </c>
      <c r="C658" s="26">
        <v>14115.0</v>
      </c>
      <c r="D658" s="27">
        <v>2.0</v>
      </c>
      <c r="E658" s="28"/>
    </row>
    <row r="659" hidden="1">
      <c r="A659" s="53" t="s">
        <v>2535</v>
      </c>
      <c r="B659" s="29">
        <v>9129.0</v>
      </c>
      <c r="C659" s="26">
        <v>6219.0</v>
      </c>
      <c r="D659" s="27">
        <v>-2910.0</v>
      </c>
      <c r="E659" s="28" t="s">
        <v>3240</v>
      </c>
    </row>
    <row r="660" hidden="1">
      <c r="A660" s="53" t="s">
        <v>2536</v>
      </c>
      <c r="B660" s="29">
        <v>380.0</v>
      </c>
      <c r="C660" s="26">
        <v>380.0</v>
      </c>
      <c r="D660" s="27">
        <v>0.0</v>
      </c>
      <c r="E660" s="34"/>
    </row>
    <row r="661" hidden="1">
      <c r="A661" s="53" t="s">
        <v>2538</v>
      </c>
      <c r="B661" s="29">
        <v>1000.0</v>
      </c>
      <c r="C661" s="26">
        <v>1000.0</v>
      </c>
      <c r="D661" s="27">
        <v>0.0</v>
      </c>
      <c r="E661" s="28"/>
    </row>
    <row r="662" hidden="1">
      <c r="A662" s="31" t="s">
        <v>2540</v>
      </c>
      <c r="B662" s="29">
        <v>80.0</v>
      </c>
      <c r="C662" s="26"/>
      <c r="D662" s="27">
        <v>-80.0</v>
      </c>
      <c r="E662" s="28"/>
    </row>
    <row r="663" hidden="1">
      <c r="A663" s="31" t="s">
        <v>2541</v>
      </c>
      <c r="B663" s="29">
        <v>224.0</v>
      </c>
      <c r="C663" s="26">
        <v>224.0</v>
      </c>
      <c r="D663" s="27">
        <v>0.0</v>
      </c>
      <c r="E663" s="28"/>
    </row>
    <row r="664" hidden="1">
      <c r="A664" s="31" t="s">
        <v>2543</v>
      </c>
      <c r="B664" s="29">
        <v>355.0</v>
      </c>
      <c r="C664" s="26">
        <v>355.0</v>
      </c>
      <c r="D664" s="27">
        <v>0.0</v>
      </c>
      <c r="E664" s="28"/>
    </row>
    <row r="665" hidden="1">
      <c r="A665" s="31" t="s">
        <v>2545</v>
      </c>
      <c r="B665" s="29">
        <v>1160.0</v>
      </c>
      <c r="C665" s="26">
        <v>1160.0</v>
      </c>
      <c r="D665" s="27">
        <v>0.0</v>
      </c>
      <c r="E665" s="34"/>
    </row>
    <row r="666" hidden="1">
      <c r="A666" s="54" t="s">
        <v>2546</v>
      </c>
      <c r="B666" s="29">
        <v>32855.0</v>
      </c>
      <c r="C666" s="29">
        <v>32855.0</v>
      </c>
      <c r="D666" s="27">
        <v>0.0</v>
      </c>
      <c r="E666" s="34"/>
    </row>
    <row r="667" hidden="1">
      <c r="A667" s="54" t="s">
        <v>2547</v>
      </c>
      <c r="B667" s="29">
        <v>6419.0</v>
      </c>
      <c r="C667" s="55">
        <v>6419.0</v>
      </c>
      <c r="D667" s="27">
        <v>0.0</v>
      </c>
      <c r="E667" s="34"/>
    </row>
    <row r="668" hidden="1">
      <c r="A668" s="54" t="s">
        <v>2548</v>
      </c>
      <c r="B668" s="29">
        <v>25584.0</v>
      </c>
      <c r="C668" s="55">
        <v>25584.0</v>
      </c>
      <c r="D668" s="27">
        <v>0.0</v>
      </c>
      <c r="E668" s="34"/>
    </row>
    <row r="669" hidden="1">
      <c r="A669" s="54" t="s">
        <v>2549</v>
      </c>
      <c r="B669" s="29">
        <v>16295.5</v>
      </c>
      <c r="C669" s="55">
        <v>17018.5</v>
      </c>
      <c r="D669" s="27">
        <v>723.0</v>
      </c>
      <c r="E669" s="34"/>
    </row>
    <row r="670" hidden="1">
      <c r="A670" s="54" t="s">
        <v>2551</v>
      </c>
      <c r="B670" s="29">
        <v>2381.0</v>
      </c>
      <c r="C670" s="55">
        <v>2381.0</v>
      </c>
      <c r="D670" s="27">
        <v>0.0</v>
      </c>
      <c r="E670" s="34"/>
    </row>
    <row r="671" hidden="1">
      <c r="A671" s="54" t="s">
        <v>2552</v>
      </c>
      <c r="B671" s="29">
        <v>7052.0</v>
      </c>
      <c r="C671" s="55">
        <v>7052.0</v>
      </c>
      <c r="D671" s="27">
        <v>0.0</v>
      </c>
      <c r="E671" s="34"/>
    </row>
    <row r="672" hidden="1">
      <c r="A672" s="35" t="s">
        <v>2553</v>
      </c>
      <c r="B672" s="29">
        <v>109975.5</v>
      </c>
      <c r="C672" s="55">
        <v>110698.5</v>
      </c>
      <c r="D672" s="27">
        <v>723.0</v>
      </c>
      <c r="E672" s="34"/>
    </row>
    <row r="673" hidden="1">
      <c r="A673" s="36" t="s">
        <v>2554</v>
      </c>
      <c r="B673" s="37">
        <v>0.0</v>
      </c>
      <c r="C673" s="27">
        <v>-2988.0</v>
      </c>
      <c r="D673" s="27">
        <v>-2988.0</v>
      </c>
      <c r="E673" s="57"/>
    </row>
    <row r="674" hidden="1"/>
    <row r="675" hidden="1"/>
    <row r="676" hidden="1">
      <c r="A676" s="5" t="s">
        <v>2524</v>
      </c>
      <c r="B676" s="6"/>
      <c r="C676" s="6"/>
      <c r="D676" s="6"/>
      <c r="E676" s="7"/>
    </row>
    <row r="677" hidden="1">
      <c r="A677" s="10"/>
      <c r="B677" s="11"/>
      <c r="C677" s="11"/>
      <c r="D677" s="11"/>
      <c r="E677" s="12"/>
    </row>
    <row r="678" hidden="1">
      <c r="A678" s="5" t="s">
        <v>2526</v>
      </c>
      <c r="B678" s="6"/>
      <c r="C678" s="6"/>
      <c r="D678" s="6"/>
      <c r="E678" s="7"/>
    </row>
    <row r="679" hidden="1">
      <c r="A679" s="10"/>
      <c r="B679" s="11"/>
      <c r="C679" s="11"/>
      <c r="D679" s="11"/>
      <c r="E679" s="12"/>
    </row>
    <row r="680" hidden="1">
      <c r="A680" s="13">
        <v>45658.0</v>
      </c>
      <c r="B680" s="6"/>
      <c r="C680" s="50" t="s">
        <v>2527</v>
      </c>
      <c r="D680" s="15">
        <v>45662.0</v>
      </c>
      <c r="E680" s="7"/>
    </row>
    <row r="681" hidden="1">
      <c r="A681" s="10"/>
      <c r="B681" s="11"/>
      <c r="C681" s="16"/>
      <c r="D681" s="11"/>
      <c r="E681" s="12"/>
    </row>
    <row r="682" hidden="1">
      <c r="A682" s="51" t="s">
        <v>3214</v>
      </c>
      <c r="B682" s="7"/>
      <c r="C682" s="16"/>
      <c r="D682" s="52" t="s">
        <v>3212</v>
      </c>
      <c r="E682" s="7"/>
    </row>
    <row r="683" hidden="1">
      <c r="A683" s="10"/>
      <c r="B683" s="12"/>
      <c r="C683" s="16"/>
      <c r="D683" s="11"/>
      <c r="E683" s="12"/>
    </row>
    <row r="684" hidden="1">
      <c r="A684" s="19" t="s">
        <v>2528</v>
      </c>
      <c r="B684" s="6"/>
      <c r="C684" s="6"/>
      <c r="D684" s="6"/>
      <c r="E684" s="7"/>
    </row>
    <row r="685" hidden="1">
      <c r="A685" s="20" t="s">
        <v>2529</v>
      </c>
      <c r="B685" s="21" t="s">
        <v>2530</v>
      </c>
      <c r="C685" s="22" t="s">
        <v>2531</v>
      </c>
      <c r="D685" s="21" t="s">
        <v>2532</v>
      </c>
      <c r="E685" s="23" t="s">
        <v>13</v>
      </c>
    </row>
    <row r="686" hidden="1">
      <c r="A686" s="53" t="s">
        <v>2533</v>
      </c>
      <c r="B686" s="25">
        <v>34160.0</v>
      </c>
      <c r="C686" s="26">
        <v>36184.0</v>
      </c>
      <c r="D686" s="27">
        <v>2024.0</v>
      </c>
      <c r="E686" s="28" t="s">
        <v>3241</v>
      </c>
    </row>
    <row r="687" hidden="1">
      <c r="A687" s="53" t="s">
        <v>2535</v>
      </c>
      <c r="B687" s="29">
        <v>23885.0</v>
      </c>
      <c r="C687" s="26">
        <v>23885.0</v>
      </c>
      <c r="D687" s="27">
        <v>0.0</v>
      </c>
      <c r="E687" s="28"/>
    </row>
    <row r="688" hidden="1">
      <c r="A688" s="53" t="s">
        <v>2536</v>
      </c>
      <c r="B688" s="29">
        <v>123.0</v>
      </c>
      <c r="C688" s="26">
        <v>123.0</v>
      </c>
      <c r="D688" s="27">
        <v>0.0</v>
      </c>
      <c r="E688" s="34"/>
    </row>
    <row r="689" hidden="1">
      <c r="A689" s="53" t="s">
        <v>2538</v>
      </c>
      <c r="B689" s="29">
        <v>1000.0</v>
      </c>
      <c r="C689" s="26">
        <v>1000.0</v>
      </c>
      <c r="D689" s="27">
        <v>0.0</v>
      </c>
      <c r="E689" s="28"/>
    </row>
    <row r="690" hidden="1">
      <c r="A690" s="31" t="s">
        <v>2540</v>
      </c>
      <c r="B690" s="29">
        <v>0.0</v>
      </c>
      <c r="C690" s="26"/>
      <c r="D690" s="27">
        <v>0.0</v>
      </c>
      <c r="E690" s="28"/>
    </row>
    <row r="691" hidden="1">
      <c r="A691" s="31" t="s">
        <v>2541</v>
      </c>
      <c r="B691" s="29">
        <v>55.0</v>
      </c>
      <c r="C691" s="26">
        <v>55.0</v>
      </c>
      <c r="D691" s="27">
        <v>0.0</v>
      </c>
      <c r="E691" s="28"/>
    </row>
    <row r="692" hidden="1">
      <c r="A692" s="31" t="s">
        <v>2543</v>
      </c>
      <c r="B692" s="29">
        <v>145.0</v>
      </c>
      <c r="C692" s="26">
        <v>145.0</v>
      </c>
      <c r="D692" s="27">
        <v>0.0</v>
      </c>
      <c r="E692" s="28"/>
    </row>
    <row r="693" hidden="1">
      <c r="A693" s="31" t="s">
        <v>2545</v>
      </c>
      <c r="B693" s="29">
        <v>5480.0</v>
      </c>
      <c r="C693" s="26">
        <v>5440.0</v>
      </c>
      <c r="D693" s="27">
        <v>-40.0</v>
      </c>
      <c r="E693" s="34"/>
    </row>
    <row r="694" hidden="1">
      <c r="A694" s="54" t="s">
        <v>2546</v>
      </c>
      <c r="B694" s="29">
        <v>82250.0</v>
      </c>
      <c r="C694" s="29">
        <v>82250.0</v>
      </c>
      <c r="D694" s="27">
        <v>0.0</v>
      </c>
      <c r="E694" s="34"/>
    </row>
    <row r="695" hidden="1">
      <c r="A695" s="54" t="s">
        <v>2547</v>
      </c>
      <c r="B695" s="29">
        <v>23441.0</v>
      </c>
      <c r="C695" s="55">
        <v>23441.0</v>
      </c>
      <c r="D695" s="27">
        <v>0.0</v>
      </c>
      <c r="E695" s="34"/>
    </row>
    <row r="696" hidden="1">
      <c r="A696" s="54" t="s">
        <v>2548</v>
      </c>
      <c r="B696" s="29">
        <v>68443.0</v>
      </c>
      <c r="C696" s="55">
        <v>68443.0</v>
      </c>
      <c r="D696" s="27">
        <v>0.0</v>
      </c>
      <c r="E696" s="34"/>
    </row>
    <row r="697" hidden="1">
      <c r="A697" s="54" t="s">
        <v>2549</v>
      </c>
      <c r="B697" s="29">
        <v>61359.0</v>
      </c>
      <c r="C697" s="55">
        <v>61359.0</v>
      </c>
      <c r="D697" s="27">
        <v>0.0</v>
      </c>
      <c r="E697" s="34"/>
    </row>
    <row r="698" hidden="1">
      <c r="A698" s="54" t="s">
        <v>2551</v>
      </c>
      <c r="B698" s="29">
        <v>4000.0</v>
      </c>
      <c r="C698" s="55">
        <v>4000.0</v>
      </c>
      <c r="D698" s="27">
        <v>0.0</v>
      </c>
      <c r="E698" s="34"/>
    </row>
    <row r="699" hidden="1">
      <c r="A699" s="54" t="s">
        <v>2552</v>
      </c>
      <c r="B699" s="29">
        <v>10946.0</v>
      </c>
      <c r="C699" s="55">
        <v>10203.0</v>
      </c>
      <c r="D699" s="27">
        <v>-743.0</v>
      </c>
      <c r="E699" s="34"/>
    </row>
    <row r="700" hidden="1">
      <c r="A700" s="35" t="s">
        <v>2553</v>
      </c>
      <c r="B700" s="29">
        <v>304336.0</v>
      </c>
      <c r="C700" s="55">
        <v>303593.0</v>
      </c>
      <c r="D700" s="27">
        <v>-743.0</v>
      </c>
      <c r="E700" s="34"/>
    </row>
    <row r="701" hidden="1">
      <c r="A701" s="36" t="s">
        <v>2554</v>
      </c>
      <c r="B701" s="37">
        <v>5.0</v>
      </c>
      <c r="C701" s="27">
        <v>2732.0</v>
      </c>
      <c r="D701" s="27">
        <v>2727.0</v>
      </c>
      <c r="E701" s="57"/>
    </row>
    <row r="702" hidden="1"/>
    <row r="703" hidden="1"/>
    <row r="704" hidden="1">
      <c r="A704" s="5" t="s">
        <v>2524</v>
      </c>
      <c r="B704" s="6"/>
      <c r="C704" s="6"/>
      <c r="D704" s="6"/>
      <c r="E704" s="7"/>
    </row>
    <row r="705" hidden="1">
      <c r="A705" s="10"/>
      <c r="B705" s="11"/>
      <c r="C705" s="11"/>
      <c r="D705" s="11"/>
      <c r="E705" s="12"/>
    </row>
    <row r="706" hidden="1">
      <c r="A706" s="5" t="s">
        <v>2526</v>
      </c>
      <c r="B706" s="6"/>
      <c r="C706" s="6"/>
      <c r="D706" s="6"/>
      <c r="E706" s="7"/>
    </row>
    <row r="707" hidden="1">
      <c r="A707" s="10"/>
      <c r="B707" s="11"/>
      <c r="C707" s="11"/>
      <c r="D707" s="11"/>
      <c r="E707" s="12"/>
    </row>
    <row r="708" hidden="1">
      <c r="A708" s="13">
        <v>45663.0</v>
      </c>
      <c r="B708" s="6"/>
      <c r="C708" s="50" t="s">
        <v>2527</v>
      </c>
      <c r="D708" s="15">
        <v>45669.0</v>
      </c>
      <c r="E708" s="7"/>
    </row>
    <row r="709" hidden="1">
      <c r="A709" s="10"/>
      <c r="B709" s="11"/>
      <c r="C709" s="16"/>
      <c r="D709" s="11"/>
      <c r="E709" s="12"/>
    </row>
    <row r="710" hidden="1">
      <c r="A710" s="51" t="s">
        <v>3211</v>
      </c>
      <c r="B710" s="7"/>
      <c r="C710" s="16"/>
      <c r="D710" s="52" t="s">
        <v>3212</v>
      </c>
      <c r="E710" s="7"/>
    </row>
    <row r="711" hidden="1">
      <c r="A711" s="10"/>
      <c r="B711" s="12"/>
      <c r="C711" s="16"/>
      <c r="D711" s="11"/>
      <c r="E711" s="12"/>
    </row>
    <row r="712" hidden="1">
      <c r="A712" s="19" t="s">
        <v>2528</v>
      </c>
      <c r="B712" s="6"/>
      <c r="C712" s="6"/>
      <c r="D712" s="6"/>
      <c r="E712" s="7"/>
    </row>
    <row r="713" hidden="1">
      <c r="A713" s="20" t="s">
        <v>2529</v>
      </c>
      <c r="B713" s="21" t="s">
        <v>2530</v>
      </c>
      <c r="C713" s="22" t="s">
        <v>2531</v>
      </c>
      <c r="D713" s="21" t="s">
        <v>2532</v>
      </c>
      <c r="E713" s="23" t="s">
        <v>13</v>
      </c>
    </row>
    <row r="714" hidden="1">
      <c r="A714" s="53" t="s">
        <v>2533</v>
      </c>
      <c r="B714" s="25">
        <v>42065.0</v>
      </c>
      <c r="C714" s="26">
        <v>42072.0</v>
      </c>
      <c r="D714" s="27">
        <v>7.0</v>
      </c>
      <c r="E714" s="28" t="s">
        <v>3242</v>
      </c>
    </row>
    <row r="715" hidden="1">
      <c r="A715" s="53" t="s">
        <v>2535</v>
      </c>
      <c r="B715" s="29">
        <v>24757.0</v>
      </c>
      <c r="C715" s="26">
        <v>24757.0</v>
      </c>
      <c r="D715" s="27">
        <v>0.0</v>
      </c>
      <c r="E715" s="28"/>
    </row>
    <row r="716" hidden="1">
      <c r="A716" s="53" t="s">
        <v>2536</v>
      </c>
      <c r="B716" s="29">
        <v>875.0</v>
      </c>
      <c r="C716" s="26">
        <v>875.0</v>
      </c>
      <c r="D716" s="27">
        <v>0.0</v>
      </c>
      <c r="E716" s="34"/>
    </row>
    <row r="717" hidden="1">
      <c r="A717" s="53" t="s">
        <v>2538</v>
      </c>
      <c r="B717" s="29">
        <v>500.0</v>
      </c>
      <c r="C717" s="26">
        <v>500.0</v>
      </c>
      <c r="D717" s="27">
        <v>0.0</v>
      </c>
      <c r="E717" s="28"/>
    </row>
    <row r="718" hidden="1">
      <c r="A718" s="31" t="s">
        <v>2540</v>
      </c>
      <c r="B718" s="29">
        <v>0.0</v>
      </c>
      <c r="C718" s="26"/>
      <c r="D718" s="27">
        <v>0.0</v>
      </c>
      <c r="E718" s="28"/>
    </row>
    <row r="719" hidden="1">
      <c r="A719" s="31" t="s">
        <v>2541</v>
      </c>
      <c r="B719" s="29">
        <v>100.0</v>
      </c>
      <c r="C719" s="26">
        <v>100.0</v>
      </c>
      <c r="D719" s="27">
        <v>0.0</v>
      </c>
      <c r="E719" s="28"/>
    </row>
    <row r="720" hidden="1">
      <c r="A720" s="31" t="s">
        <v>2543</v>
      </c>
      <c r="B720" s="29">
        <v>0.0</v>
      </c>
      <c r="C720" s="26"/>
      <c r="D720" s="27">
        <v>0.0</v>
      </c>
      <c r="E720" s="28"/>
    </row>
    <row r="721" hidden="1">
      <c r="A721" s="31" t="s">
        <v>2545</v>
      </c>
      <c r="B721" s="29">
        <v>7320.0</v>
      </c>
      <c r="C721" s="26">
        <v>7360.0</v>
      </c>
      <c r="D721" s="27">
        <v>40.0</v>
      </c>
      <c r="E721" s="34"/>
    </row>
    <row r="722" hidden="1">
      <c r="A722" s="54" t="s">
        <v>2546</v>
      </c>
      <c r="B722" s="29">
        <v>77358.0</v>
      </c>
      <c r="C722" s="29">
        <v>77358.0</v>
      </c>
      <c r="D722" s="27">
        <v>0.0</v>
      </c>
      <c r="E722" s="34"/>
    </row>
    <row r="723" hidden="1">
      <c r="A723" s="54" t="s">
        <v>2547</v>
      </c>
      <c r="B723" s="29">
        <v>30885.0</v>
      </c>
      <c r="C723" s="55">
        <v>30885.0</v>
      </c>
      <c r="D723" s="27">
        <v>0.0</v>
      </c>
      <c r="E723" s="34"/>
    </row>
    <row r="724" hidden="1">
      <c r="A724" s="54" t="s">
        <v>2548</v>
      </c>
      <c r="B724" s="29">
        <v>84756.0</v>
      </c>
      <c r="C724" s="55">
        <v>84098.0</v>
      </c>
      <c r="D724" s="27">
        <v>-658.0</v>
      </c>
      <c r="E724" s="34"/>
    </row>
    <row r="725" hidden="1">
      <c r="A725" s="54" t="s">
        <v>2549</v>
      </c>
      <c r="B725" s="29">
        <v>78199.0</v>
      </c>
      <c r="C725" s="55">
        <v>78199.0</v>
      </c>
      <c r="D725" s="27">
        <v>0.0</v>
      </c>
      <c r="E725" s="34"/>
    </row>
    <row r="726" hidden="1">
      <c r="A726" s="54" t="s">
        <v>2551</v>
      </c>
      <c r="B726" s="29">
        <v>4243.0</v>
      </c>
      <c r="C726" s="55">
        <v>4243.0</v>
      </c>
      <c r="D726" s="27">
        <v>0.0</v>
      </c>
      <c r="E726" s="34"/>
    </row>
    <row r="727" hidden="1">
      <c r="A727" s="54" t="s">
        <v>2552</v>
      </c>
      <c r="B727" s="29">
        <v>15771.0</v>
      </c>
      <c r="C727" s="55">
        <v>15771.0</v>
      </c>
      <c r="D727" s="27">
        <v>0.0</v>
      </c>
      <c r="E727" s="34"/>
    </row>
    <row r="728" hidden="1">
      <c r="A728" s="35" t="s">
        <v>2553</v>
      </c>
      <c r="B728" s="29">
        <v>351057.5</v>
      </c>
      <c r="C728" s="55">
        <v>350399.5</v>
      </c>
      <c r="D728" s="27">
        <v>-658.0</v>
      </c>
      <c r="E728" s="34"/>
    </row>
    <row r="729" hidden="1">
      <c r="A729" s="36" t="s">
        <v>2554</v>
      </c>
      <c r="B729" s="37">
        <v>0.5</v>
      </c>
      <c r="C729" s="27">
        <v>47.5</v>
      </c>
      <c r="D729" s="27">
        <v>47.0</v>
      </c>
      <c r="E729" s="57"/>
    </row>
    <row r="730" hidden="1"/>
    <row r="731" hidden="1"/>
    <row r="732" hidden="1">
      <c r="A732" s="5" t="s">
        <v>2524</v>
      </c>
      <c r="B732" s="6"/>
      <c r="C732" s="6"/>
      <c r="D732" s="6"/>
      <c r="E732" s="7"/>
    </row>
    <row r="733" hidden="1">
      <c r="A733" s="10"/>
      <c r="B733" s="11"/>
      <c r="C733" s="11"/>
      <c r="D733" s="11"/>
      <c r="E733" s="12"/>
    </row>
    <row r="734" hidden="1">
      <c r="A734" s="5" t="s">
        <v>2526</v>
      </c>
      <c r="B734" s="6"/>
      <c r="C734" s="6"/>
      <c r="D734" s="6"/>
      <c r="E734" s="7"/>
    </row>
    <row r="735" hidden="1">
      <c r="A735" s="10"/>
      <c r="B735" s="11"/>
      <c r="C735" s="11"/>
      <c r="D735" s="11"/>
      <c r="E735" s="12"/>
    </row>
    <row r="736" hidden="1">
      <c r="A736" s="13">
        <v>45670.0</v>
      </c>
      <c r="B736" s="6"/>
      <c r="C736" s="50" t="s">
        <v>2527</v>
      </c>
      <c r="D736" s="15">
        <v>45676.0</v>
      </c>
      <c r="E736" s="7"/>
    </row>
    <row r="737" hidden="1">
      <c r="A737" s="10"/>
      <c r="B737" s="11"/>
      <c r="C737" s="16"/>
      <c r="D737" s="11"/>
      <c r="E737" s="12"/>
    </row>
    <row r="738" hidden="1">
      <c r="A738" s="51" t="s">
        <v>3211</v>
      </c>
      <c r="B738" s="7"/>
      <c r="C738" s="16"/>
      <c r="D738" s="52" t="s">
        <v>3212</v>
      </c>
      <c r="E738" s="7"/>
    </row>
    <row r="739" hidden="1">
      <c r="A739" s="10"/>
      <c r="B739" s="12"/>
      <c r="C739" s="16"/>
      <c r="D739" s="11"/>
      <c r="E739" s="12"/>
    </row>
    <row r="740" hidden="1">
      <c r="A740" s="19" t="s">
        <v>2528</v>
      </c>
      <c r="B740" s="6"/>
      <c r="C740" s="6"/>
      <c r="D740" s="6"/>
      <c r="E740" s="7"/>
    </row>
    <row r="741" hidden="1">
      <c r="A741" s="20" t="s">
        <v>2529</v>
      </c>
      <c r="B741" s="21" t="s">
        <v>2530</v>
      </c>
      <c r="C741" s="22" t="s">
        <v>2531</v>
      </c>
      <c r="D741" s="21" t="s">
        <v>2532</v>
      </c>
      <c r="E741" s="23" t="s">
        <v>13</v>
      </c>
    </row>
    <row r="742" hidden="1">
      <c r="A742" s="53" t="s">
        <v>2533</v>
      </c>
      <c r="B742" s="25">
        <v>34615.0</v>
      </c>
      <c r="C742" s="26">
        <v>34654.0</v>
      </c>
      <c r="D742" s="27">
        <v>39.0</v>
      </c>
      <c r="E742" s="28" t="s">
        <v>3243</v>
      </c>
    </row>
    <row r="743" hidden="1">
      <c r="A743" s="53" t="s">
        <v>2535</v>
      </c>
      <c r="B743" s="29">
        <v>26693.0</v>
      </c>
      <c r="C743" s="26">
        <v>26693.0</v>
      </c>
      <c r="D743" s="27">
        <v>0.0</v>
      </c>
      <c r="E743" s="28"/>
    </row>
    <row r="744" hidden="1">
      <c r="A744" s="53" t="s">
        <v>2536</v>
      </c>
      <c r="B744" s="29">
        <v>560.0</v>
      </c>
      <c r="C744" s="26">
        <v>560.0</v>
      </c>
      <c r="D744" s="27">
        <v>0.0</v>
      </c>
      <c r="E744" s="34"/>
    </row>
    <row r="745" hidden="1">
      <c r="A745" s="53" t="s">
        <v>2538</v>
      </c>
      <c r="B745" s="29">
        <v>1799.0</v>
      </c>
      <c r="C745" s="26">
        <v>1799.0</v>
      </c>
      <c r="D745" s="27">
        <v>0.0</v>
      </c>
      <c r="E745" s="28"/>
    </row>
    <row r="746" hidden="1">
      <c r="A746" s="31" t="s">
        <v>2540</v>
      </c>
      <c r="B746" s="29">
        <v>40.0</v>
      </c>
      <c r="C746" s="26"/>
      <c r="D746" s="27">
        <v>-40.0</v>
      </c>
      <c r="E746" s="28"/>
    </row>
    <row r="747" hidden="1">
      <c r="A747" s="31" t="s">
        <v>2541</v>
      </c>
      <c r="B747" s="29">
        <v>0.0</v>
      </c>
      <c r="C747" s="26"/>
      <c r="D747" s="27">
        <v>0.0</v>
      </c>
      <c r="E747" s="28"/>
    </row>
    <row r="748" hidden="1">
      <c r="A748" s="31" t="s">
        <v>2543</v>
      </c>
      <c r="B748" s="29">
        <v>80.0</v>
      </c>
      <c r="C748" s="26">
        <v>80.0</v>
      </c>
      <c r="D748" s="27">
        <v>0.0</v>
      </c>
      <c r="E748" s="28"/>
    </row>
    <row r="749" hidden="1">
      <c r="A749" s="31" t="s">
        <v>2545</v>
      </c>
      <c r="B749" s="29">
        <v>7600.0</v>
      </c>
      <c r="C749" s="26">
        <v>7700.0</v>
      </c>
      <c r="D749" s="27">
        <v>100.0</v>
      </c>
      <c r="E749" s="34"/>
    </row>
    <row r="750" hidden="1">
      <c r="A750" s="54" t="s">
        <v>2546</v>
      </c>
      <c r="B750" s="29">
        <v>68659.0</v>
      </c>
      <c r="C750" s="29">
        <v>68659.0</v>
      </c>
      <c r="D750" s="27">
        <v>0.0</v>
      </c>
      <c r="E750" s="34"/>
    </row>
    <row r="751" hidden="1">
      <c r="A751" s="54" t="s">
        <v>2547</v>
      </c>
      <c r="B751" s="29">
        <v>25337.0</v>
      </c>
      <c r="C751" s="55">
        <v>25337.0</v>
      </c>
      <c r="D751" s="27">
        <v>0.0</v>
      </c>
      <c r="E751" s="34"/>
    </row>
    <row r="752" hidden="1">
      <c r="A752" s="54" t="s">
        <v>2548</v>
      </c>
      <c r="B752" s="29">
        <v>87188.0</v>
      </c>
      <c r="C752" s="55">
        <v>87188.0</v>
      </c>
      <c r="D752" s="27">
        <v>0.0</v>
      </c>
      <c r="E752" s="34"/>
    </row>
    <row r="753" hidden="1">
      <c r="A753" s="54" t="s">
        <v>2549</v>
      </c>
      <c r="B753" s="29">
        <v>94286.0</v>
      </c>
      <c r="C753" s="55">
        <v>94286.0</v>
      </c>
      <c r="D753" s="27">
        <v>0.0</v>
      </c>
      <c r="E753" s="34"/>
    </row>
    <row r="754" hidden="1">
      <c r="A754" s="54" t="s">
        <v>2551</v>
      </c>
      <c r="B754" s="29">
        <v>2788.0</v>
      </c>
      <c r="C754" s="55">
        <v>2788.0</v>
      </c>
      <c r="D754" s="27">
        <v>0.0</v>
      </c>
      <c r="E754" s="34"/>
    </row>
    <row r="755" hidden="1">
      <c r="A755" s="54" t="s">
        <v>2552</v>
      </c>
      <c r="B755" s="29">
        <v>12630.0</v>
      </c>
      <c r="C755" s="55">
        <v>12630.0</v>
      </c>
      <c r="D755" s="27">
        <v>0.0</v>
      </c>
      <c r="E755" s="34"/>
    </row>
    <row r="756" hidden="1">
      <c r="A756" s="35" t="s">
        <v>2553</v>
      </c>
      <c r="B756" s="29">
        <v>349679.0</v>
      </c>
      <c r="C756" s="55">
        <v>349679.0</v>
      </c>
      <c r="D756" s="27">
        <v>0.0</v>
      </c>
      <c r="E756" s="34"/>
    </row>
    <row r="757" hidden="1">
      <c r="A757" s="36" t="s">
        <v>2554</v>
      </c>
      <c r="B757" s="37">
        <v>-34.0</v>
      </c>
      <c r="C757" s="27">
        <v>65.0</v>
      </c>
      <c r="D757" s="27">
        <v>99.0</v>
      </c>
      <c r="E757" s="57"/>
    </row>
    <row r="758" hidden="1"/>
    <row r="759" hidden="1"/>
    <row r="760" hidden="1">
      <c r="A760" s="5" t="s">
        <v>2524</v>
      </c>
      <c r="B760" s="6"/>
      <c r="C760" s="6"/>
      <c r="D760" s="6"/>
      <c r="E760" s="7"/>
    </row>
    <row r="761" hidden="1">
      <c r="A761" s="10"/>
      <c r="B761" s="11"/>
      <c r="C761" s="11"/>
      <c r="D761" s="11"/>
      <c r="E761" s="12"/>
    </row>
    <row r="762" hidden="1">
      <c r="A762" s="5" t="s">
        <v>2526</v>
      </c>
      <c r="B762" s="6"/>
      <c r="C762" s="6"/>
      <c r="D762" s="6"/>
      <c r="E762" s="7"/>
    </row>
    <row r="763" hidden="1">
      <c r="A763" s="10"/>
      <c r="B763" s="11"/>
      <c r="C763" s="11"/>
      <c r="D763" s="11"/>
      <c r="E763" s="12"/>
    </row>
    <row r="764" hidden="1">
      <c r="A764" s="13">
        <v>45677.0</v>
      </c>
      <c r="B764" s="6"/>
      <c r="C764" s="50" t="s">
        <v>2527</v>
      </c>
      <c r="D764" s="15">
        <v>45683.0</v>
      </c>
      <c r="E764" s="7"/>
    </row>
    <row r="765" hidden="1">
      <c r="A765" s="10"/>
      <c r="B765" s="11"/>
      <c r="C765" s="16"/>
      <c r="D765" s="11"/>
      <c r="E765" s="12"/>
    </row>
    <row r="766" hidden="1">
      <c r="A766" s="51" t="s">
        <v>3211</v>
      </c>
      <c r="B766" s="7"/>
      <c r="C766" s="16"/>
      <c r="D766" s="52" t="s">
        <v>3212</v>
      </c>
      <c r="E766" s="7"/>
    </row>
    <row r="767" hidden="1">
      <c r="A767" s="10"/>
      <c r="B767" s="12"/>
      <c r="C767" s="16"/>
      <c r="D767" s="11"/>
      <c r="E767" s="12"/>
    </row>
    <row r="768" hidden="1">
      <c r="A768" s="19" t="s">
        <v>2528</v>
      </c>
      <c r="B768" s="6"/>
      <c r="C768" s="6"/>
      <c r="D768" s="6"/>
      <c r="E768" s="7"/>
    </row>
    <row r="769" hidden="1">
      <c r="A769" s="20" t="s">
        <v>2529</v>
      </c>
      <c r="B769" s="21" t="s">
        <v>2530</v>
      </c>
      <c r="C769" s="22" t="s">
        <v>2531</v>
      </c>
      <c r="D769" s="21" t="s">
        <v>2532</v>
      </c>
      <c r="E769" s="23" t="s">
        <v>13</v>
      </c>
    </row>
    <row r="770" hidden="1">
      <c r="A770" s="53" t="s">
        <v>2533</v>
      </c>
      <c r="B770" s="25">
        <v>28516.0</v>
      </c>
      <c r="C770" s="26">
        <v>16818.0</v>
      </c>
      <c r="D770" s="27">
        <v>-11698.0</v>
      </c>
      <c r="E770" s="28" t="s">
        <v>3244</v>
      </c>
    </row>
    <row r="771" hidden="1">
      <c r="A771" s="53" t="s">
        <v>2535</v>
      </c>
      <c r="B771" s="29">
        <v>23875.0</v>
      </c>
      <c r="C771" s="26">
        <v>23875.0</v>
      </c>
      <c r="D771" s="27">
        <v>0.0</v>
      </c>
      <c r="E771" s="28"/>
    </row>
    <row r="772" hidden="1">
      <c r="A772" s="53" t="s">
        <v>2536</v>
      </c>
      <c r="B772" s="29">
        <v>690.0</v>
      </c>
      <c r="C772" s="26">
        <v>690.0</v>
      </c>
      <c r="D772" s="27">
        <v>0.0</v>
      </c>
      <c r="E772" s="34"/>
    </row>
    <row r="773" hidden="1">
      <c r="A773" s="53" t="s">
        <v>2538</v>
      </c>
      <c r="B773" s="29">
        <v>1000.0</v>
      </c>
      <c r="C773" s="26">
        <v>1000.0</v>
      </c>
      <c r="D773" s="27">
        <v>0.0</v>
      </c>
      <c r="E773" s="28"/>
    </row>
    <row r="774" hidden="1">
      <c r="A774" s="31" t="s">
        <v>2540</v>
      </c>
      <c r="B774" s="29">
        <v>0.0</v>
      </c>
      <c r="C774" s="26"/>
      <c r="D774" s="27">
        <v>0.0</v>
      </c>
      <c r="E774" s="28"/>
    </row>
    <row r="775" hidden="1">
      <c r="A775" s="31" t="s">
        <v>2541</v>
      </c>
      <c r="B775" s="29">
        <v>90.0</v>
      </c>
      <c r="C775" s="26">
        <v>90.0</v>
      </c>
      <c r="D775" s="27">
        <v>0.0</v>
      </c>
      <c r="E775" s="28"/>
    </row>
    <row r="776" hidden="1">
      <c r="A776" s="31" t="s">
        <v>2543</v>
      </c>
      <c r="B776" s="29">
        <v>6395.0</v>
      </c>
      <c r="C776" s="26">
        <v>6405.0</v>
      </c>
      <c r="D776" s="27">
        <v>10.0</v>
      </c>
      <c r="E776" s="28" t="s">
        <v>3245</v>
      </c>
    </row>
    <row r="777" hidden="1">
      <c r="A777" s="31" t="s">
        <v>2545</v>
      </c>
      <c r="B777" s="29">
        <v>6440.0</v>
      </c>
      <c r="C777" s="26">
        <v>6440.0</v>
      </c>
      <c r="D777" s="27">
        <v>0.0</v>
      </c>
      <c r="E777" s="34"/>
    </row>
    <row r="778" hidden="1">
      <c r="A778" s="54" t="s">
        <v>2546</v>
      </c>
      <c r="B778" s="29">
        <v>70248.0</v>
      </c>
      <c r="C778" s="29">
        <v>69675.0</v>
      </c>
      <c r="D778" s="27">
        <v>-573.0</v>
      </c>
      <c r="E778" s="34"/>
    </row>
    <row r="779" hidden="1">
      <c r="A779" s="54" t="s">
        <v>2547</v>
      </c>
      <c r="B779" s="29">
        <v>35255.0</v>
      </c>
      <c r="C779" s="55">
        <v>35255.0</v>
      </c>
      <c r="D779" s="27">
        <v>0.0</v>
      </c>
      <c r="E779" s="34"/>
    </row>
    <row r="780" hidden="1">
      <c r="A780" s="54" t="s">
        <v>2548</v>
      </c>
      <c r="B780" s="29">
        <v>73803.0</v>
      </c>
      <c r="C780" s="55">
        <v>73803.0</v>
      </c>
      <c r="D780" s="27">
        <v>0.0</v>
      </c>
      <c r="E780" s="34"/>
    </row>
    <row r="781" hidden="1">
      <c r="A781" s="54" t="s">
        <v>2549</v>
      </c>
      <c r="B781" s="29">
        <v>85939.0</v>
      </c>
      <c r="C781" s="55">
        <v>85939.0</v>
      </c>
      <c r="D781" s="27">
        <v>0.0</v>
      </c>
      <c r="E781" s="34"/>
    </row>
    <row r="782" hidden="1">
      <c r="A782" s="54" t="s">
        <v>2551</v>
      </c>
      <c r="B782" s="29">
        <v>3692.0</v>
      </c>
      <c r="C782" s="55">
        <v>3692.0</v>
      </c>
      <c r="D782" s="27">
        <v>0.0</v>
      </c>
      <c r="E782" s="34"/>
    </row>
    <row r="783" hidden="1">
      <c r="A783" s="54" t="s">
        <v>2552</v>
      </c>
      <c r="B783" s="29">
        <v>13646.0</v>
      </c>
      <c r="C783" s="55">
        <v>13646.0</v>
      </c>
      <c r="D783" s="27">
        <v>0.0</v>
      </c>
      <c r="E783" s="34"/>
    </row>
    <row r="784" hidden="1">
      <c r="A784" s="35" t="s">
        <v>2553</v>
      </c>
      <c r="B784" s="29">
        <v>335943.0</v>
      </c>
      <c r="C784" s="55">
        <v>335370.0</v>
      </c>
      <c r="D784" s="27">
        <v>-573.0</v>
      </c>
      <c r="E784" s="34"/>
    </row>
    <row r="785" hidden="1">
      <c r="A785" s="36" t="s">
        <v>2554</v>
      </c>
      <c r="B785" s="37" t="s">
        <v>3246</v>
      </c>
      <c r="C785" s="27">
        <v>-11688.0</v>
      </c>
      <c r="D785" s="27" t="e">
        <v>#VALUE!</v>
      </c>
      <c r="E785" s="57"/>
    </row>
    <row r="786" hidden="1"/>
    <row r="787" hidden="1"/>
    <row r="788" hidden="1">
      <c r="A788" s="5" t="s">
        <v>2524</v>
      </c>
      <c r="B788" s="6"/>
      <c r="C788" s="6"/>
      <c r="D788" s="6"/>
      <c r="E788" s="7"/>
    </row>
    <row r="789" hidden="1">
      <c r="A789" s="10"/>
      <c r="B789" s="11"/>
      <c r="C789" s="11"/>
      <c r="D789" s="11"/>
      <c r="E789" s="12"/>
    </row>
    <row r="790" hidden="1">
      <c r="A790" s="5" t="s">
        <v>2526</v>
      </c>
      <c r="B790" s="6"/>
      <c r="C790" s="6"/>
      <c r="D790" s="6"/>
      <c r="E790" s="7"/>
    </row>
    <row r="791" hidden="1">
      <c r="A791" s="10"/>
      <c r="B791" s="11"/>
      <c r="C791" s="11"/>
      <c r="D791" s="11"/>
      <c r="E791" s="12"/>
    </row>
    <row r="792" hidden="1">
      <c r="A792" s="13">
        <v>45677.0</v>
      </c>
      <c r="B792" s="6"/>
      <c r="C792" s="50" t="s">
        <v>2527</v>
      </c>
      <c r="D792" s="15">
        <v>45683.0</v>
      </c>
      <c r="E792" s="7"/>
    </row>
    <row r="793" hidden="1">
      <c r="A793" s="10"/>
      <c r="B793" s="11"/>
      <c r="C793" s="16"/>
      <c r="D793" s="11"/>
      <c r="E793" s="12"/>
    </row>
    <row r="794" hidden="1">
      <c r="A794" s="51" t="s">
        <v>3211</v>
      </c>
      <c r="B794" s="7"/>
      <c r="C794" s="16"/>
      <c r="D794" s="52" t="s">
        <v>3212</v>
      </c>
      <c r="E794" s="7"/>
    </row>
    <row r="795" hidden="1">
      <c r="A795" s="10"/>
      <c r="B795" s="12"/>
      <c r="C795" s="16"/>
      <c r="D795" s="11"/>
      <c r="E795" s="12"/>
    </row>
    <row r="796" hidden="1">
      <c r="A796" s="19" t="s">
        <v>2528</v>
      </c>
      <c r="B796" s="6"/>
      <c r="C796" s="6"/>
      <c r="D796" s="6"/>
      <c r="E796" s="7"/>
    </row>
    <row r="797" hidden="1">
      <c r="A797" s="20" t="s">
        <v>2529</v>
      </c>
      <c r="B797" s="21" t="s">
        <v>2530</v>
      </c>
      <c r="C797" s="22" t="s">
        <v>2531</v>
      </c>
      <c r="D797" s="21" t="s">
        <v>2532</v>
      </c>
      <c r="E797" s="23" t="s">
        <v>13</v>
      </c>
    </row>
    <row r="798" hidden="1">
      <c r="A798" s="53" t="s">
        <v>2533</v>
      </c>
      <c r="B798" s="25">
        <v>28516.0</v>
      </c>
      <c r="C798" s="26">
        <v>28518.0</v>
      </c>
      <c r="D798" s="27">
        <v>2.0</v>
      </c>
      <c r="E798" s="28" t="s">
        <v>3244</v>
      </c>
    </row>
    <row r="799" hidden="1">
      <c r="A799" s="53" t="s">
        <v>2535</v>
      </c>
      <c r="B799" s="29">
        <v>23875.0</v>
      </c>
      <c r="C799" s="26">
        <v>23875.0</v>
      </c>
      <c r="D799" s="27">
        <v>0.0</v>
      </c>
      <c r="E799" s="28"/>
    </row>
    <row r="800" hidden="1">
      <c r="A800" s="53" t="s">
        <v>2536</v>
      </c>
      <c r="B800" s="29">
        <v>690.0</v>
      </c>
      <c r="C800" s="26">
        <v>690.0</v>
      </c>
      <c r="D800" s="27">
        <v>0.0</v>
      </c>
      <c r="E800" s="34"/>
    </row>
    <row r="801" hidden="1">
      <c r="A801" s="53" t="s">
        <v>2538</v>
      </c>
      <c r="B801" s="29">
        <v>1000.0</v>
      </c>
      <c r="C801" s="26">
        <v>1000.0</v>
      </c>
      <c r="D801" s="27">
        <v>0.0</v>
      </c>
      <c r="E801" s="28"/>
    </row>
    <row r="802" hidden="1">
      <c r="A802" s="31" t="s">
        <v>2540</v>
      </c>
      <c r="B802" s="29">
        <v>0.0</v>
      </c>
      <c r="C802" s="26"/>
      <c r="D802" s="27">
        <v>0.0</v>
      </c>
      <c r="E802" s="28"/>
    </row>
    <row r="803" hidden="1">
      <c r="A803" s="31" t="s">
        <v>2541</v>
      </c>
      <c r="B803" s="29">
        <v>90.0</v>
      </c>
      <c r="C803" s="26">
        <v>90.0</v>
      </c>
      <c r="D803" s="27">
        <v>0.0</v>
      </c>
      <c r="E803" s="28"/>
    </row>
    <row r="804" hidden="1">
      <c r="A804" s="31" t="s">
        <v>2543</v>
      </c>
      <c r="B804" s="29">
        <v>6395.0</v>
      </c>
      <c r="C804" s="26">
        <v>6405.0</v>
      </c>
      <c r="D804" s="27">
        <v>10.0</v>
      </c>
      <c r="E804" s="28" t="s">
        <v>3245</v>
      </c>
    </row>
    <row r="805" hidden="1">
      <c r="A805" s="31" t="s">
        <v>2545</v>
      </c>
      <c r="B805" s="29">
        <v>6440.0</v>
      </c>
      <c r="C805" s="26">
        <v>6440.0</v>
      </c>
      <c r="D805" s="27">
        <v>0.0</v>
      </c>
      <c r="E805" s="34"/>
    </row>
    <row r="806" hidden="1">
      <c r="A806" s="54" t="s">
        <v>2546</v>
      </c>
      <c r="B806" s="29">
        <v>70248.0</v>
      </c>
      <c r="C806" s="29">
        <v>69675.0</v>
      </c>
      <c r="D806" s="27">
        <v>-573.0</v>
      </c>
      <c r="E806" s="34"/>
    </row>
    <row r="807" hidden="1">
      <c r="A807" s="54" t="s">
        <v>2547</v>
      </c>
      <c r="B807" s="29">
        <v>35255.0</v>
      </c>
      <c r="C807" s="55">
        <v>35255.0</v>
      </c>
      <c r="D807" s="27">
        <v>0.0</v>
      </c>
      <c r="E807" s="34"/>
    </row>
    <row r="808" hidden="1">
      <c r="A808" s="54" t="s">
        <v>2548</v>
      </c>
      <c r="B808" s="29">
        <v>73803.0</v>
      </c>
      <c r="C808" s="55">
        <v>73803.0</v>
      </c>
      <c r="D808" s="27">
        <v>0.0</v>
      </c>
      <c r="E808" s="34"/>
    </row>
    <row r="809" hidden="1">
      <c r="A809" s="54" t="s">
        <v>2549</v>
      </c>
      <c r="B809" s="29">
        <v>85939.0</v>
      </c>
      <c r="C809" s="55">
        <v>85939.0</v>
      </c>
      <c r="D809" s="27">
        <v>0.0</v>
      </c>
      <c r="E809" s="34"/>
    </row>
    <row r="810" hidden="1">
      <c r="A810" s="54" t="s">
        <v>2551</v>
      </c>
      <c r="B810" s="29">
        <v>3692.0</v>
      </c>
      <c r="C810" s="55">
        <v>3692.0</v>
      </c>
      <c r="D810" s="27">
        <v>0.0</v>
      </c>
      <c r="E810" s="34"/>
    </row>
    <row r="811" hidden="1">
      <c r="A811" s="54" t="s">
        <v>2552</v>
      </c>
      <c r="B811" s="29">
        <v>13646.0</v>
      </c>
      <c r="C811" s="55">
        <v>13646.0</v>
      </c>
      <c r="D811" s="27">
        <v>0.0</v>
      </c>
      <c r="E811" s="34"/>
    </row>
    <row r="812" hidden="1">
      <c r="A812" s="35" t="s">
        <v>2553</v>
      </c>
      <c r="B812" s="29">
        <v>335943.0</v>
      </c>
      <c r="C812" s="55">
        <v>335370.0</v>
      </c>
      <c r="D812" s="27">
        <v>-573.0</v>
      </c>
      <c r="E812" s="34"/>
    </row>
    <row r="813" hidden="1">
      <c r="A813" s="36" t="s">
        <v>2554</v>
      </c>
      <c r="B813" s="37" t="s">
        <v>3246</v>
      </c>
      <c r="C813" s="27">
        <v>12.0</v>
      </c>
      <c r="D813" s="27" t="e">
        <v>#VALUE!</v>
      </c>
      <c r="E813" s="57"/>
    </row>
    <row r="814" hidden="1"/>
    <row r="815" hidden="1"/>
    <row r="816" hidden="1">
      <c r="A816" s="5" t="s">
        <v>2524</v>
      </c>
      <c r="B816" s="6"/>
      <c r="C816" s="6"/>
      <c r="D816" s="6"/>
      <c r="E816" s="7"/>
    </row>
    <row r="817" hidden="1">
      <c r="A817" s="10"/>
      <c r="B817" s="11"/>
      <c r="C817" s="11"/>
      <c r="D817" s="11"/>
      <c r="E817" s="12"/>
    </row>
    <row r="818" hidden="1">
      <c r="A818" s="5" t="s">
        <v>2526</v>
      </c>
      <c r="B818" s="6"/>
      <c r="C818" s="6"/>
      <c r="D818" s="6"/>
      <c r="E818" s="7"/>
    </row>
    <row r="819" hidden="1">
      <c r="A819" s="10"/>
      <c r="B819" s="11"/>
      <c r="C819" s="11"/>
      <c r="D819" s="11"/>
      <c r="E819" s="12"/>
    </row>
    <row r="820" hidden="1">
      <c r="A820" s="13">
        <v>45684.0</v>
      </c>
      <c r="B820" s="6"/>
      <c r="C820" s="50" t="s">
        <v>2527</v>
      </c>
      <c r="D820" s="15">
        <v>45688.0</v>
      </c>
      <c r="E820" s="7"/>
    </row>
    <row r="821" hidden="1">
      <c r="A821" s="10"/>
      <c r="B821" s="11"/>
      <c r="C821" s="16"/>
      <c r="D821" s="11"/>
      <c r="E821" s="12"/>
    </row>
    <row r="822" hidden="1">
      <c r="A822" s="51" t="s">
        <v>3211</v>
      </c>
      <c r="B822" s="7"/>
      <c r="C822" s="16"/>
      <c r="D822" s="52" t="s">
        <v>3218</v>
      </c>
      <c r="E822" s="7"/>
    </row>
    <row r="823" hidden="1">
      <c r="A823" s="10"/>
      <c r="B823" s="12"/>
      <c r="C823" s="16"/>
      <c r="D823" s="11"/>
      <c r="E823" s="12"/>
    </row>
    <row r="824" hidden="1">
      <c r="A824" s="19" t="s">
        <v>2528</v>
      </c>
      <c r="B824" s="6"/>
      <c r="C824" s="6"/>
      <c r="D824" s="6"/>
      <c r="E824" s="7"/>
    </row>
    <row r="825" hidden="1">
      <c r="A825" s="20" t="s">
        <v>2529</v>
      </c>
      <c r="B825" s="21" t="s">
        <v>2530</v>
      </c>
      <c r="C825" s="22" t="s">
        <v>2531</v>
      </c>
      <c r="D825" s="21" t="s">
        <v>2532</v>
      </c>
      <c r="E825" s="23" t="s">
        <v>13</v>
      </c>
    </row>
    <row r="826" hidden="1">
      <c r="A826" s="53" t="s">
        <v>2533</v>
      </c>
      <c r="B826" s="25">
        <v>27030.0</v>
      </c>
      <c r="C826" s="26">
        <v>30571.0</v>
      </c>
      <c r="D826" s="27">
        <v>3541.0</v>
      </c>
      <c r="E826" s="28"/>
    </row>
    <row r="827" hidden="1">
      <c r="A827" s="53" t="s">
        <v>2535</v>
      </c>
      <c r="B827" s="29">
        <v>19063.0</v>
      </c>
      <c r="C827" s="26">
        <v>19063.0</v>
      </c>
      <c r="D827" s="27">
        <v>0.0</v>
      </c>
      <c r="E827" s="28"/>
    </row>
    <row r="828" hidden="1">
      <c r="A828" s="53" t="s">
        <v>2536</v>
      </c>
      <c r="B828" s="29">
        <v>0.0</v>
      </c>
      <c r="C828" s="26"/>
      <c r="D828" s="27">
        <v>0.0</v>
      </c>
      <c r="E828" s="34"/>
    </row>
    <row r="829" hidden="1">
      <c r="A829" s="53" t="s">
        <v>2538</v>
      </c>
      <c r="B829" s="29">
        <v>1500.0</v>
      </c>
      <c r="C829" s="26">
        <v>1500.0</v>
      </c>
      <c r="D829" s="27">
        <v>0.0</v>
      </c>
      <c r="E829" s="28"/>
    </row>
    <row r="830" hidden="1">
      <c r="A830" s="31" t="s">
        <v>2540</v>
      </c>
      <c r="B830" s="29">
        <v>0.0</v>
      </c>
      <c r="C830" s="26"/>
      <c r="D830" s="27">
        <v>0.0</v>
      </c>
      <c r="E830" s="28"/>
    </row>
    <row r="831" hidden="1">
      <c r="A831" s="31" t="s">
        <v>2541</v>
      </c>
      <c r="B831" s="29">
        <v>90.0</v>
      </c>
      <c r="C831" s="26">
        <v>90.0</v>
      </c>
      <c r="D831" s="27">
        <v>0.0</v>
      </c>
      <c r="E831" s="28"/>
    </row>
    <row r="832" hidden="1">
      <c r="A832" s="31" t="s">
        <v>2543</v>
      </c>
      <c r="B832" s="29">
        <v>6710.0</v>
      </c>
      <c r="C832" s="26">
        <v>6710.0</v>
      </c>
      <c r="D832" s="27">
        <v>0.0</v>
      </c>
      <c r="E832" s="28" t="s">
        <v>3247</v>
      </c>
    </row>
    <row r="833" hidden="1">
      <c r="A833" s="31" t="s">
        <v>2545</v>
      </c>
      <c r="B833" s="29">
        <v>3520.0</v>
      </c>
      <c r="C833" s="26">
        <v>3560.0</v>
      </c>
      <c r="D833" s="27">
        <v>40.0</v>
      </c>
      <c r="E833" s="34"/>
    </row>
    <row r="834" hidden="1">
      <c r="A834" s="54" t="s">
        <v>2546</v>
      </c>
      <c r="B834" s="29">
        <v>44258.0</v>
      </c>
      <c r="C834" s="29">
        <v>44258.0</v>
      </c>
      <c r="D834" s="27">
        <v>0.0</v>
      </c>
      <c r="E834" s="34"/>
    </row>
    <row r="835" hidden="1">
      <c r="A835" s="54" t="s">
        <v>2547</v>
      </c>
      <c r="B835" s="29">
        <v>14767.0</v>
      </c>
      <c r="C835" s="55">
        <v>14767.0</v>
      </c>
      <c r="D835" s="27">
        <v>0.0</v>
      </c>
      <c r="E835" s="34"/>
    </row>
    <row r="836" hidden="1">
      <c r="A836" s="54" t="s">
        <v>2548</v>
      </c>
      <c r="B836" s="29">
        <v>52431.0</v>
      </c>
      <c r="C836" s="55">
        <v>52431.0</v>
      </c>
      <c r="D836" s="27">
        <v>0.0</v>
      </c>
      <c r="E836" s="34"/>
    </row>
    <row r="837" hidden="1">
      <c r="A837" s="54" t="s">
        <v>2549</v>
      </c>
      <c r="B837" s="29">
        <v>53100.0</v>
      </c>
      <c r="C837" s="55">
        <v>53100.0</v>
      </c>
      <c r="D837" s="27">
        <v>0.0</v>
      </c>
      <c r="E837" s="34"/>
    </row>
    <row r="838" hidden="1">
      <c r="A838" s="54" t="s">
        <v>2551</v>
      </c>
      <c r="B838" s="29">
        <v>2740.0</v>
      </c>
      <c r="C838" s="55">
        <v>2740.0</v>
      </c>
      <c r="D838" s="27">
        <v>0.0</v>
      </c>
      <c r="E838" s="34"/>
    </row>
    <row r="839" hidden="1">
      <c r="A839" s="54" t="s">
        <v>2552</v>
      </c>
      <c r="B839" s="29">
        <v>13760.0</v>
      </c>
      <c r="C839" s="55">
        <v>13760.0</v>
      </c>
      <c r="D839" s="27">
        <v>0.0</v>
      </c>
      <c r="E839" s="34"/>
    </row>
    <row r="840" hidden="1">
      <c r="A840" s="35" t="s">
        <v>2553</v>
      </c>
      <c r="B840" s="29">
        <v>225209.0</v>
      </c>
      <c r="C840" s="55">
        <v>225209.0</v>
      </c>
      <c r="D840" s="27">
        <v>0.0</v>
      </c>
      <c r="E840" s="34"/>
    </row>
    <row r="841" hidden="1">
      <c r="A841" s="36" t="s">
        <v>2554</v>
      </c>
      <c r="B841" s="37">
        <v>0.0</v>
      </c>
      <c r="C841" s="27">
        <v>3581.0</v>
      </c>
      <c r="D841" s="27">
        <v>3581.0</v>
      </c>
      <c r="E841" s="57"/>
    </row>
    <row r="842" hidden="1"/>
    <row r="843" hidden="1"/>
    <row r="844" hidden="1">
      <c r="A844" s="5" t="s">
        <v>2524</v>
      </c>
      <c r="B844" s="6"/>
      <c r="C844" s="6"/>
      <c r="D844" s="6"/>
      <c r="E844" s="7"/>
    </row>
    <row r="845" hidden="1">
      <c r="A845" s="10"/>
      <c r="B845" s="11"/>
      <c r="C845" s="11"/>
      <c r="D845" s="11"/>
      <c r="E845" s="12"/>
    </row>
    <row r="846" hidden="1">
      <c r="A846" s="5" t="s">
        <v>2526</v>
      </c>
      <c r="B846" s="6"/>
      <c r="C846" s="6"/>
      <c r="D846" s="6"/>
      <c r="E846" s="7"/>
    </row>
    <row r="847" hidden="1">
      <c r="A847" s="10"/>
      <c r="B847" s="11"/>
      <c r="C847" s="11"/>
      <c r="D847" s="11"/>
      <c r="E847" s="12"/>
    </row>
    <row r="848" hidden="1">
      <c r="A848" s="13">
        <v>45684.0</v>
      </c>
      <c r="B848" s="6"/>
      <c r="C848" s="50" t="s">
        <v>2527</v>
      </c>
      <c r="D848" s="15">
        <v>45688.0</v>
      </c>
      <c r="E848" s="7"/>
    </row>
    <row r="849" hidden="1">
      <c r="A849" s="10"/>
      <c r="B849" s="11"/>
      <c r="C849" s="16"/>
      <c r="D849" s="11"/>
      <c r="E849" s="12"/>
    </row>
    <row r="850" hidden="1">
      <c r="A850" s="51" t="s">
        <v>3211</v>
      </c>
      <c r="B850" s="7"/>
      <c r="C850" s="16"/>
      <c r="D850" s="52" t="s">
        <v>3218</v>
      </c>
      <c r="E850" s="7"/>
    </row>
    <row r="851" hidden="1">
      <c r="A851" s="10"/>
      <c r="B851" s="12"/>
      <c r="C851" s="16"/>
      <c r="D851" s="11"/>
      <c r="E851" s="12"/>
    </row>
    <row r="852" hidden="1">
      <c r="A852" s="19" t="s">
        <v>2528</v>
      </c>
      <c r="B852" s="6"/>
      <c r="C852" s="6"/>
      <c r="D852" s="6"/>
      <c r="E852" s="7"/>
    </row>
    <row r="853" hidden="1">
      <c r="A853" s="20" t="s">
        <v>2529</v>
      </c>
      <c r="B853" s="21" t="s">
        <v>2530</v>
      </c>
      <c r="C853" s="22" t="s">
        <v>2531</v>
      </c>
      <c r="D853" s="21" t="s">
        <v>2532</v>
      </c>
      <c r="E853" s="23" t="s">
        <v>13</v>
      </c>
    </row>
    <row r="854" hidden="1">
      <c r="A854" s="53" t="s">
        <v>2533</v>
      </c>
      <c r="B854" s="25">
        <v>27030.0</v>
      </c>
      <c r="C854" s="26">
        <v>30571.0</v>
      </c>
      <c r="D854" s="27">
        <v>3541.0</v>
      </c>
      <c r="E854" s="28"/>
    </row>
    <row r="855" hidden="1">
      <c r="A855" s="53" t="s">
        <v>2535</v>
      </c>
      <c r="B855" s="29">
        <v>19063.0</v>
      </c>
      <c r="C855" s="26">
        <v>19063.0</v>
      </c>
      <c r="D855" s="27">
        <v>0.0</v>
      </c>
      <c r="E855" s="28"/>
    </row>
    <row r="856" hidden="1">
      <c r="A856" s="53" t="s">
        <v>2536</v>
      </c>
      <c r="B856" s="29">
        <v>0.0</v>
      </c>
      <c r="C856" s="26"/>
      <c r="D856" s="27">
        <v>0.0</v>
      </c>
      <c r="E856" s="34"/>
    </row>
    <row r="857" hidden="1">
      <c r="A857" s="53" t="s">
        <v>2538</v>
      </c>
      <c r="B857" s="29">
        <v>1500.0</v>
      </c>
      <c r="C857" s="26">
        <v>1500.0</v>
      </c>
      <c r="D857" s="27">
        <v>0.0</v>
      </c>
      <c r="E857" s="28"/>
    </row>
    <row r="858" hidden="1">
      <c r="A858" s="31" t="s">
        <v>2540</v>
      </c>
      <c r="B858" s="29">
        <v>0.0</v>
      </c>
      <c r="C858" s="26"/>
      <c r="D858" s="27">
        <v>0.0</v>
      </c>
      <c r="E858" s="28"/>
    </row>
    <row r="859" hidden="1">
      <c r="A859" s="31" t="s">
        <v>2541</v>
      </c>
      <c r="B859" s="29">
        <v>90.0</v>
      </c>
      <c r="C859" s="26">
        <v>90.0</v>
      </c>
      <c r="D859" s="27">
        <v>0.0</v>
      </c>
      <c r="E859" s="28"/>
    </row>
    <row r="860" hidden="1">
      <c r="A860" s="31" t="s">
        <v>2543</v>
      </c>
      <c r="B860" s="29">
        <v>6710.0</v>
      </c>
      <c r="C860" s="26">
        <v>6710.0</v>
      </c>
      <c r="D860" s="27">
        <v>0.0</v>
      </c>
      <c r="E860" s="28" t="s">
        <v>3247</v>
      </c>
    </row>
    <row r="861" hidden="1">
      <c r="A861" s="31" t="s">
        <v>2545</v>
      </c>
      <c r="B861" s="29">
        <v>3520.0</v>
      </c>
      <c r="C861" s="26">
        <v>3560.0</v>
      </c>
      <c r="D861" s="27">
        <v>40.0</v>
      </c>
      <c r="E861" s="34"/>
    </row>
    <row r="862" hidden="1">
      <c r="A862" s="54" t="s">
        <v>2546</v>
      </c>
      <c r="B862" s="29">
        <v>44258.0</v>
      </c>
      <c r="C862" s="29">
        <v>44258.0</v>
      </c>
      <c r="D862" s="27">
        <v>0.0</v>
      </c>
      <c r="E862" s="34"/>
    </row>
    <row r="863" hidden="1">
      <c r="A863" s="54" t="s">
        <v>2547</v>
      </c>
      <c r="B863" s="29">
        <v>14767.0</v>
      </c>
      <c r="C863" s="55">
        <v>14767.0</v>
      </c>
      <c r="D863" s="27">
        <v>0.0</v>
      </c>
      <c r="E863" s="34"/>
    </row>
    <row r="864" hidden="1">
      <c r="A864" s="54" t="s">
        <v>2548</v>
      </c>
      <c r="B864" s="29">
        <v>52431.0</v>
      </c>
      <c r="C864" s="55">
        <v>52431.0</v>
      </c>
      <c r="D864" s="27">
        <v>0.0</v>
      </c>
      <c r="E864" s="34"/>
    </row>
    <row r="865" hidden="1">
      <c r="A865" s="54" t="s">
        <v>2549</v>
      </c>
      <c r="B865" s="29">
        <v>53100.0</v>
      </c>
      <c r="C865" s="55">
        <v>53100.0</v>
      </c>
      <c r="D865" s="27">
        <v>0.0</v>
      </c>
      <c r="E865" s="34"/>
    </row>
    <row r="866" hidden="1">
      <c r="A866" s="54" t="s">
        <v>2551</v>
      </c>
      <c r="B866" s="29">
        <v>2740.0</v>
      </c>
      <c r="C866" s="55">
        <v>2740.0</v>
      </c>
      <c r="D866" s="27">
        <v>0.0</v>
      </c>
      <c r="E866" s="34"/>
    </row>
    <row r="867" hidden="1">
      <c r="A867" s="54" t="s">
        <v>2552</v>
      </c>
      <c r="B867" s="29">
        <v>13760.0</v>
      </c>
      <c r="C867" s="55">
        <v>13760.0</v>
      </c>
      <c r="D867" s="27">
        <v>0.0</v>
      </c>
      <c r="E867" s="34"/>
    </row>
    <row r="868" hidden="1">
      <c r="A868" s="35" t="s">
        <v>2553</v>
      </c>
      <c r="B868" s="29">
        <v>225209.0</v>
      </c>
      <c r="C868" s="55">
        <v>225209.0</v>
      </c>
      <c r="D868" s="27">
        <v>0.0</v>
      </c>
      <c r="E868" s="34"/>
    </row>
    <row r="869" hidden="1">
      <c r="A869" s="36" t="s">
        <v>2554</v>
      </c>
      <c r="B869" s="37">
        <v>0.0</v>
      </c>
      <c r="C869" s="27">
        <v>3581.0</v>
      </c>
      <c r="D869" s="27">
        <v>3581.0</v>
      </c>
      <c r="E869" s="57"/>
    </row>
    <row r="870" hidden="1"/>
    <row r="871" hidden="1"/>
    <row r="872" hidden="1">
      <c r="A872" s="5" t="s">
        <v>2524</v>
      </c>
      <c r="B872" s="6"/>
      <c r="C872" s="6"/>
      <c r="D872" s="6"/>
      <c r="E872" s="7"/>
    </row>
    <row r="873" hidden="1">
      <c r="A873" s="10"/>
      <c r="B873" s="11"/>
      <c r="C873" s="11"/>
      <c r="D873" s="11"/>
      <c r="E873" s="12"/>
    </row>
    <row r="874" hidden="1">
      <c r="A874" s="5" t="s">
        <v>2526</v>
      </c>
      <c r="B874" s="6"/>
      <c r="C874" s="6"/>
      <c r="D874" s="6"/>
      <c r="E874" s="7"/>
    </row>
    <row r="875" hidden="1">
      <c r="A875" s="10"/>
      <c r="B875" s="11"/>
      <c r="C875" s="11"/>
      <c r="D875" s="11"/>
      <c r="E875" s="12"/>
    </row>
    <row r="876" hidden="1">
      <c r="A876" s="13">
        <v>45689.0</v>
      </c>
      <c r="B876" s="6"/>
      <c r="C876" s="50" t="s">
        <v>2527</v>
      </c>
      <c r="D876" s="15">
        <v>45690.0</v>
      </c>
      <c r="E876" s="7"/>
    </row>
    <row r="877" hidden="1">
      <c r="A877" s="10"/>
      <c r="B877" s="11"/>
      <c r="C877" s="16"/>
      <c r="D877" s="11"/>
      <c r="E877" s="12"/>
    </row>
    <row r="878" hidden="1">
      <c r="A878" s="51" t="s">
        <v>3220</v>
      </c>
      <c r="B878" s="7"/>
      <c r="C878" s="16"/>
      <c r="D878" s="52" t="s">
        <v>3212</v>
      </c>
      <c r="E878" s="7"/>
    </row>
    <row r="879" hidden="1">
      <c r="A879" s="10"/>
      <c r="B879" s="12"/>
      <c r="C879" s="16"/>
      <c r="D879" s="11"/>
      <c r="E879" s="12"/>
    </row>
    <row r="880" hidden="1">
      <c r="A880" s="19" t="s">
        <v>2528</v>
      </c>
      <c r="B880" s="6"/>
      <c r="C880" s="6"/>
      <c r="D880" s="6"/>
      <c r="E880" s="7"/>
    </row>
    <row r="881" hidden="1">
      <c r="A881" s="20" t="s">
        <v>2529</v>
      </c>
      <c r="B881" s="21" t="s">
        <v>2530</v>
      </c>
      <c r="C881" s="22" t="s">
        <v>2531</v>
      </c>
      <c r="D881" s="21" t="s">
        <v>2532</v>
      </c>
      <c r="E881" s="23" t="s">
        <v>13</v>
      </c>
    </row>
    <row r="882" hidden="1">
      <c r="A882" s="53" t="s">
        <v>2533</v>
      </c>
      <c r="B882" s="25">
        <v>13298.0</v>
      </c>
      <c r="C882" s="26">
        <v>13298.0</v>
      </c>
      <c r="D882" s="27">
        <v>0.0</v>
      </c>
      <c r="E882" s="28"/>
    </row>
    <row r="883" hidden="1">
      <c r="A883" s="53" t="s">
        <v>2535</v>
      </c>
      <c r="B883" s="29">
        <v>8102.0</v>
      </c>
      <c r="C883" s="26">
        <v>8102.0</v>
      </c>
      <c r="D883" s="27">
        <v>0.0</v>
      </c>
      <c r="E883" s="28"/>
    </row>
    <row r="884" hidden="1">
      <c r="A884" s="53" t="s">
        <v>2536</v>
      </c>
      <c r="B884" s="29">
        <v>0.0</v>
      </c>
      <c r="C884" s="26"/>
      <c r="D884" s="27">
        <v>0.0</v>
      </c>
      <c r="E884" s="34"/>
    </row>
    <row r="885" hidden="1">
      <c r="A885" s="53" t="s">
        <v>2538</v>
      </c>
      <c r="B885" s="29">
        <v>500.0</v>
      </c>
      <c r="C885" s="26">
        <v>500.0</v>
      </c>
      <c r="D885" s="27">
        <v>0.0</v>
      </c>
      <c r="E885" s="28"/>
    </row>
    <row r="886" hidden="1">
      <c r="A886" s="31" t="s">
        <v>2540</v>
      </c>
      <c r="B886" s="29">
        <v>0.0</v>
      </c>
      <c r="C886" s="26"/>
      <c r="D886" s="27">
        <v>0.0</v>
      </c>
      <c r="E886" s="28"/>
    </row>
    <row r="887" hidden="1">
      <c r="A887" s="31" t="s">
        <v>2541</v>
      </c>
      <c r="B887" s="29">
        <v>0.0</v>
      </c>
      <c r="C887" s="26"/>
      <c r="D887" s="27">
        <v>0.0</v>
      </c>
      <c r="E887" s="28"/>
    </row>
    <row r="888" hidden="1">
      <c r="A888" s="31" t="s">
        <v>2543</v>
      </c>
      <c r="B888" s="29">
        <v>0.0</v>
      </c>
      <c r="C888" s="26"/>
      <c r="D888" s="27">
        <v>0.0</v>
      </c>
      <c r="E888" s="28"/>
    </row>
    <row r="889" hidden="1">
      <c r="A889" s="31" t="s">
        <v>2545</v>
      </c>
      <c r="B889" s="29">
        <v>2240.0</v>
      </c>
      <c r="C889" s="26">
        <v>2240.0</v>
      </c>
      <c r="D889" s="27">
        <v>0.0</v>
      </c>
      <c r="E889" s="34"/>
    </row>
    <row r="890" hidden="1">
      <c r="A890" s="54" t="s">
        <v>2546</v>
      </c>
      <c r="B890" s="29">
        <v>18166.0</v>
      </c>
      <c r="C890" s="29">
        <v>18166.0</v>
      </c>
      <c r="D890" s="27">
        <v>0.0</v>
      </c>
      <c r="E890" s="34"/>
    </row>
    <row r="891" hidden="1">
      <c r="A891" s="54" t="s">
        <v>2547</v>
      </c>
      <c r="B891" s="29">
        <v>6346.0</v>
      </c>
      <c r="C891" s="55">
        <v>6346.0</v>
      </c>
      <c r="D891" s="27">
        <v>0.0</v>
      </c>
      <c r="E891" s="34"/>
    </row>
    <row r="892" hidden="1">
      <c r="A892" s="54" t="s">
        <v>2548</v>
      </c>
      <c r="B892" s="29">
        <v>25453.0</v>
      </c>
      <c r="C892" s="55">
        <v>25453.0</v>
      </c>
      <c r="D892" s="27">
        <v>0.0</v>
      </c>
      <c r="E892" s="34"/>
    </row>
    <row r="893" hidden="1">
      <c r="A893" s="54" t="s">
        <v>2549</v>
      </c>
      <c r="B893" s="29">
        <v>24718.0</v>
      </c>
      <c r="C893" s="55">
        <v>24718.0</v>
      </c>
      <c r="D893" s="27">
        <v>0.0</v>
      </c>
      <c r="E893" s="34"/>
    </row>
    <row r="894" hidden="1">
      <c r="A894" s="54" t="s">
        <v>2551</v>
      </c>
      <c r="B894" s="29">
        <v>2035.0</v>
      </c>
      <c r="C894" s="55">
        <v>2035.0</v>
      </c>
      <c r="D894" s="27">
        <v>0.0</v>
      </c>
      <c r="E894" s="34"/>
    </row>
    <row r="895" hidden="1">
      <c r="A895" s="54" t="s">
        <v>2552</v>
      </c>
      <c r="B895" s="29">
        <v>6226.0</v>
      </c>
      <c r="C895" s="55">
        <v>6226.0</v>
      </c>
      <c r="D895" s="27">
        <v>0.0</v>
      </c>
      <c r="E895" s="34"/>
    </row>
    <row r="896" hidden="1">
      <c r="A896" s="35" t="s">
        <v>2553</v>
      </c>
      <c r="B896" s="29">
        <v>104360.0</v>
      </c>
      <c r="C896" s="55">
        <v>104360.0</v>
      </c>
      <c r="D896" s="27">
        <v>0.0</v>
      </c>
      <c r="E896" s="34"/>
    </row>
    <row r="897" hidden="1">
      <c r="A897" s="36" t="s">
        <v>2554</v>
      </c>
      <c r="B897" s="37">
        <v>-3502.0</v>
      </c>
      <c r="C897" s="27">
        <v>-3502.0</v>
      </c>
      <c r="D897" s="27">
        <v>0.0</v>
      </c>
      <c r="E897" s="38" t="s">
        <v>3248</v>
      </c>
    </row>
    <row r="898" hidden="1"/>
    <row r="899" hidden="1"/>
    <row r="900" hidden="1">
      <c r="A900" s="5" t="s">
        <v>2524</v>
      </c>
      <c r="B900" s="6"/>
      <c r="C900" s="6"/>
      <c r="D900" s="6"/>
      <c r="E900" s="7"/>
    </row>
    <row r="901" hidden="1">
      <c r="A901" s="10"/>
      <c r="B901" s="11"/>
      <c r="C901" s="11"/>
      <c r="D901" s="11"/>
      <c r="E901" s="12"/>
    </row>
    <row r="902" hidden="1">
      <c r="A902" s="5" t="s">
        <v>2526</v>
      </c>
      <c r="B902" s="6"/>
      <c r="C902" s="6"/>
      <c r="D902" s="6"/>
      <c r="E902" s="7"/>
    </row>
    <row r="903" hidden="1">
      <c r="A903" s="10"/>
      <c r="B903" s="11"/>
      <c r="C903" s="11"/>
      <c r="D903" s="11"/>
      <c r="E903" s="12"/>
    </row>
    <row r="904" hidden="1">
      <c r="A904" s="13">
        <v>45691.0</v>
      </c>
      <c r="B904" s="6"/>
      <c r="C904" s="50" t="s">
        <v>2527</v>
      </c>
      <c r="D904" s="15">
        <v>45697.0</v>
      </c>
      <c r="E904" s="7"/>
    </row>
    <row r="905" hidden="1">
      <c r="A905" s="10"/>
      <c r="B905" s="11"/>
      <c r="C905" s="16"/>
      <c r="D905" s="11"/>
      <c r="E905" s="12"/>
    </row>
    <row r="906" hidden="1">
      <c r="A906" s="51" t="s">
        <v>3211</v>
      </c>
      <c r="B906" s="7"/>
      <c r="C906" s="16"/>
      <c r="D906" s="52" t="s">
        <v>3212</v>
      </c>
      <c r="E906" s="7"/>
    </row>
    <row r="907" hidden="1">
      <c r="A907" s="10"/>
      <c r="B907" s="12"/>
      <c r="C907" s="16"/>
      <c r="D907" s="11"/>
      <c r="E907" s="12"/>
    </row>
    <row r="908" hidden="1">
      <c r="A908" s="19" t="s">
        <v>2528</v>
      </c>
      <c r="B908" s="6"/>
      <c r="C908" s="6"/>
      <c r="D908" s="6"/>
      <c r="E908" s="7"/>
    </row>
    <row r="909" hidden="1">
      <c r="A909" s="20" t="s">
        <v>2529</v>
      </c>
      <c r="B909" s="21" t="s">
        <v>2530</v>
      </c>
      <c r="C909" s="22" t="s">
        <v>2531</v>
      </c>
      <c r="D909" s="21" t="s">
        <v>2532</v>
      </c>
      <c r="E909" s="23" t="s">
        <v>13</v>
      </c>
    </row>
    <row r="910" hidden="1">
      <c r="A910" s="53" t="s">
        <v>2533</v>
      </c>
      <c r="B910" s="25">
        <v>27847.0</v>
      </c>
      <c r="C910" s="26">
        <v>27846.0</v>
      </c>
      <c r="D910" s="27">
        <v>-1.0</v>
      </c>
      <c r="E910" s="28" t="s">
        <v>3249</v>
      </c>
    </row>
    <row r="911" hidden="1">
      <c r="A911" s="53" t="s">
        <v>2535</v>
      </c>
      <c r="B911" s="29">
        <v>31904.0</v>
      </c>
      <c r="C911" s="26">
        <v>31904.0</v>
      </c>
      <c r="D911" s="27">
        <v>0.0</v>
      </c>
      <c r="E911" s="28"/>
    </row>
    <row r="912" hidden="1">
      <c r="A912" s="53" t="s">
        <v>2536</v>
      </c>
      <c r="B912" s="29">
        <v>0.0</v>
      </c>
      <c r="C912" s="26"/>
      <c r="D912" s="27">
        <v>0.0</v>
      </c>
      <c r="E912" s="34"/>
    </row>
    <row r="913" hidden="1">
      <c r="A913" s="53" t="s">
        <v>2538</v>
      </c>
      <c r="B913" s="29">
        <v>1500.0</v>
      </c>
      <c r="C913" s="26">
        <v>1500.0</v>
      </c>
      <c r="D913" s="27">
        <v>0.0</v>
      </c>
      <c r="E913" s="28"/>
    </row>
    <row r="914" hidden="1">
      <c r="A914" s="31" t="s">
        <v>2540</v>
      </c>
      <c r="B914" s="29">
        <v>800.0</v>
      </c>
      <c r="C914" s="26"/>
      <c r="D914" s="27">
        <v>-800.0</v>
      </c>
      <c r="E914" s="28" t="s">
        <v>3250</v>
      </c>
    </row>
    <row r="915" hidden="1">
      <c r="A915" s="31" t="s">
        <v>2541</v>
      </c>
      <c r="B915" s="29">
        <v>88.0</v>
      </c>
      <c r="C915" s="26">
        <v>88.0</v>
      </c>
      <c r="D915" s="27">
        <v>0.0</v>
      </c>
      <c r="E915" s="28"/>
    </row>
    <row r="916" hidden="1">
      <c r="A916" s="31" t="s">
        <v>2543</v>
      </c>
      <c r="B916" s="29">
        <v>440.0</v>
      </c>
      <c r="C916" s="26">
        <v>440.0</v>
      </c>
      <c r="D916" s="27">
        <v>0.0</v>
      </c>
      <c r="E916" s="28"/>
    </row>
    <row r="917" hidden="1">
      <c r="A917" s="31" t="s">
        <v>2545</v>
      </c>
      <c r="B917" s="29">
        <v>5320.0</v>
      </c>
      <c r="C917" s="26">
        <v>5980.0</v>
      </c>
      <c r="D917" s="27">
        <v>660.0</v>
      </c>
      <c r="E917" s="34"/>
    </row>
    <row r="918" hidden="1">
      <c r="A918" s="54" t="s">
        <v>2546</v>
      </c>
      <c r="B918" s="29">
        <v>52165.0</v>
      </c>
      <c r="C918" s="29">
        <v>52165.0</v>
      </c>
      <c r="D918" s="27">
        <v>0.0</v>
      </c>
      <c r="E918" s="34"/>
    </row>
    <row r="919" hidden="1">
      <c r="A919" s="54" t="s">
        <v>2547</v>
      </c>
      <c r="B919" s="29">
        <v>41230.09999999999</v>
      </c>
      <c r="C919" s="55">
        <v>41230.100000000064</v>
      </c>
      <c r="D919" s="27">
        <v>7.275957614183426E-11</v>
      </c>
      <c r="E919" s="34"/>
    </row>
    <row r="920" hidden="1">
      <c r="A920" s="54" t="s">
        <v>2548</v>
      </c>
      <c r="B920" s="29">
        <v>58835.0</v>
      </c>
      <c r="C920" s="55">
        <v>58835.0</v>
      </c>
      <c r="D920" s="27">
        <v>0.0</v>
      </c>
      <c r="E920" s="34"/>
    </row>
    <row r="921" hidden="1">
      <c r="A921" s="54" t="s">
        <v>2549</v>
      </c>
      <c r="B921" s="29">
        <v>89731.0</v>
      </c>
      <c r="C921" s="55">
        <v>89731.0</v>
      </c>
      <c r="D921" s="27">
        <v>0.0</v>
      </c>
      <c r="E921" s="34"/>
    </row>
    <row r="922" hidden="1">
      <c r="A922" s="54" t="s">
        <v>2551</v>
      </c>
      <c r="B922" s="29">
        <v>1163.0</v>
      </c>
      <c r="C922" s="55">
        <v>1163.0</v>
      </c>
      <c r="D922" s="27">
        <v>0.0</v>
      </c>
      <c r="E922" s="34"/>
    </row>
    <row r="923" hidden="1">
      <c r="A923" s="54" t="s">
        <v>2552</v>
      </c>
      <c r="B923" s="29">
        <v>7815.0</v>
      </c>
      <c r="C923" s="55">
        <v>7815.0</v>
      </c>
      <c r="D923" s="27">
        <v>0.0</v>
      </c>
      <c r="E923" s="34"/>
    </row>
    <row r="924" hidden="1">
      <c r="A924" s="35" t="s">
        <v>2553</v>
      </c>
      <c r="B924" s="29">
        <v>311008.60000000003</v>
      </c>
      <c r="C924" s="55">
        <v>311008.6</v>
      </c>
      <c r="D924" s="27">
        <v>-5.820766091346741E-11</v>
      </c>
      <c r="E924" s="34"/>
    </row>
    <row r="925" hidden="1">
      <c r="A925" s="36" t="s">
        <v>2554</v>
      </c>
      <c r="B925" s="37">
        <v>14.49999999994543</v>
      </c>
      <c r="C925" s="27">
        <v>-126.49999999988358</v>
      </c>
      <c r="D925" s="27">
        <v>-140.99999999982901</v>
      </c>
      <c r="E925" s="38"/>
    </row>
    <row r="926" hidden="1"/>
    <row r="927" hidden="1"/>
    <row r="928" hidden="1">
      <c r="A928" s="5" t="s">
        <v>2524</v>
      </c>
      <c r="B928" s="6"/>
      <c r="C928" s="6"/>
      <c r="D928" s="6"/>
      <c r="E928" s="7"/>
    </row>
    <row r="929" hidden="1">
      <c r="A929" s="10"/>
      <c r="B929" s="11"/>
      <c r="C929" s="11"/>
      <c r="D929" s="11"/>
      <c r="E929" s="12"/>
    </row>
    <row r="930" hidden="1">
      <c r="A930" s="5" t="s">
        <v>2526</v>
      </c>
      <c r="B930" s="6"/>
      <c r="C930" s="6"/>
      <c r="D930" s="6"/>
      <c r="E930" s="7"/>
    </row>
    <row r="931" hidden="1">
      <c r="A931" s="10"/>
      <c r="B931" s="11"/>
      <c r="C931" s="11"/>
      <c r="D931" s="11"/>
      <c r="E931" s="12"/>
    </row>
    <row r="932" hidden="1">
      <c r="A932" s="13">
        <v>45698.0</v>
      </c>
      <c r="B932" s="6"/>
      <c r="C932" s="50" t="s">
        <v>2527</v>
      </c>
      <c r="D932" s="15">
        <v>45704.0</v>
      </c>
      <c r="E932" s="7"/>
    </row>
    <row r="933" hidden="1">
      <c r="A933" s="10"/>
      <c r="B933" s="11"/>
      <c r="C933" s="16"/>
      <c r="D933" s="11"/>
      <c r="E933" s="12"/>
    </row>
    <row r="934" hidden="1">
      <c r="A934" s="51" t="s">
        <v>3211</v>
      </c>
      <c r="B934" s="7"/>
      <c r="C934" s="16"/>
      <c r="D934" s="52" t="s">
        <v>3212</v>
      </c>
      <c r="E934" s="7"/>
    </row>
    <row r="935" hidden="1">
      <c r="A935" s="10"/>
      <c r="B935" s="12"/>
      <c r="C935" s="16"/>
      <c r="D935" s="11"/>
      <c r="E935" s="12"/>
    </row>
    <row r="936" hidden="1">
      <c r="A936" s="19" t="s">
        <v>2528</v>
      </c>
      <c r="B936" s="6"/>
      <c r="C936" s="6"/>
      <c r="D936" s="6"/>
      <c r="E936" s="7"/>
    </row>
    <row r="937" hidden="1">
      <c r="A937" s="20" t="s">
        <v>2529</v>
      </c>
      <c r="B937" s="21" t="s">
        <v>2530</v>
      </c>
      <c r="C937" s="22" t="s">
        <v>2531</v>
      </c>
      <c r="D937" s="21" t="s">
        <v>2532</v>
      </c>
      <c r="E937" s="23" t="s">
        <v>13</v>
      </c>
    </row>
    <row r="938" hidden="1">
      <c r="A938" s="53" t="s">
        <v>2533</v>
      </c>
      <c r="B938" s="25">
        <v>30291.0</v>
      </c>
      <c r="C938" s="26">
        <v>30297.0</v>
      </c>
      <c r="D938" s="27">
        <v>6.0</v>
      </c>
      <c r="E938" s="28" t="s">
        <v>3251</v>
      </c>
    </row>
    <row r="939" hidden="1">
      <c r="A939" s="53" t="s">
        <v>2535</v>
      </c>
      <c r="B939" s="29">
        <v>32476.0</v>
      </c>
      <c r="C939" s="26">
        <v>32476.0</v>
      </c>
      <c r="D939" s="27">
        <v>0.0</v>
      </c>
      <c r="E939" s="28"/>
    </row>
    <row r="940" hidden="1">
      <c r="A940" s="53" t="s">
        <v>2536</v>
      </c>
      <c r="B940" s="29">
        <v>280.0</v>
      </c>
      <c r="C940" s="26">
        <v>280.0</v>
      </c>
      <c r="D940" s="27">
        <v>0.0</v>
      </c>
      <c r="E940" s="34"/>
    </row>
    <row r="941" hidden="1">
      <c r="A941" s="53" t="s">
        <v>2538</v>
      </c>
      <c r="B941" s="29">
        <v>2000.0</v>
      </c>
      <c r="C941" s="26">
        <v>2000.0</v>
      </c>
      <c r="D941" s="27">
        <v>0.0</v>
      </c>
      <c r="E941" s="28"/>
    </row>
    <row r="942" hidden="1">
      <c r="A942" s="31" t="s">
        <v>2540</v>
      </c>
      <c r="B942" s="29">
        <v>1080.0</v>
      </c>
      <c r="C942" s="26"/>
      <c r="D942" s="27">
        <v>-1080.0</v>
      </c>
      <c r="E942" s="28"/>
    </row>
    <row r="943" hidden="1">
      <c r="A943" s="31" t="s">
        <v>2541</v>
      </c>
      <c r="B943" s="29">
        <v>90.0</v>
      </c>
      <c r="C943" s="26">
        <v>90.0</v>
      </c>
      <c r="D943" s="27">
        <v>0.0</v>
      </c>
      <c r="E943" s="28"/>
    </row>
    <row r="944" hidden="1">
      <c r="A944" s="31" t="s">
        <v>2543</v>
      </c>
      <c r="B944" s="29">
        <v>1093.0</v>
      </c>
      <c r="C944" s="26">
        <v>1093.0</v>
      </c>
      <c r="D944" s="27">
        <v>0.0</v>
      </c>
      <c r="E944" s="28"/>
    </row>
    <row r="945" hidden="1">
      <c r="A945" s="31" t="s">
        <v>2545</v>
      </c>
      <c r="B945" s="29">
        <v>5320.0</v>
      </c>
      <c r="C945" s="26">
        <v>6400.0</v>
      </c>
      <c r="D945" s="27">
        <v>1080.0</v>
      </c>
      <c r="E945" s="34"/>
    </row>
    <row r="946" hidden="1">
      <c r="A946" s="54" t="s">
        <v>2546</v>
      </c>
      <c r="B946" s="29">
        <v>60594.0</v>
      </c>
      <c r="C946" s="29">
        <v>60594.0</v>
      </c>
      <c r="D946" s="27">
        <v>0.0</v>
      </c>
      <c r="E946" s="34"/>
    </row>
    <row r="947" hidden="1">
      <c r="A947" s="54" t="s">
        <v>2547</v>
      </c>
      <c r="B947" s="29">
        <v>26862.0</v>
      </c>
      <c r="C947" s="55">
        <v>26862.0</v>
      </c>
      <c r="D947" s="27">
        <v>0.0</v>
      </c>
      <c r="E947" s="34"/>
    </row>
    <row r="948" hidden="1">
      <c r="A948" s="54" t="s">
        <v>2548</v>
      </c>
      <c r="B948" s="29">
        <v>77468.0</v>
      </c>
      <c r="C948" s="55">
        <v>77468.0</v>
      </c>
      <c r="D948" s="27">
        <v>0.0</v>
      </c>
      <c r="E948" s="34"/>
    </row>
    <row r="949" hidden="1">
      <c r="A949" s="54" t="s">
        <v>2549</v>
      </c>
      <c r="B949" s="29">
        <v>103772.0</v>
      </c>
      <c r="C949" s="55">
        <v>103772.0</v>
      </c>
      <c r="D949" s="27">
        <v>0.0</v>
      </c>
      <c r="E949" s="34"/>
    </row>
    <row r="950" hidden="1">
      <c r="A950" s="54" t="s">
        <v>2551</v>
      </c>
      <c r="B950" s="29">
        <v>3693.0</v>
      </c>
      <c r="C950" s="55">
        <v>3693.0</v>
      </c>
      <c r="D950" s="27">
        <v>0.0</v>
      </c>
      <c r="E950" s="34"/>
    </row>
    <row r="951" hidden="1">
      <c r="A951" s="54" t="s">
        <v>2552</v>
      </c>
      <c r="B951" s="29">
        <v>11112.0</v>
      </c>
      <c r="C951" s="55">
        <v>11112.0</v>
      </c>
      <c r="D951" s="27">
        <v>0.0</v>
      </c>
      <c r="E951" s="34"/>
    </row>
    <row r="952" hidden="1">
      <c r="A952" s="35" t="s">
        <v>2553</v>
      </c>
      <c r="B952" s="29">
        <v>345018.0</v>
      </c>
      <c r="C952" s="55">
        <v>345018.0</v>
      </c>
      <c r="D952" s="27">
        <v>0.0</v>
      </c>
      <c r="E952" s="34"/>
    </row>
    <row r="953" hidden="1">
      <c r="A953" s="36" t="s">
        <v>2554</v>
      </c>
      <c r="B953" s="37">
        <v>1.0</v>
      </c>
      <c r="C953" s="27">
        <v>7.0</v>
      </c>
      <c r="D953" s="27">
        <v>6.0</v>
      </c>
      <c r="E953" s="38"/>
    </row>
    <row r="954" hidden="1"/>
    <row r="955" hidden="1"/>
    <row r="956" hidden="1">
      <c r="A956" s="5" t="s">
        <v>2524</v>
      </c>
      <c r="B956" s="6"/>
      <c r="C956" s="6"/>
      <c r="D956" s="6"/>
      <c r="E956" s="7"/>
    </row>
    <row r="957" hidden="1">
      <c r="A957" s="10"/>
      <c r="B957" s="11"/>
      <c r="C957" s="11"/>
      <c r="D957" s="11"/>
      <c r="E957" s="12"/>
    </row>
    <row r="958" hidden="1">
      <c r="A958" s="5" t="s">
        <v>2526</v>
      </c>
      <c r="B958" s="6"/>
      <c r="C958" s="6"/>
      <c r="D958" s="6"/>
      <c r="E958" s="7"/>
    </row>
    <row r="959" hidden="1">
      <c r="A959" s="10"/>
      <c r="B959" s="11"/>
      <c r="C959" s="11"/>
      <c r="D959" s="11"/>
      <c r="E959" s="12"/>
    </row>
    <row r="960" hidden="1">
      <c r="A960" s="13">
        <v>45705.0</v>
      </c>
      <c r="B960" s="6"/>
      <c r="C960" s="50" t="s">
        <v>2527</v>
      </c>
      <c r="D960" s="15">
        <v>45711.0</v>
      </c>
      <c r="E960" s="7"/>
    </row>
    <row r="961" hidden="1">
      <c r="A961" s="10"/>
      <c r="B961" s="11"/>
      <c r="C961" s="16"/>
      <c r="D961" s="11"/>
      <c r="E961" s="12"/>
    </row>
    <row r="962" hidden="1">
      <c r="A962" s="51" t="s">
        <v>3211</v>
      </c>
      <c r="B962" s="7"/>
      <c r="C962" s="16"/>
      <c r="D962" s="52" t="s">
        <v>3212</v>
      </c>
      <c r="E962" s="7"/>
    </row>
    <row r="963" hidden="1">
      <c r="A963" s="10"/>
      <c r="B963" s="12"/>
      <c r="C963" s="16"/>
      <c r="D963" s="11"/>
      <c r="E963" s="12"/>
    </row>
    <row r="964" hidden="1">
      <c r="A964" s="19" t="s">
        <v>2528</v>
      </c>
      <c r="B964" s="6"/>
      <c r="C964" s="6"/>
      <c r="D964" s="6"/>
      <c r="E964" s="7"/>
    </row>
    <row r="965" hidden="1">
      <c r="A965" s="20" t="s">
        <v>2529</v>
      </c>
      <c r="B965" s="21" t="s">
        <v>2530</v>
      </c>
      <c r="C965" s="22" t="s">
        <v>2531</v>
      </c>
      <c r="D965" s="21" t="s">
        <v>2532</v>
      </c>
      <c r="E965" s="23" t="s">
        <v>13</v>
      </c>
    </row>
    <row r="966" hidden="1">
      <c r="A966" s="53" t="s">
        <v>2533</v>
      </c>
      <c r="B966" s="25">
        <v>29582.0</v>
      </c>
      <c r="C966" s="26">
        <v>29508.0</v>
      </c>
      <c r="D966" s="27">
        <v>-74.0</v>
      </c>
      <c r="E966" s="28" t="s">
        <v>3252</v>
      </c>
    </row>
    <row r="967" hidden="1">
      <c r="A967" s="53" t="s">
        <v>2535</v>
      </c>
      <c r="B967" s="29">
        <v>31739.0</v>
      </c>
      <c r="C967" s="26">
        <v>31739.0</v>
      </c>
      <c r="D967" s="27">
        <v>0.0</v>
      </c>
      <c r="E967" s="28"/>
    </row>
    <row r="968" hidden="1">
      <c r="A968" s="53" t="s">
        <v>2536</v>
      </c>
      <c r="B968" s="29">
        <v>585.0</v>
      </c>
      <c r="C968" s="26">
        <v>660.0</v>
      </c>
      <c r="D968" s="27">
        <v>75.0</v>
      </c>
      <c r="E968" s="28" t="s">
        <v>3253</v>
      </c>
    </row>
    <row r="969" hidden="1">
      <c r="A969" s="53" t="s">
        <v>2538</v>
      </c>
      <c r="B969" s="29">
        <v>2000.0</v>
      </c>
      <c r="C969" s="26">
        <v>2000.0</v>
      </c>
      <c r="D969" s="27">
        <v>0.0</v>
      </c>
      <c r="E969" s="28"/>
    </row>
    <row r="970" hidden="1">
      <c r="A970" s="31" t="s">
        <v>2540</v>
      </c>
      <c r="B970" s="29">
        <v>440.0</v>
      </c>
      <c r="C970" s="26"/>
      <c r="D970" s="27">
        <v>-440.0</v>
      </c>
      <c r="E970" s="28"/>
    </row>
    <row r="971" hidden="1">
      <c r="A971" s="31" t="s">
        <v>2541</v>
      </c>
      <c r="B971" s="29">
        <v>0.0</v>
      </c>
      <c r="C971" s="26"/>
      <c r="D971" s="27">
        <v>0.0</v>
      </c>
      <c r="E971" s="28"/>
    </row>
    <row r="972" hidden="1">
      <c r="A972" s="31" t="s">
        <v>2543</v>
      </c>
      <c r="B972" s="29">
        <v>2099.0</v>
      </c>
      <c r="C972" s="26">
        <v>2099.0</v>
      </c>
      <c r="D972" s="27">
        <v>0.0</v>
      </c>
      <c r="E972" s="28" t="s">
        <v>3254</v>
      </c>
    </row>
    <row r="973" hidden="1">
      <c r="A973" s="31" t="s">
        <v>2545</v>
      </c>
      <c r="B973" s="29">
        <v>5280.0</v>
      </c>
      <c r="C973" s="26">
        <v>5720.0</v>
      </c>
      <c r="D973" s="27">
        <v>440.0</v>
      </c>
      <c r="E973" s="34"/>
    </row>
    <row r="974" hidden="1">
      <c r="A974" s="54" t="s">
        <v>2546</v>
      </c>
      <c r="B974" s="29">
        <v>70172.0</v>
      </c>
      <c r="C974" s="29">
        <v>70172.0</v>
      </c>
      <c r="D974" s="27">
        <v>0.0</v>
      </c>
      <c r="E974" s="34"/>
    </row>
    <row r="975" hidden="1">
      <c r="A975" s="54" t="s">
        <v>2547</v>
      </c>
      <c r="B975" s="29">
        <v>29552.0</v>
      </c>
      <c r="C975" s="55">
        <v>29552.0</v>
      </c>
      <c r="D975" s="27">
        <v>0.0</v>
      </c>
      <c r="E975" s="34"/>
    </row>
    <row r="976" hidden="1">
      <c r="A976" s="54" t="s">
        <v>2548</v>
      </c>
      <c r="B976" s="29">
        <v>63189.0</v>
      </c>
      <c r="C976" s="55">
        <v>63189.0</v>
      </c>
      <c r="D976" s="27">
        <v>0.0</v>
      </c>
      <c r="E976" s="34"/>
    </row>
    <row r="977" hidden="1">
      <c r="A977" s="54" t="s">
        <v>2549</v>
      </c>
      <c r="B977" s="29">
        <v>98516.0</v>
      </c>
      <c r="C977" s="55">
        <v>98516.0</v>
      </c>
      <c r="D977" s="27">
        <v>0.0</v>
      </c>
      <c r="E977" s="34"/>
    </row>
    <row r="978" hidden="1">
      <c r="A978" s="54" t="s">
        <v>2551</v>
      </c>
      <c r="B978" s="29">
        <v>3911.0</v>
      </c>
      <c r="C978" s="55">
        <v>3911.0</v>
      </c>
      <c r="D978" s="27">
        <v>0.0</v>
      </c>
      <c r="E978" s="34"/>
    </row>
    <row r="979" hidden="1">
      <c r="A979" s="54" t="s">
        <v>2552</v>
      </c>
      <c r="B979" s="29">
        <v>11650.0</v>
      </c>
      <c r="C979" s="55">
        <v>11650.0</v>
      </c>
      <c r="D979" s="27">
        <v>0.0</v>
      </c>
      <c r="E979" s="34"/>
    </row>
    <row r="980" hidden="1">
      <c r="A980" s="35" t="s">
        <v>2553</v>
      </c>
      <c r="B980" s="29">
        <v>337065.0</v>
      </c>
      <c r="C980" s="55">
        <v>337065.0</v>
      </c>
      <c r="D980" s="27">
        <v>0.0</v>
      </c>
      <c r="E980" s="34"/>
    </row>
    <row r="981" hidden="1">
      <c r="A981" s="36" t="s">
        <v>2554</v>
      </c>
      <c r="B981" s="37">
        <v>0.0</v>
      </c>
      <c r="C981" s="27">
        <v>1.0</v>
      </c>
      <c r="D981" s="27">
        <v>1.0</v>
      </c>
      <c r="E981" s="38"/>
    </row>
    <row r="982" hidden="1"/>
    <row r="983" hidden="1"/>
    <row r="984" hidden="1">
      <c r="A984" s="5" t="s">
        <v>2524</v>
      </c>
      <c r="B984" s="6"/>
      <c r="C984" s="6"/>
      <c r="D984" s="6"/>
      <c r="E984" s="7"/>
    </row>
    <row r="985" hidden="1">
      <c r="A985" s="10"/>
      <c r="B985" s="11"/>
      <c r="C985" s="11"/>
      <c r="D985" s="11"/>
      <c r="E985" s="12"/>
    </row>
    <row r="986" hidden="1">
      <c r="A986" s="5" t="s">
        <v>2526</v>
      </c>
      <c r="B986" s="6"/>
      <c r="C986" s="6"/>
      <c r="D986" s="6"/>
      <c r="E986" s="7"/>
    </row>
    <row r="987" hidden="1">
      <c r="A987" s="10"/>
      <c r="B987" s="11"/>
      <c r="C987" s="11"/>
      <c r="D987" s="11"/>
      <c r="E987" s="12"/>
    </row>
    <row r="988" hidden="1">
      <c r="A988" s="13">
        <v>45712.0</v>
      </c>
      <c r="B988" s="6"/>
      <c r="C988" s="50" t="s">
        <v>2527</v>
      </c>
      <c r="D988" s="15">
        <v>45716.0</v>
      </c>
      <c r="E988" s="7"/>
    </row>
    <row r="989" hidden="1">
      <c r="A989" s="10"/>
      <c r="B989" s="11"/>
      <c r="C989" s="16"/>
      <c r="D989" s="11"/>
      <c r="E989" s="12"/>
    </row>
    <row r="990" hidden="1">
      <c r="A990" s="51" t="s">
        <v>3211</v>
      </c>
      <c r="B990" s="7"/>
      <c r="C990" s="16"/>
      <c r="D990" s="52" t="s">
        <v>3218</v>
      </c>
      <c r="E990" s="7"/>
    </row>
    <row r="991" hidden="1">
      <c r="A991" s="10"/>
      <c r="B991" s="12"/>
      <c r="C991" s="16"/>
      <c r="D991" s="11"/>
      <c r="E991" s="12"/>
    </row>
    <row r="992" hidden="1">
      <c r="A992" s="19" t="s">
        <v>2528</v>
      </c>
      <c r="B992" s="6"/>
      <c r="C992" s="6"/>
      <c r="D992" s="6"/>
      <c r="E992" s="7"/>
    </row>
    <row r="993" hidden="1">
      <c r="A993" s="20" t="s">
        <v>2529</v>
      </c>
      <c r="B993" s="21" t="s">
        <v>2530</v>
      </c>
      <c r="C993" s="22" t="s">
        <v>2531</v>
      </c>
      <c r="D993" s="21" t="s">
        <v>2532</v>
      </c>
      <c r="E993" s="23" t="s">
        <v>13</v>
      </c>
    </row>
    <row r="994" hidden="1">
      <c r="A994" s="53" t="s">
        <v>2533</v>
      </c>
      <c r="B994" s="25">
        <v>20554.0</v>
      </c>
      <c r="C994" s="26">
        <v>20556.0</v>
      </c>
      <c r="D994" s="27">
        <v>2.0</v>
      </c>
      <c r="E994" s="28"/>
    </row>
    <row r="995" hidden="1">
      <c r="A995" s="53" t="s">
        <v>2535</v>
      </c>
      <c r="B995" s="29">
        <v>17968.0</v>
      </c>
      <c r="C995" s="26">
        <v>17968.0</v>
      </c>
      <c r="D995" s="27">
        <v>0.0</v>
      </c>
      <c r="E995" s="28"/>
    </row>
    <row r="996" hidden="1">
      <c r="A996" s="53" t="s">
        <v>2536</v>
      </c>
      <c r="B996" s="29">
        <v>605.0</v>
      </c>
      <c r="C996" s="26">
        <v>605.0</v>
      </c>
      <c r="D996" s="27">
        <v>0.0</v>
      </c>
      <c r="E996" s="28"/>
    </row>
    <row r="997" hidden="1">
      <c r="A997" s="53" t="s">
        <v>2538</v>
      </c>
      <c r="B997" s="29">
        <v>1000.0</v>
      </c>
      <c r="C997" s="26">
        <v>1000.0</v>
      </c>
      <c r="D997" s="27">
        <v>0.0</v>
      </c>
      <c r="E997" s="28"/>
    </row>
    <row r="998" hidden="1">
      <c r="A998" s="31" t="s">
        <v>2540</v>
      </c>
      <c r="B998" s="29">
        <v>200.0</v>
      </c>
      <c r="C998" s="26">
        <v>200.0</v>
      </c>
      <c r="D998" s="27">
        <v>0.0</v>
      </c>
      <c r="E998" s="28"/>
    </row>
    <row r="999" hidden="1">
      <c r="A999" s="31" t="s">
        <v>2541</v>
      </c>
      <c r="B999" s="29">
        <v>0.0</v>
      </c>
      <c r="C999" s="26"/>
      <c r="D999" s="27">
        <v>0.0</v>
      </c>
      <c r="E999" s="28"/>
    </row>
    <row r="1000" hidden="1">
      <c r="A1000" s="31" t="s">
        <v>2543</v>
      </c>
      <c r="B1000" s="29">
        <v>2148.0</v>
      </c>
      <c r="C1000" s="26">
        <v>2148.0</v>
      </c>
      <c r="D1000" s="27">
        <v>0.0</v>
      </c>
      <c r="E1000" s="28"/>
    </row>
    <row r="1001" hidden="1">
      <c r="A1001" s="31" t="s">
        <v>2545</v>
      </c>
      <c r="B1001" s="29">
        <v>3160.0</v>
      </c>
      <c r="C1001" s="26">
        <v>3160.0</v>
      </c>
      <c r="D1001" s="27">
        <v>0.0</v>
      </c>
      <c r="E1001" s="34"/>
    </row>
    <row r="1002" hidden="1">
      <c r="A1002" s="54" t="s">
        <v>2546</v>
      </c>
      <c r="B1002" s="29">
        <v>37719.0</v>
      </c>
      <c r="C1002" s="29">
        <v>37719.0</v>
      </c>
      <c r="D1002" s="27">
        <v>0.0</v>
      </c>
      <c r="E1002" s="34"/>
    </row>
    <row r="1003" hidden="1">
      <c r="A1003" s="54" t="s">
        <v>2547</v>
      </c>
      <c r="B1003" s="29">
        <v>13248.0</v>
      </c>
      <c r="C1003" s="55">
        <v>13248.0</v>
      </c>
      <c r="D1003" s="27">
        <v>0.0</v>
      </c>
      <c r="E1003" s="34"/>
    </row>
    <row r="1004" hidden="1">
      <c r="A1004" s="54" t="s">
        <v>2548</v>
      </c>
      <c r="B1004" s="29">
        <v>42900.0</v>
      </c>
      <c r="C1004" s="55">
        <v>42900.0</v>
      </c>
      <c r="D1004" s="27">
        <v>0.0</v>
      </c>
      <c r="E1004" s="34"/>
    </row>
    <row r="1005" hidden="1">
      <c r="A1005" s="54" t="s">
        <v>2549</v>
      </c>
      <c r="B1005" s="29">
        <v>43140.0</v>
      </c>
      <c r="C1005" s="55">
        <v>43140.0</v>
      </c>
      <c r="D1005" s="27">
        <v>0.0</v>
      </c>
      <c r="E1005" s="34"/>
    </row>
    <row r="1006" hidden="1">
      <c r="A1006" s="54" t="s">
        <v>2551</v>
      </c>
      <c r="B1006" s="29">
        <v>1008.0</v>
      </c>
      <c r="C1006" s="55">
        <v>1008.0</v>
      </c>
      <c r="D1006" s="27">
        <v>0.0</v>
      </c>
      <c r="E1006" s="34"/>
    </row>
    <row r="1007" hidden="1">
      <c r="A1007" s="54" t="s">
        <v>2552</v>
      </c>
      <c r="B1007" s="29">
        <v>8677.0</v>
      </c>
      <c r="C1007" s="55">
        <v>8677.0</v>
      </c>
      <c r="D1007" s="27">
        <v>0.0</v>
      </c>
      <c r="E1007" s="34"/>
    </row>
    <row r="1008" hidden="1">
      <c r="A1008" s="35" t="s">
        <v>2553</v>
      </c>
      <c r="B1008" s="29">
        <v>183649.5</v>
      </c>
      <c r="C1008" s="55">
        <v>183649.5</v>
      </c>
      <c r="D1008" s="27">
        <v>0.0</v>
      </c>
      <c r="E1008" s="34"/>
    </row>
    <row r="1009" hidden="1">
      <c r="A1009" s="36" t="s">
        <v>2554</v>
      </c>
      <c r="B1009" s="37">
        <v>0.5</v>
      </c>
      <c r="C1009" s="27">
        <v>2.5</v>
      </c>
      <c r="D1009" s="27">
        <v>2.0</v>
      </c>
      <c r="E1009" s="38"/>
    </row>
    <row r="1010" hidden="1"/>
    <row r="1011" hidden="1"/>
    <row r="1012" hidden="1">
      <c r="A1012" s="5" t="s">
        <v>2524</v>
      </c>
      <c r="B1012" s="6"/>
      <c r="C1012" s="6"/>
      <c r="D1012" s="6"/>
      <c r="E1012" s="7"/>
    </row>
    <row r="1013" hidden="1">
      <c r="A1013" s="10"/>
      <c r="B1013" s="11"/>
      <c r="C1013" s="11"/>
      <c r="D1013" s="11"/>
      <c r="E1013" s="12"/>
    </row>
    <row r="1014" hidden="1">
      <c r="A1014" s="5" t="s">
        <v>2526</v>
      </c>
      <c r="B1014" s="6"/>
      <c r="C1014" s="6"/>
      <c r="D1014" s="6"/>
      <c r="E1014" s="7"/>
    </row>
    <row r="1015" hidden="1">
      <c r="A1015" s="10"/>
      <c r="B1015" s="11"/>
      <c r="C1015" s="11"/>
      <c r="D1015" s="11"/>
      <c r="E1015" s="12"/>
    </row>
    <row r="1016" hidden="1">
      <c r="A1016" s="13">
        <v>45717.0</v>
      </c>
      <c r="B1016" s="6"/>
      <c r="C1016" s="50" t="s">
        <v>2527</v>
      </c>
      <c r="D1016" s="15">
        <v>45718.0</v>
      </c>
      <c r="E1016" s="7"/>
    </row>
    <row r="1017" hidden="1">
      <c r="A1017" s="10"/>
      <c r="B1017" s="11"/>
      <c r="C1017" s="16"/>
      <c r="D1017" s="11"/>
      <c r="E1017" s="12"/>
    </row>
    <row r="1018" hidden="1">
      <c r="A1018" s="51" t="s">
        <v>3220</v>
      </c>
      <c r="B1018" s="7"/>
      <c r="C1018" s="16"/>
      <c r="D1018" s="52" t="s">
        <v>3212</v>
      </c>
      <c r="E1018" s="7"/>
    </row>
    <row r="1019" hidden="1">
      <c r="A1019" s="10"/>
      <c r="B1019" s="12"/>
      <c r="C1019" s="16"/>
      <c r="D1019" s="11"/>
      <c r="E1019" s="12"/>
    </row>
    <row r="1020" hidden="1">
      <c r="A1020" s="19" t="s">
        <v>2528</v>
      </c>
      <c r="B1020" s="6"/>
      <c r="C1020" s="6"/>
      <c r="D1020" s="6"/>
      <c r="E1020" s="7"/>
    </row>
    <row r="1021" hidden="1">
      <c r="A1021" s="20" t="s">
        <v>2529</v>
      </c>
      <c r="B1021" s="21" t="s">
        <v>2530</v>
      </c>
      <c r="C1021" s="22" t="s">
        <v>2531</v>
      </c>
      <c r="D1021" s="21" t="s">
        <v>2532</v>
      </c>
      <c r="E1021" s="23" t="s">
        <v>13</v>
      </c>
    </row>
    <row r="1022" hidden="1">
      <c r="A1022" s="53" t="s">
        <v>2533</v>
      </c>
      <c r="B1022" s="25">
        <v>15787.0</v>
      </c>
      <c r="C1022" s="26">
        <v>15788.0</v>
      </c>
      <c r="D1022" s="27">
        <v>1.0</v>
      </c>
      <c r="E1022" s="28" t="s">
        <v>3255</v>
      </c>
    </row>
    <row r="1023" hidden="1">
      <c r="A1023" s="53" t="s">
        <v>2535</v>
      </c>
      <c r="B1023" s="29">
        <v>6338.0</v>
      </c>
      <c r="C1023" s="26">
        <v>6338.0</v>
      </c>
      <c r="D1023" s="27">
        <v>0.0</v>
      </c>
      <c r="E1023" s="28"/>
    </row>
    <row r="1024" hidden="1">
      <c r="A1024" s="53" t="s">
        <v>2536</v>
      </c>
      <c r="B1024" s="29">
        <v>540.0</v>
      </c>
      <c r="C1024" s="26">
        <v>540.0</v>
      </c>
      <c r="D1024" s="27">
        <v>0.0</v>
      </c>
      <c r="E1024" s="28"/>
    </row>
    <row r="1025" hidden="1">
      <c r="A1025" s="53" t="s">
        <v>2538</v>
      </c>
      <c r="B1025" s="29">
        <v>0.0</v>
      </c>
      <c r="C1025" s="26"/>
      <c r="D1025" s="27">
        <v>0.0</v>
      </c>
      <c r="E1025" s="28"/>
    </row>
    <row r="1026" hidden="1">
      <c r="A1026" s="31" t="s">
        <v>2540</v>
      </c>
      <c r="B1026" s="29">
        <v>0.0</v>
      </c>
      <c r="C1026" s="26"/>
      <c r="D1026" s="27">
        <v>0.0</v>
      </c>
      <c r="E1026" s="28"/>
    </row>
    <row r="1027" hidden="1">
      <c r="A1027" s="31" t="s">
        <v>2541</v>
      </c>
      <c r="B1027" s="29">
        <v>0.0</v>
      </c>
      <c r="C1027" s="26"/>
      <c r="D1027" s="27">
        <v>0.0</v>
      </c>
      <c r="E1027" s="28"/>
    </row>
    <row r="1028" hidden="1">
      <c r="A1028" s="31" t="s">
        <v>2543</v>
      </c>
      <c r="B1028" s="29">
        <v>0.0</v>
      </c>
      <c r="C1028" s="26"/>
      <c r="D1028" s="27">
        <v>0.0</v>
      </c>
      <c r="E1028" s="28"/>
    </row>
    <row r="1029" hidden="1">
      <c r="A1029" s="31" t="s">
        <v>2545</v>
      </c>
      <c r="B1029" s="29">
        <v>3440.0</v>
      </c>
      <c r="C1029" s="26">
        <v>3440.0</v>
      </c>
      <c r="D1029" s="27">
        <v>0.0</v>
      </c>
      <c r="E1029" s="34"/>
    </row>
    <row r="1030" hidden="1">
      <c r="A1030" s="54" t="s">
        <v>2546</v>
      </c>
      <c r="B1030" s="29">
        <v>28454.0</v>
      </c>
      <c r="C1030" s="29">
        <v>28454.0</v>
      </c>
      <c r="D1030" s="27">
        <v>0.0</v>
      </c>
      <c r="E1030" s="34"/>
    </row>
    <row r="1031" hidden="1">
      <c r="A1031" s="54" t="s">
        <v>2547</v>
      </c>
      <c r="B1031" s="29">
        <v>9122.0</v>
      </c>
      <c r="C1031" s="55">
        <v>9122.0</v>
      </c>
      <c r="D1031" s="27">
        <v>0.0</v>
      </c>
      <c r="E1031" s="34"/>
    </row>
    <row r="1032" hidden="1">
      <c r="A1032" s="54" t="s">
        <v>2548</v>
      </c>
      <c r="B1032" s="29">
        <v>23636.0</v>
      </c>
      <c r="C1032" s="55">
        <v>23636.0</v>
      </c>
      <c r="D1032" s="27">
        <v>0.0</v>
      </c>
      <c r="E1032" s="34"/>
    </row>
    <row r="1033" hidden="1">
      <c r="A1033" s="54" t="s">
        <v>2549</v>
      </c>
      <c r="B1033" s="29">
        <v>43920.0</v>
      </c>
      <c r="C1033" s="55">
        <v>43920.0</v>
      </c>
      <c r="D1033" s="27">
        <v>0.0</v>
      </c>
      <c r="E1033" s="34"/>
    </row>
    <row r="1034" hidden="1">
      <c r="A1034" s="54" t="s">
        <v>2551</v>
      </c>
      <c r="B1034" s="29">
        <v>0.0</v>
      </c>
      <c r="C1034" s="55">
        <v>0.0</v>
      </c>
      <c r="D1034" s="27">
        <v>0.0</v>
      </c>
      <c r="E1034" s="34"/>
    </row>
    <row r="1035" hidden="1">
      <c r="A1035" s="54" t="s">
        <v>2552</v>
      </c>
      <c r="B1035" s="29">
        <v>4404.0</v>
      </c>
      <c r="C1035" s="55">
        <v>4404.0</v>
      </c>
      <c r="D1035" s="27">
        <v>0.0</v>
      </c>
      <c r="E1035" s="34"/>
    </row>
    <row r="1036" hidden="1">
      <c r="A1036" s="35" t="s">
        <v>2553</v>
      </c>
      <c r="B1036" s="29">
        <v>131237.0</v>
      </c>
      <c r="C1036" s="55">
        <v>131237.0</v>
      </c>
      <c r="D1036" s="27">
        <v>0.0</v>
      </c>
      <c r="E1036" s="34"/>
    </row>
    <row r="1037" hidden="1">
      <c r="A1037" s="36" t="s">
        <v>2554</v>
      </c>
      <c r="B1037" s="37">
        <v>0.0</v>
      </c>
      <c r="C1037" s="27">
        <v>1.0</v>
      </c>
      <c r="D1037" s="27">
        <v>1.0</v>
      </c>
      <c r="E1037" s="38"/>
    </row>
    <row r="1038" hidden="1"/>
    <row r="1039" hidden="1"/>
    <row r="1040" hidden="1">
      <c r="A1040" s="5" t="s">
        <v>2524</v>
      </c>
      <c r="B1040" s="6"/>
      <c r="C1040" s="6"/>
      <c r="D1040" s="6"/>
      <c r="E1040" s="7"/>
    </row>
    <row r="1041" hidden="1">
      <c r="A1041" s="10"/>
      <c r="B1041" s="11"/>
      <c r="C1041" s="11"/>
      <c r="D1041" s="11"/>
      <c r="E1041" s="12"/>
    </row>
    <row r="1042" hidden="1">
      <c r="A1042" s="5" t="s">
        <v>2526</v>
      </c>
      <c r="B1042" s="6"/>
      <c r="C1042" s="6"/>
      <c r="D1042" s="6"/>
      <c r="E1042" s="7"/>
    </row>
    <row r="1043" hidden="1">
      <c r="A1043" s="10"/>
      <c r="B1043" s="11"/>
      <c r="C1043" s="11"/>
      <c r="D1043" s="11"/>
      <c r="E1043" s="12"/>
    </row>
    <row r="1044" hidden="1">
      <c r="A1044" s="13">
        <v>45719.0</v>
      </c>
      <c r="B1044" s="6"/>
      <c r="C1044" s="50" t="s">
        <v>2527</v>
      </c>
      <c r="D1044" s="15">
        <v>45725.0</v>
      </c>
      <c r="E1044" s="7"/>
    </row>
    <row r="1045" hidden="1">
      <c r="A1045" s="10"/>
      <c r="B1045" s="11"/>
      <c r="C1045" s="16"/>
      <c r="D1045" s="11"/>
      <c r="E1045" s="12"/>
    </row>
    <row r="1046" hidden="1">
      <c r="A1046" s="51" t="s">
        <v>3211</v>
      </c>
      <c r="B1046" s="7"/>
      <c r="C1046" s="16"/>
      <c r="D1046" s="52" t="s">
        <v>3212</v>
      </c>
      <c r="E1046" s="7"/>
    </row>
    <row r="1047" hidden="1">
      <c r="A1047" s="10"/>
      <c r="B1047" s="12"/>
      <c r="C1047" s="16"/>
      <c r="D1047" s="11"/>
      <c r="E1047" s="12"/>
    </row>
    <row r="1048" hidden="1">
      <c r="A1048" s="19" t="s">
        <v>2528</v>
      </c>
      <c r="B1048" s="6"/>
      <c r="C1048" s="6"/>
      <c r="D1048" s="6"/>
      <c r="E1048" s="7"/>
    </row>
    <row r="1049" hidden="1">
      <c r="A1049" s="20" t="s">
        <v>2529</v>
      </c>
      <c r="B1049" s="21" t="s">
        <v>2530</v>
      </c>
      <c r="C1049" s="22" t="s">
        <v>2531</v>
      </c>
      <c r="D1049" s="21" t="s">
        <v>2532</v>
      </c>
      <c r="E1049" s="23" t="s">
        <v>13</v>
      </c>
    </row>
    <row r="1050" hidden="1">
      <c r="A1050" s="53" t="s">
        <v>2533</v>
      </c>
      <c r="B1050" s="25">
        <v>29584.0</v>
      </c>
      <c r="C1050" s="26">
        <v>29584.0</v>
      </c>
      <c r="D1050" s="27">
        <v>0.0</v>
      </c>
      <c r="E1050" s="28" t="s">
        <v>3256</v>
      </c>
    </row>
    <row r="1051" hidden="1">
      <c r="A1051" s="53" t="s">
        <v>2535</v>
      </c>
      <c r="B1051" s="29">
        <v>35832.0</v>
      </c>
      <c r="C1051" s="26">
        <v>35832.0</v>
      </c>
      <c r="D1051" s="27">
        <v>0.0</v>
      </c>
      <c r="E1051" s="28"/>
    </row>
    <row r="1052" hidden="1">
      <c r="A1052" s="53" t="s">
        <v>2536</v>
      </c>
      <c r="B1052" s="29">
        <v>920.0</v>
      </c>
      <c r="C1052" s="26">
        <v>920.0</v>
      </c>
      <c r="D1052" s="27">
        <v>0.0</v>
      </c>
      <c r="E1052" s="28"/>
    </row>
    <row r="1053" hidden="1">
      <c r="A1053" s="53" t="s">
        <v>2538</v>
      </c>
      <c r="B1053" s="29">
        <v>1500.0</v>
      </c>
      <c r="C1053" s="26">
        <v>1500.0</v>
      </c>
      <c r="D1053" s="27">
        <v>0.0</v>
      </c>
      <c r="E1053" s="28"/>
    </row>
    <row r="1054" hidden="1">
      <c r="A1054" s="31" t="s">
        <v>2540</v>
      </c>
      <c r="B1054" s="29">
        <v>320.0</v>
      </c>
      <c r="C1054" s="26"/>
      <c r="D1054" s="27">
        <v>-320.0</v>
      </c>
      <c r="E1054" s="28"/>
    </row>
    <row r="1055" hidden="1">
      <c r="A1055" s="31" t="s">
        <v>2541</v>
      </c>
      <c r="B1055" s="29">
        <v>0.0</v>
      </c>
      <c r="C1055" s="26"/>
      <c r="D1055" s="27">
        <v>0.0</v>
      </c>
      <c r="E1055" s="28"/>
    </row>
    <row r="1056" hidden="1">
      <c r="A1056" s="31" t="s">
        <v>2543</v>
      </c>
      <c r="B1056" s="29">
        <v>290.0</v>
      </c>
      <c r="C1056" s="26">
        <v>290.0</v>
      </c>
      <c r="D1056" s="27">
        <v>0.0</v>
      </c>
      <c r="E1056" s="28"/>
    </row>
    <row r="1057" hidden="1">
      <c r="A1057" s="31" t="s">
        <v>2545</v>
      </c>
      <c r="B1057" s="29">
        <v>6120.0</v>
      </c>
      <c r="C1057" s="26">
        <v>6440.0</v>
      </c>
      <c r="D1057" s="27">
        <v>320.0</v>
      </c>
      <c r="E1057" s="34"/>
    </row>
    <row r="1058" hidden="1">
      <c r="A1058" s="54" t="s">
        <v>2546</v>
      </c>
      <c r="B1058" s="29">
        <v>55118.0</v>
      </c>
      <c r="C1058" s="29">
        <v>55118.0</v>
      </c>
      <c r="D1058" s="27">
        <v>0.0</v>
      </c>
      <c r="E1058" s="34"/>
    </row>
    <row r="1059" hidden="1">
      <c r="A1059" s="54" t="s">
        <v>2547</v>
      </c>
      <c r="B1059" s="29">
        <v>27359.0</v>
      </c>
      <c r="C1059" s="55">
        <v>27359.0</v>
      </c>
      <c r="D1059" s="27">
        <v>0.0</v>
      </c>
      <c r="E1059" s="34"/>
    </row>
    <row r="1060" hidden="1">
      <c r="A1060" s="54" t="s">
        <v>2548</v>
      </c>
      <c r="B1060" s="29">
        <v>73398.0</v>
      </c>
      <c r="C1060" s="55">
        <v>73398.0</v>
      </c>
      <c r="D1060" s="27">
        <v>0.0</v>
      </c>
      <c r="E1060" s="34"/>
    </row>
    <row r="1061" hidden="1">
      <c r="A1061" s="54" t="s">
        <v>2549</v>
      </c>
      <c r="B1061" s="29">
        <v>88910.0</v>
      </c>
      <c r="C1061" s="55">
        <v>88910.0</v>
      </c>
      <c r="D1061" s="27">
        <v>0.0</v>
      </c>
      <c r="E1061" s="34"/>
    </row>
    <row r="1062" hidden="1">
      <c r="A1062" s="54" t="s">
        <v>2551</v>
      </c>
      <c r="B1062" s="29">
        <v>1490.0</v>
      </c>
      <c r="C1062" s="55">
        <v>1490.0</v>
      </c>
      <c r="D1062" s="27">
        <v>0.0</v>
      </c>
      <c r="E1062" s="34"/>
    </row>
    <row r="1063" hidden="1">
      <c r="A1063" s="54" t="s">
        <v>2552</v>
      </c>
      <c r="B1063" s="29">
        <v>8601.0</v>
      </c>
      <c r="C1063" s="55">
        <v>8601.0</v>
      </c>
      <c r="D1063" s="27">
        <v>0.0</v>
      </c>
      <c r="E1063" s="34"/>
    </row>
    <row r="1064" hidden="1">
      <c r="A1064" s="35" t="s">
        <v>2553</v>
      </c>
      <c r="B1064" s="29">
        <v>320837.5</v>
      </c>
      <c r="C1064" s="55">
        <v>320837.5</v>
      </c>
      <c r="D1064" s="27">
        <v>0.0</v>
      </c>
      <c r="E1064" s="34"/>
    </row>
    <row r="1065" hidden="1">
      <c r="A1065" s="36" t="s">
        <v>2554</v>
      </c>
      <c r="B1065" s="37">
        <v>3.5</v>
      </c>
      <c r="C1065" s="27">
        <v>3.5</v>
      </c>
      <c r="D1065" s="27">
        <v>0.0</v>
      </c>
      <c r="E1065" s="38"/>
    </row>
    <row r="1066" hidden="1"/>
    <row r="1067" hidden="1"/>
    <row r="1068" hidden="1">
      <c r="A1068" s="5" t="s">
        <v>2524</v>
      </c>
      <c r="B1068" s="6"/>
      <c r="C1068" s="6"/>
      <c r="D1068" s="6"/>
      <c r="E1068" s="7"/>
    </row>
    <row r="1069" hidden="1">
      <c r="A1069" s="10"/>
      <c r="B1069" s="11"/>
      <c r="C1069" s="11"/>
      <c r="D1069" s="11"/>
      <c r="E1069" s="12"/>
    </row>
    <row r="1070" hidden="1">
      <c r="A1070" s="5" t="s">
        <v>2526</v>
      </c>
      <c r="B1070" s="6"/>
      <c r="C1070" s="6"/>
      <c r="D1070" s="6"/>
      <c r="E1070" s="7"/>
    </row>
    <row r="1071" hidden="1">
      <c r="A1071" s="10"/>
      <c r="B1071" s="11"/>
      <c r="C1071" s="11"/>
      <c r="D1071" s="11"/>
      <c r="E1071" s="12"/>
    </row>
    <row r="1072" hidden="1">
      <c r="A1072" s="13">
        <v>45726.0</v>
      </c>
      <c r="B1072" s="6"/>
      <c r="C1072" s="50" t="s">
        <v>2527</v>
      </c>
      <c r="D1072" s="15">
        <v>45732.0</v>
      </c>
      <c r="E1072" s="7"/>
    </row>
    <row r="1073" hidden="1">
      <c r="A1073" s="10"/>
      <c r="B1073" s="11"/>
      <c r="C1073" s="16"/>
      <c r="D1073" s="11"/>
      <c r="E1073" s="12"/>
    </row>
    <row r="1074" hidden="1">
      <c r="A1074" s="51" t="s">
        <v>3211</v>
      </c>
      <c r="B1074" s="7"/>
      <c r="C1074" s="16"/>
      <c r="D1074" s="52" t="s">
        <v>3212</v>
      </c>
      <c r="E1074" s="7"/>
    </row>
    <row r="1075" hidden="1">
      <c r="A1075" s="10"/>
      <c r="B1075" s="12"/>
      <c r="C1075" s="16"/>
      <c r="D1075" s="11"/>
      <c r="E1075" s="12"/>
    </row>
    <row r="1076" hidden="1">
      <c r="A1076" s="19" t="s">
        <v>2528</v>
      </c>
      <c r="B1076" s="6"/>
      <c r="C1076" s="6"/>
      <c r="D1076" s="6"/>
      <c r="E1076" s="7"/>
    </row>
    <row r="1077" hidden="1">
      <c r="A1077" s="20" t="s">
        <v>2529</v>
      </c>
      <c r="B1077" s="21" t="s">
        <v>2530</v>
      </c>
      <c r="C1077" s="22" t="s">
        <v>2531</v>
      </c>
      <c r="D1077" s="21" t="s">
        <v>2532</v>
      </c>
      <c r="E1077" s="23" t="s">
        <v>13</v>
      </c>
    </row>
    <row r="1078" hidden="1">
      <c r="A1078" s="53" t="s">
        <v>2533</v>
      </c>
      <c r="B1078" s="25">
        <v>35767.0</v>
      </c>
      <c r="C1078" s="26">
        <v>35752.0</v>
      </c>
      <c r="D1078" s="27">
        <v>-15.0</v>
      </c>
      <c r="E1078" s="28" t="s">
        <v>3257</v>
      </c>
    </row>
    <row r="1079" hidden="1">
      <c r="A1079" s="53" t="s">
        <v>2535</v>
      </c>
      <c r="B1079" s="29">
        <v>26175.0</v>
      </c>
      <c r="C1079" s="26">
        <v>26175.0</v>
      </c>
      <c r="D1079" s="27">
        <v>0.0</v>
      </c>
      <c r="E1079" s="28"/>
    </row>
    <row r="1080" hidden="1">
      <c r="A1080" s="53" t="s">
        <v>2536</v>
      </c>
      <c r="B1080" s="29">
        <v>360.0</v>
      </c>
      <c r="C1080" s="26">
        <v>460.0</v>
      </c>
      <c r="D1080" s="27">
        <v>100.0</v>
      </c>
      <c r="E1080" s="28" t="s">
        <v>3258</v>
      </c>
    </row>
    <row r="1081" hidden="1">
      <c r="A1081" s="53" t="s">
        <v>2538</v>
      </c>
      <c r="B1081" s="29">
        <v>3200.0</v>
      </c>
      <c r="C1081" s="26">
        <v>3200.0</v>
      </c>
      <c r="D1081" s="27">
        <v>0.0</v>
      </c>
      <c r="E1081" s="28"/>
    </row>
    <row r="1082" hidden="1">
      <c r="A1082" s="31" t="s">
        <v>2540</v>
      </c>
      <c r="B1082" s="29">
        <v>0.0</v>
      </c>
      <c r="C1082" s="26"/>
      <c r="D1082" s="27">
        <v>0.0</v>
      </c>
      <c r="E1082" s="28"/>
    </row>
    <row r="1083" hidden="1">
      <c r="A1083" s="31" t="s">
        <v>2541</v>
      </c>
      <c r="B1083" s="29">
        <v>0.0</v>
      </c>
      <c r="C1083" s="26"/>
      <c r="D1083" s="27">
        <v>0.0</v>
      </c>
      <c r="E1083" s="28"/>
    </row>
    <row r="1084" hidden="1">
      <c r="A1084" s="31" t="s">
        <v>2543</v>
      </c>
      <c r="B1084" s="29">
        <v>0.0</v>
      </c>
      <c r="C1084" s="26">
        <v>500.0</v>
      </c>
      <c r="D1084" s="27">
        <v>500.0</v>
      </c>
      <c r="E1084" s="28" t="s">
        <v>3259</v>
      </c>
    </row>
    <row r="1085" hidden="1">
      <c r="A1085" s="31" t="s">
        <v>2545</v>
      </c>
      <c r="B1085" s="29">
        <v>5320.0</v>
      </c>
      <c r="C1085" s="26">
        <v>5280.0</v>
      </c>
      <c r="D1085" s="27">
        <v>-40.0</v>
      </c>
      <c r="E1085" s="34"/>
    </row>
    <row r="1086" hidden="1">
      <c r="A1086" s="54" t="s">
        <v>2546</v>
      </c>
      <c r="B1086" s="29">
        <v>69610.0</v>
      </c>
      <c r="C1086" s="29">
        <v>69610.0</v>
      </c>
      <c r="D1086" s="27">
        <v>0.0</v>
      </c>
      <c r="E1086" s="34"/>
    </row>
    <row r="1087" hidden="1">
      <c r="A1087" s="54" t="s">
        <v>2547</v>
      </c>
      <c r="B1087" s="29">
        <v>36200.0</v>
      </c>
      <c r="C1087" s="55">
        <v>36200.0</v>
      </c>
      <c r="D1087" s="27">
        <v>0.0</v>
      </c>
      <c r="E1087" s="34"/>
    </row>
    <row r="1088" hidden="1">
      <c r="A1088" s="54" t="s">
        <v>2548</v>
      </c>
      <c r="B1088" s="29">
        <v>78227.0</v>
      </c>
      <c r="C1088" s="55">
        <v>78227.0</v>
      </c>
      <c r="D1088" s="27">
        <v>0.0</v>
      </c>
      <c r="E1088" s="34"/>
    </row>
    <row r="1089" hidden="1">
      <c r="A1089" s="54" t="s">
        <v>2549</v>
      </c>
      <c r="B1089" s="29">
        <v>69571.0</v>
      </c>
      <c r="C1089" s="55">
        <v>69571.0</v>
      </c>
      <c r="D1089" s="27">
        <v>0.0</v>
      </c>
      <c r="E1089" s="34"/>
    </row>
    <row r="1090" hidden="1">
      <c r="A1090" s="54" t="s">
        <v>2551</v>
      </c>
      <c r="B1090" s="29">
        <v>970.0</v>
      </c>
      <c r="C1090" s="55">
        <v>970.0</v>
      </c>
      <c r="D1090" s="27">
        <v>0.0</v>
      </c>
      <c r="E1090" s="34"/>
    </row>
    <row r="1091" hidden="1">
      <c r="A1091" s="54" t="s">
        <v>2552</v>
      </c>
      <c r="B1091" s="29">
        <v>10872.0</v>
      </c>
      <c r="C1091" s="55">
        <v>10872.0</v>
      </c>
      <c r="D1091" s="27">
        <v>0.0</v>
      </c>
      <c r="E1091" s="34"/>
    </row>
    <row r="1092" hidden="1">
      <c r="A1092" s="35" t="s">
        <v>2553</v>
      </c>
      <c r="B1092" s="29">
        <v>325399.5</v>
      </c>
      <c r="C1092" s="55">
        <v>325399.5</v>
      </c>
      <c r="D1092" s="27">
        <v>0.0</v>
      </c>
      <c r="E1092" s="34"/>
    </row>
    <row r="1093" hidden="1">
      <c r="A1093" s="36" t="s">
        <v>2554</v>
      </c>
      <c r="B1093" s="37">
        <v>0.5</v>
      </c>
      <c r="C1093" s="27">
        <v>545.5</v>
      </c>
      <c r="D1093" s="27">
        <v>545.0</v>
      </c>
      <c r="E1093" s="38"/>
    </row>
    <row r="1094" hidden="1"/>
    <row r="1095" hidden="1"/>
    <row r="1096" hidden="1">
      <c r="A1096" s="5" t="s">
        <v>2524</v>
      </c>
      <c r="B1096" s="6"/>
      <c r="C1096" s="6"/>
      <c r="D1096" s="6"/>
      <c r="E1096" s="7"/>
    </row>
    <row r="1097" hidden="1">
      <c r="A1097" s="10"/>
      <c r="B1097" s="11"/>
      <c r="C1097" s="11"/>
      <c r="D1097" s="11"/>
      <c r="E1097" s="12"/>
    </row>
    <row r="1098" hidden="1">
      <c r="A1098" s="5" t="s">
        <v>2526</v>
      </c>
      <c r="B1098" s="6"/>
      <c r="C1098" s="6"/>
      <c r="D1098" s="6"/>
      <c r="E1098" s="7"/>
    </row>
    <row r="1099" hidden="1">
      <c r="A1099" s="10"/>
      <c r="B1099" s="11"/>
      <c r="C1099" s="11"/>
      <c r="D1099" s="11"/>
      <c r="E1099" s="12"/>
    </row>
    <row r="1100" hidden="1">
      <c r="A1100" s="13">
        <v>45733.0</v>
      </c>
      <c r="B1100" s="6"/>
      <c r="C1100" s="50" t="s">
        <v>2527</v>
      </c>
      <c r="D1100" s="15">
        <v>45739.0</v>
      </c>
      <c r="E1100" s="7"/>
    </row>
    <row r="1101" hidden="1">
      <c r="A1101" s="10"/>
      <c r="B1101" s="11"/>
      <c r="C1101" s="16"/>
      <c r="D1101" s="11"/>
      <c r="E1101" s="12"/>
    </row>
    <row r="1102" hidden="1">
      <c r="A1102" s="51" t="s">
        <v>3211</v>
      </c>
      <c r="B1102" s="7"/>
      <c r="C1102" s="16"/>
      <c r="D1102" s="52" t="s">
        <v>3212</v>
      </c>
      <c r="E1102" s="7"/>
    </row>
    <row r="1103" hidden="1">
      <c r="A1103" s="10"/>
      <c r="B1103" s="12"/>
      <c r="C1103" s="16"/>
      <c r="D1103" s="11"/>
      <c r="E1103" s="12"/>
    </row>
    <row r="1104" hidden="1">
      <c r="A1104" s="19" t="s">
        <v>2528</v>
      </c>
      <c r="B1104" s="6"/>
      <c r="C1104" s="6"/>
      <c r="D1104" s="6"/>
      <c r="E1104" s="7"/>
    </row>
    <row r="1105" hidden="1">
      <c r="A1105" s="20" t="s">
        <v>2529</v>
      </c>
      <c r="B1105" s="21" t="s">
        <v>2530</v>
      </c>
      <c r="C1105" s="22" t="s">
        <v>2531</v>
      </c>
      <c r="D1105" s="21" t="s">
        <v>2532</v>
      </c>
      <c r="E1105" s="23" t="s">
        <v>13</v>
      </c>
    </row>
    <row r="1106" hidden="1">
      <c r="A1106" s="53" t="s">
        <v>2533</v>
      </c>
      <c r="B1106" s="25">
        <v>24481.0</v>
      </c>
      <c r="C1106" s="26">
        <v>24483.0</v>
      </c>
      <c r="D1106" s="27">
        <v>2.0</v>
      </c>
      <c r="E1106" s="28" t="s">
        <v>3260</v>
      </c>
    </row>
    <row r="1107" hidden="1">
      <c r="A1107" s="53" t="s">
        <v>2535</v>
      </c>
      <c r="B1107" s="29">
        <v>28819.0</v>
      </c>
      <c r="C1107" s="26">
        <v>28819.0</v>
      </c>
      <c r="D1107" s="27">
        <v>0.0</v>
      </c>
      <c r="E1107" s="28"/>
    </row>
    <row r="1108" hidden="1">
      <c r="A1108" s="53" t="s">
        <v>2536</v>
      </c>
      <c r="B1108" s="29">
        <v>1095.0</v>
      </c>
      <c r="C1108" s="26">
        <v>1095.0</v>
      </c>
      <c r="D1108" s="27">
        <v>0.0</v>
      </c>
      <c r="E1108" s="28"/>
    </row>
    <row r="1109" hidden="1">
      <c r="A1109" s="53" t="s">
        <v>2538</v>
      </c>
      <c r="B1109" s="29">
        <v>1500.0</v>
      </c>
      <c r="C1109" s="26">
        <v>1500.0</v>
      </c>
      <c r="D1109" s="27">
        <v>0.0</v>
      </c>
      <c r="E1109" s="28"/>
    </row>
    <row r="1110" hidden="1">
      <c r="A1110" s="31" t="s">
        <v>2540</v>
      </c>
      <c r="B1110" s="29">
        <v>40.0</v>
      </c>
      <c r="C1110" s="26"/>
      <c r="D1110" s="27">
        <v>-40.0</v>
      </c>
      <c r="E1110" s="28"/>
    </row>
    <row r="1111" hidden="1">
      <c r="A1111" s="31" t="s">
        <v>2541</v>
      </c>
      <c r="B1111" s="29">
        <v>0.0</v>
      </c>
      <c r="C1111" s="26"/>
      <c r="D1111" s="27">
        <v>0.0</v>
      </c>
      <c r="E1111" s="28"/>
    </row>
    <row r="1112" hidden="1">
      <c r="A1112" s="31" t="s">
        <v>2543</v>
      </c>
      <c r="B1112" s="29">
        <v>2796.04</v>
      </c>
      <c r="C1112" s="26">
        <v>2796.04</v>
      </c>
      <c r="D1112" s="27">
        <v>0.0</v>
      </c>
      <c r="E1112" s="28" t="s">
        <v>3261</v>
      </c>
    </row>
    <row r="1113" hidden="1">
      <c r="A1113" s="31" t="s">
        <v>2545</v>
      </c>
      <c r="B1113" s="29">
        <v>6200.0</v>
      </c>
      <c r="C1113" s="26">
        <v>6000.0</v>
      </c>
      <c r="D1113" s="27">
        <v>-200.0</v>
      </c>
      <c r="E1113" s="34"/>
    </row>
    <row r="1114" hidden="1">
      <c r="A1114" s="54" t="s">
        <v>2546</v>
      </c>
      <c r="B1114" s="29">
        <v>76414.0</v>
      </c>
      <c r="C1114" s="29">
        <v>76414.0</v>
      </c>
      <c r="D1114" s="27">
        <v>0.0</v>
      </c>
      <c r="E1114" s="34"/>
    </row>
    <row r="1115" hidden="1">
      <c r="A1115" s="54" t="s">
        <v>2547</v>
      </c>
      <c r="B1115" s="29">
        <v>35992.0</v>
      </c>
      <c r="C1115" s="55">
        <v>35992.0</v>
      </c>
      <c r="D1115" s="27">
        <v>0.0</v>
      </c>
      <c r="E1115" s="34"/>
    </row>
    <row r="1116" hidden="1">
      <c r="A1116" s="54" t="s">
        <v>2548</v>
      </c>
      <c r="B1116" s="29">
        <v>77914.0</v>
      </c>
      <c r="C1116" s="55">
        <v>77914.0</v>
      </c>
      <c r="D1116" s="27">
        <v>0.0</v>
      </c>
      <c r="E1116" s="34"/>
    </row>
    <row r="1117" hidden="1">
      <c r="A1117" s="54" t="s">
        <v>2549</v>
      </c>
      <c r="B1117" s="29">
        <v>78680.0</v>
      </c>
      <c r="C1117" s="55">
        <v>79342.0</v>
      </c>
      <c r="D1117" s="27">
        <v>662.0</v>
      </c>
      <c r="E1117" s="34"/>
    </row>
    <row r="1118" hidden="1">
      <c r="A1118" s="54" t="s">
        <v>2551</v>
      </c>
      <c r="B1118" s="29">
        <v>1383.0</v>
      </c>
      <c r="C1118" s="55">
        <v>1383.0</v>
      </c>
      <c r="D1118" s="27">
        <v>0.0</v>
      </c>
      <c r="E1118" s="34"/>
    </row>
    <row r="1119" hidden="1">
      <c r="A1119" s="54" t="s">
        <v>2552</v>
      </c>
      <c r="B1119" s="29">
        <v>10811.0</v>
      </c>
      <c r="C1119" s="55">
        <v>10811.0</v>
      </c>
      <c r="D1119" s="27">
        <v>0.0</v>
      </c>
      <c r="E1119" s="34"/>
    </row>
    <row r="1120" hidden="1">
      <c r="A1120" s="35" t="s">
        <v>2553</v>
      </c>
      <c r="B1120" s="29">
        <v>335293.0</v>
      </c>
      <c r="C1120" s="55">
        <v>335955.0</v>
      </c>
      <c r="D1120" s="27">
        <v>662.0</v>
      </c>
      <c r="E1120" s="34"/>
    </row>
    <row r="1121" hidden="1">
      <c r="A1121" s="36" t="s">
        <v>2554</v>
      </c>
      <c r="B1121" s="37">
        <v>21.040000000000873</v>
      </c>
      <c r="C1121" s="27">
        <v>-216.95999999996275</v>
      </c>
      <c r="D1121" s="27">
        <v>-237.99999999996362</v>
      </c>
      <c r="E1121" s="38"/>
    </row>
    <row r="1122" hidden="1"/>
    <row r="1123" hidden="1"/>
    <row r="1124" hidden="1">
      <c r="A1124" s="5" t="s">
        <v>2524</v>
      </c>
      <c r="B1124" s="6"/>
      <c r="C1124" s="6"/>
      <c r="D1124" s="6"/>
      <c r="E1124" s="7"/>
    </row>
    <row r="1125" hidden="1">
      <c r="A1125" s="10"/>
      <c r="B1125" s="11"/>
      <c r="C1125" s="11"/>
      <c r="D1125" s="11"/>
      <c r="E1125" s="12"/>
    </row>
    <row r="1126" hidden="1">
      <c r="A1126" s="5" t="s">
        <v>2526</v>
      </c>
      <c r="B1126" s="6"/>
      <c r="C1126" s="6"/>
      <c r="D1126" s="6"/>
      <c r="E1126" s="7"/>
    </row>
    <row r="1127" hidden="1">
      <c r="A1127" s="10"/>
      <c r="B1127" s="11"/>
      <c r="C1127" s="11"/>
      <c r="D1127" s="11"/>
      <c r="E1127" s="12"/>
    </row>
    <row r="1128" hidden="1">
      <c r="A1128" s="13">
        <v>45740.0</v>
      </c>
      <c r="B1128" s="6"/>
      <c r="C1128" s="50" t="s">
        <v>2527</v>
      </c>
      <c r="D1128" s="15">
        <v>45746.0</v>
      </c>
      <c r="E1128" s="7"/>
    </row>
    <row r="1129" hidden="1">
      <c r="A1129" s="10"/>
      <c r="B1129" s="11"/>
      <c r="C1129" s="16"/>
      <c r="D1129" s="11"/>
      <c r="E1129" s="12"/>
    </row>
    <row r="1130" hidden="1">
      <c r="A1130" s="51" t="s">
        <v>3211</v>
      </c>
      <c r="B1130" s="7"/>
      <c r="C1130" s="16"/>
      <c r="D1130" s="52" t="s">
        <v>3212</v>
      </c>
      <c r="E1130" s="7"/>
    </row>
    <row r="1131" hidden="1">
      <c r="A1131" s="10"/>
      <c r="B1131" s="12"/>
      <c r="C1131" s="16"/>
      <c r="D1131" s="11"/>
      <c r="E1131" s="12"/>
    </row>
    <row r="1132" hidden="1">
      <c r="A1132" s="19" t="s">
        <v>2528</v>
      </c>
      <c r="B1132" s="6"/>
      <c r="C1132" s="6"/>
      <c r="D1132" s="6"/>
      <c r="E1132" s="7"/>
    </row>
    <row r="1133" hidden="1">
      <c r="A1133" s="20" t="s">
        <v>2529</v>
      </c>
      <c r="B1133" s="21" t="s">
        <v>2530</v>
      </c>
      <c r="C1133" s="22" t="s">
        <v>2531</v>
      </c>
      <c r="D1133" s="21" t="s">
        <v>2532</v>
      </c>
      <c r="E1133" s="23" t="s">
        <v>13</v>
      </c>
    </row>
    <row r="1134" hidden="1">
      <c r="A1134" s="53" t="s">
        <v>2533</v>
      </c>
      <c r="B1134" s="25">
        <v>34901.0</v>
      </c>
      <c r="C1134" s="26">
        <v>34901.0</v>
      </c>
      <c r="D1134" s="27">
        <v>0.0</v>
      </c>
      <c r="E1134" s="28" t="s">
        <v>3262</v>
      </c>
    </row>
    <row r="1135" hidden="1">
      <c r="A1135" s="53" t="s">
        <v>2535</v>
      </c>
      <c r="B1135" s="29">
        <v>32566.0</v>
      </c>
      <c r="C1135" s="26">
        <v>32566.0</v>
      </c>
      <c r="D1135" s="27">
        <v>0.0</v>
      </c>
      <c r="E1135" s="28"/>
    </row>
    <row r="1136" hidden="1">
      <c r="A1136" s="53" t="s">
        <v>2536</v>
      </c>
      <c r="B1136" s="29">
        <v>525.0</v>
      </c>
      <c r="C1136" s="26">
        <v>525.0</v>
      </c>
      <c r="D1136" s="27">
        <v>0.0</v>
      </c>
      <c r="E1136" s="28"/>
    </row>
    <row r="1137" hidden="1">
      <c r="A1137" s="53" t="s">
        <v>2538</v>
      </c>
      <c r="B1137" s="29">
        <v>2500.0</v>
      </c>
      <c r="C1137" s="26">
        <v>2500.0</v>
      </c>
      <c r="D1137" s="27">
        <v>0.0</v>
      </c>
      <c r="E1137" s="28"/>
    </row>
    <row r="1138" hidden="1">
      <c r="A1138" s="31" t="s">
        <v>2540</v>
      </c>
      <c r="B1138" s="29">
        <v>0.0</v>
      </c>
      <c r="C1138" s="26"/>
      <c r="D1138" s="27">
        <v>0.0</v>
      </c>
      <c r="E1138" s="28"/>
    </row>
    <row r="1139" hidden="1">
      <c r="A1139" s="31" t="s">
        <v>2541</v>
      </c>
      <c r="B1139" s="29">
        <v>0.0</v>
      </c>
      <c r="C1139" s="26"/>
      <c r="D1139" s="27">
        <v>0.0</v>
      </c>
      <c r="E1139" s="28"/>
    </row>
    <row r="1140" hidden="1">
      <c r="A1140" s="31" t="s">
        <v>2543</v>
      </c>
      <c r="B1140" s="29">
        <v>239.0</v>
      </c>
      <c r="C1140" s="26"/>
      <c r="D1140" s="27">
        <v>-239.0</v>
      </c>
      <c r="E1140" s="28"/>
    </row>
    <row r="1141" hidden="1">
      <c r="A1141" s="31" t="s">
        <v>2545</v>
      </c>
      <c r="B1141" s="29">
        <v>6160.0</v>
      </c>
      <c r="C1141" s="26">
        <v>5720.0</v>
      </c>
      <c r="D1141" s="27">
        <v>-440.0</v>
      </c>
      <c r="E1141" s="34"/>
    </row>
    <row r="1142" hidden="1">
      <c r="A1142" s="54" t="s">
        <v>2546</v>
      </c>
      <c r="B1142" s="29">
        <v>65815.0</v>
      </c>
      <c r="C1142" s="29">
        <v>65815.0</v>
      </c>
      <c r="D1142" s="27">
        <v>0.0</v>
      </c>
      <c r="E1142" s="34"/>
    </row>
    <row r="1143" hidden="1">
      <c r="A1143" s="54" t="s">
        <v>2547</v>
      </c>
      <c r="B1143" s="29">
        <v>22620.0</v>
      </c>
      <c r="C1143" s="55">
        <v>22620.0</v>
      </c>
      <c r="D1143" s="27">
        <v>0.0</v>
      </c>
      <c r="E1143" s="34"/>
    </row>
    <row r="1144" hidden="1">
      <c r="A1144" s="54" t="s">
        <v>2548</v>
      </c>
      <c r="B1144" s="29">
        <v>60572.0</v>
      </c>
      <c r="C1144" s="55">
        <v>60572.0</v>
      </c>
      <c r="D1144" s="27">
        <v>0.0</v>
      </c>
      <c r="E1144" s="34"/>
    </row>
    <row r="1145" hidden="1">
      <c r="A1145" s="54" t="s">
        <v>2549</v>
      </c>
      <c r="B1145" s="29">
        <v>90528.0</v>
      </c>
      <c r="C1145" s="55">
        <v>90528.0</v>
      </c>
      <c r="D1145" s="27">
        <v>0.0</v>
      </c>
      <c r="E1145" s="34"/>
    </row>
    <row r="1146" hidden="1">
      <c r="A1146" s="54" t="s">
        <v>2551</v>
      </c>
      <c r="B1146" s="29">
        <v>1266.0</v>
      </c>
      <c r="C1146" s="55">
        <v>1266.0</v>
      </c>
      <c r="D1146" s="27">
        <v>0.0</v>
      </c>
      <c r="E1146" s="34"/>
    </row>
    <row r="1147" hidden="1">
      <c r="A1147" s="54" t="s">
        <v>2552</v>
      </c>
      <c r="B1147" s="29">
        <v>10448.0</v>
      </c>
      <c r="C1147" s="55">
        <v>10448.0</v>
      </c>
      <c r="D1147" s="27">
        <v>0.0</v>
      </c>
      <c r="E1147" s="34"/>
    </row>
    <row r="1148" hidden="1">
      <c r="A1148" s="35" t="s">
        <v>2553</v>
      </c>
      <c r="B1148" s="29">
        <v>317686.5</v>
      </c>
      <c r="C1148" s="55">
        <v>317686.5</v>
      </c>
      <c r="D1148" s="27">
        <v>0.0</v>
      </c>
      <c r="E1148" s="34"/>
    </row>
    <row r="1149" hidden="1">
      <c r="A1149" s="36" t="s">
        <v>2554</v>
      </c>
      <c r="B1149" s="37">
        <v>5.5</v>
      </c>
      <c r="C1149" s="27">
        <v>-673.5</v>
      </c>
      <c r="D1149" s="27">
        <v>-679.0</v>
      </c>
      <c r="E1149" s="38"/>
    </row>
    <row r="1150" hidden="1"/>
    <row r="1151" hidden="1"/>
    <row r="1152" hidden="1">
      <c r="A1152" s="5" t="s">
        <v>2524</v>
      </c>
      <c r="B1152" s="6"/>
      <c r="C1152" s="6"/>
      <c r="D1152" s="6"/>
      <c r="E1152" s="7"/>
    </row>
    <row r="1153" hidden="1">
      <c r="A1153" s="10"/>
      <c r="B1153" s="11"/>
      <c r="C1153" s="11"/>
      <c r="D1153" s="11"/>
      <c r="E1153" s="12"/>
    </row>
    <row r="1154" hidden="1">
      <c r="A1154" s="5" t="s">
        <v>2526</v>
      </c>
      <c r="B1154" s="6"/>
      <c r="C1154" s="6"/>
      <c r="D1154" s="6"/>
      <c r="E1154" s="7"/>
    </row>
    <row r="1155" hidden="1">
      <c r="A1155" s="10"/>
      <c r="B1155" s="11"/>
      <c r="C1155" s="11"/>
      <c r="D1155" s="11"/>
      <c r="E1155" s="12"/>
    </row>
    <row r="1156" hidden="1">
      <c r="A1156" s="13">
        <v>45747.0</v>
      </c>
      <c r="B1156" s="6"/>
      <c r="C1156" s="50" t="s">
        <v>2527</v>
      </c>
      <c r="D1156" s="15">
        <v>45747.0</v>
      </c>
      <c r="E1156" s="7"/>
    </row>
    <row r="1157" hidden="1">
      <c r="A1157" s="10"/>
      <c r="B1157" s="11"/>
      <c r="C1157" s="16"/>
      <c r="D1157" s="11"/>
      <c r="E1157" s="12"/>
    </row>
    <row r="1158" hidden="1">
      <c r="A1158" s="51" t="s">
        <v>3211</v>
      </c>
      <c r="B1158" s="7"/>
      <c r="C1158" s="16"/>
      <c r="D1158" s="52" t="s">
        <v>3211</v>
      </c>
      <c r="E1158" s="7"/>
    </row>
    <row r="1159" hidden="1">
      <c r="A1159" s="10"/>
      <c r="B1159" s="12"/>
      <c r="C1159" s="16"/>
      <c r="D1159" s="11"/>
      <c r="E1159" s="12"/>
    </row>
    <row r="1160" hidden="1">
      <c r="A1160" s="19" t="s">
        <v>2528</v>
      </c>
      <c r="B1160" s="6"/>
      <c r="C1160" s="6"/>
      <c r="D1160" s="6"/>
      <c r="E1160" s="7"/>
    </row>
    <row r="1161" hidden="1">
      <c r="A1161" s="20" t="s">
        <v>2529</v>
      </c>
      <c r="B1161" s="21" t="s">
        <v>2530</v>
      </c>
      <c r="C1161" s="22" t="s">
        <v>2531</v>
      </c>
      <c r="D1161" s="21" t="s">
        <v>2532</v>
      </c>
      <c r="E1161" s="23" t="s">
        <v>13</v>
      </c>
    </row>
    <row r="1162" hidden="1">
      <c r="A1162" s="53" t="s">
        <v>2533</v>
      </c>
      <c r="B1162" s="25">
        <v>3220.0</v>
      </c>
      <c r="C1162" s="26">
        <v>3220.0</v>
      </c>
      <c r="D1162" s="27">
        <v>0.0</v>
      </c>
      <c r="E1162" s="28"/>
    </row>
    <row r="1163" hidden="1">
      <c r="A1163" s="53" t="s">
        <v>2535</v>
      </c>
      <c r="B1163" s="29">
        <v>4314.0</v>
      </c>
      <c r="C1163" s="26">
        <v>4314.0</v>
      </c>
      <c r="D1163" s="27">
        <v>0.0</v>
      </c>
      <c r="E1163" s="28"/>
    </row>
    <row r="1164" hidden="1">
      <c r="A1164" s="53" t="s">
        <v>2536</v>
      </c>
      <c r="B1164" s="29">
        <v>0.0</v>
      </c>
      <c r="C1164" s="26"/>
      <c r="D1164" s="27">
        <v>0.0</v>
      </c>
      <c r="E1164" s="28"/>
    </row>
    <row r="1165" hidden="1">
      <c r="A1165" s="53" t="s">
        <v>2538</v>
      </c>
      <c r="B1165" s="29">
        <v>500.0</v>
      </c>
      <c r="C1165" s="26">
        <v>500.0</v>
      </c>
      <c r="D1165" s="27">
        <v>0.0</v>
      </c>
      <c r="E1165" s="28"/>
    </row>
    <row r="1166" hidden="1">
      <c r="A1166" s="31" t="s">
        <v>2540</v>
      </c>
      <c r="B1166" s="29">
        <v>0.0</v>
      </c>
      <c r="C1166" s="26"/>
      <c r="D1166" s="27">
        <v>0.0</v>
      </c>
      <c r="E1166" s="28"/>
    </row>
    <row r="1167" hidden="1">
      <c r="A1167" s="31" t="s">
        <v>2541</v>
      </c>
      <c r="B1167" s="29">
        <v>0.0</v>
      </c>
      <c r="C1167" s="26"/>
      <c r="D1167" s="27">
        <v>0.0</v>
      </c>
      <c r="E1167" s="28"/>
    </row>
    <row r="1168" hidden="1">
      <c r="A1168" s="31" t="s">
        <v>2543</v>
      </c>
      <c r="B1168" s="29">
        <v>2617.0</v>
      </c>
      <c r="C1168" s="26">
        <v>2617.0</v>
      </c>
      <c r="D1168" s="27">
        <v>0.0</v>
      </c>
      <c r="E1168" s="28"/>
    </row>
    <row r="1169" hidden="1">
      <c r="A1169" s="31" t="s">
        <v>2545</v>
      </c>
      <c r="B1169" s="29">
        <v>520.0</v>
      </c>
      <c r="C1169" s="26">
        <v>520.0</v>
      </c>
      <c r="D1169" s="27">
        <v>0.0</v>
      </c>
      <c r="E1169" s="34"/>
    </row>
    <row r="1170" hidden="1">
      <c r="A1170" s="54" t="s">
        <v>2546</v>
      </c>
      <c r="B1170" s="29">
        <v>6016.0</v>
      </c>
      <c r="C1170" s="29">
        <v>6016.0</v>
      </c>
      <c r="D1170" s="27">
        <v>0.0</v>
      </c>
      <c r="E1170" s="34"/>
    </row>
    <row r="1171" hidden="1">
      <c r="A1171" s="54" t="s">
        <v>2547</v>
      </c>
      <c r="B1171" s="29">
        <v>3277.0</v>
      </c>
      <c r="C1171" s="55">
        <v>3277.0</v>
      </c>
      <c r="D1171" s="27">
        <v>0.0</v>
      </c>
      <c r="E1171" s="34"/>
    </row>
    <row r="1172" hidden="1">
      <c r="A1172" s="54" t="s">
        <v>2548</v>
      </c>
      <c r="B1172" s="29">
        <v>7789.0</v>
      </c>
      <c r="C1172" s="55">
        <v>7789.0</v>
      </c>
      <c r="D1172" s="27">
        <v>0.0</v>
      </c>
      <c r="E1172" s="34"/>
    </row>
    <row r="1173" hidden="1">
      <c r="A1173" s="54" t="s">
        <v>2549</v>
      </c>
      <c r="B1173" s="29">
        <v>15372.0</v>
      </c>
      <c r="C1173" s="55">
        <v>15372.0</v>
      </c>
      <c r="D1173" s="27">
        <v>0.0</v>
      </c>
      <c r="E1173" s="34"/>
    </row>
    <row r="1174" hidden="1">
      <c r="A1174" s="54" t="s">
        <v>2551</v>
      </c>
      <c r="B1174" s="29">
        <v>0.0</v>
      </c>
      <c r="C1174" s="55">
        <v>0.0</v>
      </c>
      <c r="D1174" s="27">
        <v>0.0</v>
      </c>
      <c r="E1174" s="34"/>
    </row>
    <row r="1175" hidden="1">
      <c r="A1175" s="54" t="s">
        <v>2552</v>
      </c>
      <c r="B1175" s="29">
        <v>1839.0</v>
      </c>
      <c r="C1175" s="55">
        <v>1839.0</v>
      </c>
      <c r="D1175" s="27">
        <v>0.0</v>
      </c>
      <c r="E1175" s="34"/>
    </row>
    <row r="1176" hidden="1">
      <c r="A1176" s="35" t="s">
        <v>2553</v>
      </c>
      <c r="B1176" s="29">
        <v>43625.0</v>
      </c>
      <c r="C1176" s="55">
        <v>43625.0</v>
      </c>
      <c r="D1176" s="27">
        <v>0.0</v>
      </c>
      <c r="E1176" s="34"/>
    </row>
    <row r="1177" hidden="1">
      <c r="A1177" s="36" t="s">
        <v>2554</v>
      </c>
      <c r="B1177" s="37">
        <v>0.0</v>
      </c>
      <c r="C1177" s="27">
        <v>0.0</v>
      </c>
      <c r="D1177" s="27">
        <v>0.0</v>
      </c>
      <c r="E1177" s="38"/>
    </row>
    <row r="1178" hidden="1"/>
    <row r="1179" hidden="1"/>
    <row r="1180" hidden="1">
      <c r="A1180" s="5" t="s">
        <v>2524</v>
      </c>
      <c r="B1180" s="6"/>
      <c r="C1180" s="6"/>
      <c r="D1180" s="6"/>
      <c r="E1180" s="7"/>
    </row>
    <row r="1181" hidden="1">
      <c r="A1181" s="10"/>
      <c r="B1181" s="11"/>
      <c r="C1181" s="11"/>
      <c r="D1181" s="11"/>
      <c r="E1181" s="12"/>
    </row>
    <row r="1182" hidden="1">
      <c r="A1182" s="5" t="s">
        <v>2526</v>
      </c>
      <c r="B1182" s="6"/>
      <c r="C1182" s="6"/>
      <c r="D1182" s="6"/>
      <c r="E1182" s="7"/>
    </row>
    <row r="1183" hidden="1">
      <c r="A1183" s="10"/>
      <c r="B1183" s="11"/>
      <c r="C1183" s="11"/>
      <c r="D1183" s="11"/>
      <c r="E1183" s="12"/>
    </row>
    <row r="1184" hidden="1">
      <c r="A1184" s="13">
        <v>45748.0</v>
      </c>
      <c r="B1184" s="6"/>
      <c r="C1184" s="50" t="s">
        <v>2527</v>
      </c>
      <c r="D1184" s="15">
        <v>45753.0</v>
      </c>
      <c r="E1184" s="7"/>
    </row>
    <row r="1185" hidden="1">
      <c r="A1185" s="10"/>
      <c r="B1185" s="11"/>
      <c r="C1185" s="16"/>
      <c r="D1185" s="11"/>
      <c r="E1185" s="12"/>
    </row>
    <row r="1186" hidden="1">
      <c r="A1186" s="51" t="s">
        <v>3213</v>
      </c>
      <c r="B1186" s="7"/>
      <c r="C1186" s="16"/>
      <c r="D1186" s="52" t="s">
        <v>3212</v>
      </c>
      <c r="E1186" s="7"/>
    </row>
    <row r="1187" hidden="1">
      <c r="A1187" s="10"/>
      <c r="B1187" s="12"/>
      <c r="C1187" s="16"/>
      <c r="D1187" s="11"/>
      <c r="E1187" s="12"/>
    </row>
    <row r="1188" hidden="1">
      <c r="A1188" s="19" t="s">
        <v>2528</v>
      </c>
      <c r="B1188" s="6"/>
      <c r="C1188" s="6"/>
      <c r="D1188" s="6"/>
      <c r="E1188" s="7"/>
    </row>
    <row r="1189" hidden="1">
      <c r="A1189" s="20" t="s">
        <v>2529</v>
      </c>
      <c r="B1189" s="21" t="s">
        <v>2530</v>
      </c>
      <c r="C1189" s="22" t="s">
        <v>2531</v>
      </c>
      <c r="D1189" s="21" t="s">
        <v>2532</v>
      </c>
      <c r="E1189" s="23" t="s">
        <v>13</v>
      </c>
    </row>
    <row r="1190" hidden="1">
      <c r="A1190" s="53" t="s">
        <v>2533</v>
      </c>
      <c r="B1190" s="25">
        <v>33270.0</v>
      </c>
      <c r="C1190" s="26">
        <v>33275.0</v>
      </c>
      <c r="D1190" s="27">
        <v>5.0</v>
      </c>
      <c r="E1190" s="28" t="s">
        <v>3263</v>
      </c>
    </row>
    <row r="1191" hidden="1">
      <c r="A1191" s="53" t="s">
        <v>2535</v>
      </c>
      <c r="B1191" s="29">
        <v>21547.0</v>
      </c>
      <c r="C1191" s="26">
        <v>21547.0</v>
      </c>
      <c r="D1191" s="27">
        <v>0.0</v>
      </c>
      <c r="E1191" s="28"/>
    </row>
    <row r="1192" hidden="1">
      <c r="A1192" s="53" t="s">
        <v>2536</v>
      </c>
      <c r="B1192" s="29">
        <v>330.0</v>
      </c>
      <c r="C1192" s="26">
        <v>330.0</v>
      </c>
      <c r="D1192" s="27">
        <v>0.0</v>
      </c>
      <c r="E1192" s="28"/>
    </row>
    <row r="1193" hidden="1">
      <c r="A1193" s="53" t="s">
        <v>2538</v>
      </c>
      <c r="B1193" s="29">
        <v>2200.0</v>
      </c>
      <c r="C1193" s="26">
        <v>2200.0</v>
      </c>
      <c r="D1193" s="27">
        <v>0.0</v>
      </c>
      <c r="E1193" s="28"/>
    </row>
    <row r="1194" hidden="1">
      <c r="A1194" s="31" t="s">
        <v>2540</v>
      </c>
      <c r="B1194" s="29">
        <v>520.0</v>
      </c>
      <c r="C1194" s="26">
        <v>520.0</v>
      </c>
      <c r="D1194" s="27">
        <v>0.0</v>
      </c>
      <c r="E1194" s="28"/>
    </row>
    <row r="1195" hidden="1">
      <c r="A1195" s="31" t="s">
        <v>2541</v>
      </c>
      <c r="B1195" s="29">
        <v>0.0</v>
      </c>
      <c r="C1195" s="26"/>
      <c r="D1195" s="27">
        <v>0.0</v>
      </c>
      <c r="E1195" s="28"/>
    </row>
    <row r="1196" hidden="1">
      <c r="A1196" s="31" t="s">
        <v>2543</v>
      </c>
      <c r="B1196" s="29">
        <v>805.0</v>
      </c>
      <c r="C1196" s="26">
        <v>805.0</v>
      </c>
      <c r="D1196" s="27">
        <v>0.0</v>
      </c>
      <c r="E1196" s="28" t="s">
        <v>3264</v>
      </c>
    </row>
    <row r="1197" hidden="1">
      <c r="A1197" s="31" t="s">
        <v>2545</v>
      </c>
      <c r="B1197" s="29">
        <v>4760.0</v>
      </c>
      <c r="C1197" s="26">
        <v>4760.0</v>
      </c>
      <c r="D1197" s="27">
        <v>0.0</v>
      </c>
      <c r="E1197" s="34"/>
    </row>
    <row r="1198" hidden="1">
      <c r="A1198" s="54" t="s">
        <v>2546</v>
      </c>
      <c r="B1198" s="29">
        <v>54663.0</v>
      </c>
      <c r="C1198" s="29">
        <v>54663.0</v>
      </c>
      <c r="D1198" s="27">
        <v>0.0</v>
      </c>
      <c r="E1198" s="34"/>
    </row>
    <row r="1199" hidden="1">
      <c r="A1199" s="54" t="s">
        <v>2547</v>
      </c>
      <c r="B1199" s="29">
        <v>23431.0</v>
      </c>
      <c r="C1199" s="55">
        <v>23431.0</v>
      </c>
      <c r="D1199" s="27">
        <v>0.0</v>
      </c>
      <c r="E1199" s="34"/>
    </row>
    <row r="1200" hidden="1">
      <c r="A1200" s="54" t="s">
        <v>2548</v>
      </c>
      <c r="B1200" s="29">
        <v>64982.0</v>
      </c>
      <c r="C1200" s="55">
        <v>64718.0</v>
      </c>
      <c r="D1200" s="27">
        <v>-264.0</v>
      </c>
      <c r="E1200" s="34"/>
    </row>
    <row r="1201" hidden="1">
      <c r="A1201" s="54" t="s">
        <v>2549</v>
      </c>
      <c r="B1201" s="29">
        <v>83402.0</v>
      </c>
      <c r="C1201" s="55">
        <v>83402.0</v>
      </c>
      <c r="D1201" s="27">
        <v>0.0</v>
      </c>
      <c r="E1201" s="34"/>
    </row>
    <row r="1202" hidden="1">
      <c r="A1202" s="54" t="s">
        <v>2551</v>
      </c>
      <c r="B1202" s="29">
        <v>598.0</v>
      </c>
      <c r="C1202" s="55">
        <v>598.0</v>
      </c>
      <c r="D1202" s="27">
        <v>0.0</v>
      </c>
      <c r="E1202" s="34"/>
    </row>
    <row r="1203" hidden="1">
      <c r="A1203" s="54" t="s">
        <v>2552</v>
      </c>
      <c r="B1203" s="29">
        <v>9459.0</v>
      </c>
      <c r="C1203" s="55">
        <v>9459.0</v>
      </c>
      <c r="D1203" s="27">
        <v>0.0</v>
      </c>
      <c r="E1203" s="34"/>
    </row>
    <row r="1204" hidden="1">
      <c r="A1204" s="35" t="s">
        <v>2553</v>
      </c>
      <c r="B1204" s="29">
        <v>290507.0</v>
      </c>
      <c r="C1204" s="55">
        <v>290243.0</v>
      </c>
      <c r="D1204" s="27">
        <v>-264.0</v>
      </c>
      <c r="E1204" s="34"/>
    </row>
    <row r="1205" hidden="1">
      <c r="A1205" s="36" t="s">
        <v>2554</v>
      </c>
      <c r="B1205" s="37">
        <v>1.0</v>
      </c>
      <c r="C1205" s="27">
        <v>6.0</v>
      </c>
      <c r="D1205" s="27">
        <v>5.0</v>
      </c>
      <c r="E1205" s="38"/>
    </row>
    <row r="1206" hidden="1"/>
    <row r="1207" hidden="1"/>
    <row r="1208" hidden="1">
      <c r="A1208" s="5" t="s">
        <v>2524</v>
      </c>
      <c r="B1208" s="6"/>
      <c r="C1208" s="6"/>
      <c r="D1208" s="6"/>
      <c r="E1208" s="7"/>
    </row>
    <row r="1209" hidden="1">
      <c r="A1209" s="10"/>
      <c r="B1209" s="11"/>
      <c r="C1209" s="11"/>
      <c r="D1209" s="11"/>
      <c r="E1209" s="12"/>
    </row>
    <row r="1210" hidden="1">
      <c r="A1210" s="5" t="s">
        <v>2526</v>
      </c>
      <c r="B1210" s="6"/>
      <c r="C1210" s="6"/>
      <c r="D1210" s="6"/>
      <c r="E1210" s="7"/>
    </row>
    <row r="1211" hidden="1">
      <c r="A1211" s="10"/>
      <c r="B1211" s="11"/>
      <c r="C1211" s="11"/>
      <c r="D1211" s="11"/>
      <c r="E1211" s="12"/>
    </row>
    <row r="1212" hidden="1">
      <c r="A1212" s="13">
        <v>45754.0</v>
      </c>
      <c r="B1212" s="6"/>
      <c r="C1212" s="50" t="s">
        <v>2527</v>
      </c>
      <c r="D1212" s="15">
        <v>45760.0</v>
      </c>
      <c r="E1212" s="7"/>
    </row>
    <row r="1213" hidden="1">
      <c r="A1213" s="10"/>
      <c r="B1213" s="11"/>
      <c r="C1213" s="16"/>
      <c r="D1213" s="11"/>
      <c r="E1213" s="12"/>
    </row>
    <row r="1214" hidden="1">
      <c r="A1214" s="51" t="s">
        <v>3211</v>
      </c>
      <c r="B1214" s="7"/>
      <c r="C1214" s="16"/>
      <c r="D1214" s="52" t="s">
        <v>3212</v>
      </c>
      <c r="E1214" s="7"/>
    </row>
    <row r="1215" hidden="1">
      <c r="A1215" s="10"/>
      <c r="B1215" s="12"/>
      <c r="C1215" s="16"/>
      <c r="D1215" s="11"/>
      <c r="E1215" s="12"/>
    </row>
    <row r="1216" hidden="1">
      <c r="A1216" s="19" t="s">
        <v>2528</v>
      </c>
      <c r="B1216" s="6"/>
      <c r="C1216" s="6"/>
      <c r="D1216" s="6"/>
      <c r="E1216" s="7"/>
    </row>
    <row r="1217" hidden="1">
      <c r="A1217" s="20" t="s">
        <v>2529</v>
      </c>
      <c r="B1217" s="21" t="s">
        <v>2530</v>
      </c>
      <c r="C1217" s="22" t="s">
        <v>2531</v>
      </c>
      <c r="D1217" s="21" t="s">
        <v>2532</v>
      </c>
      <c r="E1217" s="23" t="s">
        <v>13</v>
      </c>
    </row>
    <row r="1218" hidden="1">
      <c r="A1218" s="53" t="s">
        <v>2533</v>
      </c>
      <c r="B1218" s="25">
        <v>25868.0</v>
      </c>
      <c r="C1218" s="26">
        <v>30601.0</v>
      </c>
      <c r="D1218" s="27">
        <v>4733.0</v>
      </c>
      <c r="E1218" s="28" t="s">
        <v>3252</v>
      </c>
    </row>
    <row r="1219" hidden="1">
      <c r="A1219" s="53" t="s">
        <v>2535</v>
      </c>
      <c r="B1219" s="29">
        <v>32317.0</v>
      </c>
      <c r="C1219" s="26">
        <v>32317.0</v>
      </c>
      <c r="D1219" s="27">
        <v>0.0</v>
      </c>
      <c r="E1219" s="28"/>
    </row>
    <row r="1220" hidden="1">
      <c r="A1220" s="53" t="s">
        <v>2536</v>
      </c>
      <c r="B1220" s="29">
        <v>160.0</v>
      </c>
      <c r="C1220" s="26">
        <v>160.0</v>
      </c>
      <c r="D1220" s="27">
        <v>0.0</v>
      </c>
      <c r="E1220" s="28"/>
    </row>
    <row r="1221" hidden="1">
      <c r="A1221" s="53" t="s">
        <v>2538</v>
      </c>
      <c r="B1221" s="29">
        <v>3300.0</v>
      </c>
      <c r="C1221" s="26">
        <v>3300.0</v>
      </c>
      <c r="D1221" s="27">
        <v>0.0</v>
      </c>
      <c r="E1221" s="28"/>
    </row>
    <row r="1222" hidden="1">
      <c r="A1222" s="31" t="s">
        <v>2540</v>
      </c>
      <c r="B1222" s="29">
        <v>600.0</v>
      </c>
      <c r="C1222" s="26"/>
      <c r="D1222" s="27">
        <v>-600.0</v>
      </c>
      <c r="E1222" s="28"/>
    </row>
    <row r="1223" hidden="1">
      <c r="A1223" s="31" t="s">
        <v>2541</v>
      </c>
      <c r="B1223" s="29">
        <v>120.0</v>
      </c>
      <c r="C1223" s="26">
        <v>120.0</v>
      </c>
      <c r="D1223" s="27">
        <v>0.0</v>
      </c>
      <c r="E1223" s="28"/>
    </row>
    <row r="1224" hidden="1">
      <c r="A1224" s="31" t="s">
        <v>2543</v>
      </c>
      <c r="B1224" s="29">
        <v>1131.0</v>
      </c>
      <c r="C1224" s="26">
        <v>1131.0</v>
      </c>
      <c r="D1224" s="27">
        <v>0.0</v>
      </c>
      <c r="E1224" s="28"/>
    </row>
    <row r="1225" hidden="1">
      <c r="A1225" s="31" t="s">
        <v>2545</v>
      </c>
      <c r="B1225" s="29">
        <v>5680.0</v>
      </c>
      <c r="C1225" s="26">
        <v>5680.0</v>
      </c>
      <c r="D1225" s="27">
        <v>0.0</v>
      </c>
      <c r="E1225" s="34"/>
    </row>
    <row r="1226" hidden="1">
      <c r="A1226" s="54" t="s">
        <v>2546</v>
      </c>
      <c r="B1226" s="29">
        <v>73790.0</v>
      </c>
      <c r="C1226" s="29">
        <v>73790.0</v>
      </c>
      <c r="D1226" s="27">
        <v>0.0</v>
      </c>
      <c r="E1226" s="34"/>
    </row>
    <row r="1227" hidden="1">
      <c r="A1227" s="54" t="s">
        <v>2547</v>
      </c>
      <c r="B1227" s="29">
        <v>32770.0</v>
      </c>
      <c r="C1227" s="55">
        <v>32770.0</v>
      </c>
      <c r="D1227" s="27">
        <v>0.0</v>
      </c>
      <c r="E1227" s="34"/>
    </row>
    <row r="1228" hidden="1">
      <c r="A1228" s="54" t="s">
        <v>2548</v>
      </c>
      <c r="B1228" s="29">
        <v>69223.0</v>
      </c>
      <c r="C1228" s="55">
        <v>68686.0</v>
      </c>
      <c r="D1228" s="27">
        <v>-537.0</v>
      </c>
      <c r="E1228" s="34"/>
    </row>
    <row r="1229" hidden="1">
      <c r="A1229" s="54" t="s">
        <v>2549</v>
      </c>
      <c r="B1229" s="29">
        <v>103095.0</v>
      </c>
      <c r="C1229" s="55">
        <v>103095.0</v>
      </c>
      <c r="D1229" s="27">
        <v>0.0</v>
      </c>
      <c r="E1229" s="34"/>
    </row>
    <row r="1230" hidden="1">
      <c r="A1230" s="54" t="s">
        <v>2551</v>
      </c>
      <c r="B1230" s="29">
        <v>9088.0</v>
      </c>
      <c r="C1230" s="55">
        <v>9088.0</v>
      </c>
      <c r="D1230" s="27">
        <v>0.0</v>
      </c>
      <c r="E1230" s="34"/>
    </row>
    <row r="1231" hidden="1">
      <c r="A1231" s="54" t="s">
        <v>2552</v>
      </c>
      <c r="B1231" s="29">
        <v>9320.0</v>
      </c>
      <c r="C1231" s="55">
        <v>9320.0</v>
      </c>
      <c r="D1231" s="27">
        <v>0.0</v>
      </c>
      <c r="E1231" s="34"/>
    </row>
    <row r="1232" hidden="1">
      <c r="A1232" s="35" t="s">
        <v>2553</v>
      </c>
      <c r="B1232" s="29">
        <v>357135.5</v>
      </c>
      <c r="C1232" s="55">
        <v>356598.5</v>
      </c>
      <c r="D1232" s="27">
        <v>-537.0</v>
      </c>
      <c r="E1232" s="34"/>
    </row>
    <row r="1233" hidden="1">
      <c r="A1233" s="36" t="s">
        <v>2554</v>
      </c>
      <c r="B1233" s="37">
        <v>6.5</v>
      </c>
      <c r="C1233" s="27">
        <v>4139.5</v>
      </c>
      <c r="D1233" s="27">
        <v>4133.0</v>
      </c>
      <c r="E1233" s="38"/>
    </row>
    <row r="1234" hidden="1"/>
    <row r="1235" hidden="1"/>
    <row r="1236" hidden="1">
      <c r="A1236" s="5" t="s">
        <v>2524</v>
      </c>
      <c r="B1236" s="6"/>
      <c r="C1236" s="6"/>
      <c r="D1236" s="6"/>
      <c r="E1236" s="7"/>
    </row>
    <row r="1237" hidden="1">
      <c r="A1237" s="10"/>
      <c r="B1237" s="11"/>
      <c r="C1237" s="11"/>
      <c r="D1237" s="11"/>
      <c r="E1237" s="12"/>
    </row>
    <row r="1238" hidden="1">
      <c r="A1238" s="5" t="s">
        <v>2526</v>
      </c>
      <c r="B1238" s="6"/>
      <c r="C1238" s="6"/>
      <c r="D1238" s="6"/>
      <c r="E1238" s="7"/>
    </row>
    <row r="1239" hidden="1">
      <c r="A1239" s="10"/>
      <c r="B1239" s="11"/>
      <c r="C1239" s="11"/>
      <c r="D1239" s="11"/>
      <c r="E1239" s="12"/>
    </row>
    <row r="1240" hidden="1">
      <c r="A1240" s="13">
        <v>45761.0</v>
      </c>
      <c r="B1240" s="6"/>
      <c r="C1240" s="50" t="s">
        <v>2527</v>
      </c>
      <c r="D1240" s="15">
        <v>45767.0</v>
      </c>
      <c r="E1240" s="7"/>
    </row>
    <row r="1241" hidden="1">
      <c r="A1241" s="10"/>
      <c r="B1241" s="11"/>
      <c r="C1241" s="16"/>
      <c r="D1241" s="11"/>
      <c r="E1241" s="12"/>
    </row>
    <row r="1242" hidden="1">
      <c r="A1242" s="51" t="s">
        <v>3211</v>
      </c>
      <c r="B1242" s="7"/>
      <c r="C1242" s="16"/>
      <c r="D1242" s="52" t="s">
        <v>3212</v>
      </c>
      <c r="E1242" s="7"/>
    </row>
    <row r="1243" hidden="1">
      <c r="A1243" s="10"/>
      <c r="B1243" s="12"/>
      <c r="C1243" s="16"/>
      <c r="D1243" s="11"/>
      <c r="E1243" s="12"/>
    </row>
    <row r="1244" hidden="1">
      <c r="A1244" s="19" t="s">
        <v>2528</v>
      </c>
      <c r="B1244" s="6"/>
      <c r="C1244" s="6"/>
      <c r="D1244" s="6"/>
      <c r="E1244" s="7"/>
    </row>
    <row r="1245" hidden="1">
      <c r="A1245" s="20" t="s">
        <v>2529</v>
      </c>
      <c r="B1245" s="21" t="s">
        <v>2530</v>
      </c>
      <c r="C1245" s="22" t="s">
        <v>2531</v>
      </c>
      <c r="D1245" s="21" t="s">
        <v>2532</v>
      </c>
      <c r="E1245" s="23" t="s">
        <v>13</v>
      </c>
    </row>
    <row r="1246" hidden="1">
      <c r="A1246" s="53" t="s">
        <v>2533</v>
      </c>
      <c r="B1246" s="25">
        <v>35634.0</v>
      </c>
      <c r="C1246" s="26">
        <v>34834.0</v>
      </c>
      <c r="D1246" s="27">
        <v>-800.0</v>
      </c>
      <c r="E1246" s="28" t="s">
        <v>3265</v>
      </c>
    </row>
    <row r="1247" hidden="1">
      <c r="A1247" s="53" t="s">
        <v>2535</v>
      </c>
      <c r="B1247" s="29">
        <v>28549.5</v>
      </c>
      <c r="C1247" s="26">
        <v>28549.5</v>
      </c>
      <c r="D1247" s="27">
        <v>0.0</v>
      </c>
      <c r="E1247" s="28"/>
    </row>
    <row r="1248" hidden="1">
      <c r="A1248" s="53" t="s">
        <v>2536</v>
      </c>
      <c r="B1248" s="29">
        <v>1850.0</v>
      </c>
      <c r="C1248" s="26">
        <v>1850.0</v>
      </c>
      <c r="D1248" s="27">
        <v>0.0</v>
      </c>
      <c r="E1248" s="28"/>
    </row>
    <row r="1249" hidden="1">
      <c r="A1249" s="53" t="s">
        <v>2538</v>
      </c>
      <c r="B1249" s="29">
        <v>2600.0</v>
      </c>
      <c r="C1249" s="26">
        <v>3400.0</v>
      </c>
      <c r="D1249" s="27">
        <v>800.0</v>
      </c>
      <c r="E1249" s="28"/>
    </row>
    <row r="1250" hidden="1">
      <c r="A1250" s="31" t="s">
        <v>2540</v>
      </c>
      <c r="B1250" s="29">
        <v>120.0</v>
      </c>
      <c r="C1250" s="26"/>
      <c r="D1250" s="27">
        <v>-120.0</v>
      </c>
      <c r="E1250" s="28"/>
    </row>
    <row r="1251" hidden="1">
      <c r="A1251" s="31" t="s">
        <v>2541</v>
      </c>
      <c r="B1251" s="29">
        <v>0.0</v>
      </c>
      <c r="C1251" s="26"/>
      <c r="D1251" s="27">
        <v>0.0</v>
      </c>
      <c r="E1251" s="28"/>
    </row>
    <row r="1252" hidden="1">
      <c r="A1252" s="31" t="s">
        <v>2543</v>
      </c>
      <c r="B1252" s="29">
        <v>540.0</v>
      </c>
      <c r="C1252" s="26">
        <v>120.0</v>
      </c>
      <c r="D1252" s="27">
        <v>-420.0</v>
      </c>
      <c r="E1252" s="28"/>
    </row>
    <row r="1253" hidden="1">
      <c r="A1253" s="31" t="s">
        <v>2545</v>
      </c>
      <c r="B1253" s="29">
        <v>5120.0</v>
      </c>
      <c r="C1253" s="26">
        <v>5540.0</v>
      </c>
      <c r="D1253" s="27">
        <v>420.0</v>
      </c>
      <c r="E1253" s="34"/>
    </row>
    <row r="1254" hidden="1">
      <c r="A1254" s="54" t="s">
        <v>2546</v>
      </c>
      <c r="B1254" s="29">
        <v>78357.0</v>
      </c>
      <c r="C1254" s="29">
        <v>78357.0</v>
      </c>
      <c r="D1254" s="27">
        <v>0.0</v>
      </c>
      <c r="E1254" s="34"/>
    </row>
    <row r="1255" hidden="1">
      <c r="A1255" s="54" t="s">
        <v>2547</v>
      </c>
      <c r="B1255" s="29">
        <v>27155.0</v>
      </c>
      <c r="C1255" s="55">
        <v>27155.0</v>
      </c>
      <c r="D1255" s="27">
        <v>0.0</v>
      </c>
      <c r="E1255" s="34"/>
    </row>
    <row r="1256" hidden="1">
      <c r="A1256" s="54" t="s">
        <v>2548</v>
      </c>
      <c r="B1256" s="29">
        <v>59181.0</v>
      </c>
      <c r="C1256" s="55">
        <v>59181.0</v>
      </c>
      <c r="D1256" s="27">
        <v>0.0</v>
      </c>
      <c r="E1256" s="34"/>
    </row>
    <row r="1257" hidden="1">
      <c r="A1257" s="54" t="s">
        <v>2549</v>
      </c>
      <c r="B1257" s="29">
        <v>85458.0</v>
      </c>
      <c r="C1257" s="55">
        <v>85458.0</v>
      </c>
      <c r="D1257" s="27">
        <v>0.0</v>
      </c>
      <c r="E1257" s="34"/>
    </row>
    <row r="1258" hidden="1">
      <c r="A1258" s="54" t="s">
        <v>2551</v>
      </c>
      <c r="B1258" s="29">
        <v>1577.0</v>
      </c>
      <c r="C1258" s="55">
        <v>1577.0</v>
      </c>
      <c r="D1258" s="27">
        <v>0.0</v>
      </c>
      <c r="E1258" s="34"/>
    </row>
    <row r="1259" hidden="1">
      <c r="A1259" s="54" t="s">
        <v>2552</v>
      </c>
      <c r="B1259" s="29">
        <v>8647.0</v>
      </c>
      <c r="C1259" s="55">
        <v>8373.0</v>
      </c>
      <c r="D1259" s="27">
        <v>-274.0</v>
      </c>
      <c r="E1259" s="34"/>
    </row>
    <row r="1260" hidden="1">
      <c r="A1260" s="35" t="s">
        <v>2553</v>
      </c>
      <c r="B1260" s="29">
        <v>326140.0</v>
      </c>
      <c r="C1260" s="55">
        <v>325866.0</v>
      </c>
      <c r="D1260" s="27">
        <v>-274.0</v>
      </c>
      <c r="E1260" s="34"/>
    </row>
    <row r="1261" hidden="1">
      <c r="A1261" s="36" t="s">
        <v>2554</v>
      </c>
      <c r="B1261" s="37">
        <v>1.5</v>
      </c>
      <c r="C1261" s="27">
        <v>155.5</v>
      </c>
      <c r="D1261" s="27">
        <v>154.0</v>
      </c>
      <c r="E1261" s="38"/>
    </row>
    <row r="1262" hidden="1"/>
    <row r="1263" hidden="1"/>
    <row r="1264" hidden="1">
      <c r="A1264" s="5" t="s">
        <v>2524</v>
      </c>
      <c r="B1264" s="6"/>
      <c r="C1264" s="6"/>
      <c r="D1264" s="6"/>
      <c r="E1264" s="7"/>
    </row>
    <row r="1265" hidden="1">
      <c r="A1265" s="10"/>
      <c r="B1265" s="11"/>
      <c r="C1265" s="11"/>
      <c r="D1265" s="11"/>
      <c r="E1265" s="12"/>
    </row>
    <row r="1266" hidden="1">
      <c r="A1266" s="5" t="s">
        <v>2526</v>
      </c>
      <c r="B1266" s="6"/>
      <c r="C1266" s="6"/>
      <c r="D1266" s="6"/>
      <c r="E1266" s="7"/>
    </row>
    <row r="1267" hidden="1">
      <c r="A1267" s="10"/>
      <c r="B1267" s="11"/>
      <c r="C1267" s="11"/>
      <c r="D1267" s="11"/>
      <c r="E1267" s="12"/>
    </row>
    <row r="1268" hidden="1">
      <c r="A1268" s="13">
        <v>45768.0</v>
      </c>
      <c r="B1268" s="6"/>
      <c r="C1268" s="50" t="s">
        <v>2527</v>
      </c>
      <c r="D1268" s="15">
        <v>45774.0</v>
      </c>
      <c r="E1268" s="7"/>
    </row>
    <row r="1269" hidden="1">
      <c r="A1269" s="10"/>
      <c r="B1269" s="11"/>
      <c r="C1269" s="16"/>
      <c r="D1269" s="11"/>
      <c r="E1269" s="12"/>
    </row>
    <row r="1270" hidden="1">
      <c r="A1270" s="51" t="s">
        <v>3211</v>
      </c>
      <c r="B1270" s="7"/>
      <c r="C1270" s="16"/>
      <c r="D1270" s="52" t="s">
        <v>3212</v>
      </c>
      <c r="E1270" s="7"/>
    </row>
    <row r="1271" hidden="1">
      <c r="A1271" s="10"/>
      <c r="B1271" s="12"/>
      <c r="C1271" s="16"/>
      <c r="D1271" s="11"/>
      <c r="E1271" s="12"/>
    </row>
    <row r="1272" hidden="1">
      <c r="A1272" s="19" t="s">
        <v>2528</v>
      </c>
      <c r="B1272" s="6"/>
      <c r="C1272" s="6"/>
      <c r="D1272" s="6"/>
      <c r="E1272" s="7"/>
    </row>
    <row r="1273" hidden="1">
      <c r="A1273" s="20" t="s">
        <v>2529</v>
      </c>
      <c r="B1273" s="21" t="s">
        <v>2530</v>
      </c>
      <c r="C1273" s="22" t="s">
        <v>2531</v>
      </c>
      <c r="D1273" s="21" t="s">
        <v>2532</v>
      </c>
      <c r="E1273" s="23" t="s">
        <v>13</v>
      </c>
    </row>
    <row r="1274" hidden="1">
      <c r="A1274" s="53" t="s">
        <v>2533</v>
      </c>
      <c r="B1274" s="25">
        <v>44383.0</v>
      </c>
      <c r="C1274" s="26">
        <v>44383.0</v>
      </c>
      <c r="D1274" s="27">
        <v>0.0</v>
      </c>
      <c r="E1274" s="28" t="s">
        <v>3266</v>
      </c>
    </row>
    <row r="1275" hidden="1">
      <c r="A1275" s="53" t="s">
        <v>2535</v>
      </c>
      <c r="B1275" s="29">
        <v>29358.0</v>
      </c>
      <c r="C1275" s="26">
        <v>29358.0</v>
      </c>
      <c r="D1275" s="27">
        <v>0.0</v>
      </c>
      <c r="E1275" s="28"/>
    </row>
    <row r="1276" hidden="1">
      <c r="A1276" s="53" t="s">
        <v>2536</v>
      </c>
      <c r="B1276" s="29">
        <v>375.0</v>
      </c>
      <c r="C1276" s="26">
        <v>375.0</v>
      </c>
      <c r="D1276" s="27">
        <v>0.0</v>
      </c>
      <c r="E1276" s="28"/>
    </row>
    <row r="1277" hidden="1">
      <c r="A1277" s="53" t="s">
        <v>2538</v>
      </c>
      <c r="B1277" s="29">
        <v>1500.0</v>
      </c>
      <c r="C1277" s="26">
        <v>1500.0</v>
      </c>
      <c r="D1277" s="27">
        <v>0.0</v>
      </c>
      <c r="E1277" s="28"/>
    </row>
    <row r="1278" hidden="1">
      <c r="A1278" s="31" t="s">
        <v>2540</v>
      </c>
      <c r="B1278" s="29">
        <v>0.0</v>
      </c>
      <c r="C1278" s="26"/>
      <c r="D1278" s="27">
        <v>0.0</v>
      </c>
      <c r="E1278" s="28"/>
    </row>
    <row r="1279" hidden="1">
      <c r="A1279" s="31" t="s">
        <v>2541</v>
      </c>
      <c r="B1279" s="29">
        <v>0.0</v>
      </c>
      <c r="C1279" s="26"/>
      <c r="D1279" s="27">
        <v>0.0</v>
      </c>
      <c r="E1279" s="28"/>
    </row>
    <row r="1280" hidden="1">
      <c r="A1280" s="31" t="s">
        <v>2543</v>
      </c>
      <c r="B1280" s="29">
        <v>0.0</v>
      </c>
      <c r="C1280" s="26"/>
      <c r="D1280" s="27">
        <v>0.0</v>
      </c>
      <c r="E1280" s="28"/>
    </row>
    <row r="1281" hidden="1">
      <c r="A1281" s="31" t="s">
        <v>2545</v>
      </c>
      <c r="B1281" s="29">
        <v>7280.0</v>
      </c>
      <c r="C1281" s="26">
        <v>7080.0</v>
      </c>
      <c r="D1281" s="27">
        <v>-200.0</v>
      </c>
      <c r="E1281" s="34"/>
    </row>
    <row r="1282" hidden="1">
      <c r="A1282" s="54" t="s">
        <v>2546</v>
      </c>
      <c r="B1282" s="29">
        <v>84175.9</v>
      </c>
      <c r="C1282" s="29">
        <v>84175.9</v>
      </c>
      <c r="D1282" s="27">
        <v>0.0</v>
      </c>
      <c r="E1282" s="34"/>
    </row>
    <row r="1283" hidden="1">
      <c r="A1283" s="54" t="s">
        <v>2547</v>
      </c>
      <c r="B1283" s="29">
        <v>33950.0</v>
      </c>
      <c r="C1283" s="55">
        <v>33950.0</v>
      </c>
      <c r="D1283" s="27">
        <v>0.0</v>
      </c>
      <c r="E1283" s="34"/>
    </row>
    <row r="1284" hidden="1">
      <c r="A1284" s="54" t="s">
        <v>2548</v>
      </c>
      <c r="B1284" s="29">
        <v>68667.0</v>
      </c>
      <c r="C1284" s="55">
        <v>68403.0</v>
      </c>
      <c r="D1284" s="27">
        <v>-264.0</v>
      </c>
      <c r="E1284" s="34"/>
    </row>
    <row r="1285" hidden="1">
      <c r="A1285" s="54" t="s">
        <v>2549</v>
      </c>
      <c r="B1285" s="29">
        <v>91262.0</v>
      </c>
      <c r="C1285" s="55">
        <v>91262.0</v>
      </c>
      <c r="D1285" s="27">
        <v>0.0</v>
      </c>
      <c r="E1285" s="34"/>
    </row>
    <row r="1286" hidden="1">
      <c r="A1286" s="54" t="s">
        <v>2551</v>
      </c>
      <c r="B1286" s="29">
        <v>2226.0</v>
      </c>
      <c r="C1286" s="55">
        <v>2226.0</v>
      </c>
      <c r="D1286" s="27">
        <v>0.0</v>
      </c>
      <c r="E1286" s="34"/>
    </row>
    <row r="1287" hidden="1">
      <c r="A1287" s="54" t="s">
        <v>2552</v>
      </c>
      <c r="B1287" s="29">
        <v>17925.0</v>
      </c>
      <c r="C1287" s="55">
        <v>17925.0</v>
      </c>
      <c r="D1287" s="27">
        <v>0.0</v>
      </c>
      <c r="E1287" s="34"/>
    </row>
    <row r="1288" hidden="1">
      <c r="A1288" s="35" t="s">
        <v>2553</v>
      </c>
      <c r="B1288" s="29">
        <v>363158.9000000001</v>
      </c>
      <c r="C1288" s="55">
        <v>362894.90000000014</v>
      </c>
      <c r="D1288" s="27">
        <v>-263.9999999999418</v>
      </c>
      <c r="E1288" s="34"/>
    </row>
    <row r="1289" hidden="1">
      <c r="A1289" s="36" t="s">
        <v>2554</v>
      </c>
      <c r="B1289" s="37">
        <v>17.999999999952706</v>
      </c>
      <c r="C1289" s="27">
        <v>-182.00000000011642</v>
      </c>
      <c r="D1289" s="27">
        <v>-200.00000000006912</v>
      </c>
      <c r="E1289" s="38"/>
    </row>
    <row r="1290" hidden="1"/>
    <row r="1291" hidden="1"/>
    <row r="1292" hidden="1">
      <c r="A1292" s="5" t="s">
        <v>2524</v>
      </c>
      <c r="B1292" s="6"/>
      <c r="C1292" s="6"/>
      <c r="D1292" s="6"/>
      <c r="E1292" s="7"/>
    </row>
    <row r="1293" hidden="1">
      <c r="A1293" s="10"/>
      <c r="B1293" s="11"/>
      <c r="C1293" s="11"/>
      <c r="D1293" s="11"/>
      <c r="E1293" s="12"/>
    </row>
    <row r="1294" hidden="1">
      <c r="A1294" s="5" t="s">
        <v>2526</v>
      </c>
      <c r="B1294" s="6"/>
      <c r="C1294" s="6"/>
      <c r="D1294" s="6"/>
      <c r="E1294" s="7"/>
    </row>
    <row r="1295" hidden="1">
      <c r="A1295" s="10"/>
      <c r="B1295" s="11"/>
      <c r="C1295" s="11"/>
      <c r="D1295" s="11"/>
      <c r="E1295" s="12"/>
    </row>
    <row r="1296" hidden="1">
      <c r="A1296" s="13">
        <v>45775.0</v>
      </c>
      <c r="B1296" s="6"/>
      <c r="C1296" s="50" t="s">
        <v>2527</v>
      </c>
      <c r="D1296" s="15">
        <v>45777.0</v>
      </c>
      <c r="E1296" s="7"/>
    </row>
    <row r="1297" hidden="1">
      <c r="A1297" s="10"/>
      <c r="B1297" s="11"/>
      <c r="C1297" s="16"/>
      <c r="D1297" s="11"/>
      <c r="E1297" s="12"/>
    </row>
    <row r="1298" hidden="1">
      <c r="A1298" s="51" t="s">
        <v>3211</v>
      </c>
      <c r="B1298" s="7"/>
      <c r="C1298" s="16"/>
      <c r="D1298" s="52" t="s">
        <v>3214</v>
      </c>
      <c r="E1298" s="7"/>
    </row>
    <row r="1299" hidden="1">
      <c r="A1299" s="10"/>
      <c r="B1299" s="12"/>
      <c r="C1299" s="16"/>
      <c r="D1299" s="11"/>
      <c r="E1299" s="12"/>
    </row>
    <row r="1300" hidden="1">
      <c r="A1300" s="19" t="s">
        <v>2528</v>
      </c>
      <c r="B1300" s="6"/>
      <c r="C1300" s="6"/>
      <c r="D1300" s="6"/>
      <c r="E1300" s="7"/>
    </row>
    <row r="1301" hidden="1">
      <c r="A1301" s="20" t="s">
        <v>2529</v>
      </c>
      <c r="B1301" s="21" t="s">
        <v>2530</v>
      </c>
      <c r="C1301" s="22" t="s">
        <v>2531</v>
      </c>
      <c r="D1301" s="21" t="s">
        <v>2532</v>
      </c>
      <c r="E1301" s="23" t="s">
        <v>13</v>
      </c>
    </row>
    <row r="1302" hidden="1">
      <c r="A1302" s="53" t="s">
        <v>2533</v>
      </c>
      <c r="B1302" s="25">
        <v>11129.0</v>
      </c>
      <c r="C1302" s="26">
        <v>11129.0</v>
      </c>
      <c r="D1302" s="27">
        <v>0.0</v>
      </c>
      <c r="E1302" s="28"/>
    </row>
    <row r="1303" hidden="1">
      <c r="A1303" s="53" t="s">
        <v>2535</v>
      </c>
      <c r="B1303" s="29">
        <v>10522.0</v>
      </c>
      <c r="C1303" s="26">
        <v>10522.0</v>
      </c>
      <c r="D1303" s="27">
        <v>0.0</v>
      </c>
      <c r="E1303" s="28"/>
    </row>
    <row r="1304" hidden="1">
      <c r="A1304" s="53" t="s">
        <v>2536</v>
      </c>
      <c r="B1304" s="29">
        <v>280.0</v>
      </c>
      <c r="C1304" s="26">
        <v>280.0</v>
      </c>
      <c r="D1304" s="27">
        <v>0.0</v>
      </c>
      <c r="E1304" s="28"/>
    </row>
    <row r="1305" hidden="1">
      <c r="A1305" s="53" t="s">
        <v>2538</v>
      </c>
      <c r="B1305" s="29">
        <v>0.0</v>
      </c>
      <c r="C1305" s="26"/>
      <c r="D1305" s="27">
        <v>0.0</v>
      </c>
      <c r="E1305" s="28"/>
    </row>
    <row r="1306" hidden="1">
      <c r="A1306" s="31" t="s">
        <v>2540</v>
      </c>
      <c r="B1306" s="29">
        <v>280.0</v>
      </c>
      <c r="C1306" s="26"/>
      <c r="D1306" s="27">
        <v>-280.0</v>
      </c>
      <c r="E1306" s="28"/>
    </row>
    <row r="1307" hidden="1">
      <c r="A1307" s="31" t="s">
        <v>2541</v>
      </c>
      <c r="B1307" s="29">
        <v>0.0</v>
      </c>
      <c r="C1307" s="26"/>
      <c r="D1307" s="27">
        <v>0.0</v>
      </c>
      <c r="E1307" s="28"/>
    </row>
    <row r="1308" hidden="1">
      <c r="A1308" s="31" t="s">
        <v>2543</v>
      </c>
      <c r="B1308" s="29">
        <v>0.0</v>
      </c>
      <c r="C1308" s="26"/>
      <c r="D1308" s="27">
        <v>0.0</v>
      </c>
      <c r="E1308" s="28"/>
    </row>
    <row r="1309" hidden="1">
      <c r="A1309" s="31" t="s">
        <v>2545</v>
      </c>
      <c r="B1309" s="29">
        <v>3040.0</v>
      </c>
      <c r="C1309" s="26">
        <v>3320.0</v>
      </c>
      <c r="D1309" s="27">
        <v>280.0</v>
      </c>
      <c r="E1309" s="34"/>
    </row>
    <row r="1310" hidden="1">
      <c r="A1310" s="54" t="s">
        <v>2546</v>
      </c>
      <c r="B1310" s="29">
        <v>21233.0</v>
      </c>
      <c r="C1310" s="29">
        <v>21233.0</v>
      </c>
      <c r="D1310" s="27">
        <v>0.0</v>
      </c>
      <c r="E1310" s="34"/>
    </row>
    <row r="1311" hidden="1">
      <c r="A1311" s="54" t="s">
        <v>2547</v>
      </c>
      <c r="B1311" s="29">
        <v>9475.0</v>
      </c>
      <c r="C1311" s="55">
        <v>9475.0</v>
      </c>
      <c r="D1311" s="27">
        <v>0.0</v>
      </c>
      <c r="E1311" s="34"/>
    </row>
    <row r="1312" hidden="1">
      <c r="A1312" s="54" t="s">
        <v>2548</v>
      </c>
      <c r="B1312" s="29">
        <v>20977.0</v>
      </c>
      <c r="C1312" s="55">
        <v>20977.0</v>
      </c>
      <c r="D1312" s="27">
        <v>0.0</v>
      </c>
      <c r="E1312" s="34"/>
    </row>
    <row r="1313" hidden="1">
      <c r="A1313" s="54" t="s">
        <v>2549</v>
      </c>
      <c r="B1313" s="29">
        <v>33570.0</v>
      </c>
      <c r="C1313" s="55">
        <v>33570.0</v>
      </c>
      <c r="D1313" s="27">
        <v>0.0</v>
      </c>
      <c r="E1313" s="34"/>
    </row>
    <row r="1314" hidden="1">
      <c r="A1314" s="54" t="s">
        <v>2551</v>
      </c>
      <c r="B1314" s="29">
        <v>503.0</v>
      </c>
      <c r="C1314" s="55">
        <v>503.0</v>
      </c>
      <c r="D1314" s="27">
        <v>0.0</v>
      </c>
      <c r="E1314" s="34"/>
    </row>
    <row r="1315" hidden="1">
      <c r="A1315" s="54" t="s">
        <v>2552</v>
      </c>
      <c r="B1315" s="29">
        <v>3319.0</v>
      </c>
      <c r="C1315" s="55">
        <v>3319.0</v>
      </c>
      <c r="D1315" s="27">
        <v>0.0</v>
      </c>
      <c r="E1315" s="34"/>
    </row>
    <row r="1316" hidden="1">
      <c r="A1316" s="35" t="s">
        <v>2553</v>
      </c>
      <c r="B1316" s="29">
        <v>111005.5</v>
      </c>
      <c r="C1316" s="55">
        <v>111005.5</v>
      </c>
      <c r="D1316" s="27">
        <v>0.0</v>
      </c>
      <c r="E1316" s="34"/>
    </row>
    <row r="1317" hidden="1">
      <c r="A1317" s="36" t="s">
        <v>2554</v>
      </c>
      <c r="B1317" s="37">
        <v>3.5</v>
      </c>
      <c r="C1317" s="27">
        <v>3.5</v>
      </c>
      <c r="D1317" s="27">
        <v>0.0</v>
      </c>
      <c r="E1317" s="38"/>
    </row>
    <row r="1318" hidden="1"/>
    <row r="1319" hidden="1"/>
    <row r="1320" hidden="1">
      <c r="A1320" s="5" t="s">
        <v>2524</v>
      </c>
      <c r="B1320" s="6"/>
      <c r="C1320" s="6"/>
      <c r="D1320" s="6"/>
      <c r="E1320" s="7"/>
    </row>
    <row r="1321" hidden="1">
      <c r="A1321" s="10"/>
      <c r="B1321" s="11"/>
      <c r="C1321" s="11"/>
      <c r="D1321" s="11"/>
      <c r="E1321" s="12"/>
    </row>
    <row r="1322" hidden="1">
      <c r="A1322" s="5" t="s">
        <v>2526</v>
      </c>
      <c r="B1322" s="6"/>
      <c r="C1322" s="6"/>
      <c r="D1322" s="6"/>
      <c r="E1322" s="7"/>
    </row>
    <row r="1323" hidden="1">
      <c r="A1323" s="10"/>
      <c r="B1323" s="11"/>
      <c r="C1323" s="11"/>
      <c r="D1323" s="11"/>
      <c r="E1323" s="12"/>
    </row>
    <row r="1324" hidden="1">
      <c r="A1324" s="13">
        <v>45778.0</v>
      </c>
      <c r="B1324" s="6"/>
      <c r="C1324" s="50" t="s">
        <v>2527</v>
      </c>
      <c r="D1324" s="15">
        <v>45781.0</v>
      </c>
      <c r="E1324" s="7"/>
    </row>
    <row r="1325" hidden="1">
      <c r="A1325" s="10"/>
      <c r="B1325" s="11"/>
      <c r="C1325" s="16"/>
      <c r="D1325" s="11"/>
      <c r="E1325" s="12"/>
    </row>
    <row r="1326" hidden="1">
      <c r="A1326" s="51" t="s">
        <v>3267</v>
      </c>
      <c r="B1326" s="7"/>
      <c r="C1326" s="16"/>
      <c r="D1326" s="52" t="s">
        <v>3212</v>
      </c>
      <c r="E1326" s="7"/>
    </row>
    <row r="1327" hidden="1">
      <c r="A1327" s="10"/>
      <c r="B1327" s="12"/>
      <c r="C1327" s="16"/>
      <c r="D1327" s="11"/>
      <c r="E1327" s="12"/>
    </row>
    <row r="1328" hidden="1">
      <c r="A1328" s="19" t="s">
        <v>2528</v>
      </c>
      <c r="B1328" s="6"/>
      <c r="C1328" s="6"/>
      <c r="D1328" s="6"/>
      <c r="E1328" s="7"/>
    </row>
    <row r="1329" hidden="1">
      <c r="A1329" s="20" t="s">
        <v>2529</v>
      </c>
      <c r="B1329" s="21" t="s">
        <v>2530</v>
      </c>
      <c r="C1329" s="22" t="s">
        <v>2531</v>
      </c>
      <c r="D1329" s="21" t="s">
        <v>2532</v>
      </c>
      <c r="E1329" s="23" t="s">
        <v>13</v>
      </c>
    </row>
    <row r="1330" hidden="1">
      <c r="A1330" s="53" t="s">
        <v>2533</v>
      </c>
      <c r="B1330" s="25">
        <v>22819.0</v>
      </c>
      <c r="C1330" s="26">
        <v>22819.0</v>
      </c>
      <c r="D1330" s="27">
        <v>0.0</v>
      </c>
      <c r="E1330" s="28" t="s">
        <v>3263</v>
      </c>
    </row>
    <row r="1331" hidden="1">
      <c r="A1331" s="53" t="s">
        <v>2535</v>
      </c>
      <c r="B1331" s="29">
        <v>15671.0</v>
      </c>
      <c r="C1331" s="26">
        <v>15671.0</v>
      </c>
      <c r="D1331" s="27">
        <v>0.0</v>
      </c>
      <c r="E1331" s="28"/>
    </row>
    <row r="1332" hidden="1">
      <c r="A1332" s="53" t="s">
        <v>2536</v>
      </c>
      <c r="B1332" s="29">
        <v>0.0</v>
      </c>
      <c r="C1332" s="26"/>
      <c r="D1332" s="27">
        <v>0.0</v>
      </c>
      <c r="E1332" s="28"/>
    </row>
    <row r="1333" hidden="1">
      <c r="A1333" s="53" t="s">
        <v>2538</v>
      </c>
      <c r="B1333" s="29">
        <v>1000.0</v>
      </c>
      <c r="C1333" s="26">
        <v>1000.0</v>
      </c>
      <c r="D1333" s="27">
        <v>0.0</v>
      </c>
      <c r="E1333" s="28"/>
    </row>
    <row r="1334" hidden="1">
      <c r="A1334" s="31" t="s">
        <v>2540</v>
      </c>
      <c r="B1334" s="29">
        <v>0.0</v>
      </c>
      <c r="C1334" s="26"/>
      <c r="D1334" s="27">
        <v>0.0</v>
      </c>
      <c r="E1334" s="28"/>
    </row>
    <row r="1335" hidden="1">
      <c r="A1335" s="31" t="s">
        <v>2541</v>
      </c>
      <c r="B1335" s="29">
        <v>0.0</v>
      </c>
      <c r="C1335" s="26"/>
      <c r="D1335" s="27">
        <v>0.0</v>
      </c>
      <c r="E1335" s="28"/>
    </row>
    <row r="1336" hidden="1">
      <c r="A1336" s="31" t="s">
        <v>2543</v>
      </c>
      <c r="B1336" s="29">
        <v>1120.0</v>
      </c>
      <c r="C1336" s="26">
        <v>1120.0</v>
      </c>
      <c r="D1336" s="27">
        <v>0.0</v>
      </c>
      <c r="E1336" s="28" t="s">
        <v>3268</v>
      </c>
    </row>
    <row r="1337" hidden="1">
      <c r="A1337" s="31" t="s">
        <v>2545</v>
      </c>
      <c r="B1337" s="29">
        <v>4240.0</v>
      </c>
      <c r="C1337" s="26">
        <v>4240.0</v>
      </c>
      <c r="D1337" s="27">
        <v>0.0</v>
      </c>
      <c r="E1337" s="34"/>
    </row>
    <row r="1338" hidden="1">
      <c r="A1338" s="54" t="s">
        <v>2546</v>
      </c>
      <c r="B1338" s="29">
        <v>51133.0</v>
      </c>
      <c r="C1338" s="29">
        <v>51133.0</v>
      </c>
      <c r="D1338" s="27">
        <v>0.0</v>
      </c>
      <c r="E1338" s="34"/>
    </row>
    <row r="1339" hidden="1">
      <c r="A1339" s="54" t="s">
        <v>2547</v>
      </c>
      <c r="B1339" s="29">
        <v>18362.0</v>
      </c>
      <c r="C1339" s="55">
        <v>18362.0</v>
      </c>
      <c r="D1339" s="27">
        <v>0.0</v>
      </c>
      <c r="E1339" s="34"/>
    </row>
    <row r="1340" hidden="1">
      <c r="A1340" s="54" t="s">
        <v>2548</v>
      </c>
      <c r="B1340" s="29">
        <v>29940.0</v>
      </c>
      <c r="C1340" s="55">
        <v>29940.0</v>
      </c>
      <c r="D1340" s="27">
        <v>0.0</v>
      </c>
      <c r="E1340" s="34"/>
    </row>
    <row r="1341" hidden="1">
      <c r="A1341" s="54" t="s">
        <v>2549</v>
      </c>
      <c r="B1341" s="29">
        <v>52867.0</v>
      </c>
      <c r="C1341" s="55">
        <v>52867.0</v>
      </c>
      <c r="D1341" s="27">
        <v>0.0</v>
      </c>
      <c r="E1341" s="34"/>
    </row>
    <row r="1342" hidden="1">
      <c r="A1342" s="54" t="s">
        <v>2551</v>
      </c>
      <c r="B1342" s="29">
        <v>1503.0</v>
      </c>
      <c r="C1342" s="55">
        <v>1503.0</v>
      </c>
      <c r="D1342" s="27">
        <v>0.0</v>
      </c>
      <c r="E1342" s="34"/>
    </row>
    <row r="1343" hidden="1">
      <c r="A1343" s="54" t="s">
        <v>2552</v>
      </c>
      <c r="B1343" s="29">
        <v>7175.0</v>
      </c>
      <c r="C1343" s="55">
        <v>7175.0</v>
      </c>
      <c r="D1343" s="27">
        <v>0.0</v>
      </c>
      <c r="E1343" s="34"/>
    </row>
    <row r="1344" hidden="1">
      <c r="A1344" s="35" t="s">
        <v>2553</v>
      </c>
      <c r="B1344" s="29">
        <v>198654.0</v>
      </c>
      <c r="C1344" s="55">
        <v>198654.0</v>
      </c>
      <c r="D1344" s="27">
        <v>0.0</v>
      </c>
      <c r="E1344" s="34"/>
    </row>
    <row r="1345" hidden="1">
      <c r="A1345" s="36" t="s">
        <v>2554</v>
      </c>
      <c r="B1345" s="37">
        <v>1.0</v>
      </c>
      <c r="C1345" s="27">
        <v>1.0</v>
      </c>
      <c r="D1345" s="27">
        <v>0.0</v>
      </c>
      <c r="E1345" s="38"/>
    </row>
    <row r="1346" hidden="1"/>
    <row r="1347" hidden="1"/>
    <row r="1348" hidden="1">
      <c r="A1348" s="5" t="s">
        <v>2524</v>
      </c>
      <c r="B1348" s="6"/>
      <c r="C1348" s="6"/>
      <c r="D1348" s="6"/>
      <c r="E1348" s="7"/>
    </row>
    <row r="1349" hidden="1">
      <c r="A1349" s="10"/>
      <c r="B1349" s="11"/>
      <c r="C1349" s="11"/>
      <c r="D1349" s="11"/>
      <c r="E1349" s="12"/>
    </row>
    <row r="1350" hidden="1">
      <c r="A1350" s="5" t="s">
        <v>2526</v>
      </c>
      <c r="B1350" s="6"/>
      <c r="C1350" s="6"/>
      <c r="D1350" s="6"/>
      <c r="E1350" s="7"/>
    </row>
    <row r="1351" hidden="1">
      <c r="A1351" s="10"/>
      <c r="B1351" s="11"/>
      <c r="C1351" s="11"/>
      <c r="D1351" s="11"/>
      <c r="E1351" s="12"/>
    </row>
    <row r="1352" hidden="1">
      <c r="A1352" s="13">
        <v>45782.0</v>
      </c>
      <c r="B1352" s="6"/>
      <c r="C1352" s="50" t="s">
        <v>2527</v>
      </c>
      <c r="D1352" s="15">
        <v>45788.0</v>
      </c>
      <c r="E1352" s="7"/>
    </row>
    <row r="1353" hidden="1">
      <c r="A1353" s="10"/>
      <c r="B1353" s="11"/>
      <c r="C1353" s="16"/>
      <c r="D1353" s="11"/>
      <c r="E1353" s="12"/>
    </row>
    <row r="1354" hidden="1">
      <c r="A1354" s="51" t="s">
        <v>3211</v>
      </c>
      <c r="B1354" s="7"/>
      <c r="C1354" s="16"/>
      <c r="D1354" s="52" t="s">
        <v>3212</v>
      </c>
      <c r="E1354" s="7"/>
    </row>
    <row r="1355" hidden="1">
      <c r="A1355" s="10"/>
      <c r="B1355" s="12"/>
      <c r="C1355" s="16"/>
      <c r="D1355" s="11"/>
      <c r="E1355" s="12"/>
    </row>
    <row r="1356" hidden="1">
      <c r="A1356" s="19" t="s">
        <v>2528</v>
      </c>
      <c r="B1356" s="6"/>
      <c r="C1356" s="6"/>
      <c r="D1356" s="6"/>
      <c r="E1356" s="7"/>
    </row>
    <row r="1357" hidden="1">
      <c r="A1357" s="20" t="s">
        <v>2529</v>
      </c>
      <c r="B1357" s="21" t="s">
        <v>2530</v>
      </c>
      <c r="C1357" s="22" t="s">
        <v>2531</v>
      </c>
      <c r="D1357" s="21" t="s">
        <v>2532</v>
      </c>
      <c r="E1357" s="23" t="s">
        <v>13</v>
      </c>
    </row>
    <row r="1358" hidden="1">
      <c r="A1358" s="53" t="s">
        <v>2533</v>
      </c>
      <c r="B1358" s="25">
        <v>34368.0</v>
      </c>
      <c r="C1358" s="26">
        <v>33168.0</v>
      </c>
      <c r="D1358" s="27">
        <v>-1200.0</v>
      </c>
      <c r="E1358" s="28" t="s">
        <v>3269</v>
      </c>
    </row>
    <row r="1359" hidden="1">
      <c r="A1359" s="53" t="s">
        <v>2535</v>
      </c>
      <c r="B1359" s="29">
        <v>30498.0</v>
      </c>
      <c r="C1359" s="26">
        <v>30498.0</v>
      </c>
      <c r="D1359" s="27">
        <v>0.0</v>
      </c>
      <c r="E1359" s="28"/>
    </row>
    <row r="1360" hidden="1">
      <c r="A1360" s="53" t="s">
        <v>2536</v>
      </c>
      <c r="B1360" s="29">
        <v>700.0</v>
      </c>
      <c r="C1360" s="26">
        <v>700.0</v>
      </c>
      <c r="D1360" s="27">
        <v>0.0</v>
      </c>
      <c r="E1360" s="28"/>
    </row>
    <row r="1361" hidden="1">
      <c r="A1361" s="53" t="s">
        <v>2538</v>
      </c>
      <c r="B1361" s="29">
        <v>2000.0</v>
      </c>
      <c r="C1361" s="26">
        <v>2000.0</v>
      </c>
      <c r="D1361" s="27">
        <v>0.0</v>
      </c>
      <c r="E1361" s="28"/>
    </row>
    <row r="1362" hidden="1">
      <c r="A1362" s="31" t="s">
        <v>2540</v>
      </c>
      <c r="B1362" s="29">
        <v>416.0</v>
      </c>
      <c r="C1362" s="26">
        <v>416.0</v>
      </c>
      <c r="D1362" s="27">
        <v>0.0</v>
      </c>
      <c r="E1362" s="28" t="s">
        <v>3270</v>
      </c>
    </row>
    <row r="1363" hidden="1">
      <c r="A1363" s="31" t="s">
        <v>2541</v>
      </c>
      <c r="B1363" s="29">
        <v>0.0</v>
      </c>
      <c r="C1363" s="26"/>
      <c r="D1363" s="27">
        <v>0.0</v>
      </c>
      <c r="E1363" s="28"/>
    </row>
    <row r="1364" hidden="1">
      <c r="A1364" s="31" t="s">
        <v>2543</v>
      </c>
      <c r="B1364" s="29">
        <v>1173.0</v>
      </c>
      <c r="C1364" s="26">
        <v>1173.0</v>
      </c>
      <c r="D1364" s="27">
        <v>0.0</v>
      </c>
      <c r="E1364" s="28" t="s">
        <v>3271</v>
      </c>
    </row>
    <row r="1365" hidden="1">
      <c r="A1365" s="31" t="s">
        <v>2545</v>
      </c>
      <c r="B1365" s="29">
        <v>6600.0</v>
      </c>
      <c r="C1365" s="26">
        <v>6640.0</v>
      </c>
      <c r="D1365" s="27">
        <v>40.0</v>
      </c>
      <c r="E1365" s="34"/>
    </row>
    <row r="1366" hidden="1">
      <c r="A1366" s="54" t="s">
        <v>2546</v>
      </c>
      <c r="B1366" s="29">
        <v>65953.0</v>
      </c>
      <c r="C1366" s="29">
        <v>65953.0</v>
      </c>
      <c r="D1366" s="27">
        <v>0.0</v>
      </c>
      <c r="E1366" s="34"/>
    </row>
    <row r="1367" hidden="1">
      <c r="A1367" s="54" t="s">
        <v>2547</v>
      </c>
      <c r="B1367" s="29">
        <v>37004.0</v>
      </c>
      <c r="C1367" s="55">
        <v>37004.0</v>
      </c>
      <c r="D1367" s="27">
        <v>0.0</v>
      </c>
      <c r="E1367" s="34"/>
    </row>
    <row r="1368" hidden="1">
      <c r="A1368" s="54" t="s">
        <v>2548</v>
      </c>
      <c r="B1368" s="29">
        <v>64937.0</v>
      </c>
      <c r="C1368" s="55">
        <v>64937.0</v>
      </c>
      <c r="D1368" s="27">
        <v>0.0</v>
      </c>
      <c r="E1368" s="34"/>
    </row>
    <row r="1369" hidden="1">
      <c r="A1369" s="54" t="s">
        <v>2549</v>
      </c>
      <c r="B1369" s="29">
        <v>97043.0</v>
      </c>
      <c r="C1369" s="55">
        <v>97381.0</v>
      </c>
      <c r="D1369" s="27">
        <v>338.0</v>
      </c>
      <c r="E1369" s="34"/>
    </row>
    <row r="1370" hidden="1">
      <c r="A1370" s="54" t="s">
        <v>2551</v>
      </c>
      <c r="B1370" s="29">
        <v>2280.0</v>
      </c>
      <c r="C1370" s="55">
        <v>2280.0</v>
      </c>
      <c r="D1370" s="27">
        <v>0.0</v>
      </c>
      <c r="E1370" s="34"/>
    </row>
    <row r="1371" hidden="1">
      <c r="A1371" s="54" t="s">
        <v>2552</v>
      </c>
      <c r="B1371" s="29">
        <v>13662.0</v>
      </c>
      <c r="C1371" s="55">
        <v>13662.0</v>
      </c>
      <c r="D1371" s="27">
        <v>0.0</v>
      </c>
      <c r="E1371" s="34"/>
    </row>
    <row r="1372" hidden="1">
      <c r="A1372" s="35" t="s">
        <v>2553</v>
      </c>
      <c r="B1372" s="29">
        <v>342967.5</v>
      </c>
      <c r="C1372" s="55">
        <v>343305.5</v>
      </c>
      <c r="D1372" s="27">
        <v>338.0</v>
      </c>
      <c r="E1372" s="34"/>
    </row>
    <row r="1373" hidden="1">
      <c r="A1373" s="36" t="s">
        <v>2554</v>
      </c>
      <c r="B1373" s="37">
        <v>4.5</v>
      </c>
      <c r="C1373" s="27">
        <v>-1155.5</v>
      </c>
      <c r="D1373" s="27">
        <v>-1160.0</v>
      </c>
      <c r="E1373" s="38"/>
    </row>
    <row r="1374" hidden="1"/>
    <row r="1375" hidden="1"/>
    <row r="1376" hidden="1">
      <c r="A1376" s="5" t="s">
        <v>2524</v>
      </c>
      <c r="B1376" s="6"/>
      <c r="C1376" s="6"/>
      <c r="D1376" s="6"/>
      <c r="E1376" s="7"/>
    </row>
    <row r="1377" hidden="1">
      <c r="A1377" s="10"/>
      <c r="B1377" s="11"/>
      <c r="C1377" s="11"/>
      <c r="D1377" s="11"/>
      <c r="E1377" s="12"/>
    </row>
    <row r="1378" hidden="1">
      <c r="A1378" s="5" t="s">
        <v>2526</v>
      </c>
      <c r="B1378" s="6"/>
      <c r="C1378" s="6"/>
      <c r="D1378" s="6"/>
      <c r="E1378" s="7"/>
    </row>
    <row r="1379" hidden="1">
      <c r="A1379" s="10"/>
      <c r="B1379" s="11"/>
      <c r="C1379" s="11"/>
      <c r="D1379" s="11"/>
      <c r="E1379" s="12"/>
    </row>
    <row r="1380" hidden="1">
      <c r="A1380" s="13">
        <v>45789.0</v>
      </c>
      <c r="B1380" s="6"/>
      <c r="C1380" s="50" t="s">
        <v>2527</v>
      </c>
      <c r="D1380" s="15">
        <v>45795.0</v>
      </c>
      <c r="E1380" s="7"/>
    </row>
    <row r="1381" hidden="1">
      <c r="A1381" s="10"/>
      <c r="B1381" s="11"/>
      <c r="C1381" s="16"/>
      <c r="D1381" s="11"/>
      <c r="E1381" s="12"/>
    </row>
    <row r="1382" hidden="1">
      <c r="A1382" s="51" t="s">
        <v>3211</v>
      </c>
      <c r="B1382" s="7"/>
      <c r="C1382" s="16"/>
      <c r="D1382" s="52" t="s">
        <v>3212</v>
      </c>
      <c r="E1382" s="7"/>
    </row>
    <row r="1383" hidden="1">
      <c r="A1383" s="10"/>
      <c r="B1383" s="12"/>
      <c r="C1383" s="16"/>
      <c r="D1383" s="11"/>
      <c r="E1383" s="12"/>
    </row>
    <row r="1384" hidden="1">
      <c r="A1384" s="19" t="s">
        <v>2528</v>
      </c>
      <c r="B1384" s="6"/>
      <c r="C1384" s="6"/>
      <c r="D1384" s="6"/>
      <c r="E1384" s="7"/>
    </row>
    <row r="1385" hidden="1">
      <c r="A1385" s="20" t="s">
        <v>2529</v>
      </c>
      <c r="B1385" s="21" t="s">
        <v>2530</v>
      </c>
      <c r="C1385" s="22" t="s">
        <v>2531</v>
      </c>
      <c r="D1385" s="21" t="s">
        <v>2532</v>
      </c>
      <c r="E1385" s="23" t="s">
        <v>13</v>
      </c>
    </row>
    <row r="1386" hidden="1">
      <c r="A1386" s="53" t="s">
        <v>2533</v>
      </c>
      <c r="B1386" s="25">
        <v>36188.0</v>
      </c>
      <c r="C1386" s="26">
        <v>37428.0</v>
      </c>
      <c r="D1386" s="27">
        <v>1240.0</v>
      </c>
      <c r="E1386" s="28" t="s">
        <v>3272</v>
      </c>
    </row>
    <row r="1387" hidden="1">
      <c r="A1387" s="53" t="s">
        <v>2535</v>
      </c>
      <c r="B1387" s="29">
        <v>28220.5</v>
      </c>
      <c r="C1387" s="26">
        <v>28220.5</v>
      </c>
      <c r="D1387" s="27">
        <v>0.0</v>
      </c>
      <c r="E1387" s="28"/>
    </row>
    <row r="1388" hidden="1">
      <c r="A1388" s="53" t="s">
        <v>2536</v>
      </c>
      <c r="B1388" s="29">
        <v>0.0</v>
      </c>
      <c r="C1388" s="26"/>
      <c r="D1388" s="27">
        <v>0.0</v>
      </c>
      <c r="E1388" s="28"/>
    </row>
    <row r="1389" hidden="1">
      <c r="A1389" s="53" t="s">
        <v>2538</v>
      </c>
      <c r="B1389" s="29">
        <v>3300.0</v>
      </c>
      <c r="C1389" s="26">
        <v>3300.0</v>
      </c>
      <c r="D1389" s="27">
        <v>0.0</v>
      </c>
      <c r="E1389" s="28"/>
    </row>
    <row r="1390" hidden="1">
      <c r="A1390" s="31" t="s">
        <v>2540</v>
      </c>
      <c r="B1390" s="29">
        <v>0.0</v>
      </c>
      <c r="C1390" s="26"/>
      <c r="D1390" s="27">
        <v>0.0</v>
      </c>
      <c r="E1390" s="28"/>
    </row>
    <row r="1391" hidden="1">
      <c r="A1391" s="31" t="s">
        <v>2541</v>
      </c>
      <c r="B1391" s="29">
        <v>90.0</v>
      </c>
      <c r="C1391" s="26">
        <v>90.0</v>
      </c>
      <c r="D1391" s="27">
        <v>0.0</v>
      </c>
      <c r="E1391" s="28" t="s">
        <v>3273</v>
      </c>
    </row>
    <row r="1392" hidden="1">
      <c r="A1392" s="31" t="s">
        <v>2543</v>
      </c>
      <c r="B1392" s="29">
        <v>2074.0</v>
      </c>
      <c r="C1392" s="26">
        <v>2074.0</v>
      </c>
      <c r="D1392" s="27">
        <v>0.0</v>
      </c>
      <c r="E1392" s="28" t="s">
        <v>3274</v>
      </c>
    </row>
    <row r="1393" hidden="1">
      <c r="A1393" s="31" t="s">
        <v>2545</v>
      </c>
      <c r="B1393" s="29">
        <v>6680.0</v>
      </c>
      <c r="C1393" s="26">
        <v>6760.0</v>
      </c>
      <c r="D1393" s="27">
        <v>80.0</v>
      </c>
      <c r="E1393" s="34"/>
    </row>
    <row r="1394" hidden="1">
      <c r="A1394" s="54" t="s">
        <v>2546</v>
      </c>
      <c r="B1394" s="29">
        <v>70827.0</v>
      </c>
      <c r="C1394" s="29">
        <v>70827.0</v>
      </c>
      <c r="D1394" s="27">
        <v>0.0</v>
      </c>
      <c r="E1394" s="34"/>
    </row>
    <row r="1395" hidden="1">
      <c r="A1395" s="54" t="s">
        <v>2547</v>
      </c>
      <c r="B1395" s="29">
        <v>37311.0</v>
      </c>
      <c r="C1395" s="55">
        <v>37311.0</v>
      </c>
      <c r="D1395" s="27">
        <v>0.0</v>
      </c>
      <c r="E1395" s="34"/>
    </row>
    <row r="1396" hidden="1">
      <c r="A1396" s="54" t="s">
        <v>2548</v>
      </c>
      <c r="B1396" s="29">
        <v>61086.0</v>
      </c>
      <c r="C1396" s="55">
        <v>61086.0</v>
      </c>
      <c r="D1396" s="27">
        <v>0.0</v>
      </c>
      <c r="E1396" s="34"/>
    </row>
    <row r="1397" hidden="1">
      <c r="A1397" s="54" t="s">
        <v>2549</v>
      </c>
      <c r="B1397" s="29">
        <v>100575.0</v>
      </c>
      <c r="C1397" s="55">
        <v>100575.0</v>
      </c>
      <c r="D1397" s="27">
        <v>0.0</v>
      </c>
      <c r="E1397" s="34"/>
    </row>
    <row r="1398" hidden="1">
      <c r="A1398" s="54" t="s">
        <v>2551</v>
      </c>
      <c r="B1398" s="29">
        <v>1297.0</v>
      </c>
      <c r="C1398" s="55">
        <v>1297.0</v>
      </c>
      <c r="D1398" s="27">
        <v>0.0</v>
      </c>
      <c r="E1398" s="34"/>
    </row>
    <row r="1399" hidden="1">
      <c r="A1399" s="54" t="s">
        <v>2552</v>
      </c>
      <c r="B1399" s="29">
        <v>14194.0</v>
      </c>
      <c r="C1399" s="55">
        <v>13815.0</v>
      </c>
      <c r="D1399" s="27">
        <v>-379.0</v>
      </c>
      <c r="E1399" s="34"/>
    </row>
    <row r="1400" hidden="1">
      <c r="A1400" s="35" t="s">
        <v>2553</v>
      </c>
      <c r="B1400" s="29">
        <v>347648.0</v>
      </c>
      <c r="C1400" s="55">
        <v>347269.0</v>
      </c>
      <c r="D1400" s="27">
        <v>-379.0</v>
      </c>
      <c r="E1400" s="34"/>
    </row>
    <row r="1401" hidden="1">
      <c r="A1401" s="36" t="s">
        <v>2554</v>
      </c>
      <c r="B1401" s="37">
        <v>0.5</v>
      </c>
      <c r="C1401" s="27">
        <v>1699.5</v>
      </c>
      <c r="D1401" s="27">
        <v>1699.0</v>
      </c>
      <c r="E1401" s="38"/>
    </row>
    <row r="1402" hidden="1"/>
    <row r="1403" hidden="1"/>
    <row r="1404" hidden="1">
      <c r="A1404" s="5" t="s">
        <v>2524</v>
      </c>
      <c r="B1404" s="6"/>
      <c r="C1404" s="6"/>
      <c r="D1404" s="6"/>
      <c r="E1404" s="7"/>
    </row>
    <row r="1405" hidden="1">
      <c r="A1405" s="10"/>
      <c r="B1405" s="11"/>
      <c r="C1405" s="11"/>
      <c r="D1405" s="11"/>
      <c r="E1405" s="12"/>
    </row>
    <row r="1406" hidden="1">
      <c r="A1406" s="5" t="s">
        <v>2526</v>
      </c>
      <c r="B1406" s="6"/>
      <c r="C1406" s="6"/>
      <c r="D1406" s="6"/>
      <c r="E1406" s="7"/>
    </row>
    <row r="1407" hidden="1">
      <c r="A1407" s="10"/>
      <c r="B1407" s="11"/>
      <c r="C1407" s="11"/>
      <c r="D1407" s="11"/>
      <c r="E1407" s="12"/>
    </row>
    <row r="1408" hidden="1">
      <c r="A1408" s="13">
        <v>45796.0</v>
      </c>
      <c r="B1408" s="6"/>
      <c r="C1408" s="50" t="s">
        <v>2527</v>
      </c>
      <c r="D1408" s="15">
        <v>45802.0</v>
      </c>
      <c r="E1408" s="7"/>
    </row>
    <row r="1409" hidden="1">
      <c r="A1409" s="10"/>
      <c r="B1409" s="11"/>
      <c r="C1409" s="16"/>
      <c r="D1409" s="11"/>
      <c r="E1409" s="12"/>
    </row>
    <row r="1410" hidden="1">
      <c r="A1410" s="51" t="s">
        <v>3211</v>
      </c>
      <c r="B1410" s="7"/>
      <c r="C1410" s="16"/>
      <c r="D1410" s="52" t="s">
        <v>3212</v>
      </c>
      <c r="E1410" s="7"/>
    </row>
    <row r="1411" hidden="1">
      <c r="A1411" s="10"/>
      <c r="B1411" s="12"/>
      <c r="C1411" s="16"/>
      <c r="D1411" s="11"/>
      <c r="E1411" s="12"/>
    </row>
    <row r="1412" hidden="1">
      <c r="A1412" s="19" t="s">
        <v>2528</v>
      </c>
      <c r="B1412" s="6"/>
      <c r="C1412" s="6"/>
      <c r="D1412" s="6"/>
      <c r="E1412" s="7"/>
    </row>
    <row r="1413" hidden="1">
      <c r="A1413" s="20" t="s">
        <v>2529</v>
      </c>
      <c r="B1413" s="21" t="s">
        <v>2530</v>
      </c>
      <c r="C1413" s="22" t="s">
        <v>2531</v>
      </c>
      <c r="D1413" s="21" t="s">
        <v>2532</v>
      </c>
      <c r="E1413" s="23" t="s">
        <v>13</v>
      </c>
    </row>
    <row r="1414" hidden="1">
      <c r="A1414" s="53" t="s">
        <v>2533</v>
      </c>
      <c r="B1414" s="25">
        <v>30208.0</v>
      </c>
      <c r="C1414" s="26">
        <v>30206.0</v>
      </c>
      <c r="D1414" s="27">
        <v>-2.0</v>
      </c>
      <c r="E1414" s="28" t="s">
        <v>3275</v>
      </c>
    </row>
    <row r="1415" hidden="1">
      <c r="A1415" s="53" t="s">
        <v>2535</v>
      </c>
      <c r="B1415" s="29">
        <v>27882.0</v>
      </c>
      <c r="C1415" s="26">
        <v>27882.0</v>
      </c>
      <c r="D1415" s="27">
        <v>0.0</v>
      </c>
      <c r="E1415" s="28"/>
    </row>
    <row r="1416" hidden="1">
      <c r="A1416" s="53" t="s">
        <v>2536</v>
      </c>
      <c r="B1416" s="29">
        <v>240.0</v>
      </c>
      <c r="C1416" s="26">
        <v>240.0</v>
      </c>
      <c r="D1416" s="27">
        <v>0.0</v>
      </c>
      <c r="E1416" s="28"/>
    </row>
    <row r="1417" hidden="1">
      <c r="A1417" s="53" t="s">
        <v>2538</v>
      </c>
      <c r="B1417" s="29">
        <v>4000.0</v>
      </c>
      <c r="C1417" s="26">
        <v>4000.0</v>
      </c>
      <c r="D1417" s="27">
        <v>0.0</v>
      </c>
      <c r="E1417" s="28"/>
    </row>
    <row r="1418" hidden="1">
      <c r="A1418" s="31" t="s">
        <v>2540</v>
      </c>
      <c r="B1418" s="29">
        <v>0.0</v>
      </c>
      <c r="C1418" s="26"/>
      <c r="D1418" s="27">
        <v>0.0</v>
      </c>
      <c r="E1418" s="28"/>
    </row>
    <row r="1419" hidden="1">
      <c r="A1419" s="31" t="s">
        <v>2541</v>
      </c>
      <c r="B1419" s="29">
        <v>120.0</v>
      </c>
      <c r="C1419" s="26">
        <v>120.0</v>
      </c>
      <c r="D1419" s="27">
        <v>0.0</v>
      </c>
      <c r="E1419" s="28" t="s">
        <v>3276</v>
      </c>
    </row>
    <row r="1420" hidden="1">
      <c r="A1420" s="31" t="s">
        <v>2543</v>
      </c>
      <c r="B1420" s="29">
        <v>0.0</v>
      </c>
      <c r="C1420" s="26"/>
      <c r="D1420" s="27">
        <v>0.0</v>
      </c>
      <c r="E1420" s="28"/>
    </row>
    <row r="1421" hidden="1">
      <c r="A1421" s="31" t="s">
        <v>2545</v>
      </c>
      <c r="B1421" s="29">
        <v>5720.0</v>
      </c>
      <c r="C1421" s="26">
        <v>5720.0</v>
      </c>
      <c r="D1421" s="27">
        <v>0.0</v>
      </c>
      <c r="E1421" s="34"/>
    </row>
    <row r="1422" hidden="1">
      <c r="A1422" s="54" t="s">
        <v>2546</v>
      </c>
      <c r="B1422" s="29">
        <v>66150.0</v>
      </c>
      <c r="C1422" s="29">
        <v>66150.0</v>
      </c>
      <c r="D1422" s="27">
        <v>0.0</v>
      </c>
      <c r="E1422" s="34"/>
    </row>
    <row r="1423" hidden="1">
      <c r="A1423" s="54" t="s">
        <v>2547</v>
      </c>
      <c r="B1423" s="29">
        <v>31153.0</v>
      </c>
      <c r="C1423" s="55">
        <v>31153.0</v>
      </c>
      <c r="D1423" s="27">
        <v>0.0</v>
      </c>
      <c r="E1423" s="34"/>
    </row>
    <row r="1424" hidden="1">
      <c r="A1424" s="54" t="s">
        <v>2548</v>
      </c>
      <c r="B1424" s="29">
        <v>68423.0</v>
      </c>
      <c r="C1424" s="55">
        <v>68094.0</v>
      </c>
      <c r="D1424" s="27">
        <v>-329.0</v>
      </c>
      <c r="E1424" s="34"/>
    </row>
    <row r="1425" hidden="1">
      <c r="A1425" s="54" t="s">
        <v>2549</v>
      </c>
      <c r="B1425" s="29">
        <v>96734.0</v>
      </c>
      <c r="C1425" s="55">
        <v>96734.0</v>
      </c>
      <c r="D1425" s="27">
        <v>0.0</v>
      </c>
      <c r="E1425" s="34"/>
    </row>
    <row r="1426" hidden="1">
      <c r="A1426" s="54" t="s">
        <v>2551</v>
      </c>
      <c r="B1426" s="29">
        <v>3536.0</v>
      </c>
      <c r="C1426" s="55">
        <v>3536.0</v>
      </c>
      <c r="D1426" s="27">
        <v>0.0</v>
      </c>
      <c r="E1426" s="34"/>
    </row>
    <row r="1427" hidden="1">
      <c r="A1427" s="54" t="s">
        <v>2552</v>
      </c>
      <c r="B1427" s="29">
        <v>9831.0</v>
      </c>
      <c r="C1427" s="55">
        <v>9831.0</v>
      </c>
      <c r="D1427" s="27">
        <v>0.0</v>
      </c>
      <c r="E1427" s="34"/>
    </row>
    <row r="1428" hidden="1">
      <c r="A1428" s="35" t="s">
        <v>2553</v>
      </c>
      <c r="B1428" s="29">
        <v>334155.0</v>
      </c>
      <c r="C1428" s="55">
        <v>333826.0</v>
      </c>
      <c r="D1428" s="27">
        <v>-329.0</v>
      </c>
      <c r="E1428" s="34"/>
    </row>
    <row r="1429" hidden="1">
      <c r="A1429" s="36" t="s">
        <v>2554</v>
      </c>
      <c r="B1429" s="37">
        <v>11.0</v>
      </c>
      <c r="C1429" s="27">
        <v>9.0</v>
      </c>
      <c r="D1429" s="27">
        <v>-2.0</v>
      </c>
      <c r="E1429" s="38"/>
    </row>
    <row r="1430" hidden="1"/>
    <row r="1431" hidden="1"/>
    <row r="1432" hidden="1">
      <c r="A1432" s="5" t="s">
        <v>2524</v>
      </c>
      <c r="B1432" s="6"/>
      <c r="C1432" s="6"/>
      <c r="D1432" s="6"/>
      <c r="E1432" s="7"/>
    </row>
    <row r="1433" hidden="1">
      <c r="A1433" s="10"/>
      <c r="B1433" s="11"/>
      <c r="C1433" s="11"/>
      <c r="D1433" s="11"/>
      <c r="E1433" s="12"/>
    </row>
    <row r="1434" hidden="1">
      <c r="A1434" s="5" t="s">
        <v>2526</v>
      </c>
      <c r="B1434" s="6"/>
      <c r="C1434" s="6"/>
      <c r="D1434" s="6"/>
      <c r="E1434" s="7"/>
    </row>
    <row r="1435" hidden="1">
      <c r="A1435" s="10"/>
      <c r="B1435" s="11"/>
      <c r="C1435" s="11"/>
      <c r="D1435" s="11"/>
      <c r="E1435" s="12"/>
    </row>
    <row r="1436" hidden="1">
      <c r="A1436" s="13">
        <v>45803.0</v>
      </c>
      <c r="B1436" s="6"/>
      <c r="C1436" s="50" t="s">
        <v>2527</v>
      </c>
      <c r="D1436" s="15">
        <v>45808.0</v>
      </c>
      <c r="E1436" s="7"/>
    </row>
    <row r="1437" hidden="1">
      <c r="A1437" s="10"/>
      <c r="B1437" s="11"/>
      <c r="C1437" s="16"/>
      <c r="D1437" s="11"/>
      <c r="E1437" s="12"/>
    </row>
    <row r="1438" hidden="1">
      <c r="A1438" s="51" t="s">
        <v>3211</v>
      </c>
      <c r="B1438" s="7"/>
      <c r="C1438" s="16"/>
      <c r="D1438" s="52" t="s">
        <v>3220</v>
      </c>
      <c r="E1438" s="7"/>
    </row>
    <row r="1439" hidden="1">
      <c r="A1439" s="10"/>
      <c r="B1439" s="12"/>
      <c r="C1439" s="16"/>
      <c r="D1439" s="11"/>
      <c r="E1439" s="12"/>
    </row>
    <row r="1440" hidden="1">
      <c r="A1440" s="19" t="s">
        <v>2528</v>
      </c>
      <c r="B1440" s="6"/>
      <c r="C1440" s="6"/>
      <c r="D1440" s="6"/>
      <c r="E1440" s="7"/>
    </row>
    <row r="1441" hidden="1">
      <c r="A1441" s="20" t="s">
        <v>2529</v>
      </c>
      <c r="B1441" s="21" t="s">
        <v>2530</v>
      </c>
      <c r="C1441" s="22" t="s">
        <v>2531</v>
      </c>
      <c r="D1441" s="21" t="s">
        <v>2532</v>
      </c>
      <c r="E1441" s="23" t="s">
        <v>13</v>
      </c>
    </row>
    <row r="1442" hidden="1">
      <c r="A1442" s="53" t="s">
        <v>2533</v>
      </c>
      <c r="B1442" s="25">
        <v>23663.0</v>
      </c>
      <c r="C1442" s="26">
        <v>23663.0</v>
      </c>
      <c r="D1442" s="27">
        <v>0.0</v>
      </c>
      <c r="E1442" s="28"/>
    </row>
    <row r="1443" hidden="1">
      <c r="A1443" s="53" t="s">
        <v>2535</v>
      </c>
      <c r="B1443" s="29">
        <v>25678.0</v>
      </c>
      <c r="C1443" s="26">
        <v>24567.0</v>
      </c>
      <c r="D1443" s="27">
        <v>-1111.0</v>
      </c>
      <c r="E1443" s="28" t="s">
        <v>3277</v>
      </c>
    </row>
    <row r="1444" hidden="1">
      <c r="A1444" s="53" t="s">
        <v>2536</v>
      </c>
      <c r="B1444" s="29">
        <v>180.0</v>
      </c>
      <c r="C1444" s="26">
        <v>180.0</v>
      </c>
      <c r="D1444" s="27">
        <v>0.0</v>
      </c>
      <c r="E1444" s="28"/>
    </row>
    <row r="1445" hidden="1">
      <c r="A1445" s="53" t="s">
        <v>2538</v>
      </c>
      <c r="B1445" s="29">
        <v>1000.0</v>
      </c>
      <c r="C1445" s="26">
        <v>1000.0</v>
      </c>
      <c r="D1445" s="27">
        <v>0.0</v>
      </c>
      <c r="E1445" s="28"/>
    </row>
    <row r="1446" hidden="1">
      <c r="A1446" s="31" t="s">
        <v>2540</v>
      </c>
      <c r="B1446" s="29">
        <v>79.0</v>
      </c>
      <c r="C1446" s="26">
        <v>79.0</v>
      </c>
      <c r="D1446" s="27">
        <v>0.0</v>
      </c>
      <c r="E1446" s="28" t="s">
        <v>3278</v>
      </c>
    </row>
    <row r="1447" hidden="1">
      <c r="A1447" s="31" t="s">
        <v>2541</v>
      </c>
      <c r="B1447" s="29">
        <v>110.0</v>
      </c>
      <c r="C1447" s="26">
        <v>110.0</v>
      </c>
      <c r="D1447" s="27">
        <v>0.0</v>
      </c>
      <c r="E1447" s="28" t="s">
        <v>3273</v>
      </c>
    </row>
    <row r="1448" hidden="1">
      <c r="A1448" s="31" t="s">
        <v>2543</v>
      </c>
      <c r="B1448" s="29">
        <v>2299.0</v>
      </c>
      <c r="C1448" s="26">
        <v>2297.0</v>
      </c>
      <c r="D1448" s="27">
        <v>-2.0</v>
      </c>
      <c r="E1448" s="28" t="s">
        <v>3279</v>
      </c>
    </row>
    <row r="1449" hidden="1">
      <c r="A1449" s="31" t="s">
        <v>2545</v>
      </c>
      <c r="B1449" s="29">
        <v>6200.0</v>
      </c>
      <c r="C1449" s="26">
        <v>6200.0</v>
      </c>
      <c r="D1449" s="27">
        <v>0.0</v>
      </c>
      <c r="E1449" s="34"/>
    </row>
    <row r="1450" hidden="1">
      <c r="A1450" s="54" t="s">
        <v>2546</v>
      </c>
      <c r="B1450" s="29">
        <v>62185.0</v>
      </c>
      <c r="C1450" s="29">
        <v>62185.0</v>
      </c>
      <c r="D1450" s="27">
        <v>0.0</v>
      </c>
      <c r="E1450" s="34"/>
    </row>
    <row r="1451" hidden="1">
      <c r="A1451" s="54" t="s">
        <v>2547</v>
      </c>
      <c r="B1451" s="29">
        <v>22770.0</v>
      </c>
      <c r="C1451" s="55">
        <v>22770.0</v>
      </c>
      <c r="D1451" s="27">
        <v>0.0</v>
      </c>
      <c r="E1451" s="34"/>
    </row>
    <row r="1452" hidden="1">
      <c r="A1452" s="54" t="s">
        <v>2548</v>
      </c>
      <c r="B1452" s="29">
        <v>59724.0</v>
      </c>
      <c r="C1452" s="55">
        <v>59724.0</v>
      </c>
      <c r="D1452" s="27">
        <v>0.0</v>
      </c>
      <c r="E1452" s="34"/>
    </row>
    <row r="1453" hidden="1">
      <c r="A1453" s="54" t="s">
        <v>2549</v>
      </c>
      <c r="B1453" s="29">
        <v>85120.0</v>
      </c>
      <c r="C1453" s="55">
        <v>85120.0</v>
      </c>
      <c r="D1453" s="27">
        <v>0.0</v>
      </c>
      <c r="E1453" s="34"/>
    </row>
    <row r="1454" hidden="1">
      <c r="A1454" s="54" t="s">
        <v>2551</v>
      </c>
      <c r="B1454" s="29">
        <v>2163.0</v>
      </c>
      <c r="C1454" s="55">
        <v>2163.0</v>
      </c>
      <c r="D1454" s="27">
        <v>0.0</v>
      </c>
      <c r="E1454" s="34"/>
    </row>
    <row r="1455" hidden="1">
      <c r="A1455" s="54" t="s">
        <v>2552</v>
      </c>
      <c r="B1455" s="29">
        <v>7842.0</v>
      </c>
      <c r="C1455" s="55">
        <v>7478.0</v>
      </c>
      <c r="D1455" s="27">
        <v>-364.0</v>
      </c>
      <c r="E1455" s="34"/>
    </row>
    <row r="1456" hidden="1">
      <c r="A1456" s="35" t="s">
        <v>2553</v>
      </c>
      <c r="B1456" s="29">
        <v>291171.0</v>
      </c>
      <c r="C1456" s="55">
        <v>290807.0</v>
      </c>
      <c r="D1456" s="27">
        <v>-364.0</v>
      </c>
      <c r="E1456" s="34"/>
    </row>
    <row r="1457" hidden="1">
      <c r="A1457" s="36" t="s">
        <v>2554</v>
      </c>
      <c r="B1457" s="37">
        <v>0.0</v>
      </c>
      <c r="C1457" s="27">
        <v>-749.0</v>
      </c>
      <c r="D1457" s="27">
        <v>-749.0</v>
      </c>
      <c r="E1457" s="38"/>
    </row>
    <row r="1458" hidden="1"/>
    <row r="1459" hidden="1"/>
    <row r="1460" hidden="1">
      <c r="A1460" s="5" t="s">
        <v>2524</v>
      </c>
      <c r="B1460" s="6"/>
      <c r="C1460" s="6"/>
      <c r="D1460" s="6"/>
      <c r="E1460" s="7"/>
    </row>
    <row r="1461" hidden="1">
      <c r="A1461" s="10"/>
      <c r="B1461" s="11"/>
      <c r="C1461" s="11"/>
      <c r="D1461" s="11"/>
      <c r="E1461" s="12"/>
    </row>
    <row r="1462" hidden="1">
      <c r="A1462" s="5" t="s">
        <v>2526</v>
      </c>
      <c r="B1462" s="6"/>
      <c r="C1462" s="6"/>
      <c r="D1462" s="6"/>
      <c r="E1462" s="7"/>
    </row>
    <row r="1463" hidden="1">
      <c r="A1463" s="10"/>
      <c r="B1463" s="11"/>
      <c r="C1463" s="11"/>
      <c r="D1463" s="11"/>
      <c r="E1463" s="12"/>
    </row>
    <row r="1464" hidden="1">
      <c r="A1464" s="13">
        <v>45809.0</v>
      </c>
      <c r="B1464" s="6"/>
      <c r="C1464" s="50" t="s">
        <v>2527</v>
      </c>
      <c r="D1464" s="15">
        <v>45809.0</v>
      </c>
      <c r="E1464" s="7"/>
    </row>
    <row r="1465" hidden="1">
      <c r="A1465" s="10"/>
      <c r="B1465" s="11"/>
      <c r="C1465" s="16"/>
      <c r="D1465" s="11"/>
      <c r="E1465" s="12"/>
    </row>
    <row r="1466" hidden="1">
      <c r="A1466" s="51" t="s">
        <v>3212</v>
      </c>
      <c r="B1466" s="7"/>
      <c r="C1466" s="16"/>
      <c r="D1466" s="52" t="s">
        <v>3212</v>
      </c>
      <c r="E1466" s="7"/>
    </row>
    <row r="1467" hidden="1">
      <c r="A1467" s="10"/>
      <c r="B1467" s="12"/>
      <c r="C1467" s="16"/>
      <c r="D1467" s="11"/>
      <c r="E1467" s="12"/>
    </row>
    <row r="1468" hidden="1">
      <c r="A1468" s="19" t="s">
        <v>2528</v>
      </c>
      <c r="B1468" s="6"/>
      <c r="C1468" s="6"/>
      <c r="D1468" s="6"/>
      <c r="E1468" s="7"/>
    </row>
    <row r="1469" hidden="1">
      <c r="A1469" s="20" t="s">
        <v>2529</v>
      </c>
      <c r="B1469" s="21" t="s">
        <v>2530</v>
      </c>
      <c r="C1469" s="22" t="s">
        <v>2531</v>
      </c>
      <c r="D1469" s="21" t="s">
        <v>2532</v>
      </c>
      <c r="E1469" s="23" t="s">
        <v>13</v>
      </c>
    </row>
    <row r="1470" hidden="1">
      <c r="A1470" s="53" t="s">
        <v>2533</v>
      </c>
      <c r="B1470" s="25">
        <v>3367.0</v>
      </c>
      <c r="C1470" s="26">
        <v>3367.0</v>
      </c>
      <c r="D1470" s="27">
        <v>0.0</v>
      </c>
      <c r="E1470" s="28"/>
    </row>
    <row r="1471" hidden="1">
      <c r="A1471" s="53" t="s">
        <v>2535</v>
      </c>
      <c r="B1471" s="29">
        <v>4940.0</v>
      </c>
      <c r="C1471" s="26">
        <v>4940.0</v>
      </c>
      <c r="D1471" s="27">
        <v>0.0</v>
      </c>
      <c r="E1471" s="28"/>
    </row>
    <row r="1472" hidden="1">
      <c r="A1472" s="53" t="s">
        <v>2536</v>
      </c>
      <c r="B1472" s="29">
        <v>0.0</v>
      </c>
      <c r="C1472" s="26"/>
      <c r="D1472" s="27">
        <v>0.0</v>
      </c>
      <c r="E1472" s="28"/>
    </row>
    <row r="1473" hidden="1">
      <c r="A1473" s="53" t="s">
        <v>2538</v>
      </c>
      <c r="B1473" s="29">
        <v>0.0</v>
      </c>
      <c r="C1473" s="26"/>
      <c r="D1473" s="27">
        <v>0.0</v>
      </c>
      <c r="E1473" s="28"/>
    </row>
    <row r="1474" hidden="1">
      <c r="A1474" s="31" t="s">
        <v>2540</v>
      </c>
      <c r="B1474" s="29">
        <v>0.0</v>
      </c>
      <c r="C1474" s="26"/>
      <c r="D1474" s="27">
        <v>0.0</v>
      </c>
      <c r="E1474" s="28"/>
    </row>
    <row r="1475" hidden="1">
      <c r="A1475" s="31" t="s">
        <v>2541</v>
      </c>
      <c r="B1475" s="29">
        <v>0.0</v>
      </c>
      <c r="C1475" s="26"/>
      <c r="D1475" s="27">
        <v>0.0</v>
      </c>
      <c r="E1475" s="28"/>
    </row>
    <row r="1476" hidden="1">
      <c r="A1476" s="31" t="s">
        <v>2543</v>
      </c>
      <c r="B1476" s="29">
        <v>0.0</v>
      </c>
      <c r="C1476" s="26"/>
      <c r="D1476" s="27">
        <v>0.0</v>
      </c>
      <c r="E1476" s="28"/>
    </row>
    <row r="1477" hidden="1">
      <c r="A1477" s="31" t="s">
        <v>2545</v>
      </c>
      <c r="B1477" s="29">
        <v>1160.0</v>
      </c>
      <c r="C1477" s="26">
        <v>1160.0</v>
      </c>
      <c r="D1477" s="27">
        <v>0.0</v>
      </c>
      <c r="E1477" s="34"/>
    </row>
    <row r="1478" hidden="1">
      <c r="A1478" s="54" t="s">
        <v>2546</v>
      </c>
      <c r="B1478" s="29">
        <v>10552.0</v>
      </c>
      <c r="C1478" s="29">
        <v>10552.0</v>
      </c>
      <c r="D1478" s="27">
        <v>0.0</v>
      </c>
      <c r="E1478" s="34"/>
    </row>
    <row r="1479" hidden="1">
      <c r="A1479" s="54" t="s">
        <v>2547</v>
      </c>
      <c r="B1479" s="29">
        <v>5796.0</v>
      </c>
      <c r="C1479" s="55">
        <v>5796.0</v>
      </c>
      <c r="D1479" s="27">
        <v>0.0</v>
      </c>
      <c r="E1479" s="34"/>
    </row>
    <row r="1480" hidden="1">
      <c r="A1480" s="54" t="s">
        <v>2548</v>
      </c>
      <c r="B1480" s="29">
        <v>9172.0</v>
      </c>
      <c r="C1480" s="55">
        <v>9172.0</v>
      </c>
      <c r="D1480" s="27">
        <v>0.0</v>
      </c>
      <c r="E1480" s="34"/>
    </row>
    <row r="1481" hidden="1">
      <c r="A1481" s="54" t="s">
        <v>2549</v>
      </c>
      <c r="B1481" s="29">
        <v>15137.0</v>
      </c>
      <c r="C1481" s="55">
        <v>15137.0</v>
      </c>
      <c r="D1481" s="27">
        <v>0.0</v>
      </c>
      <c r="E1481" s="34"/>
    </row>
    <row r="1482" hidden="1">
      <c r="A1482" s="54" t="s">
        <v>2551</v>
      </c>
      <c r="B1482" s="29">
        <v>0.0</v>
      </c>
      <c r="C1482" s="55">
        <v>0.0</v>
      </c>
      <c r="D1482" s="27">
        <v>0.0</v>
      </c>
      <c r="E1482" s="34"/>
    </row>
    <row r="1483" hidden="1">
      <c r="A1483" s="54" t="s">
        <v>2552</v>
      </c>
      <c r="B1483" s="29">
        <v>1275.0</v>
      </c>
      <c r="C1483" s="55">
        <v>1275.0</v>
      </c>
      <c r="D1483" s="27">
        <v>0.0</v>
      </c>
      <c r="E1483" s="34"/>
    </row>
    <row r="1484" hidden="1">
      <c r="A1484" s="35" t="s">
        <v>2553</v>
      </c>
      <c r="B1484" s="29">
        <v>50124.0</v>
      </c>
      <c r="C1484" s="55">
        <v>50124.0</v>
      </c>
      <c r="D1484" s="27">
        <v>0.0</v>
      </c>
      <c r="E1484" s="34"/>
    </row>
    <row r="1485" hidden="1">
      <c r="A1485" s="36" t="s">
        <v>2554</v>
      </c>
      <c r="B1485" s="37">
        <v>0.0</v>
      </c>
      <c r="C1485" s="27">
        <v>0.0</v>
      </c>
      <c r="D1485" s="27">
        <v>0.0</v>
      </c>
      <c r="E1485" s="38"/>
    </row>
    <row r="1486" hidden="1"/>
    <row r="1487" hidden="1"/>
    <row r="1488" hidden="1">
      <c r="A1488" s="5" t="s">
        <v>2524</v>
      </c>
      <c r="B1488" s="6"/>
      <c r="C1488" s="6"/>
      <c r="D1488" s="6"/>
      <c r="E1488" s="7"/>
    </row>
    <row r="1489" hidden="1">
      <c r="A1489" s="10"/>
      <c r="B1489" s="11"/>
      <c r="C1489" s="11"/>
      <c r="D1489" s="11"/>
      <c r="E1489" s="12"/>
    </row>
    <row r="1490" hidden="1">
      <c r="A1490" s="5" t="s">
        <v>2526</v>
      </c>
      <c r="B1490" s="6"/>
      <c r="C1490" s="6"/>
      <c r="D1490" s="6"/>
      <c r="E1490" s="7"/>
    </row>
    <row r="1491" hidden="1">
      <c r="A1491" s="10"/>
      <c r="B1491" s="11"/>
      <c r="C1491" s="11"/>
      <c r="D1491" s="11"/>
      <c r="E1491" s="12"/>
    </row>
    <row r="1492" hidden="1">
      <c r="A1492" s="13">
        <v>45810.0</v>
      </c>
      <c r="B1492" s="6"/>
      <c r="C1492" s="50" t="s">
        <v>2527</v>
      </c>
      <c r="D1492" s="15">
        <v>45816.0</v>
      </c>
      <c r="E1492" s="7"/>
    </row>
    <row r="1493" hidden="1">
      <c r="A1493" s="10"/>
      <c r="B1493" s="11"/>
      <c r="C1493" s="16"/>
      <c r="D1493" s="11"/>
      <c r="E1493" s="12"/>
    </row>
    <row r="1494" hidden="1">
      <c r="A1494" s="51" t="s">
        <v>3211</v>
      </c>
      <c r="B1494" s="7"/>
      <c r="C1494" s="16"/>
      <c r="D1494" s="52" t="s">
        <v>3212</v>
      </c>
      <c r="E1494" s="7"/>
    </row>
    <row r="1495" hidden="1">
      <c r="A1495" s="10"/>
      <c r="B1495" s="12"/>
      <c r="C1495" s="16"/>
      <c r="D1495" s="11"/>
      <c r="E1495" s="12"/>
    </row>
    <row r="1496" hidden="1">
      <c r="A1496" s="19" t="s">
        <v>2528</v>
      </c>
      <c r="B1496" s="6"/>
      <c r="C1496" s="6"/>
      <c r="D1496" s="6"/>
      <c r="E1496" s="7"/>
    </row>
    <row r="1497" hidden="1">
      <c r="A1497" s="20" t="s">
        <v>2529</v>
      </c>
      <c r="B1497" s="21" t="s">
        <v>2530</v>
      </c>
      <c r="C1497" s="22" t="s">
        <v>2531</v>
      </c>
      <c r="D1497" s="21" t="s">
        <v>2532</v>
      </c>
      <c r="E1497" s="23" t="s">
        <v>13</v>
      </c>
    </row>
    <row r="1498" hidden="1">
      <c r="A1498" s="53" t="s">
        <v>2533</v>
      </c>
      <c r="B1498" s="25">
        <v>38075.0</v>
      </c>
      <c r="C1498" s="26">
        <v>38093.0</v>
      </c>
      <c r="D1498" s="27">
        <v>18.0</v>
      </c>
      <c r="E1498" s="28"/>
    </row>
    <row r="1499" hidden="1">
      <c r="A1499" s="53" t="s">
        <v>2535</v>
      </c>
      <c r="B1499" s="29">
        <v>25874.0</v>
      </c>
      <c r="C1499" s="26">
        <v>25874.0</v>
      </c>
      <c r="D1499" s="27">
        <v>0.0</v>
      </c>
      <c r="E1499" s="28"/>
    </row>
    <row r="1500" hidden="1">
      <c r="A1500" s="53" t="s">
        <v>2536</v>
      </c>
      <c r="B1500" s="29">
        <v>1400.0</v>
      </c>
      <c r="C1500" s="26">
        <v>1400.0</v>
      </c>
      <c r="D1500" s="27">
        <v>0.0</v>
      </c>
      <c r="E1500" s="28"/>
    </row>
    <row r="1501" hidden="1">
      <c r="A1501" s="53" t="s">
        <v>2538</v>
      </c>
      <c r="B1501" s="29">
        <v>4650.0</v>
      </c>
      <c r="C1501" s="26">
        <v>4650.0</v>
      </c>
      <c r="D1501" s="27">
        <v>0.0</v>
      </c>
      <c r="E1501" s="28"/>
    </row>
    <row r="1502" hidden="1">
      <c r="A1502" s="31" t="s">
        <v>2540</v>
      </c>
      <c r="B1502" s="29">
        <v>0.0</v>
      </c>
      <c r="C1502" s="26"/>
      <c r="D1502" s="27">
        <v>0.0</v>
      </c>
      <c r="E1502" s="28"/>
    </row>
    <row r="1503" hidden="1">
      <c r="A1503" s="31" t="s">
        <v>2541</v>
      </c>
      <c r="B1503" s="29">
        <v>0.0</v>
      </c>
      <c r="C1503" s="26"/>
      <c r="D1503" s="27">
        <v>0.0</v>
      </c>
      <c r="E1503" s="28"/>
    </row>
    <row r="1504" hidden="1">
      <c r="A1504" s="31" t="s">
        <v>2543</v>
      </c>
      <c r="B1504" s="29">
        <v>0.0</v>
      </c>
      <c r="C1504" s="26"/>
      <c r="D1504" s="27">
        <v>0.0</v>
      </c>
      <c r="E1504" s="28"/>
    </row>
    <row r="1505" hidden="1">
      <c r="A1505" s="31" t="s">
        <v>2545</v>
      </c>
      <c r="B1505" s="29">
        <v>8120.0</v>
      </c>
      <c r="C1505" s="26">
        <v>8120.0</v>
      </c>
      <c r="D1505" s="27">
        <v>0.0</v>
      </c>
      <c r="E1505" s="34"/>
    </row>
    <row r="1506" hidden="1">
      <c r="A1506" s="54" t="s">
        <v>2546</v>
      </c>
      <c r="B1506" s="29">
        <v>78206.0</v>
      </c>
      <c r="C1506" s="29">
        <v>78206.0</v>
      </c>
      <c r="D1506" s="27">
        <v>0.0</v>
      </c>
      <c r="E1506" s="34"/>
    </row>
    <row r="1507" hidden="1">
      <c r="A1507" s="54" t="s">
        <v>2547</v>
      </c>
      <c r="B1507" s="29">
        <v>36556.0</v>
      </c>
      <c r="C1507" s="55">
        <v>36556.0</v>
      </c>
      <c r="D1507" s="27">
        <v>0.0</v>
      </c>
      <c r="E1507" s="34"/>
    </row>
    <row r="1508" hidden="1">
      <c r="A1508" s="54" t="s">
        <v>2548</v>
      </c>
      <c r="B1508" s="29">
        <v>66101.0</v>
      </c>
      <c r="C1508" s="55">
        <v>65146.0</v>
      </c>
      <c r="D1508" s="27">
        <v>-955.0</v>
      </c>
      <c r="E1508" s="34"/>
    </row>
    <row r="1509" hidden="1">
      <c r="A1509" s="54" t="s">
        <v>2549</v>
      </c>
      <c r="B1509" s="29">
        <v>106084.65</v>
      </c>
      <c r="C1509" s="55">
        <v>106582.65</v>
      </c>
      <c r="D1509" s="27">
        <v>498.0</v>
      </c>
      <c r="E1509" s="34"/>
    </row>
    <row r="1510" hidden="1">
      <c r="A1510" s="54" t="s">
        <v>2551</v>
      </c>
      <c r="B1510" s="29">
        <v>2117.0</v>
      </c>
      <c r="C1510" s="55">
        <v>2117.0</v>
      </c>
      <c r="D1510" s="27">
        <v>0.0</v>
      </c>
      <c r="E1510" s="34"/>
    </row>
    <row r="1511" hidden="1">
      <c r="A1511" s="54" t="s">
        <v>2552</v>
      </c>
      <c r="B1511" s="29">
        <v>9582.0</v>
      </c>
      <c r="C1511" s="55">
        <v>9582.0</v>
      </c>
      <c r="D1511" s="27">
        <v>0.0</v>
      </c>
      <c r="E1511" s="34"/>
    </row>
    <row r="1512" hidden="1">
      <c r="A1512" s="35" t="s">
        <v>2553</v>
      </c>
      <c r="B1512" s="29">
        <v>367179.15</v>
      </c>
      <c r="C1512" s="55">
        <v>366722.15</v>
      </c>
      <c r="D1512" s="27">
        <v>-457.0</v>
      </c>
      <c r="E1512" s="34"/>
    </row>
    <row r="1513" hidden="1">
      <c r="A1513" s="36" t="s">
        <v>2554</v>
      </c>
      <c r="B1513" s="37">
        <v>4.5</v>
      </c>
      <c r="C1513" s="27">
        <v>22.5</v>
      </c>
      <c r="D1513" s="27">
        <v>18.0</v>
      </c>
      <c r="E1513" s="38"/>
    </row>
    <row r="1514" hidden="1"/>
    <row r="1515" hidden="1"/>
    <row r="1516" hidden="1">
      <c r="A1516" s="5" t="s">
        <v>2524</v>
      </c>
      <c r="B1516" s="6"/>
      <c r="C1516" s="6"/>
      <c r="D1516" s="6"/>
      <c r="E1516" s="7"/>
    </row>
    <row r="1517" hidden="1">
      <c r="A1517" s="10"/>
      <c r="B1517" s="11"/>
      <c r="C1517" s="11"/>
      <c r="D1517" s="11"/>
      <c r="E1517" s="12"/>
    </row>
    <row r="1518" hidden="1">
      <c r="A1518" s="5" t="s">
        <v>2526</v>
      </c>
      <c r="B1518" s="6"/>
      <c r="C1518" s="6"/>
      <c r="D1518" s="6"/>
      <c r="E1518" s="7"/>
    </row>
    <row r="1519" hidden="1">
      <c r="A1519" s="10"/>
      <c r="B1519" s="11"/>
      <c r="C1519" s="11"/>
      <c r="D1519" s="11"/>
      <c r="E1519" s="12"/>
    </row>
    <row r="1520" hidden="1">
      <c r="A1520" s="13">
        <v>45817.0</v>
      </c>
      <c r="B1520" s="6"/>
      <c r="C1520" s="50" t="s">
        <v>2527</v>
      </c>
      <c r="D1520" s="15">
        <v>45823.0</v>
      </c>
      <c r="E1520" s="7"/>
    </row>
    <row r="1521" hidden="1">
      <c r="A1521" s="10"/>
      <c r="B1521" s="11"/>
      <c r="C1521" s="16"/>
      <c r="D1521" s="11"/>
      <c r="E1521" s="12"/>
    </row>
    <row r="1522" hidden="1">
      <c r="A1522" s="51" t="s">
        <v>3211</v>
      </c>
      <c r="B1522" s="7"/>
      <c r="C1522" s="16"/>
      <c r="D1522" s="52" t="s">
        <v>3212</v>
      </c>
      <c r="E1522" s="7"/>
    </row>
    <row r="1523" hidden="1">
      <c r="A1523" s="10"/>
      <c r="B1523" s="12"/>
      <c r="C1523" s="16"/>
      <c r="D1523" s="11"/>
      <c r="E1523" s="12"/>
    </row>
    <row r="1524" hidden="1">
      <c r="A1524" s="19" t="s">
        <v>2528</v>
      </c>
      <c r="B1524" s="6"/>
      <c r="C1524" s="6"/>
      <c r="D1524" s="6"/>
      <c r="E1524" s="7"/>
    </row>
    <row r="1525" hidden="1">
      <c r="A1525" s="20" t="s">
        <v>2529</v>
      </c>
      <c r="B1525" s="21" t="s">
        <v>2530</v>
      </c>
      <c r="C1525" s="22" t="s">
        <v>2531</v>
      </c>
      <c r="D1525" s="21" t="s">
        <v>2532</v>
      </c>
      <c r="E1525" s="23" t="s">
        <v>13</v>
      </c>
    </row>
    <row r="1526" hidden="1">
      <c r="A1526" s="53" t="s">
        <v>2533</v>
      </c>
      <c r="B1526" s="25">
        <v>37664.0</v>
      </c>
      <c r="C1526" s="26">
        <v>37665.0</v>
      </c>
      <c r="D1526" s="27">
        <v>1.0</v>
      </c>
      <c r="E1526" s="28" t="s">
        <v>3280</v>
      </c>
    </row>
    <row r="1527" hidden="1">
      <c r="A1527" s="53" t="s">
        <v>2535</v>
      </c>
      <c r="B1527" s="29">
        <v>26680.0</v>
      </c>
      <c r="C1527" s="26">
        <v>26680.0</v>
      </c>
      <c r="D1527" s="27">
        <v>0.0</v>
      </c>
      <c r="E1527" s="28"/>
    </row>
    <row r="1528" hidden="1">
      <c r="A1528" s="53" t="s">
        <v>2536</v>
      </c>
      <c r="B1528" s="29">
        <v>500.0</v>
      </c>
      <c r="C1528" s="26">
        <v>500.0</v>
      </c>
      <c r="D1528" s="27">
        <v>0.0</v>
      </c>
      <c r="E1528" s="28"/>
    </row>
    <row r="1529" hidden="1">
      <c r="A1529" s="53" t="s">
        <v>2538</v>
      </c>
      <c r="B1529" s="29">
        <v>2000.0</v>
      </c>
      <c r="C1529" s="26">
        <v>2000.0</v>
      </c>
      <c r="D1529" s="27">
        <v>0.0</v>
      </c>
      <c r="E1529" s="28"/>
    </row>
    <row r="1530" hidden="1">
      <c r="A1530" s="31" t="s">
        <v>2540</v>
      </c>
      <c r="B1530" s="29">
        <v>80.0</v>
      </c>
      <c r="C1530" s="26"/>
      <c r="D1530" s="27">
        <v>-80.0</v>
      </c>
      <c r="E1530" s="28"/>
    </row>
    <row r="1531" hidden="1">
      <c r="A1531" s="31" t="s">
        <v>2541</v>
      </c>
      <c r="B1531" s="29">
        <v>0.0</v>
      </c>
      <c r="C1531" s="26"/>
      <c r="D1531" s="27">
        <v>0.0</v>
      </c>
      <c r="E1531" s="28"/>
    </row>
    <row r="1532" hidden="1">
      <c r="A1532" s="31" t="s">
        <v>2543</v>
      </c>
      <c r="B1532" s="29">
        <v>105.0</v>
      </c>
      <c r="C1532" s="26">
        <v>105.0</v>
      </c>
      <c r="D1532" s="27">
        <v>0.0</v>
      </c>
      <c r="E1532" s="28" t="s">
        <v>3281</v>
      </c>
    </row>
    <row r="1533" hidden="1">
      <c r="A1533" s="31" t="s">
        <v>2545</v>
      </c>
      <c r="B1533" s="29">
        <v>6960.0</v>
      </c>
      <c r="C1533" s="26">
        <v>6960.0</v>
      </c>
      <c r="D1533" s="27">
        <v>0.0</v>
      </c>
      <c r="E1533" s="34"/>
    </row>
    <row r="1534" hidden="1">
      <c r="A1534" s="54" t="s">
        <v>2546</v>
      </c>
      <c r="B1534" s="29">
        <v>71612.0</v>
      </c>
      <c r="C1534" s="29">
        <v>71612.0</v>
      </c>
      <c r="D1534" s="27">
        <v>0.0</v>
      </c>
      <c r="E1534" s="34"/>
    </row>
    <row r="1535" hidden="1">
      <c r="A1535" s="54" t="s">
        <v>2547</v>
      </c>
      <c r="B1535" s="29">
        <v>34406.0</v>
      </c>
      <c r="C1535" s="55">
        <v>34406.0</v>
      </c>
      <c r="D1535" s="27">
        <v>0.0</v>
      </c>
      <c r="E1535" s="34"/>
    </row>
    <row r="1536" hidden="1">
      <c r="A1536" s="54" t="s">
        <v>2548</v>
      </c>
      <c r="B1536" s="29">
        <v>70601.0</v>
      </c>
      <c r="C1536" s="55">
        <v>69366.0</v>
      </c>
      <c r="D1536" s="27">
        <v>-1235.0</v>
      </c>
      <c r="E1536" s="34"/>
    </row>
    <row r="1537" hidden="1">
      <c r="A1537" s="54" t="s">
        <v>2549</v>
      </c>
      <c r="B1537" s="29">
        <v>87552.0</v>
      </c>
      <c r="C1537" s="55">
        <v>87552.0</v>
      </c>
      <c r="D1537" s="27">
        <v>0.0</v>
      </c>
      <c r="E1537" s="34"/>
    </row>
    <row r="1538" hidden="1">
      <c r="A1538" s="54" t="s">
        <v>2551</v>
      </c>
      <c r="B1538" s="29">
        <v>318.0</v>
      </c>
      <c r="C1538" s="55">
        <v>318.0</v>
      </c>
      <c r="D1538" s="27">
        <v>0.0</v>
      </c>
      <c r="E1538" s="34"/>
    </row>
    <row r="1539" hidden="1">
      <c r="A1539" s="54" t="s">
        <v>2552</v>
      </c>
      <c r="B1539" s="29">
        <v>8823.0</v>
      </c>
      <c r="C1539" s="55">
        <v>8823.0</v>
      </c>
      <c r="D1539" s="27">
        <v>0.0</v>
      </c>
      <c r="E1539" s="34"/>
    </row>
    <row r="1540" hidden="1">
      <c r="A1540" s="35" t="s">
        <v>2553</v>
      </c>
      <c r="B1540" s="29">
        <v>338477.5</v>
      </c>
      <c r="C1540" s="55">
        <v>337242.5</v>
      </c>
      <c r="D1540" s="27">
        <v>-1235.0</v>
      </c>
      <c r="E1540" s="34"/>
    </row>
    <row r="1541" hidden="1">
      <c r="A1541" s="36" t="s">
        <v>2554</v>
      </c>
      <c r="B1541" s="37">
        <v>0.5</v>
      </c>
      <c r="C1541" s="27">
        <v>-78.5</v>
      </c>
      <c r="D1541" s="27">
        <v>-79.0</v>
      </c>
      <c r="E1541" s="38"/>
    </row>
    <row r="1542" hidden="1"/>
    <row r="1543" hidden="1"/>
    <row r="1544" hidden="1">
      <c r="A1544" s="5" t="s">
        <v>2524</v>
      </c>
      <c r="B1544" s="6"/>
      <c r="C1544" s="6"/>
      <c r="D1544" s="6"/>
      <c r="E1544" s="7"/>
    </row>
    <row r="1545" hidden="1">
      <c r="A1545" s="10"/>
      <c r="B1545" s="11"/>
      <c r="C1545" s="11"/>
      <c r="D1545" s="11"/>
      <c r="E1545" s="12"/>
    </row>
    <row r="1546" hidden="1">
      <c r="A1546" s="5" t="s">
        <v>2526</v>
      </c>
      <c r="B1546" s="6"/>
      <c r="C1546" s="6"/>
      <c r="D1546" s="6"/>
      <c r="E1546" s="7"/>
    </row>
    <row r="1547" hidden="1">
      <c r="A1547" s="10"/>
      <c r="B1547" s="11"/>
      <c r="C1547" s="11"/>
      <c r="D1547" s="11"/>
      <c r="E1547" s="12"/>
    </row>
    <row r="1548" hidden="1">
      <c r="A1548" s="13">
        <v>45824.0</v>
      </c>
      <c r="B1548" s="6"/>
      <c r="C1548" s="50" t="s">
        <v>2527</v>
      </c>
      <c r="D1548" s="15">
        <v>45830.0</v>
      </c>
      <c r="E1548" s="7"/>
    </row>
    <row r="1549" hidden="1">
      <c r="A1549" s="10"/>
      <c r="B1549" s="11"/>
      <c r="C1549" s="16"/>
      <c r="D1549" s="11"/>
      <c r="E1549" s="12"/>
    </row>
    <row r="1550" hidden="1">
      <c r="A1550" s="51" t="s">
        <v>3211</v>
      </c>
      <c r="B1550" s="7"/>
      <c r="C1550" s="16"/>
      <c r="D1550" s="52" t="s">
        <v>3212</v>
      </c>
      <c r="E1550" s="7"/>
    </row>
    <row r="1551" hidden="1">
      <c r="A1551" s="10"/>
      <c r="B1551" s="12"/>
      <c r="C1551" s="16"/>
      <c r="D1551" s="11"/>
      <c r="E1551" s="12"/>
    </row>
    <row r="1552" hidden="1">
      <c r="A1552" s="19" t="s">
        <v>2528</v>
      </c>
      <c r="B1552" s="6"/>
      <c r="C1552" s="6"/>
      <c r="D1552" s="6"/>
      <c r="E1552" s="7"/>
    </row>
    <row r="1553" hidden="1">
      <c r="A1553" s="20" t="s">
        <v>2529</v>
      </c>
      <c r="B1553" s="21" t="s">
        <v>2530</v>
      </c>
      <c r="C1553" s="22" t="s">
        <v>2531</v>
      </c>
      <c r="D1553" s="21" t="s">
        <v>2532</v>
      </c>
      <c r="E1553" s="23" t="s">
        <v>13</v>
      </c>
    </row>
    <row r="1554" hidden="1">
      <c r="A1554" s="53" t="s">
        <v>2533</v>
      </c>
      <c r="B1554" s="25">
        <v>41336.0</v>
      </c>
      <c r="C1554" s="26">
        <v>41316.0</v>
      </c>
      <c r="D1554" s="27">
        <v>-20.0</v>
      </c>
      <c r="E1554" s="28" t="s">
        <v>3282</v>
      </c>
    </row>
    <row r="1555" hidden="1">
      <c r="A1555" s="53" t="s">
        <v>2535</v>
      </c>
      <c r="B1555" s="29">
        <v>34107.0</v>
      </c>
      <c r="C1555" s="26">
        <v>34107.0</v>
      </c>
      <c r="D1555" s="27">
        <v>0.0</v>
      </c>
      <c r="E1555" s="28"/>
    </row>
    <row r="1556" hidden="1">
      <c r="A1556" s="53" t="s">
        <v>2536</v>
      </c>
      <c r="B1556" s="29">
        <v>1695.0</v>
      </c>
      <c r="C1556" s="26">
        <v>1695.0</v>
      </c>
      <c r="D1556" s="27">
        <v>0.0</v>
      </c>
      <c r="E1556" s="28"/>
    </row>
    <row r="1557" hidden="1">
      <c r="A1557" s="53" t="s">
        <v>2538</v>
      </c>
      <c r="B1557" s="29">
        <v>3100.0</v>
      </c>
      <c r="C1557" s="26">
        <v>3100.0</v>
      </c>
      <c r="D1557" s="27">
        <v>0.0</v>
      </c>
      <c r="E1557" s="28"/>
    </row>
    <row r="1558" hidden="1">
      <c r="A1558" s="31" t="s">
        <v>2540</v>
      </c>
      <c r="B1558" s="29">
        <v>0.0</v>
      </c>
      <c r="C1558" s="26"/>
      <c r="D1558" s="27">
        <v>0.0</v>
      </c>
      <c r="E1558" s="28"/>
    </row>
    <row r="1559" hidden="1">
      <c r="A1559" s="31" t="s">
        <v>2541</v>
      </c>
      <c r="B1559" s="29">
        <v>110.0</v>
      </c>
      <c r="C1559" s="26">
        <v>110.0</v>
      </c>
      <c r="D1559" s="27">
        <v>0.0</v>
      </c>
      <c r="E1559" s="28"/>
    </row>
    <row r="1560" hidden="1">
      <c r="A1560" s="31" t="s">
        <v>2543</v>
      </c>
      <c r="B1560" s="29">
        <v>3049.0</v>
      </c>
      <c r="C1560" s="26">
        <v>3049.0</v>
      </c>
      <c r="D1560" s="27">
        <v>0.0</v>
      </c>
      <c r="E1560" s="28" t="s">
        <v>3283</v>
      </c>
    </row>
    <row r="1561" hidden="1">
      <c r="A1561" s="31" t="s">
        <v>2545</v>
      </c>
      <c r="B1561" s="29">
        <v>5800.0</v>
      </c>
      <c r="C1561" s="26">
        <v>5800.0</v>
      </c>
      <c r="D1561" s="27">
        <v>0.0</v>
      </c>
      <c r="E1561" s="34"/>
    </row>
    <row r="1562" hidden="1">
      <c r="A1562" s="54" t="s">
        <v>2546</v>
      </c>
      <c r="B1562" s="29">
        <v>74637.0</v>
      </c>
      <c r="C1562" s="29">
        <v>74637.0</v>
      </c>
      <c r="D1562" s="27">
        <v>0.0</v>
      </c>
      <c r="E1562" s="34"/>
    </row>
    <row r="1563" hidden="1">
      <c r="A1563" s="54" t="s">
        <v>2547</v>
      </c>
      <c r="B1563" s="29">
        <v>35800.0</v>
      </c>
      <c r="C1563" s="55">
        <v>35800.0</v>
      </c>
      <c r="D1563" s="27">
        <v>0.0</v>
      </c>
      <c r="E1563" s="34"/>
    </row>
    <row r="1564" hidden="1">
      <c r="A1564" s="54" t="s">
        <v>2548</v>
      </c>
      <c r="B1564" s="29">
        <v>68124.0</v>
      </c>
      <c r="C1564" s="55">
        <v>68124.0</v>
      </c>
      <c r="D1564" s="27">
        <v>0.0</v>
      </c>
      <c r="E1564" s="34"/>
    </row>
    <row r="1565" hidden="1">
      <c r="A1565" s="54" t="s">
        <v>2549</v>
      </c>
      <c r="B1565" s="29">
        <v>88559.65</v>
      </c>
      <c r="C1565" s="55">
        <v>88559.65</v>
      </c>
      <c r="D1565" s="27">
        <v>0.0</v>
      </c>
      <c r="E1565" s="34"/>
    </row>
    <row r="1566" hidden="1">
      <c r="A1566" s="54" t="s">
        <v>2551</v>
      </c>
      <c r="B1566" s="29">
        <v>2960.0</v>
      </c>
      <c r="C1566" s="55">
        <v>2960.0</v>
      </c>
      <c r="D1566" s="27">
        <v>0.0</v>
      </c>
      <c r="E1566" s="34"/>
    </row>
    <row r="1567" hidden="1">
      <c r="A1567" s="54" t="s">
        <v>2552</v>
      </c>
      <c r="B1567" s="29">
        <v>11107.0</v>
      </c>
      <c r="C1567" s="55">
        <v>11107.0</v>
      </c>
      <c r="D1567" s="27">
        <v>0.0</v>
      </c>
      <c r="E1567" s="34"/>
    </row>
    <row r="1568" hidden="1">
      <c r="A1568" s="35" t="s">
        <v>2553</v>
      </c>
      <c r="B1568" s="29">
        <v>359275.65</v>
      </c>
      <c r="C1568" s="55">
        <v>359275.65</v>
      </c>
      <c r="D1568" s="27">
        <v>0.0</v>
      </c>
      <c r="E1568" s="34"/>
    </row>
    <row r="1569" hidden="1">
      <c r="A1569" s="36" t="s">
        <v>2554</v>
      </c>
      <c r="B1569" s="37">
        <v>2.0</v>
      </c>
      <c r="C1569" s="27">
        <v>-18.0</v>
      </c>
      <c r="D1569" s="27">
        <v>-20.0</v>
      </c>
      <c r="E1569" s="38"/>
    </row>
    <row r="1570" hidden="1"/>
    <row r="1571" hidden="1"/>
    <row r="1572" hidden="1">
      <c r="A1572" s="5" t="s">
        <v>2524</v>
      </c>
      <c r="B1572" s="6"/>
      <c r="C1572" s="6"/>
      <c r="D1572" s="6"/>
      <c r="E1572" s="7"/>
    </row>
    <row r="1573" hidden="1">
      <c r="A1573" s="10"/>
      <c r="B1573" s="11"/>
      <c r="C1573" s="11"/>
      <c r="D1573" s="11"/>
      <c r="E1573" s="12"/>
    </row>
    <row r="1574" hidden="1">
      <c r="A1574" s="5" t="s">
        <v>2526</v>
      </c>
      <c r="B1574" s="6"/>
      <c r="C1574" s="6"/>
      <c r="D1574" s="6"/>
      <c r="E1574" s="7"/>
    </row>
    <row r="1575" hidden="1">
      <c r="A1575" s="10"/>
      <c r="B1575" s="11"/>
      <c r="C1575" s="11"/>
      <c r="D1575" s="11"/>
      <c r="E1575" s="12"/>
    </row>
    <row r="1576" hidden="1">
      <c r="A1576" s="13">
        <v>45831.0</v>
      </c>
      <c r="B1576" s="6"/>
      <c r="C1576" s="50" t="s">
        <v>2527</v>
      </c>
      <c r="D1576" s="15">
        <v>45838.0</v>
      </c>
      <c r="E1576" s="7"/>
    </row>
    <row r="1577" hidden="1">
      <c r="A1577" s="10"/>
      <c r="B1577" s="11"/>
      <c r="C1577" s="16"/>
      <c r="D1577" s="11"/>
      <c r="E1577" s="12"/>
    </row>
    <row r="1578" hidden="1">
      <c r="A1578" s="51" t="s">
        <v>3211</v>
      </c>
      <c r="B1578" s="7"/>
      <c r="C1578" s="16"/>
      <c r="D1578" s="52" t="s">
        <v>3211</v>
      </c>
      <c r="E1578" s="7"/>
    </row>
    <row r="1579" hidden="1">
      <c r="A1579" s="10"/>
      <c r="B1579" s="12"/>
      <c r="C1579" s="16"/>
      <c r="D1579" s="11"/>
      <c r="E1579" s="12"/>
    </row>
    <row r="1580" hidden="1">
      <c r="A1580" s="19" t="s">
        <v>2528</v>
      </c>
      <c r="B1580" s="6"/>
      <c r="C1580" s="6"/>
      <c r="D1580" s="6"/>
      <c r="E1580" s="7"/>
    </row>
    <row r="1581" hidden="1">
      <c r="A1581" s="20" t="s">
        <v>2529</v>
      </c>
      <c r="B1581" s="21" t="s">
        <v>2530</v>
      </c>
      <c r="C1581" s="22" t="s">
        <v>2531</v>
      </c>
      <c r="D1581" s="21" t="s">
        <v>2532</v>
      </c>
      <c r="E1581" s="23" t="s">
        <v>13</v>
      </c>
    </row>
    <row r="1582" hidden="1">
      <c r="A1582" s="53" t="s">
        <v>2533</v>
      </c>
      <c r="B1582" s="25">
        <v>44503.0</v>
      </c>
      <c r="C1582" s="26">
        <v>44528.0</v>
      </c>
      <c r="D1582" s="27">
        <v>25.0</v>
      </c>
      <c r="E1582" s="28" t="s">
        <v>3284</v>
      </c>
    </row>
    <row r="1583" hidden="1">
      <c r="A1583" s="53" t="s">
        <v>2535</v>
      </c>
      <c r="B1583" s="29">
        <v>35680.0</v>
      </c>
      <c r="C1583" s="26">
        <v>35680.0</v>
      </c>
      <c r="D1583" s="27">
        <v>0.0</v>
      </c>
      <c r="E1583" s="28"/>
    </row>
    <row r="1584" hidden="1">
      <c r="A1584" s="53" t="s">
        <v>2536</v>
      </c>
      <c r="B1584" s="29">
        <v>0.0</v>
      </c>
      <c r="C1584" s="26"/>
      <c r="D1584" s="27">
        <v>0.0</v>
      </c>
      <c r="E1584" s="28"/>
    </row>
    <row r="1585" hidden="1">
      <c r="A1585" s="53" t="s">
        <v>2538</v>
      </c>
      <c r="B1585" s="29">
        <v>2200.0</v>
      </c>
      <c r="C1585" s="26">
        <v>2200.0</v>
      </c>
      <c r="D1585" s="27">
        <v>0.0</v>
      </c>
      <c r="E1585" s="28"/>
    </row>
    <row r="1586" hidden="1">
      <c r="A1586" s="31" t="s">
        <v>2540</v>
      </c>
      <c r="B1586" s="29">
        <v>0.0</v>
      </c>
      <c r="C1586" s="26"/>
      <c r="D1586" s="27">
        <v>0.0</v>
      </c>
      <c r="E1586" s="28"/>
    </row>
    <row r="1587" hidden="1">
      <c r="A1587" s="31" t="s">
        <v>2541</v>
      </c>
      <c r="B1587" s="29">
        <v>0.0</v>
      </c>
      <c r="C1587" s="26"/>
      <c r="D1587" s="27">
        <v>0.0</v>
      </c>
      <c r="E1587" s="28"/>
    </row>
    <row r="1588" hidden="1">
      <c r="A1588" s="31" t="s">
        <v>2543</v>
      </c>
      <c r="B1588" s="29">
        <v>0.0</v>
      </c>
      <c r="C1588" s="26"/>
      <c r="D1588" s="27">
        <v>0.0</v>
      </c>
      <c r="E1588" s="28"/>
    </row>
    <row r="1589" hidden="1">
      <c r="A1589" s="31" t="s">
        <v>2545</v>
      </c>
      <c r="B1589" s="29">
        <v>7760.0</v>
      </c>
      <c r="C1589" s="26">
        <v>7760.0</v>
      </c>
      <c r="D1589" s="27">
        <v>0.0</v>
      </c>
      <c r="E1589" s="34"/>
    </row>
    <row r="1590" hidden="1">
      <c r="A1590" s="54" t="s">
        <v>2546</v>
      </c>
      <c r="B1590" s="29">
        <v>71078.0</v>
      </c>
      <c r="C1590" s="29">
        <v>71078.0</v>
      </c>
      <c r="D1590" s="27">
        <v>0.0</v>
      </c>
      <c r="E1590" s="34"/>
    </row>
    <row r="1591" hidden="1">
      <c r="A1591" s="54" t="s">
        <v>2547</v>
      </c>
      <c r="B1591" s="29">
        <v>33031.0</v>
      </c>
      <c r="C1591" s="55">
        <v>33031.0</v>
      </c>
      <c r="D1591" s="27">
        <v>0.0</v>
      </c>
      <c r="E1591" s="34"/>
    </row>
    <row r="1592" hidden="1">
      <c r="A1592" s="54" t="s">
        <v>2548</v>
      </c>
      <c r="B1592" s="29">
        <v>72320.0</v>
      </c>
      <c r="C1592" s="55">
        <v>71527.0</v>
      </c>
      <c r="D1592" s="27">
        <v>-793.0</v>
      </c>
      <c r="E1592" s="34"/>
    </row>
    <row r="1593" hidden="1">
      <c r="A1593" s="54" t="s">
        <v>2549</v>
      </c>
      <c r="B1593" s="29">
        <v>99946.0</v>
      </c>
      <c r="C1593" s="55">
        <v>100340.0</v>
      </c>
      <c r="D1593" s="27">
        <v>394.0</v>
      </c>
      <c r="E1593" s="34"/>
    </row>
    <row r="1594" hidden="1">
      <c r="A1594" s="54" t="s">
        <v>2551</v>
      </c>
      <c r="B1594" s="29">
        <v>4172.0</v>
      </c>
      <c r="C1594" s="55">
        <v>4172.0</v>
      </c>
      <c r="D1594" s="27">
        <v>0.0</v>
      </c>
      <c r="E1594" s="34"/>
    </row>
    <row r="1595" hidden="1">
      <c r="A1595" s="54" t="s">
        <v>2552</v>
      </c>
      <c r="B1595" s="29">
        <v>11881.0</v>
      </c>
      <c r="C1595" s="55">
        <v>11881.0</v>
      </c>
      <c r="D1595" s="27">
        <v>0.0</v>
      </c>
      <c r="E1595" s="34"/>
    </row>
    <row r="1596" hidden="1">
      <c r="A1596" s="35" t="s">
        <v>2553</v>
      </c>
      <c r="B1596" s="29">
        <v>370688.4</v>
      </c>
      <c r="C1596" s="55">
        <v>370289.4</v>
      </c>
      <c r="D1596" s="27">
        <v>-399.0</v>
      </c>
      <c r="E1596" s="34"/>
    </row>
    <row r="1597" hidden="1">
      <c r="A1597" s="36" t="s">
        <v>2554</v>
      </c>
      <c r="B1597" s="37">
        <v>1.5999999999985448</v>
      </c>
      <c r="C1597" s="27">
        <v>26.599999999976717</v>
      </c>
      <c r="D1597" s="27">
        <v>24.999999999978172</v>
      </c>
      <c r="E1597" s="38"/>
    </row>
    <row r="1598" hidden="1"/>
    <row r="1599" hidden="1"/>
    <row r="1600" hidden="1">
      <c r="A1600" s="5" t="s">
        <v>2524</v>
      </c>
      <c r="B1600" s="6"/>
      <c r="C1600" s="6"/>
      <c r="D1600" s="6"/>
      <c r="E1600" s="7"/>
    </row>
    <row r="1601" hidden="1">
      <c r="A1601" s="10"/>
      <c r="B1601" s="11"/>
      <c r="C1601" s="11"/>
      <c r="D1601" s="11"/>
      <c r="E1601" s="12"/>
    </row>
    <row r="1602" hidden="1">
      <c r="A1602" s="5" t="s">
        <v>2526</v>
      </c>
      <c r="B1602" s="6"/>
      <c r="C1602" s="6"/>
      <c r="D1602" s="6"/>
      <c r="E1602" s="7"/>
    </row>
    <row r="1603" hidden="1">
      <c r="A1603" s="10"/>
      <c r="B1603" s="11"/>
      <c r="C1603" s="11"/>
      <c r="D1603" s="11"/>
      <c r="E1603" s="12"/>
    </row>
    <row r="1604" hidden="1">
      <c r="A1604" s="13">
        <v>45839.0</v>
      </c>
      <c r="B1604" s="6"/>
      <c r="C1604" s="50" t="s">
        <v>2527</v>
      </c>
      <c r="D1604" s="15">
        <v>45844.0</v>
      </c>
      <c r="E1604" s="7"/>
    </row>
    <row r="1605" hidden="1">
      <c r="A1605" s="10"/>
      <c r="B1605" s="11"/>
      <c r="C1605" s="16"/>
      <c r="D1605" s="11"/>
      <c r="E1605" s="12"/>
    </row>
    <row r="1606" hidden="1">
      <c r="A1606" s="51" t="s">
        <v>3213</v>
      </c>
      <c r="B1606" s="7"/>
      <c r="C1606" s="16"/>
      <c r="D1606" s="52" t="s">
        <v>3212</v>
      </c>
      <c r="E1606" s="7"/>
    </row>
    <row r="1607" hidden="1">
      <c r="A1607" s="10"/>
      <c r="B1607" s="12"/>
      <c r="C1607" s="16"/>
      <c r="D1607" s="11"/>
      <c r="E1607" s="12"/>
    </row>
    <row r="1608" hidden="1">
      <c r="A1608" s="19" t="s">
        <v>2528</v>
      </c>
      <c r="B1608" s="6"/>
      <c r="C1608" s="6"/>
      <c r="D1608" s="6"/>
      <c r="E1608" s="7"/>
    </row>
    <row r="1609" hidden="1">
      <c r="A1609" s="20" t="s">
        <v>2529</v>
      </c>
      <c r="B1609" s="21" t="s">
        <v>2530</v>
      </c>
      <c r="C1609" s="22" t="s">
        <v>2531</v>
      </c>
      <c r="D1609" s="21" t="s">
        <v>2532</v>
      </c>
      <c r="E1609" s="23" t="s">
        <v>13</v>
      </c>
    </row>
    <row r="1610" hidden="1">
      <c r="A1610" s="53" t="s">
        <v>2533</v>
      </c>
      <c r="B1610" s="25">
        <v>34007.0</v>
      </c>
      <c r="C1610" s="26">
        <v>34010.0</v>
      </c>
      <c r="D1610" s="27">
        <v>3.0</v>
      </c>
      <c r="E1610" s="28" t="s">
        <v>3285</v>
      </c>
    </row>
    <row r="1611" hidden="1">
      <c r="A1611" s="53" t="s">
        <v>2535</v>
      </c>
      <c r="B1611" s="29">
        <v>25396.0</v>
      </c>
      <c r="C1611" s="26">
        <v>25396.0</v>
      </c>
      <c r="D1611" s="27">
        <v>0.0</v>
      </c>
      <c r="E1611" s="28"/>
    </row>
    <row r="1612" hidden="1">
      <c r="A1612" s="53" t="s">
        <v>2536</v>
      </c>
      <c r="B1612" s="29">
        <v>580.0</v>
      </c>
      <c r="C1612" s="26">
        <v>580.0</v>
      </c>
      <c r="D1612" s="27">
        <v>0.0</v>
      </c>
      <c r="E1612" s="28"/>
    </row>
    <row r="1613" hidden="1">
      <c r="A1613" s="53" t="s">
        <v>2538</v>
      </c>
      <c r="B1613" s="29">
        <v>1000.0</v>
      </c>
      <c r="C1613" s="26">
        <v>1000.0</v>
      </c>
      <c r="D1613" s="27">
        <v>0.0</v>
      </c>
      <c r="E1613" s="28"/>
    </row>
    <row r="1614" hidden="1">
      <c r="A1614" s="31" t="s">
        <v>2540</v>
      </c>
      <c r="B1614" s="29">
        <v>0.0</v>
      </c>
      <c r="C1614" s="26"/>
      <c r="D1614" s="27">
        <v>0.0</v>
      </c>
      <c r="E1614" s="28"/>
    </row>
    <row r="1615" hidden="1">
      <c r="A1615" s="31" t="s">
        <v>2541</v>
      </c>
      <c r="B1615" s="29">
        <v>170.0</v>
      </c>
      <c r="C1615" s="26">
        <v>170.0</v>
      </c>
      <c r="D1615" s="27">
        <v>0.0</v>
      </c>
      <c r="E1615" s="28"/>
    </row>
    <row r="1616" hidden="1">
      <c r="A1616" s="31" t="s">
        <v>2543</v>
      </c>
      <c r="B1616" s="29">
        <v>0.0</v>
      </c>
      <c r="C1616" s="26"/>
      <c r="D1616" s="27">
        <v>0.0</v>
      </c>
      <c r="E1616" s="28"/>
    </row>
    <row r="1617" hidden="1">
      <c r="A1617" s="31" t="s">
        <v>2545</v>
      </c>
      <c r="B1617" s="29">
        <v>6240.0</v>
      </c>
      <c r="C1617" s="26">
        <v>6240.0</v>
      </c>
      <c r="D1617" s="27">
        <v>0.0</v>
      </c>
      <c r="E1617" s="34"/>
    </row>
    <row r="1618" hidden="1">
      <c r="A1618" s="54" t="s">
        <v>2546</v>
      </c>
      <c r="B1618" s="29">
        <v>57707.0</v>
      </c>
      <c r="C1618" s="29">
        <v>57971.0</v>
      </c>
      <c r="D1618" s="27">
        <v>264.0</v>
      </c>
      <c r="E1618" s="34"/>
    </row>
    <row r="1619" hidden="1">
      <c r="A1619" s="54" t="s">
        <v>2547</v>
      </c>
      <c r="B1619" s="29">
        <v>25560.0</v>
      </c>
      <c r="C1619" s="55">
        <v>25560.0</v>
      </c>
      <c r="D1619" s="27">
        <v>0.0</v>
      </c>
      <c r="E1619" s="34"/>
    </row>
    <row r="1620" hidden="1">
      <c r="A1620" s="54" t="s">
        <v>2548</v>
      </c>
      <c r="B1620" s="29">
        <v>42892.0</v>
      </c>
      <c r="C1620" s="55">
        <v>42892.0</v>
      </c>
      <c r="D1620" s="27">
        <v>0.0</v>
      </c>
      <c r="E1620" s="34"/>
    </row>
    <row r="1621" hidden="1">
      <c r="A1621" s="54" t="s">
        <v>2549</v>
      </c>
      <c r="B1621" s="29">
        <v>66062.0</v>
      </c>
      <c r="C1621" s="55">
        <v>66062.0</v>
      </c>
      <c r="D1621" s="27">
        <v>0.0</v>
      </c>
      <c r="E1621" s="34"/>
    </row>
    <row r="1622" hidden="1">
      <c r="A1622" s="54" t="s">
        <v>2551</v>
      </c>
      <c r="B1622" s="29">
        <v>1938.0</v>
      </c>
      <c r="C1622" s="55">
        <v>1938.0</v>
      </c>
      <c r="D1622" s="27">
        <v>0.0</v>
      </c>
      <c r="E1622" s="34"/>
    </row>
    <row r="1623" hidden="1">
      <c r="A1623" s="54" t="s">
        <v>2552</v>
      </c>
      <c r="B1623" s="29">
        <v>8169.0</v>
      </c>
      <c r="C1623" s="55">
        <v>8169.0</v>
      </c>
      <c r="D1623" s="27">
        <v>0.0</v>
      </c>
      <c r="E1623" s="34"/>
    </row>
    <row r="1624" hidden="1">
      <c r="A1624" s="35" t="s">
        <v>2553</v>
      </c>
      <c r="B1624" s="29">
        <v>261546.0</v>
      </c>
      <c r="C1624" s="55">
        <v>261546.0</v>
      </c>
      <c r="D1624" s="27">
        <v>0.0</v>
      </c>
      <c r="E1624" s="34"/>
    </row>
    <row r="1625" hidden="1">
      <c r="A1625" s="36" t="s">
        <v>2554</v>
      </c>
      <c r="B1625" s="37">
        <v>6.0</v>
      </c>
      <c r="C1625" s="27">
        <v>273.0</v>
      </c>
      <c r="D1625" s="27">
        <v>267.0</v>
      </c>
      <c r="E1625" s="38"/>
    </row>
    <row r="1626" hidden="1"/>
    <row r="1627" hidden="1"/>
    <row r="1628" hidden="1">
      <c r="A1628" s="5" t="s">
        <v>2524</v>
      </c>
      <c r="B1628" s="6"/>
      <c r="C1628" s="6"/>
      <c r="D1628" s="6"/>
      <c r="E1628" s="7"/>
    </row>
    <row r="1629" hidden="1">
      <c r="A1629" s="10"/>
      <c r="B1629" s="11"/>
      <c r="C1629" s="11"/>
      <c r="D1629" s="11"/>
      <c r="E1629" s="12"/>
    </row>
    <row r="1630" hidden="1">
      <c r="A1630" s="5" t="s">
        <v>2526</v>
      </c>
      <c r="B1630" s="6"/>
      <c r="C1630" s="6"/>
      <c r="D1630" s="6"/>
      <c r="E1630" s="7"/>
    </row>
    <row r="1631" hidden="1">
      <c r="A1631" s="10"/>
      <c r="B1631" s="11"/>
      <c r="C1631" s="11"/>
      <c r="D1631" s="11"/>
      <c r="E1631" s="12"/>
    </row>
    <row r="1632" hidden="1">
      <c r="A1632" s="13">
        <v>45845.0</v>
      </c>
      <c r="B1632" s="6"/>
      <c r="C1632" s="50" t="s">
        <v>2527</v>
      </c>
      <c r="D1632" s="15">
        <v>45851.0</v>
      </c>
      <c r="E1632" s="7"/>
    </row>
    <row r="1633" hidden="1">
      <c r="A1633" s="10"/>
      <c r="B1633" s="11"/>
      <c r="C1633" s="16"/>
      <c r="D1633" s="11"/>
      <c r="E1633" s="12"/>
    </row>
    <row r="1634" hidden="1">
      <c r="A1634" s="51" t="s">
        <v>3211</v>
      </c>
      <c r="B1634" s="7"/>
      <c r="C1634" s="16"/>
      <c r="D1634" s="52" t="s">
        <v>3212</v>
      </c>
      <c r="E1634" s="7"/>
    </row>
    <row r="1635" hidden="1">
      <c r="A1635" s="10"/>
      <c r="B1635" s="12"/>
      <c r="C1635" s="16"/>
      <c r="D1635" s="11"/>
      <c r="E1635" s="12"/>
    </row>
    <row r="1636" hidden="1">
      <c r="A1636" s="19" t="s">
        <v>2528</v>
      </c>
      <c r="B1636" s="6"/>
      <c r="C1636" s="6"/>
      <c r="D1636" s="6"/>
      <c r="E1636" s="7"/>
    </row>
    <row r="1637" hidden="1">
      <c r="A1637" s="20" t="s">
        <v>2529</v>
      </c>
      <c r="B1637" s="21" t="s">
        <v>2530</v>
      </c>
      <c r="C1637" s="22" t="s">
        <v>2531</v>
      </c>
      <c r="D1637" s="21" t="s">
        <v>2532</v>
      </c>
      <c r="E1637" s="23" t="s">
        <v>13</v>
      </c>
    </row>
    <row r="1638" hidden="1">
      <c r="A1638" s="53" t="s">
        <v>2533</v>
      </c>
      <c r="B1638" s="25">
        <v>34036.0</v>
      </c>
      <c r="C1638" s="26">
        <v>34038.0</v>
      </c>
      <c r="D1638" s="27">
        <v>2.0</v>
      </c>
      <c r="E1638" s="28" t="s">
        <v>3286</v>
      </c>
    </row>
    <row r="1639" hidden="1">
      <c r="A1639" s="53" t="s">
        <v>2535</v>
      </c>
      <c r="B1639" s="29">
        <v>30994.5</v>
      </c>
      <c r="C1639" s="26">
        <v>30994.5</v>
      </c>
      <c r="D1639" s="27">
        <v>0.0</v>
      </c>
      <c r="E1639" s="28"/>
    </row>
    <row r="1640" hidden="1">
      <c r="A1640" s="53" t="s">
        <v>2536</v>
      </c>
      <c r="B1640" s="29">
        <v>290.0</v>
      </c>
      <c r="C1640" s="26">
        <v>290.0</v>
      </c>
      <c r="D1640" s="27">
        <v>0.0</v>
      </c>
      <c r="E1640" s="28"/>
    </row>
    <row r="1641" hidden="1">
      <c r="A1641" s="53" t="s">
        <v>2538</v>
      </c>
      <c r="B1641" s="29">
        <v>2000.0</v>
      </c>
      <c r="C1641" s="26">
        <v>2000.0</v>
      </c>
      <c r="D1641" s="27">
        <v>0.0</v>
      </c>
      <c r="E1641" s="28"/>
    </row>
    <row r="1642" hidden="1">
      <c r="A1642" s="31" t="s">
        <v>2540</v>
      </c>
      <c r="B1642" s="29">
        <v>0.0</v>
      </c>
      <c r="C1642" s="26"/>
      <c r="D1642" s="27">
        <v>0.0</v>
      </c>
      <c r="E1642" s="28"/>
    </row>
    <row r="1643" hidden="1">
      <c r="A1643" s="31" t="s">
        <v>2541</v>
      </c>
      <c r="B1643" s="29">
        <v>0.0</v>
      </c>
      <c r="C1643" s="26"/>
      <c r="D1643" s="27">
        <v>0.0</v>
      </c>
      <c r="E1643" s="28"/>
    </row>
    <row r="1644" hidden="1">
      <c r="A1644" s="31" t="s">
        <v>2543</v>
      </c>
      <c r="B1644" s="29">
        <v>0.0</v>
      </c>
      <c r="C1644" s="26"/>
      <c r="D1644" s="27">
        <v>0.0</v>
      </c>
      <c r="E1644" s="28"/>
    </row>
    <row r="1645" hidden="1">
      <c r="A1645" s="31" t="s">
        <v>2545</v>
      </c>
      <c r="B1645" s="29">
        <v>7000.0</v>
      </c>
      <c r="C1645" s="26">
        <v>7000.0</v>
      </c>
      <c r="D1645" s="27">
        <v>0.0</v>
      </c>
      <c r="E1645" s="34"/>
    </row>
    <row r="1646" hidden="1">
      <c r="A1646" s="54" t="s">
        <v>2546</v>
      </c>
      <c r="B1646" s="29">
        <v>75305.0</v>
      </c>
      <c r="C1646" s="29">
        <v>75305.0</v>
      </c>
      <c r="D1646" s="27">
        <v>0.0</v>
      </c>
      <c r="E1646" s="34"/>
    </row>
    <row r="1647" hidden="1">
      <c r="A1647" s="54" t="s">
        <v>2547</v>
      </c>
      <c r="B1647" s="29">
        <v>28496.0</v>
      </c>
      <c r="C1647" s="55">
        <v>28496.0</v>
      </c>
      <c r="D1647" s="27">
        <v>0.0</v>
      </c>
      <c r="E1647" s="34"/>
    </row>
    <row r="1648" hidden="1">
      <c r="A1648" s="54" t="s">
        <v>2548</v>
      </c>
      <c r="B1648" s="29">
        <v>59039.0</v>
      </c>
      <c r="C1648" s="55">
        <v>59039.0</v>
      </c>
      <c r="D1648" s="27">
        <v>0.0</v>
      </c>
      <c r="E1648" s="34"/>
    </row>
    <row r="1649" hidden="1">
      <c r="A1649" s="54" t="s">
        <v>2549</v>
      </c>
      <c r="B1649" s="29">
        <v>87865.0</v>
      </c>
      <c r="C1649" s="55">
        <v>87865.0</v>
      </c>
      <c r="D1649" s="27">
        <v>0.0</v>
      </c>
      <c r="E1649" s="34"/>
    </row>
    <row r="1650" hidden="1">
      <c r="A1650" s="54" t="s">
        <v>2551</v>
      </c>
      <c r="B1650" s="29">
        <v>4159.0</v>
      </c>
      <c r="C1650" s="55">
        <v>4159.0</v>
      </c>
      <c r="D1650" s="27">
        <v>0.0</v>
      </c>
      <c r="E1650" s="34"/>
    </row>
    <row r="1651" hidden="1">
      <c r="A1651" s="54" t="s">
        <v>2552</v>
      </c>
      <c r="B1651" s="29">
        <v>11952.0</v>
      </c>
      <c r="C1651" s="55">
        <v>11424.0</v>
      </c>
      <c r="D1651" s="27">
        <v>-528.0</v>
      </c>
      <c r="E1651" s="34"/>
    </row>
    <row r="1652" hidden="1">
      <c r="A1652" s="35" t="s">
        <v>2553</v>
      </c>
      <c r="B1652" s="29">
        <v>329183.0</v>
      </c>
      <c r="C1652" s="55">
        <v>328655.0</v>
      </c>
      <c r="D1652" s="27">
        <v>-528.0</v>
      </c>
      <c r="E1652" s="34"/>
    </row>
    <row r="1653" hidden="1">
      <c r="A1653" s="36" t="s">
        <v>2554</v>
      </c>
      <c r="B1653" s="37">
        <v>1.5</v>
      </c>
      <c r="C1653" s="27">
        <v>531.5</v>
      </c>
      <c r="D1653" s="27">
        <v>530.0</v>
      </c>
      <c r="E1653" s="38"/>
    </row>
    <row r="1654" hidden="1"/>
    <row r="1655" hidden="1"/>
    <row r="1656" hidden="1">
      <c r="A1656" s="5" t="s">
        <v>2524</v>
      </c>
      <c r="B1656" s="6"/>
      <c r="C1656" s="6"/>
      <c r="D1656" s="6"/>
      <c r="E1656" s="7"/>
    </row>
    <row r="1657" hidden="1">
      <c r="A1657" s="10"/>
      <c r="B1657" s="11"/>
      <c r="C1657" s="11"/>
      <c r="D1657" s="11"/>
      <c r="E1657" s="12"/>
    </row>
    <row r="1658" hidden="1">
      <c r="A1658" s="5" t="s">
        <v>2526</v>
      </c>
      <c r="B1658" s="6"/>
      <c r="C1658" s="6"/>
      <c r="D1658" s="6"/>
      <c r="E1658" s="7"/>
    </row>
    <row r="1659" hidden="1">
      <c r="A1659" s="10"/>
      <c r="B1659" s="11"/>
      <c r="C1659" s="11"/>
      <c r="D1659" s="11"/>
      <c r="E1659" s="12"/>
    </row>
    <row r="1660" hidden="1">
      <c r="A1660" s="13">
        <v>45852.0</v>
      </c>
      <c r="B1660" s="6"/>
      <c r="C1660" s="50" t="s">
        <v>2527</v>
      </c>
      <c r="D1660" s="15">
        <v>45858.0</v>
      </c>
      <c r="E1660" s="7"/>
    </row>
    <row r="1661" hidden="1">
      <c r="A1661" s="10"/>
      <c r="B1661" s="11"/>
      <c r="C1661" s="16"/>
      <c r="D1661" s="11"/>
      <c r="E1661" s="12"/>
    </row>
    <row r="1662" hidden="1">
      <c r="A1662" s="51" t="s">
        <v>3211</v>
      </c>
      <c r="B1662" s="7"/>
      <c r="C1662" s="16"/>
      <c r="D1662" s="52" t="s">
        <v>3212</v>
      </c>
      <c r="E1662" s="7"/>
    </row>
    <row r="1663" hidden="1">
      <c r="A1663" s="10"/>
      <c r="B1663" s="12"/>
      <c r="C1663" s="16"/>
      <c r="D1663" s="11"/>
      <c r="E1663" s="12"/>
    </row>
    <row r="1664" hidden="1">
      <c r="A1664" s="19" t="s">
        <v>2528</v>
      </c>
      <c r="B1664" s="6"/>
      <c r="C1664" s="6"/>
      <c r="D1664" s="6"/>
      <c r="E1664" s="7"/>
    </row>
    <row r="1665" hidden="1">
      <c r="A1665" s="20" t="s">
        <v>2529</v>
      </c>
      <c r="B1665" s="21" t="s">
        <v>2530</v>
      </c>
      <c r="C1665" s="22" t="s">
        <v>2531</v>
      </c>
      <c r="D1665" s="21" t="s">
        <v>2532</v>
      </c>
      <c r="E1665" s="23" t="s">
        <v>13</v>
      </c>
    </row>
    <row r="1666" hidden="1">
      <c r="A1666" s="53" t="s">
        <v>2533</v>
      </c>
      <c r="B1666" s="25">
        <v>28878.0</v>
      </c>
      <c r="C1666" s="26">
        <v>28878.0</v>
      </c>
      <c r="D1666" s="27">
        <v>0.0</v>
      </c>
      <c r="E1666" s="28" t="s">
        <v>3287</v>
      </c>
    </row>
    <row r="1667" hidden="1">
      <c r="A1667" s="53" t="s">
        <v>2535</v>
      </c>
      <c r="B1667" s="29">
        <v>29280.5</v>
      </c>
      <c r="C1667" s="26">
        <v>29281.0</v>
      </c>
      <c r="D1667" s="27">
        <v>0.5</v>
      </c>
      <c r="E1667" s="28"/>
    </row>
    <row r="1668" hidden="1">
      <c r="A1668" s="53" t="s">
        <v>2536</v>
      </c>
      <c r="B1668" s="29">
        <v>400.0</v>
      </c>
      <c r="C1668" s="26">
        <v>400.0</v>
      </c>
      <c r="D1668" s="27">
        <v>0.0</v>
      </c>
      <c r="E1668" s="28"/>
    </row>
    <row r="1669" hidden="1">
      <c r="A1669" s="53" t="s">
        <v>2538</v>
      </c>
      <c r="B1669" s="29">
        <v>2500.0</v>
      </c>
      <c r="C1669" s="26">
        <v>2500.0</v>
      </c>
      <c r="D1669" s="27">
        <v>0.0</v>
      </c>
      <c r="E1669" s="28"/>
    </row>
    <row r="1670" hidden="1">
      <c r="A1670" s="31" t="s">
        <v>2540</v>
      </c>
      <c r="B1670" s="29">
        <v>360.0</v>
      </c>
      <c r="C1670" s="26"/>
      <c r="D1670" s="27">
        <v>-360.0</v>
      </c>
      <c r="E1670" s="28"/>
    </row>
    <row r="1671" hidden="1">
      <c r="A1671" s="31" t="s">
        <v>2541</v>
      </c>
      <c r="B1671" s="29">
        <v>392.0</v>
      </c>
      <c r="C1671" s="26">
        <v>392.0</v>
      </c>
      <c r="D1671" s="27">
        <v>0.0</v>
      </c>
      <c r="E1671" s="28"/>
    </row>
    <row r="1672" hidden="1">
      <c r="A1672" s="31" t="s">
        <v>2543</v>
      </c>
      <c r="B1672" s="29">
        <v>0.0</v>
      </c>
      <c r="C1672" s="26"/>
      <c r="D1672" s="27">
        <v>0.0</v>
      </c>
      <c r="E1672" s="28"/>
    </row>
    <row r="1673" hidden="1">
      <c r="A1673" s="31" t="s">
        <v>2545</v>
      </c>
      <c r="B1673" s="29">
        <v>6080.0</v>
      </c>
      <c r="C1673" s="26">
        <v>6480.0</v>
      </c>
      <c r="D1673" s="27">
        <v>400.0</v>
      </c>
      <c r="E1673" s="34"/>
    </row>
    <row r="1674" hidden="1">
      <c r="A1674" s="54" t="s">
        <v>2546</v>
      </c>
      <c r="B1674" s="29">
        <v>81500.0</v>
      </c>
      <c r="C1674" s="29">
        <v>81821.0</v>
      </c>
      <c r="D1674" s="27">
        <v>321.0</v>
      </c>
      <c r="E1674" s="34"/>
    </row>
    <row r="1675" hidden="1">
      <c r="A1675" s="54" t="s">
        <v>2547</v>
      </c>
      <c r="B1675" s="29">
        <v>36745.0</v>
      </c>
      <c r="C1675" s="55">
        <v>36745.0</v>
      </c>
      <c r="D1675" s="27">
        <v>0.0</v>
      </c>
      <c r="E1675" s="34"/>
    </row>
    <row r="1676" hidden="1">
      <c r="A1676" s="54" t="s">
        <v>2548</v>
      </c>
      <c r="B1676" s="29">
        <v>54246.0</v>
      </c>
      <c r="C1676" s="55">
        <v>54246.0</v>
      </c>
      <c r="D1676" s="27">
        <v>0.0</v>
      </c>
      <c r="E1676" s="34"/>
    </row>
    <row r="1677" hidden="1">
      <c r="A1677" s="54" t="s">
        <v>2549</v>
      </c>
      <c r="B1677" s="29">
        <v>94583.0</v>
      </c>
      <c r="C1677" s="55">
        <v>94833.0</v>
      </c>
      <c r="D1677" s="27">
        <v>250.0</v>
      </c>
      <c r="E1677" s="34"/>
    </row>
    <row r="1678" hidden="1">
      <c r="A1678" s="54" t="s">
        <v>2551</v>
      </c>
      <c r="B1678" s="29">
        <v>1094.0</v>
      </c>
      <c r="C1678" s="55">
        <v>1094.0</v>
      </c>
      <c r="D1678" s="27">
        <v>0.0</v>
      </c>
      <c r="E1678" s="34"/>
    </row>
    <row r="1679" hidden="1">
      <c r="A1679" s="54" t="s">
        <v>2552</v>
      </c>
      <c r="B1679" s="29">
        <v>7259.0</v>
      </c>
      <c r="C1679" s="55">
        <v>7259.0</v>
      </c>
      <c r="D1679" s="27">
        <v>0.0</v>
      </c>
      <c r="E1679" s="34"/>
    </row>
    <row r="1680" hidden="1">
      <c r="A1680" s="35" t="s">
        <v>2553</v>
      </c>
      <c r="B1680" s="29">
        <v>336057.7</v>
      </c>
      <c r="C1680" s="55">
        <v>336307.7</v>
      </c>
      <c r="D1680" s="27">
        <v>250.0</v>
      </c>
      <c r="E1680" s="34"/>
    </row>
    <row r="1681" hidden="1">
      <c r="A1681" s="36" t="s">
        <v>2554</v>
      </c>
      <c r="B1681" s="37">
        <v>0.8000000000029104</v>
      </c>
      <c r="C1681" s="27">
        <v>362.29999999998836</v>
      </c>
      <c r="D1681" s="27">
        <v>361.49999999998545</v>
      </c>
      <c r="E1681" s="38"/>
    </row>
    <row r="1682" hidden="1"/>
    <row r="1683" hidden="1"/>
    <row r="1684" hidden="1">
      <c r="A1684" s="5" t="s">
        <v>2524</v>
      </c>
      <c r="B1684" s="6"/>
      <c r="C1684" s="6"/>
      <c r="D1684" s="6"/>
      <c r="E1684" s="7"/>
    </row>
    <row r="1685" hidden="1">
      <c r="A1685" s="10"/>
      <c r="B1685" s="11"/>
      <c r="C1685" s="11"/>
      <c r="D1685" s="11"/>
      <c r="E1685" s="12"/>
    </row>
    <row r="1686" hidden="1">
      <c r="A1686" s="5" t="s">
        <v>2526</v>
      </c>
      <c r="B1686" s="6"/>
      <c r="C1686" s="6"/>
      <c r="D1686" s="6"/>
      <c r="E1686" s="7"/>
    </row>
    <row r="1687" hidden="1">
      <c r="A1687" s="10"/>
      <c r="B1687" s="11"/>
      <c r="C1687" s="11"/>
      <c r="D1687" s="11"/>
      <c r="E1687" s="12"/>
    </row>
    <row r="1688" hidden="1">
      <c r="A1688" s="13">
        <v>45859.0</v>
      </c>
      <c r="B1688" s="6"/>
      <c r="C1688" s="50" t="s">
        <v>2527</v>
      </c>
      <c r="D1688" s="15">
        <v>45865.0</v>
      </c>
      <c r="E1688" s="7"/>
    </row>
    <row r="1689" hidden="1">
      <c r="A1689" s="10"/>
      <c r="B1689" s="11"/>
      <c r="C1689" s="16"/>
      <c r="D1689" s="11"/>
      <c r="E1689" s="12"/>
    </row>
    <row r="1690" hidden="1">
      <c r="A1690" s="51" t="s">
        <v>3211</v>
      </c>
      <c r="B1690" s="7"/>
      <c r="C1690" s="16"/>
      <c r="D1690" s="52" t="s">
        <v>3212</v>
      </c>
      <c r="E1690" s="7"/>
    </row>
    <row r="1691" hidden="1">
      <c r="A1691" s="10"/>
      <c r="B1691" s="12"/>
      <c r="C1691" s="16"/>
      <c r="D1691" s="11"/>
      <c r="E1691" s="12"/>
    </row>
    <row r="1692" hidden="1">
      <c r="A1692" s="19" t="s">
        <v>2528</v>
      </c>
      <c r="B1692" s="6"/>
      <c r="C1692" s="6"/>
      <c r="D1692" s="6"/>
      <c r="E1692" s="7"/>
    </row>
    <row r="1693" hidden="1">
      <c r="A1693" s="20" t="s">
        <v>2529</v>
      </c>
      <c r="B1693" s="21" t="s">
        <v>2530</v>
      </c>
      <c r="C1693" s="22" t="s">
        <v>2531</v>
      </c>
      <c r="D1693" s="21" t="s">
        <v>2532</v>
      </c>
      <c r="E1693" s="23" t="s">
        <v>13</v>
      </c>
    </row>
    <row r="1694" hidden="1">
      <c r="A1694" s="53" t="s">
        <v>2533</v>
      </c>
      <c r="B1694" s="25">
        <v>32702.0</v>
      </c>
      <c r="C1694" s="26">
        <v>33202.0</v>
      </c>
      <c r="D1694" s="27">
        <v>500.0</v>
      </c>
      <c r="E1694" s="28" t="s">
        <v>3288</v>
      </c>
    </row>
    <row r="1695" hidden="1">
      <c r="A1695" s="53" t="s">
        <v>2535</v>
      </c>
      <c r="B1695" s="29">
        <v>29196.0</v>
      </c>
      <c r="C1695" s="26">
        <v>29196.0</v>
      </c>
      <c r="D1695" s="27">
        <v>0.0</v>
      </c>
      <c r="E1695" s="28"/>
    </row>
    <row r="1696" hidden="1">
      <c r="A1696" s="53" t="s">
        <v>2536</v>
      </c>
      <c r="B1696" s="29">
        <v>420.0</v>
      </c>
      <c r="C1696" s="26">
        <v>420.0</v>
      </c>
      <c r="D1696" s="27">
        <v>0.0</v>
      </c>
      <c r="E1696" s="28"/>
    </row>
    <row r="1697" hidden="1">
      <c r="A1697" s="53" t="s">
        <v>2538</v>
      </c>
      <c r="B1697" s="29">
        <v>2500.0</v>
      </c>
      <c r="C1697" s="26">
        <v>2000.0</v>
      </c>
      <c r="D1697" s="27">
        <v>-500.0</v>
      </c>
      <c r="E1697" s="28" t="s">
        <v>3289</v>
      </c>
    </row>
    <row r="1698" hidden="1">
      <c r="A1698" s="31" t="s">
        <v>2540</v>
      </c>
      <c r="B1698" s="29">
        <v>240.0</v>
      </c>
      <c r="C1698" s="26"/>
      <c r="D1698" s="27">
        <v>-240.0</v>
      </c>
      <c r="E1698" s="28"/>
    </row>
    <row r="1699" hidden="1">
      <c r="A1699" s="31" t="s">
        <v>2541</v>
      </c>
      <c r="B1699" s="29">
        <v>110.0</v>
      </c>
      <c r="C1699" s="26">
        <v>110.0</v>
      </c>
      <c r="D1699" s="27">
        <v>0.0</v>
      </c>
      <c r="E1699" s="28" t="s">
        <v>3290</v>
      </c>
    </row>
    <row r="1700" hidden="1">
      <c r="A1700" s="31" t="s">
        <v>2543</v>
      </c>
      <c r="B1700" s="29">
        <v>849.0</v>
      </c>
      <c r="C1700" s="26">
        <v>849.0</v>
      </c>
      <c r="D1700" s="27">
        <v>0.0</v>
      </c>
      <c r="E1700" s="28" t="s">
        <v>3291</v>
      </c>
    </row>
    <row r="1701" hidden="1">
      <c r="A1701" s="31" t="s">
        <v>2545</v>
      </c>
      <c r="B1701" s="29">
        <v>6440.0</v>
      </c>
      <c r="C1701" s="26">
        <v>7280.0</v>
      </c>
      <c r="D1701" s="27">
        <v>840.0</v>
      </c>
      <c r="E1701" s="34"/>
    </row>
    <row r="1702" hidden="1">
      <c r="A1702" s="54" t="s">
        <v>2546</v>
      </c>
      <c r="B1702" s="29">
        <v>73075.0</v>
      </c>
      <c r="C1702" s="29">
        <v>73075.0</v>
      </c>
      <c r="D1702" s="27">
        <v>0.0</v>
      </c>
      <c r="E1702" s="34"/>
    </row>
    <row r="1703" hidden="1">
      <c r="A1703" s="54" t="s">
        <v>2547</v>
      </c>
      <c r="B1703" s="29">
        <v>32470.0</v>
      </c>
      <c r="C1703" s="55">
        <v>32470.0</v>
      </c>
      <c r="D1703" s="27">
        <v>0.0</v>
      </c>
      <c r="E1703" s="34"/>
    </row>
    <row r="1704" hidden="1">
      <c r="A1704" s="54" t="s">
        <v>2548</v>
      </c>
      <c r="B1704" s="29">
        <v>48463.0</v>
      </c>
      <c r="C1704" s="55">
        <v>48463.0</v>
      </c>
      <c r="D1704" s="27">
        <v>0.0</v>
      </c>
      <c r="E1704" s="34"/>
    </row>
    <row r="1705" hidden="1">
      <c r="A1705" s="54" t="s">
        <v>2549</v>
      </c>
      <c r="B1705" s="29">
        <v>92106.0</v>
      </c>
      <c r="C1705" s="55">
        <v>92455.0</v>
      </c>
      <c r="D1705" s="27">
        <v>349.0</v>
      </c>
      <c r="E1705" s="34"/>
    </row>
    <row r="1706" hidden="1">
      <c r="A1706" s="54" t="s">
        <v>2551</v>
      </c>
      <c r="B1706" s="29">
        <v>1734.0</v>
      </c>
      <c r="C1706" s="55">
        <v>1734.0</v>
      </c>
      <c r="D1706" s="27">
        <v>0.0</v>
      </c>
      <c r="E1706" s="34"/>
    </row>
    <row r="1707" hidden="1">
      <c r="A1707" s="54" t="s">
        <v>2552</v>
      </c>
      <c r="B1707" s="29">
        <v>8250.0</v>
      </c>
      <c r="C1707" s="55">
        <v>8250.0</v>
      </c>
      <c r="D1707" s="27">
        <v>0.0</v>
      </c>
      <c r="E1707" s="34"/>
    </row>
    <row r="1708" hidden="1">
      <c r="A1708" s="35" t="s">
        <v>2553</v>
      </c>
      <c r="B1708" s="29">
        <v>320302.75</v>
      </c>
      <c r="C1708" s="55">
        <v>320651.75</v>
      </c>
      <c r="D1708" s="27">
        <v>349.0</v>
      </c>
      <c r="E1708" s="34"/>
    </row>
    <row r="1709" hidden="1">
      <c r="A1709" s="36" t="s">
        <v>2554</v>
      </c>
      <c r="B1709" s="37">
        <v>2.25</v>
      </c>
      <c r="C1709" s="27">
        <v>602.25</v>
      </c>
      <c r="D1709" s="27">
        <v>600.0</v>
      </c>
      <c r="E1709" s="38"/>
    </row>
    <row r="1710" hidden="1"/>
    <row r="1711" hidden="1"/>
    <row r="1712" hidden="1">
      <c r="A1712" s="5" t="s">
        <v>2524</v>
      </c>
      <c r="B1712" s="6"/>
      <c r="C1712" s="6"/>
      <c r="D1712" s="6"/>
      <c r="E1712" s="7"/>
    </row>
    <row r="1713" hidden="1">
      <c r="A1713" s="10"/>
      <c r="B1713" s="11"/>
      <c r="C1713" s="11"/>
      <c r="D1713" s="11"/>
      <c r="E1713" s="12"/>
    </row>
    <row r="1714" hidden="1">
      <c r="A1714" s="5" t="s">
        <v>2526</v>
      </c>
      <c r="B1714" s="6"/>
      <c r="C1714" s="6"/>
      <c r="D1714" s="6"/>
      <c r="E1714" s="7"/>
    </row>
    <row r="1715" hidden="1">
      <c r="A1715" s="10"/>
      <c r="B1715" s="11"/>
      <c r="C1715" s="11"/>
      <c r="D1715" s="11"/>
      <c r="E1715" s="12"/>
    </row>
    <row r="1716" hidden="1">
      <c r="A1716" s="13">
        <v>45866.0</v>
      </c>
      <c r="B1716" s="6"/>
      <c r="C1716" s="50" t="s">
        <v>2527</v>
      </c>
      <c r="D1716" s="15">
        <v>45869.0</v>
      </c>
      <c r="E1716" s="7"/>
    </row>
    <row r="1717" hidden="1">
      <c r="A1717" s="10"/>
      <c r="B1717" s="11"/>
      <c r="C1717" s="16"/>
      <c r="D1717" s="11"/>
      <c r="E1717" s="12"/>
    </row>
    <row r="1718" hidden="1">
      <c r="A1718" s="51" t="s">
        <v>3211</v>
      </c>
      <c r="B1718" s="7"/>
      <c r="C1718" s="16"/>
      <c r="D1718" s="52" t="s">
        <v>3267</v>
      </c>
      <c r="E1718" s="7"/>
    </row>
    <row r="1719" hidden="1">
      <c r="A1719" s="10"/>
      <c r="B1719" s="12"/>
      <c r="C1719" s="16"/>
      <c r="D1719" s="11"/>
      <c r="E1719" s="12"/>
    </row>
    <row r="1720" hidden="1">
      <c r="A1720" s="19" t="s">
        <v>2528</v>
      </c>
      <c r="B1720" s="6"/>
      <c r="C1720" s="6"/>
      <c r="D1720" s="6"/>
      <c r="E1720" s="7"/>
    </row>
    <row r="1721" hidden="1">
      <c r="A1721" s="20" t="s">
        <v>2529</v>
      </c>
      <c r="B1721" s="21" t="s">
        <v>2530</v>
      </c>
      <c r="C1721" s="22" t="s">
        <v>2531</v>
      </c>
      <c r="D1721" s="21" t="s">
        <v>2532</v>
      </c>
      <c r="E1721" s="23" t="s">
        <v>13</v>
      </c>
    </row>
    <row r="1722" hidden="1">
      <c r="A1722" s="53" t="s">
        <v>2533</v>
      </c>
      <c r="B1722" s="25">
        <v>14249.0</v>
      </c>
      <c r="C1722" s="26">
        <v>14349.0</v>
      </c>
      <c r="D1722" s="27">
        <v>100.0</v>
      </c>
      <c r="E1722" s="28" t="s">
        <v>3292</v>
      </c>
    </row>
    <row r="1723" hidden="1">
      <c r="A1723" s="53" t="s">
        <v>2535</v>
      </c>
      <c r="B1723" s="29">
        <v>13237.0</v>
      </c>
      <c r="C1723" s="26">
        <v>13237.0</v>
      </c>
      <c r="D1723" s="27">
        <v>0.0</v>
      </c>
      <c r="E1723" s="28"/>
    </row>
    <row r="1724" hidden="1">
      <c r="A1724" s="53" t="s">
        <v>2536</v>
      </c>
      <c r="B1724" s="29">
        <v>0.0</v>
      </c>
      <c r="C1724" s="26"/>
      <c r="D1724" s="27">
        <v>0.0</v>
      </c>
      <c r="E1724" s="28"/>
    </row>
    <row r="1725" hidden="1">
      <c r="A1725" s="53" t="s">
        <v>2538</v>
      </c>
      <c r="B1725" s="29">
        <v>500.0</v>
      </c>
      <c r="C1725" s="26">
        <v>500.0</v>
      </c>
      <c r="D1725" s="27">
        <v>0.0</v>
      </c>
      <c r="E1725" s="28"/>
    </row>
    <row r="1726" hidden="1">
      <c r="A1726" s="31" t="s">
        <v>2540</v>
      </c>
      <c r="B1726" s="29">
        <v>0.0</v>
      </c>
      <c r="C1726" s="26"/>
      <c r="D1726" s="27">
        <v>0.0</v>
      </c>
      <c r="E1726" s="28"/>
    </row>
    <row r="1727" hidden="1">
      <c r="A1727" s="31" t="s">
        <v>2541</v>
      </c>
      <c r="B1727" s="29">
        <v>0.0</v>
      </c>
      <c r="C1727" s="26"/>
      <c r="D1727" s="27">
        <v>0.0</v>
      </c>
      <c r="E1727" s="28"/>
    </row>
    <row r="1728" hidden="1">
      <c r="A1728" s="31" t="s">
        <v>2543</v>
      </c>
      <c r="B1728" s="29">
        <v>0.0</v>
      </c>
      <c r="C1728" s="26"/>
      <c r="D1728" s="27">
        <v>0.0</v>
      </c>
      <c r="E1728" s="28"/>
    </row>
    <row r="1729" hidden="1">
      <c r="A1729" s="31" t="s">
        <v>2545</v>
      </c>
      <c r="B1729" s="29">
        <v>2440.0</v>
      </c>
      <c r="C1729" s="26">
        <v>2440.0</v>
      </c>
      <c r="D1729" s="27">
        <v>0.0</v>
      </c>
      <c r="E1729" s="34"/>
    </row>
    <row r="1730" hidden="1">
      <c r="A1730" s="54" t="s">
        <v>2546</v>
      </c>
      <c r="B1730" s="29">
        <v>39132.0</v>
      </c>
      <c r="C1730" s="29">
        <v>39132.0</v>
      </c>
      <c r="D1730" s="27">
        <v>0.0</v>
      </c>
      <c r="E1730" s="34"/>
    </row>
    <row r="1731" hidden="1">
      <c r="A1731" s="54" t="s">
        <v>2547</v>
      </c>
      <c r="B1731" s="29">
        <v>12249.0</v>
      </c>
      <c r="C1731" s="55">
        <v>12249.0</v>
      </c>
      <c r="D1731" s="27">
        <v>0.0</v>
      </c>
      <c r="E1731" s="34"/>
    </row>
    <row r="1732" hidden="1">
      <c r="A1732" s="54" t="s">
        <v>2548</v>
      </c>
      <c r="B1732" s="29">
        <v>32156.0</v>
      </c>
      <c r="C1732" s="55">
        <v>31892.0</v>
      </c>
      <c r="D1732" s="27">
        <v>-264.0</v>
      </c>
      <c r="E1732" s="34"/>
    </row>
    <row r="1733" hidden="1">
      <c r="A1733" s="54" t="s">
        <v>2549</v>
      </c>
      <c r="B1733" s="29">
        <v>40812.0</v>
      </c>
      <c r="C1733" s="55">
        <v>40812.0</v>
      </c>
      <c r="D1733" s="27">
        <v>0.0</v>
      </c>
      <c r="E1733" s="34"/>
    </row>
    <row r="1734" hidden="1">
      <c r="A1734" s="54" t="s">
        <v>2551</v>
      </c>
      <c r="B1734" s="29">
        <v>2703.0</v>
      </c>
      <c r="C1734" s="55">
        <v>2703.0</v>
      </c>
      <c r="D1734" s="27">
        <v>0.0</v>
      </c>
      <c r="E1734" s="34"/>
    </row>
    <row r="1735" hidden="1">
      <c r="A1735" s="54" t="s">
        <v>2552</v>
      </c>
      <c r="B1735" s="29">
        <v>6462.0</v>
      </c>
      <c r="C1735" s="55">
        <v>6462.0</v>
      </c>
      <c r="D1735" s="27">
        <v>0.0</v>
      </c>
      <c r="E1735" s="34"/>
    </row>
    <row r="1736" hidden="1">
      <c r="A1736" s="35" t="s">
        <v>2553</v>
      </c>
      <c r="B1736" s="29">
        <v>157477.0</v>
      </c>
      <c r="C1736" s="55">
        <v>157213.0</v>
      </c>
      <c r="D1736" s="27">
        <v>-264.0</v>
      </c>
      <c r="E1736" s="34"/>
    </row>
    <row r="1737" hidden="1">
      <c r="A1737" s="36" t="s">
        <v>2554</v>
      </c>
      <c r="B1737" s="37">
        <v>1.0</v>
      </c>
      <c r="C1737" s="27">
        <v>101.0</v>
      </c>
      <c r="D1737" s="27">
        <v>100.0</v>
      </c>
      <c r="E1737" s="38"/>
    </row>
    <row r="1738" hidden="1"/>
    <row r="1739" hidden="1"/>
    <row r="1740" hidden="1">
      <c r="A1740" s="5" t="s">
        <v>2524</v>
      </c>
      <c r="B1740" s="6"/>
      <c r="C1740" s="6"/>
      <c r="D1740" s="6"/>
      <c r="E1740" s="7"/>
    </row>
    <row r="1741" hidden="1">
      <c r="A1741" s="10"/>
      <c r="B1741" s="11"/>
      <c r="C1741" s="11"/>
      <c r="D1741" s="11"/>
      <c r="E1741" s="12"/>
    </row>
    <row r="1742" hidden="1">
      <c r="A1742" s="5" t="s">
        <v>2526</v>
      </c>
      <c r="B1742" s="6"/>
      <c r="C1742" s="6"/>
      <c r="D1742" s="6"/>
      <c r="E1742" s="7"/>
    </row>
    <row r="1743" hidden="1">
      <c r="A1743" s="10"/>
      <c r="B1743" s="11"/>
      <c r="C1743" s="11"/>
      <c r="D1743" s="11"/>
      <c r="E1743" s="12"/>
    </row>
    <row r="1744" hidden="1">
      <c r="A1744" s="13">
        <v>45870.0</v>
      </c>
      <c r="B1744" s="6"/>
      <c r="C1744" s="50" t="s">
        <v>2527</v>
      </c>
      <c r="D1744" s="15">
        <v>45872.0</v>
      </c>
      <c r="E1744" s="7"/>
    </row>
    <row r="1745" hidden="1">
      <c r="A1745" s="10"/>
      <c r="B1745" s="11"/>
      <c r="C1745" s="16"/>
      <c r="D1745" s="11"/>
      <c r="E1745" s="12"/>
    </row>
    <row r="1746" hidden="1">
      <c r="A1746" s="51" t="s">
        <v>3218</v>
      </c>
      <c r="B1746" s="7"/>
      <c r="C1746" s="16"/>
      <c r="D1746" s="52" t="s">
        <v>3212</v>
      </c>
      <c r="E1746" s="7"/>
    </row>
    <row r="1747" hidden="1">
      <c r="A1747" s="10"/>
      <c r="B1747" s="12"/>
      <c r="C1747" s="16"/>
      <c r="D1747" s="11"/>
      <c r="E1747" s="12"/>
    </row>
    <row r="1748" hidden="1">
      <c r="A1748" s="19" t="s">
        <v>2528</v>
      </c>
      <c r="B1748" s="6"/>
      <c r="C1748" s="6"/>
      <c r="D1748" s="6"/>
      <c r="E1748" s="7"/>
    </row>
    <row r="1749" hidden="1">
      <c r="A1749" s="20" t="s">
        <v>2529</v>
      </c>
      <c r="B1749" s="21" t="s">
        <v>2530</v>
      </c>
      <c r="C1749" s="22" t="s">
        <v>2531</v>
      </c>
      <c r="D1749" s="21" t="s">
        <v>2532</v>
      </c>
      <c r="E1749" s="23" t="s">
        <v>13</v>
      </c>
    </row>
    <row r="1750" hidden="1">
      <c r="A1750" s="53" t="s">
        <v>2533</v>
      </c>
      <c r="B1750" s="25">
        <v>19495.0</v>
      </c>
      <c r="C1750" s="26">
        <v>19495.0</v>
      </c>
      <c r="D1750" s="27">
        <v>0.0</v>
      </c>
      <c r="E1750" s="28"/>
    </row>
    <row r="1751" hidden="1">
      <c r="A1751" s="53" t="s">
        <v>2535</v>
      </c>
      <c r="B1751" s="29">
        <v>9376.0</v>
      </c>
      <c r="C1751" s="26">
        <v>9376.0</v>
      </c>
      <c r="D1751" s="27">
        <v>0.0</v>
      </c>
      <c r="E1751" s="28"/>
    </row>
    <row r="1752" hidden="1">
      <c r="A1752" s="53" t="s">
        <v>2536</v>
      </c>
      <c r="B1752" s="29">
        <v>450.0</v>
      </c>
      <c r="C1752" s="26">
        <v>450.0</v>
      </c>
      <c r="D1752" s="27">
        <v>0.0</v>
      </c>
      <c r="E1752" s="28"/>
    </row>
    <row r="1753" hidden="1">
      <c r="A1753" s="53" t="s">
        <v>2538</v>
      </c>
      <c r="B1753" s="29">
        <v>1000.0</v>
      </c>
      <c r="C1753" s="26">
        <v>1000.0</v>
      </c>
      <c r="D1753" s="27">
        <v>0.0</v>
      </c>
      <c r="E1753" s="28"/>
    </row>
    <row r="1754" hidden="1">
      <c r="A1754" s="31" t="s">
        <v>2540</v>
      </c>
      <c r="B1754" s="29">
        <v>0.0</v>
      </c>
      <c r="C1754" s="26"/>
      <c r="D1754" s="27">
        <v>0.0</v>
      </c>
      <c r="E1754" s="28"/>
    </row>
    <row r="1755" hidden="1">
      <c r="A1755" s="31" t="s">
        <v>2541</v>
      </c>
      <c r="B1755" s="29">
        <v>0.0</v>
      </c>
      <c r="C1755" s="26"/>
      <c r="D1755" s="27">
        <v>0.0</v>
      </c>
      <c r="E1755" s="28"/>
    </row>
    <row r="1756" hidden="1">
      <c r="A1756" s="31" t="s">
        <v>2543</v>
      </c>
      <c r="B1756" s="29">
        <v>100.0</v>
      </c>
      <c r="C1756" s="26">
        <v>100.0</v>
      </c>
      <c r="D1756" s="27">
        <v>0.0</v>
      </c>
      <c r="E1756" s="28"/>
    </row>
    <row r="1757" hidden="1">
      <c r="A1757" s="31" t="s">
        <v>2545</v>
      </c>
      <c r="B1757" s="29">
        <v>3480.0</v>
      </c>
      <c r="C1757" s="26">
        <v>3480.0</v>
      </c>
      <c r="D1757" s="27">
        <v>0.0</v>
      </c>
      <c r="E1757" s="34"/>
    </row>
    <row r="1758" hidden="1">
      <c r="A1758" s="54" t="s">
        <v>2546</v>
      </c>
      <c r="B1758" s="29">
        <v>39464.0</v>
      </c>
      <c r="C1758" s="29">
        <v>39464.0</v>
      </c>
      <c r="D1758" s="27">
        <v>0.0</v>
      </c>
      <c r="E1758" s="34"/>
    </row>
    <row r="1759" hidden="1">
      <c r="A1759" s="54" t="s">
        <v>2547</v>
      </c>
      <c r="B1759" s="29">
        <v>19803.0</v>
      </c>
      <c r="C1759" s="55">
        <v>19803.0</v>
      </c>
      <c r="D1759" s="27">
        <v>0.0</v>
      </c>
      <c r="E1759" s="34"/>
    </row>
    <row r="1760" hidden="1">
      <c r="A1760" s="54" t="s">
        <v>2548</v>
      </c>
      <c r="B1760" s="29">
        <v>32542.0</v>
      </c>
      <c r="C1760" s="55">
        <v>32542.0</v>
      </c>
      <c r="D1760" s="27">
        <v>0.0</v>
      </c>
      <c r="E1760" s="34"/>
    </row>
    <row r="1761" hidden="1">
      <c r="A1761" s="54" t="s">
        <v>2549</v>
      </c>
      <c r="B1761" s="29">
        <v>46205.0</v>
      </c>
      <c r="C1761" s="55">
        <v>46205.0</v>
      </c>
      <c r="D1761" s="27">
        <v>0.0</v>
      </c>
      <c r="E1761" s="34"/>
    </row>
    <row r="1762" hidden="1">
      <c r="A1762" s="54" t="s">
        <v>2551</v>
      </c>
      <c r="B1762" s="29">
        <v>1723.0</v>
      </c>
      <c r="C1762" s="55">
        <v>1723.0</v>
      </c>
      <c r="D1762" s="27">
        <v>0.0</v>
      </c>
      <c r="E1762" s="34"/>
    </row>
    <row r="1763" hidden="1">
      <c r="A1763" s="54" t="s">
        <v>2552</v>
      </c>
      <c r="B1763" s="29">
        <v>4631.0</v>
      </c>
      <c r="C1763" s="55">
        <v>4631.0</v>
      </c>
      <c r="D1763" s="27">
        <v>0.0</v>
      </c>
      <c r="E1763" s="34"/>
    </row>
    <row r="1764" hidden="1">
      <c r="A1764" s="35" t="s">
        <v>2553</v>
      </c>
      <c r="B1764" s="29">
        <v>173637.5</v>
      </c>
      <c r="C1764" s="55">
        <v>173637.5</v>
      </c>
      <c r="D1764" s="27">
        <v>0.0</v>
      </c>
      <c r="E1764" s="34"/>
    </row>
    <row r="1765" hidden="1">
      <c r="A1765" s="36" t="s">
        <v>2554</v>
      </c>
      <c r="B1765" s="37">
        <v>0.5</v>
      </c>
      <c r="C1765" s="27">
        <v>0.5</v>
      </c>
      <c r="D1765" s="27">
        <v>0.0</v>
      </c>
      <c r="E1765" s="38"/>
    </row>
    <row r="1766" hidden="1"/>
    <row r="1767" hidden="1"/>
    <row r="1768" hidden="1">
      <c r="A1768" s="5" t="s">
        <v>2524</v>
      </c>
      <c r="B1768" s="6"/>
      <c r="C1768" s="6"/>
      <c r="D1768" s="6"/>
      <c r="E1768" s="7"/>
    </row>
    <row r="1769" hidden="1">
      <c r="A1769" s="10"/>
      <c r="B1769" s="11"/>
      <c r="C1769" s="11"/>
      <c r="D1769" s="11"/>
      <c r="E1769" s="12"/>
    </row>
    <row r="1770" hidden="1">
      <c r="A1770" s="5" t="s">
        <v>2526</v>
      </c>
      <c r="B1770" s="6"/>
      <c r="C1770" s="6"/>
      <c r="D1770" s="6"/>
      <c r="E1770" s="7"/>
    </row>
    <row r="1771" hidden="1">
      <c r="A1771" s="10"/>
      <c r="B1771" s="11"/>
      <c r="C1771" s="11"/>
      <c r="D1771" s="11"/>
      <c r="E1771" s="12"/>
    </row>
    <row r="1772" hidden="1">
      <c r="A1772" s="13">
        <v>45873.0</v>
      </c>
      <c r="B1772" s="6"/>
      <c r="C1772" s="50" t="s">
        <v>2527</v>
      </c>
      <c r="D1772" s="15">
        <v>45879.0</v>
      </c>
      <c r="E1772" s="7"/>
    </row>
    <row r="1773" hidden="1">
      <c r="A1773" s="10"/>
      <c r="B1773" s="11"/>
      <c r="C1773" s="16"/>
      <c r="D1773" s="11"/>
      <c r="E1773" s="12"/>
    </row>
    <row r="1774" hidden="1">
      <c r="A1774" s="51" t="s">
        <v>3211</v>
      </c>
      <c r="B1774" s="7"/>
      <c r="C1774" s="16"/>
      <c r="D1774" s="52" t="s">
        <v>3212</v>
      </c>
      <c r="E1774" s="7"/>
    </row>
    <row r="1775" hidden="1">
      <c r="A1775" s="10"/>
      <c r="B1775" s="12"/>
      <c r="C1775" s="16"/>
      <c r="D1775" s="11"/>
      <c r="E1775" s="12"/>
    </row>
    <row r="1776" hidden="1">
      <c r="A1776" s="19" t="s">
        <v>2528</v>
      </c>
      <c r="B1776" s="6"/>
      <c r="C1776" s="6"/>
      <c r="D1776" s="6"/>
      <c r="E1776" s="7"/>
    </row>
    <row r="1777" hidden="1">
      <c r="A1777" s="20" t="s">
        <v>2529</v>
      </c>
      <c r="B1777" s="21" t="s">
        <v>2530</v>
      </c>
      <c r="C1777" s="22" t="s">
        <v>2531</v>
      </c>
      <c r="D1777" s="21" t="s">
        <v>2532</v>
      </c>
      <c r="E1777" s="23" t="s">
        <v>13</v>
      </c>
    </row>
    <row r="1778" hidden="1">
      <c r="A1778" s="53" t="s">
        <v>2533</v>
      </c>
      <c r="B1778" s="25">
        <v>37670.0</v>
      </c>
      <c r="C1778" s="26">
        <v>37644.0</v>
      </c>
      <c r="D1778" s="27">
        <v>-26.0</v>
      </c>
      <c r="E1778" s="28" t="s">
        <v>3243</v>
      </c>
    </row>
    <row r="1779" hidden="1">
      <c r="A1779" s="53" t="s">
        <v>2535</v>
      </c>
      <c r="B1779" s="29">
        <v>37378.0</v>
      </c>
      <c r="C1779" s="26">
        <v>37378.0</v>
      </c>
      <c r="D1779" s="27">
        <v>0.0</v>
      </c>
      <c r="E1779" s="28"/>
    </row>
    <row r="1780" hidden="1">
      <c r="A1780" s="53" t="s">
        <v>2536</v>
      </c>
      <c r="B1780" s="29">
        <v>0.0</v>
      </c>
      <c r="C1780" s="26"/>
      <c r="D1780" s="27">
        <v>0.0</v>
      </c>
      <c r="E1780" s="28"/>
    </row>
    <row r="1781" hidden="1">
      <c r="A1781" s="53" t="s">
        <v>2538</v>
      </c>
      <c r="B1781" s="29">
        <v>2500.0</v>
      </c>
      <c r="C1781" s="26">
        <v>4500.0</v>
      </c>
      <c r="D1781" s="27">
        <v>2000.0</v>
      </c>
      <c r="E1781" s="28"/>
    </row>
    <row r="1782" hidden="1">
      <c r="A1782" s="31" t="s">
        <v>2540</v>
      </c>
      <c r="B1782" s="29">
        <v>2000.0</v>
      </c>
      <c r="C1782" s="26"/>
      <c r="D1782" s="27">
        <v>-2000.0</v>
      </c>
      <c r="E1782" s="28"/>
    </row>
    <row r="1783" hidden="1">
      <c r="A1783" s="31" t="s">
        <v>2541</v>
      </c>
      <c r="B1783" s="29">
        <v>110.0</v>
      </c>
      <c r="C1783" s="26">
        <v>110.0</v>
      </c>
      <c r="D1783" s="27">
        <v>0.0</v>
      </c>
      <c r="E1783" s="28"/>
    </row>
    <row r="1784" hidden="1">
      <c r="A1784" s="31" t="s">
        <v>2543</v>
      </c>
      <c r="B1784" s="29">
        <v>0.0</v>
      </c>
      <c r="C1784" s="26"/>
      <c r="D1784" s="27">
        <v>0.0</v>
      </c>
      <c r="E1784" s="28"/>
    </row>
    <row r="1785" hidden="1">
      <c r="A1785" s="31" t="s">
        <v>2545</v>
      </c>
      <c r="B1785" s="29">
        <v>6240.0</v>
      </c>
      <c r="C1785" s="26">
        <v>6240.0</v>
      </c>
      <c r="D1785" s="27">
        <v>0.0</v>
      </c>
      <c r="E1785" s="34"/>
    </row>
    <row r="1786" hidden="1">
      <c r="A1786" s="54" t="s">
        <v>2546</v>
      </c>
      <c r="B1786" s="29">
        <v>58250.0</v>
      </c>
      <c r="C1786" s="29">
        <v>58833.0</v>
      </c>
      <c r="D1786" s="27">
        <v>583.0</v>
      </c>
      <c r="E1786" s="34"/>
    </row>
    <row r="1787" hidden="1">
      <c r="A1787" s="54" t="s">
        <v>2547</v>
      </c>
      <c r="B1787" s="29">
        <v>31165.0</v>
      </c>
      <c r="C1787" s="55">
        <v>31165.0</v>
      </c>
      <c r="D1787" s="27">
        <v>0.0</v>
      </c>
      <c r="E1787" s="34"/>
    </row>
    <row r="1788" hidden="1">
      <c r="A1788" s="54" t="s">
        <v>2548</v>
      </c>
      <c r="B1788" s="29">
        <v>59604.0</v>
      </c>
      <c r="C1788" s="55">
        <v>59340.0</v>
      </c>
      <c r="D1788" s="27">
        <v>-264.0</v>
      </c>
      <c r="E1788" s="34"/>
    </row>
    <row r="1789" hidden="1">
      <c r="A1789" s="54" t="s">
        <v>2549</v>
      </c>
      <c r="B1789" s="29">
        <v>78217.0</v>
      </c>
      <c r="C1789" s="55">
        <v>78217.0</v>
      </c>
      <c r="D1789" s="27">
        <v>0.0</v>
      </c>
      <c r="E1789" s="34"/>
    </row>
    <row r="1790" hidden="1">
      <c r="A1790" s="54" t="s">
        <v>2551</v>
      </c>
      <c r="B1790" s="29">
        <v>1957.0</v>
      </c>
      <c r="C1790" s="55">
        <v>1957.0</v>
      </c>
      <c r="D1790" s="27">
        <v>0.0</v>
      </c>
      <c r="E1790" s="34"/>
    </row>
    <row r="1791" hidden="1">
      <c r="A1791" s="54" t="s">
        <v>2552</v>
      </c>
      <c r="B1791" s="29">
        <v>13445.0</v>
      </c>
      <c r="C1791" s="55">
        <v>12847.0</v>
      </c>
      <c r="D1791" s="27">
        <v>-598.0</v>
      </c>
      <c r="E1791" s="34"/>
    </row>
    <row r="1792" hidden="1">
      <c r="A1792" s="35" t="s">
        <v>2553</v>
      </c>
      <c r="B1792" s="29">
        <v>315089.5</v>
      </c>
      <c r="C1792" s="55">
        <v>314227.5</v>
      </c>
      <c r="D1792" s="27">
        <v>-862.0</v>
      </c>
      <c r="E1792" s="34"/>
    </row>
    <row r="1793" hidden="1">
      <c r="A1793" s="36" t="s">
        <v>2554</v>
      </c>
      <c r="B1793" s="37">
        <v>1.5</v>
      </c>
      <c r="C1793" s="27">
        <v>1156.5</v>
      </c>
      <c r="D1793" s="27">
        <v>1155.0</v>
      </c>
      <c r="E1793" s="38"/>
    </row>
    <row r="1794" hidden="1"/>
    <row r="1795" hidden="1"/>
    <row r="1796" hidden="1">
      <c r="A1796" s="5" t="s">
        <v>2524</v>
      </c>
      <c r="B1796" s="6"/>
      <c r="C1796" s="6"/>
      <c r="D1796" s="6"/>
      <c r="E1796" s="7"/>
    </row>
    <row r="1797" hidden="1">
      <c r="A1797" s="10"/>
      <c r="B1797" s="11"/>
      <c r="C1797" s="11"/>
      <c r="D1797" s="11"/>
      <c r="E1797" s="12"/>
    </row>
    <row r="1798" hidden="1">
      <c r="A1798" s="5" t="s">
        <v>2526</v>
      </c>
      <c r="B1798" s="6"/>
      <c r="C1798" s="6"/>
      <c r="D1798" s="6"/>
      <c r="E1798" s="7"/>
    </row>
    <row r="1799" hidden="1">
      <c r="A1799" s="10"/>
      <c r="B1799" s="11"/>
      <c r="C1799" s="11"/>
      <c r="D1799" s="11"/>
      <c r="E1799" s="12"/>
    </row>
    <row r="1800" hidden="1">
      <c r="A1800" s="13">
        <v>45880.0</v>
      </c>
      <c r="B1800" s="6"/>
      <c r="C1800" s="50" t="s">
        <v>2527</v>
      </c>
      <c r="D1800" s="15">
        <v>45886.0</v>
      </c>
      <c r="E1800" s="7"/>
    </row>
    <row r="1801" hidden="1">
      <c r="A1801" s="10"/>
      <c r="B1801" s="11"/>
      <c r="C1801" s="16"/>
      <c r="D1801" s="11"/>
      <c r="E1801" s="12"/>
    </row>
    <row r="1802" hidden="1">
      <c r="A1802" s="51" t="s">
        <v>3211</v>
      </c>
      <c r="B1802" s="7"/>
      <c r="C1802" s="16"/>
      <c r="D1802" s="52" t="s">
        <v>3212</v>
      </c>
      <c r="E1802" s="7"/>
    </row>
    <row r="1803" hidden="1">
      <c r="A1803" s="10"/>
      <c r="B1803" s="12"/>
      <c r="C1803" s="16"/>
      <c r="D1803" s="11"/>
      <c r="E1803" s="12"/>
    </row>
    <row r="1804" hidden="1">
      <c r="A1804" s="19" t="s">
        <v>2528</v>
      </c>
      <c r="B1804" s="6"/>
      <c r="C1804" s="6"/>
      <c r="D1804" s="6"/>
      <c r="E1804" s="7"/>
    </row>
    <row r="1805" hidden="1">
      <c r="A1805" s="20" t="s">
        <v>2529</v>
      </c>
      <c r="B1805" s="21" t="s">
        <v>2530</v>
      </c>
      <c r="C1805" s="22" t="s">
        <v>2531</v>
      </c>
      <c r="D1805" s="21" t="s">
        <v>2532</v>
      </c>
      <c r="E1805" s="23" t="s">
        <v>13</v>
      </c>
    </row>
    <row r="1806" hidden="1">
      <c r="A1806" s="53" t="s">
        <v>2533</v>
      </c>
      <c r="B1806" s="25">
        <v>22962.0</v>
      </c>
      <c r="C1806" s="26">
        <v>22957.0</v>
      </c>
      <c r="D1806" s="27">
        <v>-5.0</v>
      </c>
      <c r="E1806" s="28" t="s">
        <v>3293</v>
      </c>
    </row>
    <row r="1807" hidden="1">
      <c r="A1807" s="53" t="s">
        <v>2535</v>
      </c>
      <c r="B1807" s="29">
        <v>25041.0</v>
      </c>
      <c r="C1807" s="26">
        <v>25041.0</v>
      </c>
      <c r="D1807" s="27">
        <v>0.0</v>
      </c>
      <c r="E1807" s="28"/>
    </row>
    <row r="1808" hidden="1">
      <c r="A1808" s="53" t="s">
        <v>2536</v>
      </c>
      <c r="B1808" s="29">
        <v>300.0</v>
      </c>
      <c r="C1808" s="26">
        <v>300.0</v>
      </c>
      <c r="D1808" s="27">
        <v>0.0</v>
      </c>
      <c r="E1808" s="28"/>
    </row>
    <row r="1809" hidden="1">
      <c r="A1809" s="53" t="s">
        <v>2538</v>
      </c>
      <c r="B1809" s="29">
        <v>2500.0</v>
      </c>
      <c r="C1809" s="26">
        <v>2501.0</v>
      </c>
      <c r="D1809" s="27">
        <v>1.0</v>
      </c>
      <c r="E1809" s="28"/>
    </row>
    <row r="1810" hidden="1">
      <c r="A1810" s="31" t="s">
        <v>2540</v>
      </c>
      <c r="B1810" s="29">
        <v>0.0</v>
      </c>
      <c r="C1810" s="26"/>
      <c r="D1810" s="27">
        <v>0.0</v>
      </c>
      <c r="E1810" s="28"/>
    </row>
    <row r="1811" hidden="1">
      <c r="A1811" s="31" t="s">
        <v>2541</v>
      </c>
      <c r="B1811" s="29">
        <v>110.0</v>
      </c>
      <c r="C1811" s="26">
        <v>110.0</v>
      </c>
      <c r="D1811" s="27">
        <v>0.0</v>
      </c>
      <c r="E1811" s="28" t="s">
        <v>3294</v>
      </c>
    </row>
    <row r="1812" hidden="1">
      <c r="A1812" s="31" t="s">
        <v>2543</v>
      </c>
      <c r="B1812" s="29">
        <v>6752.0</v>
      </c>
      <c r="C1812" s="26">
        <v>6752.0</v>
      </c>
      <c r="D1812" s="27">
        <v>0.0</v>
      </c>
      <c r="E1812" s="28" t="s">
        <v>3295</v>
      </c>
    </row>
    <row r="1813" hidden="1">
      <c r="A1813" s="31" t="s">
        <v>2545</v>
      </c>
      <c r="B1813" s="29">
        <v>5600.0</v>
      </c>
      <c r="C1813" s="26">
        <v>5600.0</v>
      </c>
      <c r="D1813" s="27">
        <v>0.0</v>
      </c>
      <c r="E1813" s="34"/>
    </row>
    <row r="1814" hidden="1">
      <c r="A1814" s="54" t="s">
        <v>2546</v>
      </c>
      <c r="B1814" s="29">
        <v>59969.0</v>
      </c>
      <c r="C1814" s="29">
        <v>60268.0</v>
      </c>
      <c r="D1814" s="27">
        <v>299.0</v>
      </c>
      <c r="E1814" s="34"/>
    </row>
    <row r="1815" hidden="1">
      <c r="A1815" s="54" t="s">
        <v>2547</v>
      </c>
      <c r="B1815" s="29">
        <v>31854.0</v>
      </c>
      <c r="C1815" s="55">
        <v>31483.0</v>
      </c>
      <c r="D1815" s="27">
        <v>-371.0</v>
      </c>
      <c r="E1815" s="34"/>
    </row>
    <row r="1816" hidden="1">
      <c r="A1816" s="54" t="s">
        <v>2548</v>
      </c>
      <c r="B1816" s="29">
        <v>66872.0</v>
      </c>
      <c r="C1816" s="55">
        <v>66872.0</v>
      </c>
      <c r="D1816" s="27">
        <v>0.0</v>
      </c>
      <c r="E1816" s="34"/>
    </row>
    <row r="1817" hidden="1">
      <c r="A1817" s="54" t="s">
        <v>2549</v>
      </c>
      <c r="B1817" s="29">
        <v>83628.0</v>
      </c>
      <c r="C1817" s="55">
        <v>83628.0</v>
      </c>
      <c r="D1817" s="27">
        <v>0.0</v>
      </c>
      <c r="E1817" s="34"/>
    </row>
    <row r="1818" hidden="1">
      <c r="A1818" s="54" t="s">
        <v>2551</v>
      </c>
      <c r="B1818" s="29">
        <v>302.0</v>
      </c>
      <c r="C1818" s="55">
        <v>302.0</v>
      </c>
      <c r="D1818" s="27">
        <v>0.0</v>
      </c>
      <c r="E1818" s="34"/>
    </row>
    <row r="1819" hidden="1">
      <c r="A1819" s="54" t="s">
        <v>2552</v>
      </c>
      <c r="B1819" s="29">
        <v>7834.0</v>
      </c>
      <c r="C1819" s="55">
        <v>7834.0</v>
      </c>
      <c r="D1819" s="27">
        <v>0.0</v>
      </c>
      <c r="E1819" s="34"/>
    </row>
    <row r="1820" hidden="1">
      <c r="A1820" s="35" t="s">
        <v>2553</v>
      </c>
      <c r="B1820" s="29">
        <v>305888.5</v>
      </c>
      <c r="C1820" s="55">
        <v>305816.5</v>
      </c>
      <c r="D1820" s="27">
        <v>-72.0</v>
      </c>
      <c r="E1820" s="34"/>
    </row>
    <row r="1821" hidden="1">
      <c r="A1821" s="36" t="s">
        <v>2554</v>
      </c>
      <c r="B1821" s="37">
        <v>1.5</v>
      </c>
      <c r="C1821" s="27">
        <v>-2.5</v>
      </c>
      <c r="D1821" s="27">
        <v>-4.0</v>
      </c>
      <c r="E1821" s="38"/>
    </row>
    <row r="1822" hidden="1"/>
    <row r="1823" hidden="1"/>
    <row r="1824" hidden="1">
      <c r="A1824" s="5" t="s">
        <v>2524</v>
      </c>
      <c r="B1824" s="6"/>
      <c r="C1824" s="6"/>
      <c r="D1824" s="6"/>
      <c r="E1824" s="7"/>
    </row>
    <row r="1825" hidden="1">
      <c r="A1825" s="10"/>
      <c r="B1825" s="11"/>
      <c r="C1825" s="11"/>
      <c r="D1825" s="11"/>
      <c r="E1825" s="12"/>
    </row>
    <row r="1826" hidden="1">
      <c r="A1826" s="5" t="s">
        <v>2526</v>
      </c>
      <c r="B1826" s="6"/>
      <c r="C1826" s="6"/>
      <c r="D1826" s="6"/>
      <c r="E1826" s="7"/>
    </row>
    <row r="1827" hidden="1">
      <c r="A1827" s="10"/>
      <c r="B1827" s="11"/>
      <c r="C1827" s="11"/>
      <c r="D1827" s="11"/>
      <c r="E1827" s="12"/>
    </row>
    <row r="1828" hidden="1">
      <c r="A1828" s="13">
        <v>45880.0</v>
      </c>
      <c r="B1828" s="6"/>
      <c r="C1828" s="50" t="s">
        <v>2527</v>
      </c>
      <c r="D1828" s="15">
        <v>45886.0</v>
      </c>
      <c r="E1828" s="7"/>
    </row>
    <row r="1829" hidden="1">
      <c r="A1829" s="10"/>
      <c r="B1829" s="11"/>
      <c r="C1829" s="16"/>
      <c r="D1829" s="11"/>
      <c r="E1829" s="12"/>
    </row>
    <row r="1830" hidden="1">
      <c r="A1830" s="51" t="s">
        <v>3211</v>
      </c>
      <c r="B1830" s="7"/>
      <c r="C1830" s="16"/>
      <c r="D1830" s="52" t="s">
        <v>3212</v>
      </c>
      <c r="E1830" s="7"/>
    </row>
    <row r="1831" hidden="1">
      <c r="A1831" s="10"/>
      <c r="B1831" s="12"/>
      <c r="C1831" s="16"/>
      <c r="D1831" s="11"/>
      <c r="E1831" s="12"/>
    </row>
    <row r="1832" hidden="1">
      <c r="A1832" s="19" t="s">
        <v>2528</v>
      </c>
      <c r="B1832" s="6"/>
      <c r="C1832" s="6"/>
      <c r="D1832" s="6"/>
      <c r="E1832" s="7"/>
    </row>
    <row r="1833" hidden="1">
      <c r="A1833" s="20" t="s">
        <v>2529</v>
      </c>
      <c r="B1833" s="21" t="s">
        <v>2530</v>
      </c>
      <c r="C1833" s="22" t="s">
        <v>2531</v>
      </c>
      <c r="D1833" s="21" t="s">
        <v>2532</v>
      </c>
      <c r="E1833" s="23" t="s">
        <v>13</v>
      </c>
    </row>
    <row r="1834" hidden="1">
      <c r="A1834" s="53" t="s">
        <v>2533</v>
      </c>
      <c r="B1834" s="25">
        <v>22962.0</v>
      </c>
      <c r="C1834" s="26">
        <v>22957.0</v>
      </c>
      <c r="D1834" s="27">
        <v>-5.0</v>
      </c>
      <c r="E1834" s="28" t="s">
        <v>3293</v>
      </c>
    </row>
    <row r="1835" hidden="1">
      <c r="A1835" s="53" t="s">
        <v>2535</v>
      </c>
      <c r="B1835" s="29">
        <v>25041.0</v>
      </c>
      <c r="C1835" s="26">
        <v>25041.0</v>
      </c>
      <c r="D1835" s="27">
        <v>0.0</v>
      </c>
      <c r="E1835" s="28"/>
    </row>
    <row r="1836" hidden="1">
      <c r="A1836" s="53" t="s">
        <v>2536</v>
      </c>
      <c r="B1836" s="29">
        <v>300.0</v>
      </c>
      <c r="C1836" s="26">
        <v>300.0</v>
      </c>
      <c r="D1836" s="27">
        <v>0.0</v>
      </c>
      <c r="E1836" s="28"/>
    </row>
    <row r="1837" hidden="1">
      <c r="A1837" s="53" t="s">
        <v>2538</v>
      </c>
      <c r="B1837" s="29">
        <v>2500.0</v>
      </c>
      <c r="C1837" s="26">
        <v>2501.0</v>
      </c>
      <c r="D1837" s="27">
        <v>1.0</v>
      </c>
      <c r="E1837" s="28"/>
    </row>
    <row r="1838" hidden="1">
      <c r="A1838" s="31" t="s">
        <v>2540</v>
      </c>
      <c r="B1838" s="29">
        <v>0.0</v>
      </c>
      <c r="C1838" s="26"/>
      <c r="D1838" s="27">
        <v>0.0</v>
      </c>
      <c r="E1838" s="28"/>
    </row>
    <row r="1839" hidden="1">
      <c r="A1839" s="31" t="s">
        <v>2541</v>
      </c>
      <c r="B1839" s="29">
        <v>110.0</v>
      </c>
      <c r="C1839" s="26">
        <v>110.0</v>
      </c>
      <c r="D1839" s="27">
        <v>0.0</v>
      </c>
      <c r="E1839" s="28" t="s">
        <v>3294</v>
      </c>
    </row>
    <row r="1840" hidden="1">
      <c r="A1840" s="31" t="s">
        <v>2543</v>
      </c>
      <c r="B1840" s="29">
        <v>6752.0</v>
      </c>
      <c r="C1840" s="26">
        <v>6752.0</v>
      </c>
      <c r="D1840" s="27">
        <v>0.0</v>
      </c>
      <c r="E1840" s="28" t="s">
        <v>3295</v>
      </c>
    </row>
    <row r="1841" hidden="1">
      <c r="A1841" s="31" t="s">
        <v>2545</v>
      </c>
      <c r="B1841" s="29">
        <v>5600.0</v>
      </c>
      <c r="C1841" s="26">
        <v>5600.0</v>
      </c>
      <c r="D1841" s="27">
        <v>0.0</v>
      </c>
      <c r="E1841" s="34"/>
    </row>
    <row r="1842" hidden="1">
      <c r="A1842" s="54" t="s">
        <v>2546</v>
      </c>
      <c r="B1842" s="29">
        <v>59969.0</v>
      </c>
      <c r="C1842" s="29">
        <v>60268.0</v>
      </c>
      <c r="D1842" s="27">
        <v>299.0</v>
      </c>
      <c r="E1842" s="34"/>
    </row>
    <row r="1843" hidden="1">
      <c r="A1843" s="54" t="s">
        <v>2547</v>
      </c>
      <c r="B1843" s="29">
        <v>31854.0</v>
      </c>
      <c r="C1843" s="55">
        <v>31483.0</v>
      </c>
      <c r="D1843" s="27">
        <v>-371.0</v>
      </c>
      <c r="E1843" s="34"/>
    </row>
    <row r="1844" hidden="1">
      <c r="A1844" s="54" t="s">
        <v>2548</v>
      </c>
      <c r="B1844" s="29">
        <v>66872.0</v>
      </c>
      <c r="C1844" s="55">
        <v>66872.0</v>
      </c>
      <c r="D1844" s="27">
        <v>0.0</v>
      </c>
      <c r="E1844" s="34"/>
    </row>
    <row r="1845" hidden="1">
      <c r="A1845" s="54" t="s">
        <v>2549</v>
      </c>
      <c r="B1845" s="29">
        <v>83628.0</v>
      </c>
      <c r="C1845" s="55">
        <v>83628.0</v>
      </c>
      <c r="D1845" s="27">
        <v>0.0</v>
      </c>
      <c r="E1845" s="34"/>
    </row>
    <row r="1846" hidden="1">
      <c r="A1846" s="54" t="s">
        <v>2551</v>
      </c>
      <c r="B1846" s="29">
        <v>302.0</v>
      </c>
      <c r="C1846" s="55">
        <v>302.0</v>
      </c>
      <c r="D1846" s="27">
        <v>0.0</v>
      </c>
      <c r="E1846" s="34"/>
    </row>
    <row r="1847" hidden="1">
      <c r="A1847" s="54" t="s">
        <v>2552</v>
      </c>
      <c r="B1847" s="29">
        <v>7834.0</v>
      </c>
      <c r="C1847" s="55">
        <v>7834.0</v>
      </c>
      <c r="D1847" s="27">
        <v>0.0</v>
      </c>
      <c r="E1847" s="34"/>
    </row>
    <row r="1848" hidden="1">
      <c r="A1848" s="35" t="s">
        <v>2553</v>
      </c>
      <c r="B1848" s="29">
        <v>305888.5</v>
      </c>
      <c r="C1848" s="55">
        <v>305816.5</v>
      </c>
      <c r="D1848" s="27">
        <v>-72.0</v>
      </c>
      <c r="E1848" s="34"/>
    </row>
    <row r="1849" hidden="1">
      <c r="A1849" s="36" t="s">
        <v>2554</v>
      </c>
      <c r="B1849" s="37">
        <v>1.5</v>
      </c>
      <c r="C1849" s="27">
        <v>-2.5</v>
      </c>
      <c r="D1849" s="27">
        <v>-4.0</v>
      </c>
      <c r="E1849" s="38"/>
    </row>
    <row r="1850" hidden="1"/>
    <row r="1851" hidden="1"/>
    <row r="1852" hidden="1">
      <c r="A1852" s="5" t="s">
        <v>2524</v>
      </c>
      <c r="B1852" s="6"/>
      <c r="C1852" s="6"/>
      <c r="D1852" s="6"/>
      <c r="E1852" s="7"/>
    </row>
    <row r="1853" hidden="1">
      <c r="A1853" s="10"/>
      <c r="B1853" s="11"/>
      <c r="C1853" s="11"/>
      <c r="D1853" s="11"/>
      <c r="E1853" s="12"/>
    </row>
    <row r="1854" hidden="1">
      <c r="A1854" s="5" t="s">
        <v>2526</v>
      </c>
      <c r="B1854" s="6"/>
      <c r="C1854" s="6"/>
      <c r="D1854" s="6"/>
      <c r="E1854" s="7"/>
    </row>
    <row r="1855" hidden="1">
      <c r="A1855" s="10"/>
      <c r="B1855" s="11"/>
      <c r="C1855" s="11"/>
      <c r="D1855" s="11"/>
      <c r="E1855" s="12"/>
    </row>
    <row r="1856" hidden="1">
      <c r="A1856" s="13">
        <v>45887.0</v>
      </c>
      <c r="B1856" s="6"/>
      <c r="C1856" s="50" t="s">
        <v>2527</v>
      </c>
      <c r="D1856" s="15">
        <v>45893.0</v>
      </c>
      <c r="E1856" s="7"/>
    </row>
    <row r="1857" hidden="1">
      <c r="A1857" s="10"/>
      <c r="B1857" s="11"/>
      <c r="C1857" s="16"/>
      <c r="D1857" s="11"/>
      <c r="E1857" s="12"/>
    </row>
    <row r="1858" hidden="1">
      <c r="A1858" s="51" t="s">
        <v>3211</v>
      </c>
      <c r="B1858" s="7"/>
      <c r="C1858" s="16"/>
      <c r="D1858" s="52" t="s">
        <v>3212</v>
      </c>
      <c r="E1858" s="7"/>
    </row>
    <row r="1859" hidden="1">
      <c r="A1859" s="10"/>
      <c r="B1859" s="12"/>
      <c r="C1859" s="16"/>
      <c r="D1859" s="11"/>
      <c r="E1859" s="12"/>
    </row>
    <row r="1860" hidden="1">
      <c r="A1860" s="19" t="s">
        <v>2528</v>
      </c>
      <c r="B1860" s="6"/>
      <c r="C1860" s="6"/>
      <c r="D1860" s="6"/>
      <c r="E1860" s="7"/>
    </row>
    <row r="1861" hidden="1">
      <c r="A1861" s="20" t="s">
        <v>2529</v>
      </c>
      <c r="B1861" s="21" t="s">
        <v>2530</v>
      </c>
      <c r="C1861" s="22" t="s">
        <v>2531</v>
      </c>
      <c r="D1861" s="21" t="s">
        <v>2532</v>
      </c>
      <c r="E1861" s="23" t="s">
        <v>13</v>
      </c>
    </row>
    <row r="1862" hidden="1">
      <c r="A1862" s="53" t="s">
        <v>2533</v>
      </c>
      <c r="B1862" s="25">
        <v>23647.0</v>
      </c>
      <c r="C1862" s="26">
        <v>23648.0</v>
      </c>
      <c r="D1862" s="27">
        <v>1.0</v>
      </c>
      <c r="E1862" s="28"/>
    </row>
    <row r="1863" hidden="1">
      <c r="A1863" s="53" t="s">
        <v>2535</v>
      </c>
      <c r="B1863" s="29">
        <v>29411.0</v>
      </c>
      <c r="C1863" s="26">
        <v>29411.0</v>
      </c>
      <c r="D1863" s="27">
        <v>0.0</v>
      </c>
      <c r="E1863" s="28"/>
    </row>
    <row r="1864" hidden="1">
      <c r="A1864" s="53" t="s">
        <v>2536</v>
      </c>
      <c r="B1864" s="29">
        <v>180.0</v>
      </c>
      <c r="C1864" s="26">
        <v>180.0</v>
      </c>
      <c r="D1864" s="27">
        <v>0.0</v>
      </c>
      <c r="E1864" s="28"/>
    </row>
    <row r="1865" hidden="1">
      <c r="A1865" s="53" t="s">
        <v>2538</v>
      </c>
      <c r="B1865" s="29">
        <v>1500.0</v>
      </c>
      <c r="C1865" s="26">
        <v>1500.0</v>
      </c>
      <c r="D1865" s="27">
        <v>0.0</v>
      </c>
      <c r="E1865" s="28"/>
    </row>
    <row r="1866" hidden="1">
      <c r="A1866" s="31" t="s">
        <v>2540</v>
      </c>
      <c r="B1866" s="29">
        <v>300.0</v>
      </c>
      <c r="C1866" s="26"/>
      <c r="D1866" s="27">
        <v>-300.0</v>
      </c>
      <c r="E1866" s="28"/>
    </row>
    <row r="1867" hidden="1">
      <c r="A1867" s="31" t="s">
        <v>2541</v>
      </c>
      <c r="B1867" s="29">
        <v>0.0</v>
      </c>
      <c r="C1867" s="26"/>
      <c r="D1867" s="27">
        <v>0.0</v>
      </c>
      <c r="E1867" s="28"/>
    </row>
    <row r="1868" hidden="1">
      <c r="A1868" s="31" t="s">
        <v>2543</v>
      </c>
      <c r="B1868" s="29">
        <v>1010.0</v>
      </c>
      <c r="C1868" s="26">
        <v>269.0</v>
      </c>
      <c r="D1868" s="27">
        <v>-741.0</v>
      </c>
      <c r="E1868" s="28" t="s">
        <v>3296</v>
      </c>
    </row>
    <row r="1869" hidden="1">
      <c r="A1869" s="31" t="s">
        <v>2545</v>
      </c>
      <c r="B1869" s="29">
        <v>5960.0</v>
      </c>
      <c r="C1869" s="26">
        <v>6840.0</v>
      </c>
      <c r="D1869" s="27">
        <v>880.0</v>
      </c>
      <c r="E1869" s="34"/>
    </row>
    <row r="1870" hidden="1">
      <c r="A1870" s="54" t="s">
        <v>2546</v>
      </c>
      <c r="B1870" s="29">
        <v>57379.0</v>
      </c>
      <c r="C1870" s="29">
        <v>57379.0</v>
      </c>
      <c r="D1870" s="27">
        <v>0.0</v>
      </c>
      <c r="E1870" s="34"/>
    </row>
    <row r="1871" hidden="1">
      <c r="A1871" s="54" t="s">
        <v>2547</v>
      </c>
      <c r="B1871" s="29">
        <v>34558.0</v>
      </c>
      <c r="C1871" s="55">
        <v>34558.0</v>
      </c>
      <c r="D1871" s="27">
        <v>0.0</v>
      </c>
      <c r="E1871" s="34"/>
    </row>
    <row r="1872" hidden="1">
      <c r="A1872" s="54" t="s">
        <v>2548</v>
      </c>
      <c r="B1872" s="29">
        <v>68061.0</v>
      </c>
      <c r="C1872" s="55">
        <v>68061.0</v>
      </c>
      <c r="D1872" s="27">
        <v>0.0</v>
      </c>
      <c r="E1872" s="34"/>
    </row>
    <row r="1873" hidden="1">
      <c r="A1873" s="54" t="s">
        <v>2549</v>
      </c>
      <c r="B1873" s="29">
        <v>90448.0</v>
      </c>
      <c r="C1873" s="55">
        <v>90698.0</v>
      </c>
      <c r="D1873" s="27">
        <v>250.0</v>
      </c>
      <c r="E1873" s="34"/>
    </row>
    <row r="1874" hidden="1">
      <c r="A1874" s="54" t="s">
        <v>2551</v>
      </c>
      <c r="B1874" s="29">
        <v>4033.0</v>
      </c>
      <c r="C1874" s="55">
        <v>4033.0</v>
      </c>
      <c r="D1874" s="27">
        <v>0.0</v>
      </c>
      <c r="E1874" s="34"/>
    </row>
    <row r="1875" hidden="1">
      <c r="A1875" s="54" t="s">
        <v>2552</v>
      </c>
      <c r="B1875" s="29">
        <v>8395.0</v>
      </c>
      <c r="C1875" s="55">
        <v>8395.0</v>
      </c>
      <c r="D1875" s="27">
        <v>0.0</v>
      </c>
      <c r="E1875" s="34"/>
    </row>
    <row r="1876" hidden="1">
      <c r="A1876" s="35" t="s">
        <v>2553</v>
      </c>
      <c r="B1876" s="29">
        <v>316482.1</v>
      </c>
      <c r="C1876" s="55">
        <v>316732.1</v>
      </c>
      <c r="D1876" s="27">
        <v>250.0</v>
      </c>
      <c r="E1876" s="34"/>
    </row>
    <row r="1877" hidden="1">
      <c r="A1877" s="36" t="s">
        <v>2554</v>
      </c>
      <c r="B1877" s="37">
        <v>4.900000000001455</v>
      </c>
      <c r="C1877" s="27">
        <v>-155.09999999997672</v>
      </c>
      <c r="D1877" s="27">
        <v>-159.99999999997817</v>
      </c>
      <c r="E1877" s="38"/>
    </row>
    <row r="1878" hidden="1"/>
    <row r="1879" hidden="1"/>
    <row r="1880" hidden="1">
      <c r="A1880" s="5" t="s">
        <v>2524</v>
      </c>
      <c r="B1880" s="6"/>
      <c r="C1880" s="6"/>
      <c r="D1880" s="6"/>
      <c r="E1880" s="7"/>
    </row>
    <row r="1881" hidden="1">
      <c r="A1881" s="10"/>
      <c r="B1881" s="11"/>
      <c r="C1881" s="11"/>
      <c r="D1881" s="11"/>
      <c r="E1881" s="12"/>
    </row>
    <row r="1882" hidden="1">
      <c r="A1882" s="5" t="s">
        <v>2526</v>
      </c>
      <c r="B1882" s="6"/>
      <c r="C1882" s="6"/>
      <c r="D1882" s="6"/>
      <c r="E1882" s="7"/>
    </row>
    <row r="1883" hidden="1">
      <c r="A1883" s="10"/>
      <c r="B1883" s="11"/>
      <c r="C1883" s="11"/>
      <c r="D1883" s="11"/>
      <c r="E1883" s="12"/>
    </row>
    <row r="1884" hidden="1">
      <c r="A1884" s="13">
        <v>45894.0</v>
      </c>
      <c r="B1884" s="6"/>
      <c r="C1884" s="50" t="s">
        <v>2527</v>
      </c>
      <c r="D1884" s="15">
        <v>45900.0</v>
      </c>
      <c r="E1884" s="7"/>
    </row>
    <row r="1885" hidden="1">
      <c r="A1885" s="10"/>
      <c r="B1885" s="11"/>
      <c r="C1885" s="16"/>
      <c r="D1885" s="11"/>
      <c r="E1885" s="12"/>
    </row>
    <row r="1886" hidden="1">
      <c r="A1886" s="51" t="s">
        <v>3211</v>
      </c>
      <c r="B1886" s="7"/>
      <c r="C1886" s="16"/>
      <c r="D1886" s="52" t="s">
        <v>3212</v>
      </c>
      <c r="E1886" s="7"/>
    </row>
    <row r="1887" hidden="1">
      <c r="A1887" s="10"/>
      <c r="B1887" s="12"/>
      <c r="C1887" s="16"/>
      <c r="D1887" s="11"/>
      <c r="E1887" s="12"/>
    </row>
    <row r="1888" hidden="1">
      <c r="A1888" s="19" t="s">
        <v>2528</v>
      </c>
      <c r="B1888" s="6"/>
      <c r="C1888" s="6"/>
      <c r="D1888" s="6"/>
      <c r="E1888" s="7"/>
    </row>
    <row r="1889" hidden="1">
      <c r="A1889" s="20" t="s">
        <v>2529</v>
      </c>
      <c r="B1889" s="21" t="s">
        <v>2530</v>
      </c>
      <c r="C1889" s="22" t="s">
        <v>2531</v>
      </c>
      <c r="D1889" s="21" t="s">
        <v>2532</v>
      </c>
      <c r="E1889" s="23" t="s">
        <v>13</v>
      </c>
    </row>
    <row r="1890" hidden="1">
      <c r="A1890" s="53" t="s">
        <v>2533</v>
      </c>
      <c r="B1890" s="25">
        <v>29659.0</v>
      </c>
      <c r="C1890" s="26">
        <v>29662.0</v>
      </c>
      <c r="D1890" s="27">
        <v>3.0</v>
      </c>
      <c r="E1890" s="28" t="s">
        <v>3297</v>
      </c>
    </row>
    <row r="1891" hidden="1">
      <c r="A1891" s="53" t="s">
        <v>2535</v>
      </c>
      <c r="B1891" s="29">
        <v>28953.0</v>
      </c>
      <c r="C1891" s="26">
        <v>28953.0</v>
      </c>
      <c r="D1891" s="27">
        <v>0.0</v>
      </c>
      <c r="E1891" s="28"/>
    </row>
    <row r="1892" hidden="1">
      <c r="A1892" s="53" t="s">
        <v>2536</v>
      </c>
      <c r="B1892" s="29">
        <v>200.0</v>
      </c>
      <c r="C1892" s="26">
        <v>200.0</v>
      </c>
      <c r="D1892" s="27">
        <v>0.0</v>
      </c>
      <c r="E1892" s="28"/>
    </row>
    <row r="1893" hidden="1">
      <c r="A1893" s="53" t="s">
        <v>2538</v>
      </c>
      <c r="B1893" s="29">
        <v>2000.0</v>
      </c>
      <c r="C1893" s="26">
        <v>2000.0</v>
      </c>
      <c r="D1893" s="27">
        <v>0.0</v>
      </c>
      <c r="E1893" s="28"/>
    </row>
    <row r="1894" hidden="1">
      <c r="A1894" s="31" t="s">
        <v>2540</v>
      </c>
      <c r="B1894" s="29">
        <v>333.0</v>
      </c>
      <c r="C1894" s="26">
        <v>133.0</v>
      </c>
      <c r="D1894" s="27">
        <v>-200.0</v>
      </c>
      <c r="E1894" s="28" t="s">
        <v>3298</v>
      </c>
    </row>
    <row r="1895" hidden="1">
      <c r="A1895" s="31" t="s">
        <v>2541</v>
      </c>
      <c r="B1895" s="29">
        <v>0.0</v>
      </c>
      <c r="C1895" s="26"/>
      <c r="D1895" s="27">
        <v>0.0</v>
      </c>
      <c r="E1895" s="28"/>
    </row>
    <row r="1896" hidden="1">
      <c r="A1896" s="31" t="s">
        <v>2543</v>
      </c>
      <c r="B1896" s="29">
        <v>4747.0</v>
      </c>
      <c r="C1896" s="26">
        <v>2700.0</v>
      </c>
      <c r="D1896" s="27">
        <v>-2047.0</v>
      </c>
      <c r="E1896" s="28" t="s">
        <v>3299</v>
      </c>
    </row>
    <row r="1897" hidden="1">
      <c r="A1897" s="31" t="s">
        <v>2545</v>
      </c>
      <c r="B1897" s="29">
        <v>6960.0</v>
      </c>
      <c r="C1897" s="26">
        <v>7080.0</v>
      </c>
      <c r="D1897" s="27">
        <v>120.0</v>
      </c>
      <c r="E1897" s="34"/>
    </row>
    <row r="1898" hidden="1">
      <c r="A1898" s="54" t="s">
        <v>2546</v>
      </c>
      <c r="B1898" s="29">
        <v>64845.0</v>
      </c>
      <c r="C1898" s="29">
        <v>64845.0</v>
      </c>
      <c r="D1898" s="27">
        <v>0.0</v>
      </c>
      <c r="E1898" s="34"/>
    </row>
    <row r="1899" hidden="1">
      <c r="A1899" s="54" t="s">
        <v>2547</v>
      </c>
      <c r="B1899" s="29">
        <v>24487.0</v>
      </c>
      <c r="C1899" s="55">
        <v>24223.0</v>
      </c>
      <c r="D1899" s="27">
        <v>-264.0</v>
      </c>
      <c r="E1899" s="34"/>
    </row>
    <row r="1900" hidden="1">
      <c r="A1900" s="54" t="s">
        <v>2548</v>
      </c>
      <c r="B1900" s="29">
        <v>62138.0</v>
      </c>
      <c r="C1900" s="55">
        <v>62138.0</v>
      </c>
      <c r="D1900" s="27">
        <v>0.0</v>
      </c>
      <c r="E1900" s="34"/>
    </row>
    <row r="1901" hidden="1">
      <c r="A1901" s="54" t="s">
        <v>2549</v>
      </c>
      <c r="B1901" s="29">
        <v>83637.0</v>
      </c>
      <c r="C1901" s="55">
        <v>83637.0</v>
      </c>
      <c r="D1901" s="27">
        <v>0.0</v>
      </c>
      <c r="E1901" s="34"/>
    </row>
    <row r="1902" hidden="1">
      <c r="A1902" s="54" t="s">
        <v>2551</v>
      </c>
      <c r="B1902" s="29">
        <v>1025.0</v>
      </c>
      <c r="C1902" s="55">
        <v>1025.0</v>
      </c>
      <c r="D1902" s="27">
        <v>0.0</v>
      </c>
      <c r="E1902" s="34"/>
    </row>
    <row r="1903" hidden="1">
      <c r="A1903" s="54" t="s">
        <v>2552</v>
      </c>
      <c r="B1903" s="29">
        <v>8626.0</v>
      </c>
      <c r="C1903" s="55">
        <v>8626.0</v>
      </c>
      <c r="D1903" s="27">
        <v>0.0</v>
      </c>
      <c r="E1903" s="34"/>
    </row>
    <row r="1904" hidden="1">
      <c r="A1904" s="35" t="s">
        <v>2553</v>
      </c>
      <c r="B1904" s="29">
        <v>308984.0</v>
      </c>
      <c r="C1904" s="55">
        <v>308720.0</v>
      </c>
      <c r="D1904" s="27">
        <v>-264.0</v>
      </c>
      <c r="E1904" s="34"/>
    </row>
    <row r="1905" hidden="1">
      <c r="A1905" s="36" t="s">
        <v>2554</v>
      </c>
      <c r="B1905" s="37">
        <v>0.0</v>
      </c>
      <c r="C1905" s="27">
        <v>-2124.0</v>
      </c>
      <c r="D1905" s="27">
        <v>-2124.0</v>
      </c>
      <c r="E1905" s="38"/>
    </row>
    <row r="1906" hidden="1"/>
    <row r="1907" hidden="1"/>
    <row r="1908" hidden="1">
      <c r="A1908" s="5" t="s">
        <v>2524</v>
      </c>
      <c r="B1908" s="6"/>
      <c r="C1908" s="6"/>
      <c r="D1908" s="6"/>
      <c r="E1908" s="7"/>
    </row>
    <row r="1909" hidden="1">
      <c r="A1909" s="10"/>
      <c r="B1909" s="11"/>
      <c r="C1909" s="11"/>
      <c r="D1909" s="11"/>
      <c r="E1909" s="12"/>
    </row>
    <row r="1910" hidden="1">
      <c r="A1910" s="5" t="s">
        <v>2526</v>
      </c>
      <c r="B1910" s="6"/>
      <c r="C1910" s="6"/>
      <c r="D1910" s="6"/>
      <c r="E1910" s="7"/>
    </row>
    <row r="1911" hidden="1">
      <c r="A1911" s="10"/>
      <c r="B1911" s="11"/>
      <c r="C1911" s="11"/>
      <c r="D1911" s="11"/>
      <c r="E1911" s="12"/>
    </row>
    <row r="1912" hidden="1">
      <c r="A1912" s="13">
        <v>45901.0</v>
      </c>
      <c r="B1912" s="6"/>
      <c r="C1912" s="50" t="s">
        <v>2527</v>
      </c>
      <c r="D1912" s="15">
        <v>45907.0</v>
      </c>
      <c r="E1912" s="7"/>
    </row>
    <row r="1913" hidden="1">
      <c r="A1913" s="10"/>
      <c r="B1913" s="11"/>
      <c r="C1913" s="16"/>
      <c r="D1913" s="11"/>
      <c r="E1913" s="12"/>
    </row>
    <row r="1914" hidden="1">
      <c r="A1914" s="51" t="s">
        <v>3211</v>
      </c>
      <c r="B1914" s="7"/>
      <c r="C1914" s="16"/>
      <c r="D1914" s="52" t="s">
        <v>3212</v>
      </c>
      <c r="E1914" s="7"/>
    </row>
    <row r="1915" hidden="1">
      <c r="A1915" s="10"/>
      <c r="B1915" s="12"/>
      <c r="C1915" s="16"/>
      <c r="D1915" s="11"/>
      <c r="E1915" s="12"/>
    </row>
    <row r="1916" hidden="1">
      <c r="A1916" s="19" t="s">
        <v>2528</v>
      </c>
      <c r="B1916" s="6"/>
      <c r="C1916" s="6"/>
      <c r="D1916" s="6"/>
      <c r="E1916" s="7"/>
    </row>
    <row r="1917" hidden="1">
      <c r="A1917" s="20" t="s">
        <v>2529</v>
      </c>
      <c r="B1917" s="21" t="s">
        <v>2530</v>
      </c>
      <c r="C1917" s="22" t="s">
        <v>2531</v>
      </c>
      <c r="D1917" s="21" t="s">
        <v>2532</v>
      </c>
      <c r="E1917" s="23" t="s">
        <v>13</v>
      </c>
    </row>
    <row r="1918" hidden="1">
      <c r="A1918" s="53" t="s">
        <v>2533</v>
      </c>
      <c r="B1918" s="25">
        <v>30007.0</v>
      </c>
      <c r="C1918" s="26">
        <v>30007.0</v>
      </c>
      <c r="D1918" s="27">
        <v>0.0</v>
      </c>
      <c r="E1918" s="28" t="s">
        <v>3300</v>
      </c>
    </row>
    <row r="1919" hidden="1">
      <c r="A1919" s="53" t="s">
        <v>2535</v>
      </c>
      <c r="B1919" s="29">
        <v>29393.0</v>
      </c>
      <c r="C1919" s="26">
        <v>29393.0</v>
      </c>
      <c r="D1919" s="27">
        <v>0.0</v>
      </c>
      <c r="E1919" s="28"/>
    </row>
    <row r="1920" hidden="1">
      <c r="A1920" s="53" t="s">
        <v>2536</v>
      </c>
      <c r="B1920" s="29">
        <v>150.0</v>
      </c>
      <c r="C1920" s="26">
        <v>150.0</v>
      </c>
      <c r="D1920" s="27">
        <v>0.0</v>
      </c>
      <c r="E1920" s="28"/>
    </row>
    <row r="1921" hidden="1">
      <c r="A1921" s="53" t="s">
        <v>2538</v>
      </c>
      <c r="B1921" s="29">
        <v>3000.0</v>
      </c>
      <c r="C1921" s="26">
        <v>3000.0</v>
      </c>
      <c r="D1921" s="27">
        <v>0.0</v>
      </c>
      <c r="E1921" s="28"/>
    </row>
    <row r="1922" hidden="1">
      <c r="A1922" s="31" t="s">
        <v>2540</v>
      </c>
      <c r="B1922" s="29">
        <v>0.0</v>
      </c>
      <c r="C1922" s="26"/>
      <c r="D1922" s="27">
        <v>0.0</v>
      </c>
      <c r="E1922" s="28"/>
    </row>
    <row r="1923" hidden="1">
      <c r="A1923" s="31" t="s">
        <v>2541</v>
      </c>
      <c r="B1923" s="29">
        <v>0.0</v>
      </c>
      <c r="C1923" s="26"/>
      <c r="D1923" s="27">
        <v>0.0</v>
      </c>
      <c r="E1923" s="28"/>
    </row>
    <row r="1924" hidden="1">
      <c r="A1924" s="31" t="s">
        <v>2543</v>
      </c>
      <c r="B1924" s="29">
        <v>1413.0</v>
      </c>
      <c r="C1924" s="26">
        <v>1413.0</v>
      </c>
      <c r="D1924" s="27">
        <v>0.0</v>
      </c>
      <c r="E1924" s="28" t="s">
        <v>3301</v>
      </c>
    </row>
    <row r="1925" hidden="1">
      <c r="A1925" s="31" t="s">
        <v>2545</v>
      </c>
      <c r="B1925" s="29">
        <v>5200.0</v>
      </c>
      <c r="C1925" s="26">
        <v>5360.0</v>
      </c>
      <c r="D1925" s="27">
        <v>160.0</v>
      </c>
      <c r="E1925" s="34"/>
    </row>
    <row r="1926" hidden="1">
      <c r="A1926" s="54" t="s">
        <v>2546</v>
      </c>
      <c r="B1926" s="29">
        <v>63004.0</v>
      </c>
      <c r="C1926" s="29">
        <v>63004.0</v>
      </c>
      <c r="D1926" s="27">
        <v>0.0</v>
      </c>
      <c r="E1926" s="34"/>
    </row>
    <row r="1927" hidden="1">
      <c r="A1927" s="54" t="s">
        <v>2547</v>
      </c>
      <c r="B1927" s="29">
        <v>29904.0</v>
      </c>
      <c r="C1927" s="55">
        <v>29904.0</v>
      </c>
      <c r="D1927" s="27">
        <v>0.0</v>
      </c>
      <c r="E1927" s="34"/>
    </row>
    <row r="1928" hidden="1">
      <c r="A1928" s="54" t="s">
        <v>2548</v>
      </c>
      <c r="B1928" s="29">
        <v>71021.0</v>
      </c>
      <c r="C1928" s="55">
        <v>71021.0</v>
      </c>
      <c r="D1928" s="27">
        <v>0.0</v>
      </c>
      <c r="E1928" s="34"/>
    </row>
    <row r="1929" hidden="1">
      <c r="A1929" s="54" t="s">
        <v>2549</v>
      </c>
      <c r="B1929" s="29">
        <v>76752.0</v>
      </c>
      <c r="C1929" s="55">
        <v>76752.0</v>
      </c>
      <c r="D1929" s="27">
        <v>0.0</v>
      </c>
      <c r="E1929" s="34"/>
    </row>
    <row r="1930" hidden="1">
      <c r="A1930" s="54" t="s">
        <v>2551</v>
      </c>
      <c r="B1930" s="29">
        <v>697.0</v>
      </c>
      <c r="C1930" s="55">
        <v>697.0</v>
      </c>
      <c r="D1930" s="27">
        <v>0.0</v>
      </c>
      <c r="E1930" s="34"/>
    </row>
    <row r="1931" hidden="1">
      <c r="A1931" s="54" t="s">
        <v>2552</v>
      </c>
      <c r="B1931" s="29">
        <v>7942.0</v>
      </c>
      <c r="C1931" s="55">
        <v>7942.0</v>
      </c>
      <c r="D1931" s="27">
        <v>0.0</v>
      </c>
      <c r="E1931" s="34"/>
    </row>
    <row r="1932" hidden="1">
      <c r="A1932" s="35" t="s">
        <v>2553</v>
      </c>
      <c r="B1932" s="29">
        <v>310541.4</v>
      </c>
      <c r="C1932" s="55">
        <v>310541.4</v>
      </c>
      <c r="D1932" s="27">
        <v>0.0</v>
      </c>
      <c r="E1932" s="34"/>
    </row>
    <row r="1933" hidden="1">
      <c r="A1933" s="36" t="s">
        <v>2554</v>
      </c>
      <c r="B1933" s="37">
        <v>-0.4000000000014552</v>
      </c>
      <c r="C1933" s="27">
        <v>159.59999999997672</v>
      </c>
      <c r="D1933" s="27">
        <v>159.99999999997817</v>
      </c>
      <c r="E1933" s="38"/>
    </row>
    <row r="1934" hidden="1"/>
    <row r="1935" hidden="1"/>
    <row r="1936" hidden="1">
      <c r="A1936" s="5" t="s">
        <v>2524</v>
      </c>
      <c r="B1936" s="6"/>
      <c r="C1936" s="6"/>
      <c r="D1936" s="6"/>
      <c r="E1936" s="7"/>
    </row>
    <row r="1937" hidden="1">
      <c r="A1937" s="10"/>
      <c r="B1937" s="11"/>
      <c r="C1937" s="11"/>
      <c r="D1937" s="11"/>
      <c r="E1937" s="12"/>
    </row>
    <row r="1938" hidden="1">
      <c r="A1938" s="5" t="s">
        <v>2526</v>
      </c>
      <c r="B1938" s="6"/>
      <c r="C1938" s="6"/>
      <c r="D1938" s="6"/>
      <c r="E1938" s="7"/>
    </row>
    <row r="1939" hidden="1">
      <c r="A1939" s="10"/>
      <c r="B1939" s="11"/>
      <c r="C1939" s="11"/>
      <c r="D1939" s="11"/>
      <c r="E1939" s="12"/>
    </row>
    <row r="1940" hidden="1">
      <c r="A1940" s="13">
        <v>45908.0</v>
      </c>
      <c r="B1940" s="6"/>
      <c r="C1940" s="50" t="s">
        <v>2527</v>
      </c>
      <c r="D1940" s="15">
        <v>45914.0</v>
      </c>
      <c r="E1940" s="7"/>
    </row>
    <row r="1941" hidden="1">
      <c r="A1941" s="10"/>
      <c r="B1941" s="11"/>
      <c r="C1941" s="16"/>
      <c r="D1941" s="11"/>
      <c r="E1941" s="12"/>
    </row>
    <row r="1942" hidden="1">
      <c r="A1942" s="51" t="s">
        <v>3211</v>
      </c>
      <c r="B1942" s="7"/>
      <c r="C1942" s="16"/>
      <c r="D1942" s="52" t="s">
        <v>3212</v>
      </c>
      <c r="E1942" s="7"/>
    </row>
    <row r="1943" hidden="1">
      <c r="A1943" s="10"/>
      <c r="B1943" s="12"/>
      <c r="C1943" s="16"/>
      <c r="D1943" s="11"/>
      <c r="E1943" s="12"/>
    </row>
    <row r="1944" hidden="1">
      <c r="A1944" s="19" t="s">
        <v>2528</v>
      </c>
      <c r="B1944" s="6"/>
      <c r="C1944" s="6"/>
      <c r="D1944" s="6"/>
      <c r="E1944" s="7"/>
    </row>
    <row r="1945" hidden="1">
      <c r="A1945" s="20" t="s">
        <v>2529</v>
      </c>
      <c r="B1945" s="21" t="s">
        <v>2530</v>
      </c>
      <c r="C1945" s="22" t="s">
        <v>2531</v>
      </c>
      <c r="D1945" s="21" t="s">
        <v>2532</v>
      </c>
      <c r="E1945" s="23" t="s">
        <v>13</v>
      </c>
    </row>
    <row r="1946" hidden="1">
      <c r="A1946" s="53" t="s">
        <v>2533</v>
      </c>
      <c r="B1946" s="25">
        <v>33696.0</v>
      </c>
      <c r="C1946" s="26">
        <v>33701.0</v>
      </c>
      <c r="D1946" s="27">
        <v>5.0</v>
      </c>
      <c r="E1946" s="28" t="s">
        <v>3302</v>
      </c>
    </row>
    <row r="1947" hidden="1">
      <c r="A1947" s="53" t="s">
        <v>2535</v>
      </c>
      <c r="B1947" s="29">
        <v>33145.0</v>
      </c>
      <c r="C1947" s="26">
        <v>33145.0</v>
      </c>
      <c r="D1947" s="27">
        <v>0.0</v>
      </c>
      <c r="E1947" s="28"/>
    </row>
    <row r="1948" hidden="1">
      <c r="A1948" s="53" t="s">
        <v>2536</v>
      </c>
      <c r="B1948" s="29">
        <v>300.0</v>
      </c>
      <c r="C1948" s="26">
        <v>300.0</v>
      </c>
      <c r="D1948" s="27">
        <v>0.0</v>
      </c>
      <c r="E1948" s="28"/>
    </row>
    <row r="1949" hidden="1">
      <c r="A1949" s="53" t="s">
        <v>2538</v>
      </c>
      <c r="B1949" s="29">
        <v>1500.0</v>
      </c>
      <c r="C1949" s="26">
        <v>1500.0</v>
      </c>
      <c r="D1949" s="27">
        <v>0.0</v>
      </c>
      <c r="E1949" s="28"/>
    </row>
    <row r="1950" hidden="1">
      <c r="A1950" s="31" t="s">
        <v>2540</v>
      </c>
      <c r="B1950" s="29">
        <v>0.0</v>
      </c>
      <c r="C1950" s="26"/>
      <c r="D1950" s="27">
        <v>0.0</v>
      </c>
      <c r="E1950" s="28"/>
    </row>
    <row r="1951" hidden="1">
      <c r="A1951" s="31" t="s">
        <v>2541</v>
      </c>
      <c r="B1951" s="29">
        <v>0.0</v>
      </c>
      <c r="C1951" s="26"/>
      <c r="D1951" s="27">
        <v>0.0</v>
      </c>
      <c r="E1951" s="28"/>
    </row>
    <row r="1952" hidden="1">
      <c r="A1952" s="31" t="s">
        <v>2543</v>
      </c>
      <c r="B1952" s="29">
        <v>0.0</v>
      </c>
      <c r="C1952" s="26"/>
      <c r="D1952" s="27">
        <v>0.0</v>
      </c>
      <c r="E1952" s="28"/>
    </row>
    <row r="1953" hidden="1">
      <c r="A1953" s="31" t="s">
        <v>2545</v>
      </c>
      <c r="B1953" s="29">
        <v>6720.0</v>
      </c>
      <c r="C1953" s="26">
        <v>6720.0</v>
      </c>
      <c r="D1953" s="27">
        <v>0.0</v>
      </c>
      <c r="E1953" s="34"/>
    </row>
    <row r="1954" hidden="1">
      <c r="A1954" s="54" t="s">
        <v>2546</v>
      </c>
      <c r="B1954" s="29">
        <v>92403.0</v>
      </c>
      <c r="C1954" s="29">
        <v>92403.0</v>
      </c>
      <c r="D1954" s="27">
        <v>0.0</v>
      </c>
      <c r="E1954" s="34"/>
    </row>
    <row r="1955" hidden="1">
      <c r="A1955" s="54" t="s">
        <v>2547</v>
      </c>
      <c r="B1955" s="29">
        <v>35895.0</v>
      </c>
      <c r="C1955" s="55">
        <v>35895.0</v>
      </c>
      <c r="D1955" s="27">
        <v>0.0</v>
      </c>
      <c r="E1955" s="34"/>
    </row>
    <row r="1956" hidden="1">
      <c r="A1956" s="54" t="s">
        <v>2548</v>
      </c>
      <c r="B1956" s="29">
        <v>81921.0</v>
      </c>
      <c r="C1956" s="55">
        <v>81592.0</v>
      </c>
      <c r="D1956" s="27">
        <v>-329.0</v>
      </c>
      <c r="E1956" s="34"/>
    </row>
    <row r="1957" hidden="1">
      <c r="A1957" s="54" t="s">
        <v>2549</v>
      </c>
      <c r="B1957" s="29">
        <v>88213.0</v>
      </c>
      <c r="C1957" s="55">
        <v>88213.0</v>
      </c>
      <c r="D1957" s="27">
        <v>0.0</v>
      </c>
      <c r="E1957" s="34"/>
    </row>
    <row r="1958" hidden="1">
      <c r="A1958" s="54" t="s">
        <v>2551</v>
      </c>
      <c r="B1958" s="29">
        <v>768.0</v>
      </c>
      <c r="C1958" s="55">
        <v>768.0</v>
      </c>
      <c r="D1958" s="27">
        <v>0.0</v>
      </c>
      <c r="E1958" s="34"/>
    </row>
    <row r="1959" hidden="1">
      <c r="A1959" s="54" t="s">
        <v>2552</v>
      </c>
      <c r="B1959" s="29">
        <v>8904.0</v>
      </c>
      <c r="C1959" s="55">
        <v>8904.0</v>
      </c>
      <c r="D1959" s="27">
        <v>0.0</v>
      </c>
      <c r="E1959" s="34"/>
    </row>
    <row r="1960" hidden="1">
      <c r="A1960" s="35" t="s">
        <v>2553</v>
      </c>
      <c r="B1960" s="29">
        <v>374559.5</v>
      </c>
      <c r="C1960" s="55">
        <v>374285.5</v>
      </c>
      <c r="D1960" s="27">
        <v>-274.0</v>
      </c>
      <c r="E1960" s="34"/>
    </row>
    <row r="1961" hidden="1">
      <c r="A1961" s="36" t="s">
        <v>2554</v>
      </c>
      <c r="B1961" s="37">
        <v>1.5</v>
      </c>
      <c r="C1961" s="27">
        <v>-48.5</v>
      </c>
      <c r="D1961" s="27">
        <v>-50.0</v>
      </c>
      <c r="E1961" s="38"/>
    </row>
    <row r="1962" hidden="1"/>
    <row r="1963" hidden="1"/>
    <row r="1964" hidden="1">
      <c r="A1964" s="5" t="s">
        <v>2524</v>
      </c>
      <c r="B1964" s="6"/>
      <c r="C1964" s="6"/>
      <c r="D1964" s="6"/>
      <c r="E1964" s="7"/>
    </row>
    <row r="1965" hidden="1">
      <c r="A1965" s="10"/>
      <c r="B1965" s="11"/>
      <c r="C1965" s="11"/>
      <c r="D1965" s="11"/>
      <c r="E1965" s="12"/>
    </row>
    <row r="1966" hidden="1">
      <c r="A1966" s="5" t="s">
        <v>2526</v>
      </c>
      <c r="B1966" s="6"/>
      <c r="C1966" s="6"/>
      <c r="D1966" s="6"/>
      <c r="E1966" s="7"/>
    </row>
    <row r="1967" hidden="1">
      <c r="A1967" s="10"/>
      <c r="B1967" s="11"/>
      <c r="C1967" s="11"/>
      <c r="D1967" s="11"/>
      <c r="E1967" s="12"/>
    </row>
    <row r="1968" hidden="1">
      <c r="A1968" s="13">
        <v>45915.0</v>
      </c>
      <c r="B1968" s="6"/>
      <c r="C1968" s="50" t="s">
        <v>2527</v>
      </c>
      <c r="D1968" s="15">
        <v>45921.0</v>
      </c>
      <c r="E1968" s="7"/>
    </row>
    <row r="1969" hidden="1">
      <c r="A1969" s="10"/>
      <c r="B1969" s="11"/>
      <c r="C1969" s="16"/>
      <c r="D1969" s="11"/>
      <c r="E1969" s="12"/>
    </row>
    <row r="1970" hidden="1">
      <c r="A1970" s="51" t="s">
        <v>3211</v>
      </c>
      <c r="B1970" s="7"/>
      <c r="C1970" s="16"/>
      <c r="D1970" s="52" t="s">
        <v>3212</v>
      </c>
      <c r="E1970" s="7"/>
    </row>
    <row r="1971" hidden="1">
      <c r="A1971" s="10"/>
      <c r="B1971" s="12"/>
      <c r="C1971" s="16"/>
      <c r="D1971" s="11"/>
      <c r="E1971" s="12"/>
    </row>
    <row r="1972" hidden="1">
      <c r="A1972" s="19" t="s">
        <v>2528</v>
      </c>
      <c r="B1972" s="6"/>
      <c r="C1972" s="6"/>
      <c r="D1972" s="6"/>
      <c r="E1972" s="7"/>
    </row>
    <row r="1973" hidden="1">
      <c r="A1973" s="20" t="s">
        <v>2529</v>
      </c>
      <c r="B1973" s="21" t="s">
        <v>2530</v>
      </c>
      <c r="C1973" s="22" t="s">
        <v>2531</v>
      </c>
      <c r="D1973" s="21" t="s">
        <v>2532</v>
      </c>
      <c r="E1973" s="23" t="s">
        <v>13</v>
      </c>
    </row>
    <row r="1974" hidden="1">
      <c r="A1974" s="53" t="s">
        <v>2533</v>
      </c>
      <c r="B1974" s="25">
        <v>30968.0</v>
      </c>
      <c r="C1974" s="26">
        <v>30869.0</v>
      </c>
      <c r="D1974" s="27">
        <v>-99.0</v>
      </c>
      <c r="E1974" s="28" t="s">
        <v>3303</v>
      </c>
    </row>
    <row r="1975" hidden="1">
      <c r="A1975" s="53" t="s">
        <v>2535</v>
      </c>
      <c r="B1975" s="29">
        <v>38124.0</v>
      </c>
      <c r="C1975" s="26">
        <v>38124.0</v>
      </c>
      <c r="D1975" s="27">
        <v>0.0</v>
      </c>
      <c r="E1975" s="28"/>
    </row>
    <row r="1976" hidden="1">
      <c r="A1976" s="53" t="s">
        <v>2536</v>
      </c>
      <c r="B1976" s="29">
        <v>0.0</v>
      </c>
      <c r="C1976" s="26"/>
      <c r="D1976" s="27">
        <v>0.0</v>
      </c>
      <c r="E1976" s="28"/>
    </row>
    <row r="1977" hidden="1">
      <c r="A1977" s="53" t="s">
        <v>2538</v>
      </c>
      <c r="B1977" s="29">
        <v>4000.0</v>
      </c>
      <c r="C1977" s="26">
        <v>4000.0</v>
      </c>
      <c r="D1977" s="27">
        <v>0.0</v>
      </c>
      <c r="E1977" s="28"/>
    </row>
    <row r="1978" hidden="1">
      <c r="A1978" s="31" t="s">
        <v>2540</v>
      </c>
      <c r="B1978" s="29">
        <v>0.0</v>
      </c>
      <c r="C1978" s="26"/>
      <c r="D1978" s="27">
        <v>0.0</v>
      </c>
      <c r="E1978" s="28"/>
    </row>
    <row r="1979" hidden="1">
      <c r="A1979" s="31" t="s">
        <v>2541</v>
      </c>
      <c r="B1979" s="29">
        <v>170.0</v>
      </c>
      <c r="C1979" s="26">
        <v>170.0</v>
      </c>
      <c r="D1979" s="27">
        <v>0.0</v>
      </c>
      <c r="E1979" s="28"/>
    </row>
    <row r="1980" hidden="1">
      <c r="A1980" s="31" t="s">
        <v>2543</v>
      </c>
      <c r="B1980" s="29">
        <v>1903.0</v>
      </c>
      <c r="C1980" s="26">
        <v>1903.0</v>
      </c>
      <c r="D1980" s="27">
        <v>0.0</v>
      </c>
      <c r="E1980" s="28"/>
    </row>
    <row r="1981" hidden="1">
      <c r="A1981" s="31" t="s">
        <v>2545</v>
      </c>
      <c r="B1981" s="29">
        <v>5280.0</v>
      </c>
      <c r="C1981" s="26">
        <v>5140.0</v>
      </c>
      <c r="D1981" s="27">
        <v>-140.0</v>
      </c>
      <c r="E1981" s="34"/>
    </row>
    <row r="1982" hidden="1">
      <c r="A1982" s="54" t="s">
        <v>2546</v>
      </c>
      <c r="B1982" s="29">
        <v>80129.0</v>
      </c>
      <c r="C1982" s="29">
        <v>80129.0</v>
      </c>
      <c r="D1982" s="27">
        <v>0.0</v>
      </c>
      <c r="E1982" s="34"/>
    </row>
    <row r="1983" hidden="1">
      <c r="A1983" s="54" t="s">
        <v>2547</v>
      </c>
      <c r="B1983" s="29">
        <v>35827.0</v>
      </c>
      <c r="C1983" s="55">
        <v>35827.0</v>
      </c>
      <c r="D1983" s="27">
        <v>0.0</v>
      </c>
      <c r="E1983" s="34"/>
    </row>
    <row r="1984" hidden="1">
      <c r="A1984" s="54" t="s">
        <v>2548</v>
      </c>
      <c r="B1984" s="29">
        <v>73245.0</v>
      </c>
      <c r="C1984" s="55">
        <v>72592.0</v>
      </c>
      <c r="D1984" s="27">
        <v>-653.0</v>
      </c>
      <c r="E1984" s="34"/>
    </row>
    <row r="1985" hidden="1">
      <c r="A1985" s="54" t="s">
        <v>2549</v>
      </c>
      <c r="B1985" s="29">
        <v>87804.0</v>
      </c>
      <c r="C1985" s="55">
        <v>88481.0</v>
      </c>
      <c r="D1985" s="27">
        <v>677.0</v>
      </c>
      <c r="E1985" s="34"/>
    </row>
    <row r="1986" hidden="1">
      <c r="A1986" s="54" t="s">
        <v>2551</v>
      </c>
      <c r="B1986" s="29">
        <v>250.0</v>
      </c>
      <c r="C1986" s="55">
        <v>250.0</v>
      </c>
      <c r="D1986" s="27">
        <v>0.0</v>
      </c>
      <c r="E1986" s="34"/>
    </row>
    <row r="1987" hidden="1">
      <c r="A1987" s="54" t="s">
        <v>2552</v>
      </c>
      <c r="B1987" s="29">
        <v>9669.0</v>
      </c>
      <c r="C1987" s="55">
        <v>9669.0</v>
      </c>
      <c r="D1987" s="27">
        <v>0.0</v>
      </c>
      <c r="E1987" s="34"/>
    </row>
    <row r="1988" hidden="1">
      <c r="A1988" s="35" t="s">
        <v>2553</v>
      </c>
      <c r="B1988" s="29">
        <v>357691.5</v>
      </c>
      <c r="C1988" s="55">
        <v>357715.5</v>
      </c>
      <c r="D1988" s="27">
        <v>24.0</v>
      </c>
      <c r="E1988" s="34"/>
    </row>
    <row r="1989" hidden="1">
      <c r="A1989" s="36" t="s">
        <v>2554</v>
      </c>
      <c r="B1989" s="37">
        <v>8.5</v>
      </c>
      <c r="C1989" s="27">
        <v>-230.5</v>
      </c>
      <c r="D1989" s="27">
        <v>-239.0</v>
      </c>
      <c r="E1989" s="38"/>
    </row>
    <row r="1990" hidden="1"/>
    <row r="1991" hidden="1"/>
    <row r="1992" hidden="1">
      <c r="A1992" s="5" t="s">
        <v>2524</v>
      </c>
      <c r="B1992" s="6"/>
      <c r="C1992" s="6"/>
      <c r="D1992" s="6"/>
      <c r="E1992" s="7"/>
    </row>
    <row r="1993" hidden="1">
      <c r="A1993" s="10"/>
      <c r="B1993" s="11"/>
      <c r="C1993" s="11"/>
      <c r="D1993" s="11"/>
      <c r="E1993" s="12"/>
    </row>
    <row r="1994" hidden="1">
      <c r="A1994" s="5" t="s">
        <v>2526</v>
      </c>
      <c r="B1994" s="6"/>
      <c r="C1994" s="6"/>
      <c r="D1994" s="6"/>
      <c r="E1994" s="7"/>
    </row>
    <row r="1995" hidden="1">
      <c r="A1995" s="10"/>
      <c r="B1995" s="11"/>
      <c r="C1995" s="11"/>
      <c r="D1995" s="11"/>
      <c r="E1995" s="12"/>
    </row>
    <row r="1996" hidden="1">
      <c r="A1996" s="13">
        <v>45922.0</v>
      </c>
      <c r="B1996" s="6"/>
      <c r="C1996" s="50" t="s">
        <v>2527</v>
      </c>
      <c r="D1996" s="15">
        <v>45928.0</v>
      </c>
      <c r="E1996" s="7"/>
    </row>
    <row r="1997" hidden="1">
      <c r="A1997" s="10"/>
      <c r="B1997" s="11"/>
      <c r="C1997" s="16"/>
      <c r="D1997" s="11"/>
      <c r="E1997" s="12"/>
    </row>
    <row r="1998" hidden="1">
      <c r="A1998" s="51" t="s">
        <v>3211</v>
      </c>
      <c r="B1998" s="7"/>
      <c r="C1998" s="16"/>
      <c r="D1998" s="52" t="s">
        <v>3212</v>
      </c>
      <c r="E1998" s="7"/>
    </row>
    <row r="1999" hidden="1">
      <c r="A1999" s="10"/>
      <c r="B1999" s="12"/>
      <c r="C1999" s="16"/>
      <c r="D1999" s="11"/>
      <c r="E1999" s="12"/>
    </row>
    <row r="2000" hidden="1">
      <c r="A2000" s="19" t="s">
        <v>2528</v>
      </c>
      <c r="B2000" s="6"/>
      <c r="C2000" s="6"/>
      <c r="D2000" s="6"/>
      <c r="E2000" s="7"/>
    </row>
    <row r="2001" hidden="1">
      <c r="A2001" s="20" t="s">
        <v>2529</v>
      </c>
      <c r="B2001" s="21" t="s">
        <v>2530</v>
      </c>
      <c r="C2001" s="22" t="s">
        <v>2531</v>
      </c>
      <c r="D2001" s="21" t="s">
        <v>2532</v>
      </c>
      <c r="E2001" s="23" t="s">
        <v>13</v>
      </c>
    </row>
    <row r="2002" hidden="1">
      <c r="A2002" s="53" t="s">
        <v>2533</v>
      </c>
      <c r="B2002" s="25">
        <v>25749.0</v>
      </c>
      <c r="C2002" s="26">
        <v>26249.0</v>
      </c>
      <c r="D2002" s="27">
        <v>500.0</v>
      </c>
      <c r="E2002" s="28" t="s">
        <v>3304</v>
      </c>
    </row>
    <row r="2003" hidden="1">
      <c r="A2003" s="53" t="s">
        <v>2535</v>
      </c>
      <c r="B2003" s="29">
        <v>39052.0</v>
      </c>
      <c r="C2003" s="26">
        <v>39088.0</v>
      </c>
      <c r="D2003" s="27">
        <v>36.0</v>
      </c>
      <c r="E2003" s="28"/>
    </row>
    <row r="2004" hidden="1">
      <c r="A2004" s="53" t="s">
        <v>2536</v>
      </c>
      <c r="B2004" s="29">
        <v>0.0</v>
      </c>
      <c r="C2004" s="26"/>
      <c r="D2004" s="27">
        <v>0.0</v>
      </c>
      <c r="E2004" s="28"/>
    </row>
    <row r="2005" hidden="1">
      <c r="A2005" s="53" t="s">
        <v>2538</v>
      </c>
      <c r="B2005" s="29">
        <v>2000.0</v>
      </c>
      <c r="C2005" s="26">
        <v>2000.0</v>
      </c>
      <c r="D2005" s="27">
        <v>0.0</v>
      </c>
      <c r="E2005" s="28"/>
    </row>
    <row r="2006" hidden="1">
      <c r="A2006" s="31" t="s">
        <v>2540</v>
      </c>
      <c r="B2006" s="29">
        <v>0.0</v>
      </c>
      <c r="C2006" s="26"/>
      <c r="D2006" s="27">
        <v>0.0</v>
      </c>
      <c r="E2006" s="28"/>
    </row>
    <row r="2007" hidden="1">
      <c r="A2007" s="31" t="s">
        <v>2541</v>
      </c>
      <c r="B2007" s="29">
        <v>0.0</v>
      </c>
      <c r="C2007" s="26"/>
      <c r="D2007" s="27">
        <v>0.0</v>
      </c>
      <c r="E2007" s="28"/>
    </row>
    <row r="2008" hidden="1">
      <c r="A2008" s="31" t="s">
        <v>2543</v>
      </c>
      <c r="B2008" s="29">
        <v>8271.0</v>
      </c>
      <c r="C2008" s="26">
        <v>7839.0</v>
      </c>
      <c r="D2008" s="27">
        <v>-432.0</v>
      </c>
      <c r="E2008" s="28" t="s">
        <v>3305</v>
      </c>
    </row>
    <row r="2009" hidden="1">
      <c r="A2009" s="31" t="s">
        <v>2545</v>
      </c>
      <c r="B2009" s="29">
        <v>7720.0</v>
      </c>
      <c r="C2009" s="26">
        <v>8152.0</v>
      </c>
      <c r="D2009" s="27">
        <v>432.0</v>
      </c>
      <c r="E2009" s="28" t="s">
        <v>3306</v>
      </c>
    </row>
    <row r="2010" hidden="1">
      <c r="A2010" s="54" t="s">
        <v>2546</v>
      </c>
      <c r="B2010" s="29">
        <v>91404.0</v>
      </c>
      <c r="C2010" s="29">
        <v>91404.0</v>
      </c>
      <c r="D2010" s="27">
        <v>0.0</v>
      </c>
      <c r="E2010" s="34"/>
    </row>
    <row r="2011" hidden="1">
      <c r="A2011" s="54" t="s">
        <v>2547</v>
      </c>
      <c r="B2011" s="29">
        <v>46520.0</v>
      </c>
      <c r="C2011" s="55">
        <v>46520.0</v>
      </c>
      <c r="D2011" s="27">
        <v>0.0</v>
      </c>
      <c r="E2011" s="34"/>
    </row>
    <row r="2012" hidden="1">
      <c r="A2012" s="54" t="s">
        <v>2548</v>
      </c>
      <c r="B2012" s="29">
        <v>83653.0</v>
      </c>
      <c r="C2012" s="55">
        <v>83653.0</v>
      </c>
      <c r="D2012" s="27">
        <v>0.0</v>
      </c>
      <c r="E2012" s="34"/>
    </row>
    <row r="2013" hidden="1">
      <c r="A2013" s="54" t="s">
        <v>2549</v>
      </c>
      <c r="B2013" s="29">
        <v>104803.0</v>
      </c>
      <c r="C2013" s="55">
        <v>104803.0</v>
      </c>
      <c r="D2013" s="27">
        <v>0.0</v>
      </c>
      <c r="E2013" s="34"/>
    </row>
    <row r="2014" hidden="1">
      <c r="A2014" s="54" t="s">
        <v>2551</v>
      </c>
      <c r="B2014" s="29">
        <v>0.0</v>
      </c>
      <c r="C2014" s="55">
        <v>0.0</v>
      </c>
      <c r="D2014" s="27">
        <v>0.0</v>
      </c>
      <c r="E2014" s="34"/>
    </row>
    <row r="2015" hidden="1">
      <c r="A2015" s="54" t="s">
        <v>2552</v>
      </c>
      <c r="B2015" s="29">
        <v>4942.0</v>
      </c>
      <c r="C2015" s="55">
        <v>4942.0</v>
      </c>
      <c r="D2015" s="27">
        <v>0.0</v>
      </c>
      <c r="E2015" s="34"/>
    </row>
    <row r="2016" hidden="1">
      <c r="A2016" s="35" t="s">
        <v>2553</v>
      </c>
      <c r="B2016" s="29">
        <v>409170.0</v>
      </c>
      <c r="C2016" s="55">
        <v>408881.0</v>
      </c>
      <c r="D2016" s="27">
        <v>-289.0</v>
      </c>
      <c r="E2016" s="34"/>
    </row>
    <row r="2017" hidden="1">
      <c r="A2017" s="36" t="s">
        <v>2554</v>
      </c>
      <c r="B2017" s="37">
        <v>2.0</v>
      </c>
      <c r="C2017" s="27">
        <v>827.0</v>
      </c>
      <c r="D2017" s="27">
        <v>825.0</v>
      </c>
      <c r="E2017" s="38"/>
    </row>
    <row r="2018" hidden="1"/>
    <row r="2019" hidden="1"/>
    <row r="2020" hidden="1">
      <c r="A2020" s="5" t="s">
        <v>2524</v>
      </c>
      <c r="B2020" s="6"/>
      <c r="C2020" s="6"/>
      <c r="D2020" s="6"/>
      <c r="E2020" s="7"/>
    </row>
    <row r="2021" hidden="1">
      <c r="A2021" s="10"/>
      <c r="B2021" s="11"/>
      <c r="C2021" s="11"/>
      <c r="D2021" s="11"/>
      <c r="E2021" s="12"/>
    </row>
    <row r="2022" hidden="1">
      <c r="A2022" s="5" t="s">
        <v>2526</v>
      </c>
      <c r="B2022" s="6"/>
      <c r="C2022" s="6"/>
      <c r="D2022" s="6"/>
      <c r="E2022" s="7"/>
    </row>
    <row r="2023" hidden="1">
      <c r="A2023" s="10"/>
      <c r="B2023" s="11"/>
      <c r="C2023" s="11"/>
      <c r="D2023" s="11"/>
      <c r="E2023" s="12"/>
    </row>
    <row r="2024" hidden="1">
      <c r="A2024" s="13">
        <v>45929.0</v>
      </c>
      <c r="B2024" s="6"/>
      <c r="C2024" s="50" t="s">
        <v>2527</v>
      </c>
      <c r="D2024" s="15">
        <v>45930.0</v>
      </c>
      <c r="E2024" s="7"/>
    </row>
    <row r="2025" hidden="1">
      <c r="A2025" s="10"/>
      <c r="B2025" s="11"/>
      <c r="C2025" s="16"/>
      <c r="D2025" s="11"/>
      <c r="E2025" s="12"/>
    </row>
    <row r="2026" hidden="1">
      <c r="A2026" s="51" t="s">
        <v>3211</v>
      </c>
      <c r="B2026" s="7"/>
      <c r="C2026" s="16"/>
      <c r="D2026" s="52" t="s">
        <v>3213</v>
      </c>
      <c r="E2026" s="7"/>
    </row>
    <row r="2027" hidden="1">
      <c r="A2027" s="10"/>
      <c r="B2027" s="12"/>
      <c r="C2027" s="16"/>
      <c r="D2027" s="11"/>
      <c r="E2027" s="12"/>
    </row>
    <row r="2028" hidden="1">
      <c r="A2028" s="19" t="s">
        <v>2528</v>
      </c>
      <c r="B2028" s="6"/>
      <c r="C2028" s="6"/>
      <c r="D2028" s="6"/>
      <c r="E2028" s="7"/>
    </row>
    <row r="2029" hidden="1">
      <c r="A2029" s="20" t="s">
        <v>2529</v>
      </c>
      <c r="B2029" s="21" t="s">
        <v>2530</v>
      </c>
      <c r="C2029" s="22" t="s">
        <v>2531</v>
      </c>
      <c r="D2029" s="21" t="s">
        <v>2532</v>
      </c>
      <c r="E2029" s="23" t="s">
        <v>13</v>
      </c>
    </row>
    <row r="2030" hidden="1">
      <c r="A2030" s="53" t="s">
        <v>2533</v>
      </c>
      <c r="B2030" s="25">
        <v>4384.0</v>
      </c>
      <c r="C2030" s="26">
        <v>4385.0</v>
      </c>
      <c r="D2030" s="27">
        <v>1.0</v>
      </c>
      <c r="E2030" s="28" t="s">
        <v>3307</v>
      </c>
    </row>
    <row r="2031" hidden="1">
      <c r="A2031" s="53" t="s">
        <v>2535</v>
      </c>
      <c r="B2031" s="29">
        <v>8072.0</v>
      </c>
      <c r="C2031" s="26">
        <v>8072.0</v>
      </c>
      <c r="D2031" s="27">
        <v>0.0</v>
      </c>
      <c r="E2031" s="28"/>
    </row>
    <row r="2032" hidden="1">
      <c r="A2032" s="53" t="s">
        <v>2536</v>
      </c>
      <c r="B2032" s="29">
        <v>0.0</v>
      </c>
      <c r="C2032" s="26"/>
      <c r="D2032" s="27">
        <v>0.0</v>
      </c>
      <c r="E2032" s="28"/>
    </row>
    <row r="2033" hidden="1">
      <c r="A2033" s="53" t="s">
        <v>2538</v>
      </c>
      <c r="B2033" s="29">
        <v>1000.0</v>
      </c>
      <c r="C2033" s="26">
        <v>500.0</v>
      </c>
      <c r="D2033" s="27">
        <v>-500.0</v>
      </c>
      <c r="E2033" s="28"/>
    </row>
    <row r="2034" hidden="1">
      <c r="A2034" s="31" t="s">
        <v>2540</v>
      </c>
      <c r="B2034" s="29">
        <v>0.0</v>
      </c>
      <c r="C2034" s="26"/>
      <c r="D2034" s="27">
        <v>0.0</v>
      </c>
      <c r="E2034" s="28"/>
    </row>
    <row r="2035" hidden="1">
      <c r="A2035" s="31" t="s">
        <v>2541</v>
      </c>
      <c r="B2035" s="29">
        <v>60.0</v>
      </c>
      <c r="C2035" s="26">
        <v>60.0</v>
      </c>
      <c r="D2035" s="27">
        <v>0.0</v>
      </c>
      <c r="E2035" s="28"/>
    </row>
    <row r="2036" hidden="1">
      <c r="A2036" s="31" t="s">
        <v>2543</v>
      </c>
      <c r="B2036" s="29">
        <v>0.0</v>
      </c>
      <c r="C2036" s="26"/>
      <c r="D2036" s="27">
        <v>0.0</v>
      </c>
      <c r="E2036" s="28"/>
    </row>
    <row r="2037" hidden="1">
      <c r="A2037" s="31" t="s">
        <v>2545</v>
      </c>
      <c r="B2037" s="29">
        <v>920.0</v>
      </c>
      <c r="C2037" s="26">
        <v>920.0</v>
      </c>
      <c r="D2037" s="27">
        <v>0.0</v>
      </c>
      <c r="E2037" s="28"/>
    </row>
    <row r="2038" hidden="1">
      <c r="A2038" s="54" t="s">
        <v>2546</v>
      </c>
      <c r="B2038" s="29">
        <v>22502.0</v>
      </c>
      <c r="C2038" s="29">
        <v>22831.0</v>
      </c>
      <c r="D2038" s="27">
        <v>329.0</v>
      </c>
      <c r="E2038" s="34"/>
    </row>
    <row r="2039" hidden="1">
      <c r="A2039" s="54" t="s">
        <v>2547</v>
      </c>
      <c r="B2039" s="29">
        <v>9918.0</v>
      </c>
      <c r="C2039" s="55">
        <v>9918.0</v>
      </c>
      <c r="D2039" s="27">
        <v>0.0</v>
      </c>
      <c r="E2039" s="34"/>
    </row>
    <row r="2040" hidden="1">
      <c r="A2040" s="54" t="s">
        <v>2548</v>
      </c>
      <c r="B2040" s="29">
        <v>14719.0</v>
      </c>
      <c r="C2040" s="55">
        <v>14719.0</v>
      </c>
      <c r="D2040" s="27">
        <v>0.0</v>
      </c>
      <c r="E2040" s="34"/>
    </row>
    <row r="2041" hidden="1">
      <c r="A2041" s="54" t="s">
        <v>2549</v>
      </c>
      <c r="B2041" s="29">
        <v>15255.0</v>
      </c>
      <c r="C2041" s="55">
        <v>15255.0</v>
      </c>
      <c r="D2041" s="27">
        <v>0.0</v>
      </c>
      <c r="E2041" s="34"/>
    </row>
    <row r="2042" hidden="1">
      <c r="A2042" s="54" t="s">
        <v>2551</v>
      </c>
      <c r="B2042" s="29">
        <v>0.0</v>
      </c>
      <c r="C2042" s="55">
        <v>0.0</v>
      </c>
      <c r="D2042" s="27">
        <v>0.0</v>
      </c>
      <c r="E2042" s="34"/>
    </row>
    <row r="2043" hidden="1">
      <c r="A2043" s="54" t="s">
        <v>2552</v>
      </c>
      <c r="B2043" s="29">
        <v>264.0</v>
      </c>
      <c r="C2043" s="55">
        <v>264.0</v>
      </c>
      <c r="D2043" s="27">
        <v>0.0</v>
      </c>
      <c r="E2043" s="34"/>
    </row>
    <row r="2044" hidden="1">
      <c r="A2044" s="35" t="s">
        <v>2553</v>
      </c>
      <c r="B2044" s="29">
        <v>76830.0</v>
      </c>
      <c r="C2044" s="55">
        <v>76830.0</v>
      </c>
      <c r="D2044" s="27">
        <v>0.0</v>
      </c>
      <c r="E2044" s="34"/>
    </row>
    <row r="2045" hidden="1">
      <c r="A2045" s="36" t="s">
        <v>2554</v>
      </c>
      <c r="B2045" s="37">
        <v>0.0</v>
      </c>
      <c r="C2045" s="27">
        <v>-170.0</v>
      </c>
      <c r="D2045" s="27">
        <v>-170.0</v>
      </c>
      <c r="E2045" s="38"/>
    </row>
    <row r="2046" hidden="1"/>
    <row r="2047" hidden="1"/>
    <row r="2048" hidden="1">
      <c r="A2048" s="5" t="s">
        <v>2524</v>
      </c>
      <c r="B2048" s="6"/>
      <c r="C2048" s="6"/>
      <c r="D2048" s="6"/>
      <c r="E2048" s="7"/>
    </row>
    <row r="2049" hidden="1">
      <c r="A2049" s="10"/>
      <c r="B2049" s="11"/>
      <c r="C2049" s="11"/>
      <c r="D2049" s="11"/>
      <c r="E2049" s="12"/>
    </row>
    <row r="2050" hidden="1">
      <c r="A2050" s="5" t="s">
        <v>2526</v>
      </c>
      <c r="B2050" s="6"/>
      <c r="C2050" s="6"/>
      <c r="D2050" s="6"/>
      <c r="E2050" s="7"/>
    </row>
    <row r="2051" hidden="1">
      <c r="A2051" s="10"/>
      <c r="B2051" s="11"/>
      <c r="C2051" s="11"/>
      <c r="D2051" s="11"/>
      <c r="E2051" s="12"/>
    </row>
    <row r="2052" hidden="1">
      <c r="A2052" s="13">
        <v>45931.0</v>
      </c>
      <c r="B2052" s="6"/>
      <c r="C2052" s="50" t="s">
        <v>2527</v>
      </c>
      <c r="D2052" s="15">
        <v>45935.0</v>
      </c>
      <c r="E2052" s="7"/>
    </row>
    <row r="2053" hidden="1">
      <c r="A2053" s="10"/>
      <c r="B2053" s="11"/>
      <c r="C2053" s="16"/>
      <c r="D2053" s="11"/>
      <c r="E2053" s="12"/>
    </row>
    <row r="2054" hidden="1">
      <c r="A2054" s="51" t="s">
        <v>3214</v>
      </c>
      <c r="B2054" s="7"/>
      <c r="C2054" s="16"/>
      <c r="D2054" s="52" t="s">
        <v>3212</v>
      </c>
      <c r="E2054" s="7"/>
    </row>
    <row r="2055" hidden="1">
      <c r="A2055" s="10"/>
      <c r="B2055" s="12"/>
      <c r="C2055" s="16"/>
      <c r="D2055" s="11"/>
      <c r="E2055" s="12"/>
    </row>
    <row r="2056" hidden="1">
      <c r="A2056" s="19" t="s">
        <v>2528</v>
      </c>
      <c r="B2056" s="6"/>
      <c r="C2056" s="6"/>
      <c r="D2056" s="6"/>
      <c r="E2056" s="7"/>
    </row>
    <row r="2057" hidden="1">
      <c r="A2057" s="20" t="s">
        <v>2529</v>
      </c>
      <c r="B2057" s="21" t="s">
        <v>2530</v>
      </c>
      <c r="C2057" s="22" t="s">
        <v>2531</v>
      </c>
      <c r="D2057" s="21" t="s">
        <v>2532</v>
      </c>
      <c r="E2057" s="23" t="s">
        <v>13</v>
      </c>
    </row>
    <row r="2058" hidden="1">
      <c r="A2058" s="53" t="s">
        <v>2533</v>
      </c>
      <c r="B2058" s="25">
        <v>32697.0</v>
      </c>
      <c r="C2058" s="26">
        <v>32697.0</v>
      </c>
      <c r="D2058" s="27">
        <v>0.0</v>
      </c>
      <c r="E2058" s="28" t="s">
        <v>3308</v>
      </c>
    </row>
    <row r="2059" hidden="1">
      <c r="A2059" s="53" t="s">
        <v>2535</v>
      </c>
      <c r="B2059" s="29">
        <v>24529.0</v>
      </c>
      <c r="C2059" s="26">
        <v>24529.0</v>
      </c>
      <c r="D2059" s="27">
        <v>0.0</v>
      </c>
      <c r="E2059" s="28"/>
    </row>
    <row r="2060" hidden="1">
      <c r="A2060" s="53" t="s">
        <v>2536</v>
      </c>
      <c r="B2060" s="29">
        <v>0.0</v>
      </c>
      <c r="C2060" s="26"/>
      <c r="D2060" s="27">
        <v>0.0</v>
      </c>
      <c r="E2060" s="28"/>
    </row>
    <row r="2061" hidden="1">
      <c r="A2061" s="53" t="s">
        <v>2538</v>
      </c>
      <c r="B2061" s="29">
        <v>1600.0</v>
      </c>
      <c r="C2061" s="26">
        <v>1600.0</v>
      </c>
      <c r="D2061" s="27">
        <v>0.0</v>
      </c>
      <c r="E2061" s="28"/>
    </row>
    <row r="2062" hidden="1">
      <c r="A2062" s="31" t="s">
        <v>2540</v>
      </c>
      <c r="B2062" s="29">
        <v>0.0</v>
      </c>
      <c r="C2062" s="26"/>
      <c r="D2062" s="27">
        <v>0.0</v>
      </c>
      <c r="E2062" s="28"/>
    </row>
    <row r="2063" hidden="1">
      <c r="A2063" s="31" t="s">
        <v>2541</v>
      </c>
      <c r="B2063" s="29">
        <v>0.0</v>
      </c>
      <c r="C2063" s="26"/>
      <c r="D2063" s="27">
        <v>0.0</v>
      </c>
      <c r="E2063" s="28"/>
    </row>
    <row r="2064" hidden="1">
      <c r="A2064" s="31" t="s">
        <v>2543</v>
      </c>
      <c r="B2064" s="29">
        <v>0.0</v>
      </c>
      <c r="C2064" s="26"/>
      <c r="D2064" s="27">
        <v>0.0</v>
      </c>
      <c r="E2064" s="28"/>
    </row>
    <row r="2065" hidden="1">
      <c r="A2065" s="31" t="s">
        <v>2545</v>
      </c>
      <c r="B2065" s="29">
        <v>5000.0</v>
      </c>
      <c r="C2065" s="26">
        <v>4720.0</v>
      </c>
      <c r="D2065" s="27">
        <v>-280.0</v>
      </c>
      <c r="E2065" s="28"/>
    </row>
    <row r="2066" hidden="1">
      <c r="A2066" s="54" t="s">
        <v>2546</v>
      </c>
      <c r="B2066" s="29">
        <v>66508.0</v>
      </c>
      <c r="C2066" s="29">
        <v>66508.0</v>
      </c>
      <c r="D2066" s="27">
        <v>0.0</v>
      </c>
      <c r="E2066" s="34"/>
    </row>
    <row r="2067" hidden="1">
      <c r="A2067" s="54" t="s">
        <v>2547</v>
      </c>
      <c r="B2067" s="29">
        <v>27448.0</v>
      </c>
      <c r="C2067" s="55">
        <v>27448.0</v>
      </c>
      <c r="D2067" s="27">
        <v>0.0</v>
      </c>
      <c r="E2067" s="34"/>
    </row>
    <row r="2068" hidden="1">
      <c r="A2068" s="54" t="s">
        <v>2548</v>
      </c>
      <c r="B2068" s="29">
        <v>65370.0</v>
      </c>
      <c r="C2068" s="55">
        <v>65370.0</v>
      </c>
      <c r="D2068" s="27">
        <v>0.0</v>
      </c>
      <c r="E2068" s="34"/>
    </row>
    <row r="2069" hidden="1">
      <c r="A2069" s="54" t="s">
        <v>2549</v>
      </c>
      <c r="B2069" s="29">
        <v>67050.0</v>
      </c>
      <c r="C2069" s="55">
        <v>67050.0</v>
      </c>
      <c r="D2069" s="27">
        <v>0.0</v>
      </c>
      <c r="E2069" s="34"/>
    </row>
    <row r="2070" hidden="1">
      <c r="A2070" s="54" t="s">
        <v>2551</v>
      </c>
      <c r="B2070" s="29">
        <v>0.0</v>
      </c>
      <c r="C2070" s="55">
        <v>0.0</v>
      </c>
      <c r="D2070" s="27">
        <v>0.0</v>
      </c>
      <c r="E2070" s="34"/>
    </row>
    <row r="2071" hidden="1">
      <c r="A2071" s="54" t="s">
        <v>2552</v>
      </c>
      <c r="B2071" s="29">
        <v>8463.0</v>
      </c>
      <c r="C2071" s="55">
        <v>8463.0</v>
      </c>
      <c r="D2071" s="27">
        <v>0.0</v>
      </c>
      <c r="E2071" s="34"/>
    </row>
    <row r="2072" hidden="1">
      <c r="A2072" s="35" t="s">
        <v>2553</v>
      </c>
      <c r="B2072" s="29">
        <v>290201.0</v>
      </c>
      <c r="C2072" s="55">
        <v>290201.0</v>
      </c>
      <c r="D2072" s="27">
        <v>0.0</v>
      </c>
      <c r="E2072" s="34"/>
    </row>
    <row r="2073" hidden="1">
      <c r="A2073" s="36" t="s">
        <v>2554</v>
      </c>
      <c r="B2073" s="37">
        <v>1.0</v>
      </c>
      <c r="C2073" s="27">
        <v>-279.0</v>
      </c>
      <c r="D2073" s="27">
        <v>-280.0</v>
      </c>
      <c r="E2073" s="38"/>
    </row>
    <row r="2074" hidden="1"/>
    <row r="2075" hidden="1"/>
    <row r="2076" hidden="1">
      <c r="A2076" s="5" t="s">
        <v>2524</v>
      </c>
      <c r="B2076" s="6"/>
      <c r="C2076" s="6"/>
      <c r="D2076" s="6"/>
      <c r="E2076" s="7"/>
    </row>
    <row r="2077" hidden="1">
      <c r="A2077" s="10"/>
      <c r="B2077" s="11"/>
      <c r="C2077" s="11"/>
      <c r="D2077" s="11"/>
      <c r="E2077" s="12"/>
    </row>
    <row r="2078" hidden="1">
      <c r="A2078" s="5" t="s">
        <v>2526</v>
      </c>
      <c r="B2078" s="6"/>
      <c r="C2078" s="6"/>
      <c r="D2078" s="6"/>
      <c r="E2078" s="7"/>
    </row>
    <row r="2079" hidden="1">
      <c r="A2079" s="10"/>
      <c r="B2079" s="11"/>
      <c r="C2079" s="11"/>
      <c r="D2079" s="11"/>
      <c r="E2079" s="12"/>
    </row>
    <row r="2080" hidden="1">
      <c r="A2080" s="13">
        <v>45936.0</v>
      </c>
      <c r="B2080" s="6"/>
      <c r="C2080" s="50" t="s">
        <v>2527</v>
      </c>
      <c r="D2080" s="15">
        <v>45942.0</v>
      </c>
      <c r="E2080" s="7"/>
    </row>
    <row r="2081" hidden="1">
      <c r="A2081" s="10"/>
      <c r="B2081" s="11"/>
      <c r="C2081" s="16"/>
      <c r="D2081" s="11"/>
      <c r="E2081" s="12"/>
    </row>
    <row r="2082" hidden="1">
      <c r="A2082" s="51" t="s">
        <v>3211</v>
      </c>
      <c r="B2082" s="7"/>
      <c r="C2082" s="16"/>
      <c r="D2082" s="52" t="s">
        <v>3212</v>
      </c>
      <c r="E2082" s="7"/>
    </row>
    <row r="2083" hidden="1">
      <c r="A2083" s="10"/>
      <c r="B2083" s="12"/>
      <c r="C2083" s="16"/>
      <c r="D2083" s="11"/>
      <c r="E2083" s="12"/>
    </row>
    <row r="2084" hidden="1">
      <c r="A2084" s="19" t="s">
        <v>2528</v>
      </c>
      <c r="B2084" s="6"/>
      <c r="C2084" s="6"/>
      <c r="D2084" s="6"/>
      <c r="E2084" s="7"/>
    </row>
    <row r="2085" hidden="1">
      <c r="A2085" s="20" t="s">
        <v>2529</v>
      </c>
      <c r="B2085" s="21" t="s">
        <v>2530</v>
      </c>
      <c r="C2085" s="22" t="s">
        <v>2531</v>
      </c>
      <c r="D2085" s="21" t="s">
        <v>2532</v>
      </c>
      <c r="E2085" s="23" t="s">
        <v>13</v>
      </c>
    </row>
    <row r="2086" hidden="1">
      <c r="A2086" s="53" t="s">
        <v>2533</v>
      </c>
      <c r="B2086" s="25">
        <v>31420.0</v>
      </c>
      <c r="C2086" s="26">
        <v>31424.0</v>
      </c>
      <c r="D2086" s="27">
        <v>4.0</v>
      </c>
      <c r="E2086" s="28"/>
    </row>
    <row r="2087" hidden="1">
      <c r="A2087" s="53" t="s">
        <v>2535</v>
      </c>
      <c r="B2087" s="29">
        <v>31989.0</v>
      </c>
      <c r="C2087" s="26">
        <v>31989.0</v>
      </c>
      <c r="D2087" s="27">
        <v>0.0</v>
      </c>
      <c r="E2087" s="28"/>
    </row>
    <row r="2088" hidden="1">
      <c r="A2088" s="53" t="s">
        <v>2536</v>
      </c>
      <c r="B2088" s="29">
        <v>0.0</v>
      </c>
      <c r="C2088" s="26"/>
      <c r="D2088" s="27">
        <v>0.0</v>
      </c>
      <c r="E2088" s="28"/>
    </row>
    <row r="2089" hidden="1">
      <c r="A2089" s="53" t="s">
        <v>2538</v>
      </c>
      <c r="B2089" s="29">
        <v>2500.0</v>
      </c>
      <c r="C2089" s="26">
        <v>2500.0</v>
      </c>
      <c r="D2089" s="27">
        <v>0.0</v>
      </c>
      <c r="E2089" s="28"/>
    </row>
    <row r="2090" hidden="1">
      <c r="A2090" s="31" t="s">
        <v>2540</v>
      </c>
      <c r="B2090" s="29">
        <v>280.0</v>
      </c>
      <c r="C2090" s="26"/>
      <c r="D2090" s="27">
        <v>-280.0</v>
      </c>
      <c r="E2090" s="28"/>
    </row>
    <row r="2091" hidden="1">
      <c r="A2091" s="31" t="s">
        <v>2541</v>
      </c>
      <c r="B2091" s="29">
        <v>110.0</v>
      </c>
      <c r="C2091" s="26">
        <v>110.0</v>
      </c>
      <c r="D2091" s="27">
        <v>0.0</v>
      </c>
      <c r="E2091" s="28"/>
    </row>
    <row r="2092" hidden="1">
      <c r="A2092" s="31" t="s">
        <v>2543</v>
      </c>
      <c r="B2092" s="29">
        <v>90.0</v>
      </c>
      <c r="C2092" s="26">
        <v>110.0</v>
      </c>
      <c r="D2092" s="27">
        <v>20.0</v>
      </c>
      <c r="E2092" s="28"/>
    </row>
    <row r="2093" hidden="1">
      <c r="A2093" s="31" t="s">
        <v>2545</v>
      </c>
      <c r="B2093" s="29">
        <v>7000.0</v>
      </c>
      <c r="C2093" s="26">
        <v>6980.0</v>
      </c>
      <c r="D2093" s="27">
        <v>-20.0</v>
      </c>
      <c r="E2093" s="28"/>
    </row>
    <row r="2094" hidden="1">
      <c r="A2094" s="54" t="s">
        <v>2546</v>
      </c>
      <c r="B2094" s="29">
        <v>88529.0</v>
      </c>
      <c r="C2094" s="29">
        <v>88529.0</v>
      </c>
      <c r="D2094" s="27">
        <v>0.0</v>
      </c>
      <c r="E2094" s="34"/>
    </row>
    <row r="2095" hidden="1">
      <c r="A2095" s="54" t="s">
        <v>2547</v>
      </c>
      <c r="B2095" s="29">
        <v>37846.0</v>
      </c>
      <c r="C2095" s="55">
        <v>37846.0</v>
      </c>
      <c r="D2095" s="27">
        <v>0.0</v>
      </c>
      <c r="E2095" s="34"/>
    </row>
    <row r="2096" hidden="1">
      <c r="A2096" s="54" t="s">
        <v>2548</v>
      </c>
      <c r="B2096" s="29">
        <v>92835.0</v>
      </c>
      <c r="C2096" s="55">
        <v>92546.0</v>
      </c>
      <c r="D2096" s="27">
        <v>-289.0</v>
      </c>
      <c r="E2096" s="34"/>
    </row>
    <row r="2097" hidden="1">
      <c r="A2097" s="54" t="s">
        <v>2549</v>
      </c>
      <c r="B2097" s="29">
        <v>101053.0</v>
      </c>
      <c r="C2097" s="55">
        <v>101362.0</v>
      </c>
      <c r="D2097" s="27">
        <v>309.0</v>
      </c>
      <c r="E2097" s="34"/>
    </row>
    <row r="2098" hidden="1">
      <c r="A2098" s="54" t="s">
        <v>2551</v>
      </c>
      <c r="B2098" s="29">
        <v>1893.0</v>
      </c>
      <c r="C2098" s="55">
        <v>1893.0</v>
      </c>
      <c r="D2098" s="27">
        <v>0.0</v>
      </c>
      <c r="E2098" s="34"/>
    </row>
    <row r="2099" hidden="1">
      <c r="A2099" s="54" t="s">
        <v>2552</v>
      </c>
      <c r="B2099" s="29">
        <v>10356.0</v>
      </c>
      <c r="C2099" s="55">
        <v>10356.0</v>
      </c>
      <c r="D2099" s="27">
        <v>0.0</v>
      </c>
      <c r="E2099" s="34"/>
    </row>
    <row r="2100" hidden="1">
      <c r="A2100" s="35" t="s">
        <v>2553</v>
      </c>
      <c r="B2100" s="29">
        <v>395540.2</v>
      </c>
      <c r="C2100" s="55">
        <v>395560.2</v>
      </c>
      <c r="D2100" s="27">
        <v>20.0</v>
      </c>
      <c r="E2100" s="34"/>
    </row>
    <row r="2101" hidden="1">
      <c r="A2101" s="36" t="s">
        <v>2554</v>
      </c>
      <c r="B2101" s="37">
        <v>4.80000000000291</v>
      </c>
      <c r="C2101" s="27">
        <v>-271.20000000001164</v>
      </c>
      <c r="D2101" s="27">
        <v>-276.00000000001455</v>
      </c>
      <c r="E2101" s="38"/>
    </row>
    <row r="2102" hidden="1"/>
    <row r="2103" hidden="1"/>
    <row r="2104" hidden="1">
      <c r="A2104" s="5" t="s">
        <v>2524</v>
      </c>
      <c r="B2104" s="6"/>
      <c r="C2104" s="6"/>
      <c r="D2104" s="6"/>
      <c r="E2104" s="7"/>
    </row>
    <row r="2105" hidden="1">
      <c r="A2105" s="10"/>
      <c r="B2105" s="11"/>
      <c r="C2105" s="11"/>
      <c r="D2105" s="11"/>
      <c r="E2105" s="12"/>
    </row>
    <row r="2106" hidden="1">
      <c r="A2106" s="5" t="s">
        <v>2526</v>
      </c>
      <c r="B2106" s="6"/>
      <c r="C2106" s="6"/>
      <c r="D2106" s="6"/>
      <c r="E2106" s="7"/>
    </row>
    <row r="2107" hidden="1">
      <c r="A2107" s="10"/>
      <c r="B2107" s="11"/>
      <c r="C2107" s="11"/>
      <c r="D2107" s="11"/>
      <c r="E2107" s="12"/>
    </row>
    <row r="2108" hidden="1">
      <c r="A2108" s="13">
        <v>45943.0</v>
      </c>
      <c r="B2108" s="6"/>
      <c r="C2108" s="50" t="s">
        <v>2527</v>
      </c>
      <c r="D2108" s="15">
        <v>45949.0</v>
      </c>
      <c r="E2108" s="7"/>
    </row>
    <row r="2109" hidden="1">
      <c r="A2109" s="10"/>
      <c r="B2109" s="11"/>
      <c r="C2109" s="16"/>
      <c r="D2109" s="11"/>
      <c r="E2109" s="12"/>
    </row>
    <row r="2110" hidden="1">
      <c r="A2110" s="51" t="s">
        <v>3211</v>
      </c>
      <c r="B2110" s="7"/>
      <c r="C2110" s="16"/>
      <c r="D2110" s="52" t="s">
        <v>3212</v>
      </c>
      <c r="E2110" s="7"/>
    </row>
    <row r="2111" hidden="1">
      <c r="A2111" s="10"/>
      <c r="B2111" s="12"/>
      <c r="C2111" s="16"/>
      <c r="D2111" s="11"/>
      <c r="E2111" s="12"/>
    </row>
    <row r="2112" hidden="1">
      <c r="A2112" s="19" t="s">
        <v>2528</v>
      </c>
      <c r="B2112" s="6"/>
      <c r="C2112" s="6"/>
      <c r="D2112" s="6"/>
      <c r="E2112" s="7"/>
    </row>
    <row r="2113" hidden="1">
      <c r="A2113" s="20" t="s">
        <v>2529</v>
      </c>
      <c r="B2113" s="21" t="s">
        <v>2530</v>
      </c>
      <c r="C2113" s="22" t="s">
        <v>2531</v>
      </c>
      <c r="D2113" s="21" t="s">
        <v>2532</v>
      </c>
      <c r="E2113" s="23" t="s">
        <v>13</v>
      </c>
    </row>
    <row r="2114" hidden="1">
      <c r="A2114" s="53" t="s">
        <v>2533</v>
      </c>
      <c r="B2114" s="25">
        <v>28442.0</v>
      </c>
      <c r="C2114" s="26">
        <v>28443.0</v>
      </c>
      <c r="D2114" s="27">
        <v>1.0</v>
      </c>
      <c r="E2114" s="28"/>
    </row>
    <row r="2115" hidden="1">
      <c r="A2115" s="53" t="s">
        <v>2535</v>
      </c>
      <c r="B2115" s="29">
        <v>38583.0</v>
      </c>
      <c r="C2115" s="26">
        <v>38583.0</v>
      </c>
      <c r="D2115" s="27">
        <v>0.0</v>
      </c>
      <c r="E2115" s="28"/>
    </row>
    <row r="2116" hidden="1">
      <c r="A2116" s="53" t="s">
        <v>2536</v>
      </c>
      <c r="B2116" s="29">
        <v>100.0</v>
      </c>
      <c r="C2116" s="26">
        <v>100.0</v>
      </c>
      <c r="D2116" s="27">
        <v>0.0</v>
      </c>
      <c r="E2116" s="28"/>
    </row>
    <row r="2117" hidden="1">
      <c r="A2117" s="53" t="s">
        <v>2538</v>
      </c>
      <c r="B2117" s="29">
        <v>2100.0</v>
      </c>
      <c r="C2117" s="26">
        <v>2100.0</v>
      </c>
      <c r="D2117" s="27">
        <v>0.0</v>
      </c>
      <c r="E2117" s="28"/>
    </row>
    <row r="2118" hidden="1">
      <c r="A2118" s="31" t="s">
        <v>2540</v>
      </c>
      <c r="B2118" s="29">
        <v>240.0</v>
      </c>
      <c r="C2118" s="26"/>
      <c r="D2118" s="27">
        <v>-240.0</v>
      </c>
      <c r="E2118" s="28"/>
    </row>
    <row r="2119" hidden="1">
      <c r="A2119" s="31" t="s">
        <v>2541</v>
      </c>
      <c r="B2119" s="29">
        <v>0.0</v>
      </c>
      <c r="C2119" s="26"/>
      <c r="D2119" s="27">
        <v>0.0</v>
      </c>
      <c r="E2119" s="28"/>
    </row>
    <row r="2120" hidden="1">
      <c r="A2120" s="31" t="s">
        <v>2543</v>
      </c>
      <c r="B2120" s="29">
        <v>5801.0</v>
      </c>
      <c r="C2120" s="26">
        <v>5801.0</v>
      </c>
      <c r="D2120" s="27">
        <v>0.0</v>
      </c>
      <c r="E2120" s="28" t="s">
        <v>3309</v>
      </c>
    </row>
    <row r="2121" hidden="1">
      <c r="A2121" s="31" t="s">
        <v>2545</v>
      </c>
      <c r="B2121" s="29">
        <v>8200.0</v>
      </c>
      <c r="C2121" s="26">
        <v>8120.0</v>
      </c>
      <c r="D2121" s="27">
        <v>-80.0</v>
      </c>
      <c r="E2121" s="28"/>
    </row>
    <row r="2122" hidden="1">
      <c r="A2122" s="54" t="s">
        <v>2546</v>
      </c>
      <c r="B2122" s="29">
        <v>81161.0</v>
      </c>
      <c r="C2122" s="29">
        <v>81161.0</v>
      </c>
      <c r="D2122" s="27">
        <v>0.0</v>
      </c>
      <c r="E2122" s="34"/>
    </row>
    <row r="2123" hidden="1">
      <c r="A2123" s="54" t="s">
        <v>2547</v>
      </c>
      <c r="B2123" s="29">
        <v>40012.0</v>
      </c>
      <c r="C2123" s="55">
        <v>40012.0</v>
      </c>
      <c r="D2123" s="27">
        <v>0.0</v>
      </c>
      <c r="E2123" s="34"/>
    </row>
    <row r="2124" hidden="1">
      <c r="A2124" s="54" t="s">
        <v>2548</v>
      </c>
      <c r="B2124" s="29">
        <v>85561.0</v>
      </c>
      <c r="C2124" s="55">
        <v>85232.0</v>
      </c>
      <c r="D2124" s="27">
        <v>-329.0</v>
      </c>
      <c r="E2124" s="34"/>
    </row>
    <row r="2125" hidden="1">
      <c r="A2125" s="54" t="s">
        <v>2549</v>
      </c>
      <c r="B2125" s="29">
        <v>103847.0</v>
      </c>
      <c r="C2125" s="55">
        <v>103847.0</v>
      </c>
      <c r="D2125" s="27">
        <v>0.0</v>
      </c>
      <c r="E2125" s="34"/>
    </row>
    <row r="2126" hidden="1">
      <c r="A2126" s="54" t="s">
        <v>2551</v>
      </c>
      <c r="B2126" s="29">
        <v>793.0</v>
      </c>
      <c r="C2126" s="55">
        <v>793.0</v>
      </c>
      <c r="D2126" s="27">
        <v>0.0</v>
      </c>
      <c r="E2126" s="34"/>
    </row>
    <row r="2127" hidden="1">
      <c r="A2127" s="54" t="s">
        <v>2552</v>
      </c>
      <c r="B2127" s="29">
        <v>13735.0</v>
      </c>
      <c r="C2127" s="55">
        <v>13735.0</v>
      </c>
      <c r="D2127" s="27">
        <v>0.0</v>
      </c>
      <c r="E2127" s="34"/>
    </row>
    <row r="2128" hidden="1">
      <c r="A2128" s="35" t="s">
        <v>2553</v>
      </c>
      <c r="B2128" s="29">
        <v>394838.5</v>
      </c>
      <c r="C2128" s="55">
        <v>394509.5</v>
      </c>
      <c r="D2128" s="27">
        <v>-329.0</v>
      </c>
      <c r="E2128" s="34"/>
    </row>
    <row r="2129" hidden="1">
      <c r="A2129" s="36" t="s">
        <v>2554</v>
      </c>
      <c r="B2129" s="37">
        <v>1.5</v>
      </c>
      <c r="C2129" s="27">
        <v>-317.5</v>
      </c>
      <c r="D2129" s="27">
        <v>-319.0</v>
      </c>
      <c r="E2129" s="38"/>
    </row>
    <row r="2130" hidden="1"/>
    <row r="2131" hidden="1"/>
    <row r="2132" hidden="1">
      <c r="A2132" s="5" t="s">
        <v>2524</v>
      </c>
      <c r="B2132" s="6"/>
      <c r="C2132" s="6"/>
      <c r="D2132" s="6"/>
      <c r="E2132" s="7"/>
    </row>
    <row r="2133" hidden="1">
      <c r="A2133" s="10"/>
      <c r="B2133" s="11"/>
      <c r="C2133" s="11"/>
      <c r="D2133" s="11"/>
      <c r="E2133" s="12"/>
    </row>
    <row r="2134" hidden="1">
      <c r="A2134" s="5" t="s">
        <v>2526</v>
      </c>
      <c r="B2134" s="6"/>
      <c r="C2134" s="6"/>
      <c r="D2134" s="6"/>
      <c r="E2134" s="7"/>
    </row>
    <row r="2135" hidden="1">
      <c r="A2135" s="10"/>
      <c r="B2135" s="11"/>
      <c r="C2135" s="11"/>
      <c r="D2135" s="11"/>
      <c r="E2135" s="12"/>
    </row>
    <row r="2136" hidden="1">
      <c r="A2136" s="13">
        <v>45950.0</v>
      </c>
      <c r="B2136" s="6"/>
      <c r="C2136" s="50" t="s">
        <v>2527</v>
      </c>
      <c r="D2136" s="15">
        <v>45956.0</v>
      </c>
      <c r="E2136" s="7"/>
    </row>
    <row r="2137" hidden="1">
      <c r="A2137" s="10"/>
      <c r="B2137" s="11"/>
      <c r="C2137" s="16"/>
      <c r="D2137" s="11"/>
      <c r="E2137" s="12"/>
    </row>
    <row r="2138" hidden="1">
      <c r="A2138" s="51" t="s">
        <v>3211</v>
      </c>
      <c r="B2138" s="7"/>
      <c r="C2138" s="16"/>
      <c r="D2138" s="52" t="s">
        <v>3212</v>
      </c>
      <c r="E2138" s="7"/>
    </row>
    <row r="2139" hidden="1">
      <c r="A2139" s="10"/>
      <c r="B2139" s="12"/>
      <c r="C2139" s="16"/>
      <c r="D2139" s="11"/>
      <c r="E2139" s="12"/>
    </row>
    <row r="2140" hidden="1">
      <c r="A2140" s="19" t="s">
        <v>2528</v>
      </c>
      <c r="B2140" s="6"/>
      <c r="C2140" s="6"/>
      <c r="D2140" s="6"/>
      <c r="E2140" s="7"/>
    </row>
    <row r="2141" hidden="1">
      <c r="A2141" s="20" t="s">
        <v>2529</v>
      </c>
      <c r="B2141" s="21" t="s">
        <v>2530</v>
      </c>
      <c r="C2141" s="22" t="s">
        <v>2531</v>
      </c>
      <c r="D2141" s="21" t="s">
        <v>2532</v>
      </c>
      <c r="E2141" s="23" t="s">
        <v>13</v>
      </c>
    </row>
    <row r="2142" hidden="1">
      <c r="A2142" s="53" t="s">
        <v>2533</v>
      </c>
      <c r="B2142" s="25">
        <v>37588.0</v>
      </c>
      <c r="C2142" s="26">
        <v>33490.0</v>
      </c>
      <c r="D2142" s="27">
        <v>-4098.0</v>
      </c>
      <c r="E2142" s="28"/>
    </row>
    <row r="2143" hidden="1">
      <c r="A2143" s="53" t="s">
        <v>2535</v>
      </c>
      <c r="B2143" s="29">
        <v>38001.0</v>
      </c>
      <c r="C2143" s="26">
        <v>38001.0</v>
      </c>
      <c r="D2143" s="27">
        <v>0.0</v>
      </c>
      <c r="E2143" s="28"/>
    </row>
    <row r="2144" hidden="1">
      <c r="A2144" s="53" t="s">
        <v>2536</v>
      </c>
      <c r="B2144" s="29">
        <v>120.0</v>
      </c>
      <c r="C2144" s="26">
        <v>120.0</v>
      </c>
      <c r="D2144" s="27">
        <v>0.0</v>
      </c>
      <c r="E2144" s="28"/>
    </row>
    <row r="2145" hidden="1">
      <c r="A2145" s="53" t="s">
        <v>2538</v>
      </c>
      <c r="B2145" s="29">
        <v>2500.0</v>
      </c>
      <c r="C2145" s="26">
        <v>6500.0</v>
      </c>
      <c r="D2145" s="27">
        <v>4000.0</v>
      </c>
      <c r="E2145" s="28" t="s">
        <v>3310</v>
      </c>
    </row>
    <row r="2146" hidden="1">
      <c r="A2146" s="31" t="s">
        <v>2540</v>
      </c>
      <c r="B2146" s="29">
        <v>0.0</v>
      </c>
      <c r="C2146" s="26"/>
      <c r="D2146" s="27">
        <v>0.0</v>
      </c>
      <c r="E2146" s="28"/>
    </row>
    <row r="2147" hidden="1">
      <c r="A2147" s="31" t="s">
        <v>2541</v>
      </c>
      <c r="B2147" s="29">
        <v>0.0</v>
      </c>
      <c r="C2147" s="26"/>
      <c r="D2147" s="27">
        <v>0.0</v>
      </c>
      <c r="E2147" s="28"/>
    </row>
    <row r="2148" hidden="1">
      <c r="A2148" s="31" t="s">
        <v>2543</v>
      </c>
      <c r="B2148" s="29">
        <v>0.0</v>
      </c>
      <c r="C2148" s="26"/>
      <c r="D2148" s="27">
        <v>0.0</v>
      </c>
      <c r="E2148" s="28"/>
    </row>
    <row r="2149" hidden="1">
      <c r="A2149" s="31" t="s">
        <v>2545</v>
      </c>
      <c r="B2149" s="29">
        <v>7760.0</v>
      </c>
      <c r="C2149" s="26">
        <v>7760.0</v>
      </c>
      <c r="D2149" s="27">
        <v>0.0</v>
      </c>
      <c r="E2149" s="28"/>
    </row>
    <row r="2150" hidden="1">
      <c r="A2150" s="54" t="s">
        <v>2546</v>
      </c>
      <c r="B2150" s="29">
        <v>95502.0</v>
      </c>
      <c r="C2150" s="29">
        <v>95502.0</v>
      </c>
      <c r="D2150" s="27">
        <v>0.0</v>
      </c>
      <c r="E2150" s="34"/>
    </row>
    <row r="2151" hidden="1">
      <c r="A2151" s="54" t="s">
        <v>2547</v>
      </c>
      <c r="B2151" s="29">
        <v>34058.0</v>
      </c>
      <c r="C2151" s="55">
        <v>34058.0</v>
      </c>
      <c r="D2151" s="27">
        <v>0.0</v>
      </c>
      <c r="E2151" s="34"/>
    </row>
    <row r="2152" hidden="1">
      <c r="A2152" s="54" t="s">
        <v>2548</v>
      </c>
      <c r="B2152" s="29">
        <v>74393.0</v>
      </c>
      <c r="C2152" s="55">
        <v>74393.0</v>
      </c>
      <c r="D2152" s="27">
        <v>0.0</v>
      </c>
      <c r="E2152" s="34"/>
    </row>
    <row r="2153" hidden="1">
      <c r="A2153" s="54" t="s">
        <v>2549</v>
      </c>
      <c r="B2153" s="29">
        <v>93512.0</v>
      </c>
      <c r="C2153" s="55">
        <v>93975.0</v>
      </c>
      <c r="D2153" s="27">
        <v>463.0</v>
      </c>
      <c r="E2153" s="34"/>
    </row>
    <row r="2154" hidden="1">
      <c r="A2154" s="54" t="s">
        <v>2551</v>
      </c>
      <c r="B2154" s="29">
        <v>697.0</v>
      </c>
      <c r="C2154" s="55">
        <v>697.0</v>
      </c>
      <c r="D2154" s="27">
        <v>0.0</v>
      </c>
      <c r="E2154" s="34"/>
    </row>
    <row r="2155" hidden="1">
      <c r="A2155" s="54" t="s">
        <v>2552</v>
      </c>
      <c r="B2155" s="29">
        <v>10515.0</v>
      </c>
      <c r="C2155" s="55">
        <v>10515.0</v>
      </c>
      <c r="D2155" s="27">
        <v>0.0</v>
      </c>
      <c r="E2155" s="34"/>
    </row>
    <row r="2156" hidden="1">
      <c r="A2156" s="35" t="s">
        <v>2553</v>
      </c>
      <c r="B2156" s="29">
        <v>384130.5</v>
      </c>
      <c r="C2156" s="55">
        <v>384593.5</v>
      </c>
      <c r="D2156" s="27">
        <v>463.0</v>
      </c>
      <c r="E2156" s="34"/>
    </row>
    <row r="2157" hidden="1">
      <c r="A2157" s="36" t="s">
        <v>2554</v>
      </c>
      <c r="B2157" s="37">
        <v>0.5</v>
      </c>
      <c r="C2157" s="27">
        <v>-97.5</v>
      </c>
      <c r="D2157" s="27">
        <v>-98.0</v>
      </c>
      <c r="E2157" s="38"/>
    </row>
    <row r="2158" hidden="1"/>
    <row r="2159" hidden="1"/>
    <row r="2160" hidden="1">
      <c r="A2160" s="5" t="s">
        <v>2524</v>
      </c>
      <c r="B2160" s="6"/>
      <c r="C2160" s="6"/>
      <c r="D2160" s="6"/>
      <c r="E2160" s="7"/>
    </row>
    <row r="2161" hidden="1">
      <c r="A2161" s="10"/>
      <c r="B2161" s="11"/>
      <c r="C2161" s="11"/>
      <c r="D2161" s="11"/>
      <c r="E2161" s="12"/>
    </row>
    <row r="2162" hidden="1">
      <c r="A2162" s="5" t="s">
        <v>2526</v>
      </c>
      <c r="B2162" s="6"/>
      <c r="C2162" s="6"/>
      <c r="D2162" s="6"/>
      <c r="E2162" s="7"/>
    </row>
    <row r="2163" hidden="1">
      <c r="A2163" s="10"/>
      <c r="B2163" s="11"/>
      <c r="C2163" s="11"/>
      <c r="D2163" s="11"/>
      <c r="E2163" s="12"/>
    </row>
    <row r="2164" hidden="1">
      <c r="A2164" s="13">
        <v>45950.0</v>
      </c>
      <c r="B2164" s="6"/>
      <c r="C2164" s="50" t="s">
        <v>2527</v>
      </c>
      <c r="D2164" s="15">
        <v>45956.0</v>
      </c>
      <c r="E2164" s="7"/>
    </row>
    <row r="2165" hidden="1">
      <c r="A2165" s="10"/>
      <c r="B2165" s="11"/>
      <c r="C2165" s="16"/>
      <c r="D2165" s="11"/>
      <c r="E2165" s="12"/>
    </row>
    <row r="2166" hidden="1">
      <c r="A2166" s="51" t="s">
        <v>3211</v>
      </c>
      <c r="B2166" s="7"/>
      <c r="C2166" s="16"/>
      <c r="D2166" s="52" t="s">
        <v>3212</v>
      </c>
      <c r="E2166" s="7"/>
    </row>
    <row r="2167" hidden="1">
      <c r="A2167" s="10"/>
      <c r="B2167" s="12"/>
      <c r="C2167" s="16"/>
      <c r="D2167" s="11"/>
      <c r="E2167" s="12"/>
    </row>
    <row r="2168" hidden="1">
      <c r="A2168" s="19" t="s">
        <v>2528</v>
      </c>
      <c r="B2168" s="6"/>
      <c r="C2168" s="6"/>
      <c r="D2168" s="6"/>
      <c r="E2168" s="7"/>
    </row>
    <row r="2169" hidden="1">
      <c r="A2169" s="20" t="s">
        <v>2529</v>
      </c>
      <c r="B2169" s="21" t="s">
        <v>2530</v>
      </c>
      <c r="C2169" s="22" t="s">
        <v>2531</v>
      </c>
      <c r="D2169" s="21" t="s">
        <v>2532</v>
      </c>
      <c r="E2169" s="23" t="s">
        <v>13</v>
      </c>
    </row>
    <row r="2170" hidden="1">
      <c r="A2170" s="53" t="s">
        <v>2533</v>
      </c>
      <c r="B2170" s="25">
        <v>37588.0</v>
      </c>
      <c r="C2170" s="26">
        <v>33490.0</v>
      </c>
      <c r="D2170" s="27">
        <v>-4098.0</v>
      </c>
      <c r="E2170" s="28"/>
    </row>
    <row r="2171" hidden="1">
      <c r="A2171" s="53" t="s">
        <v>2535</v>
      </c>
      <c r="B2171" s="29">
        <v>38001.0</v>
      </c>
      <c r="C2171" s="26">
        <v>38001.0</v>
      </c>
      <c r="D2171" s="27">
        <v>0.0</v>
      </c>
      <c r="E2171" s="28"/>
    </row>
    <row r="2172" hidden="1">
      <c r="A2172" s="53" t="s">
        <v>2536</v>
      </c>
      <c r="B2172" s="29">
        <v>120.0</v>
      </c>
      <c r="C2172" s="26">
        <v>120.0</v>
      </c>
      <c r="D2172" s="27">
        <v>0.0</v>
      </c>
      <c r="E2172" s="28"/>
    </row>
    <row r="2173" hidden="1">
      <c r="A2173" s="53" t="s">
        <v>2538</v>
      </c>
      <c r="B2173" s="29">
        <v>2500.0</v>
      </c>
      <c r="C2173" s="26">
        <v>6500.0</v>
      </c>
      <c r="D2173" s="27">
        <v>4000.0</v>
      </c>
      <c r="E2173" s="28"/>
    </row>
    <row r="2174" hidden="1">
      <c r="A2174" s="31" t="s">
        <v>2540</v>
      </c>
      <c r="B2174" s="29">
        <v>0.0</v>
      </c>
      <c r="C2174" s="26"/>
      <c r="D2174" s="27">
        <v>0.0</v>
      </c>
      <c r="E2174" s="28"/>
    </row>
    <row r="2175" hidden="1">
      <c r="A2175" s="31" t="s">
        <v>2541</v>
      </c>
      <c r="B2175" s="29">
        <v>0.0</v>
      </c>
      <c r="C2175" s="26"/>
      <c r="D2175" s="27">
        <v>0.0</v>
      </c>
      <c r="E2175" s="28"/>
    </row>
    <row r="2176" hidden="1">
      <c r="A2176" s="31" t="s">
        <v>2543</v>
      </c>
      <c r="B2176" s="29">
        <v>0.0</v>
      </c>
      <c r="C2176" s="26"/>
      <c r="D2176" s="27">
        <v>0.0</v>
      </c>
      <c r="E2176" s="28"/>
    </row>
    <row r="2177" hidden="1">
      <c r="A2177" s="31" t="s">
        <v>2545</v>
      </c>
      <c r="B2177" s="29">
        <v>7760.0</v>
      </c>
      <c r="C2177" s="26">
        <v>7760.0</v>
      </c>
      <c r="D2177" s="27">
        <v>0.0</v>
      </c>
      <c r="E2177" s="28"/>
    </row>
    <row r="2178" hidden="1">
      <c r="A2178" s="54" t="s">
        <v>2546</v>
      </c>
      <c r="B2178" s="29">
        <v>95502.0</v>
      </c>
      <c r="C2178" s="29">
        <v>95502.0</v>
      </c>
      <c r="D2178" s="27">
        <v>0.0</v>
      </c>
      <c r="E2178" s="34"/>
    </row>
    <row r="2179" hidden="1">
      <c r="A2179" s="54" t="s">
        <v>2547</v>
      </c>
      <c r="B2179" s="29">
        <v>34058.0</v>
      </c>
      <c r="C2179" s="55">
        <v>34058.0</v>
      </c>
      <c r="D2179" s="27">
        <v>0.0</v>
      </c>
      <c r="E2179" s="34"/>
    </row>
    <row r="2180" hidden="1">
      <c r="A2180" s="54" t="s">
        <v>2548</v>
      </c>
      <c r="B2180" s="29">
        <v>74393.0</v>
      </c>
      <c r="C2180" s="55">
        <v>74393.0</v>
      </c>
      <c r="D2180" s="27">
        <v>0.0</v>
      </c>
      <c r="E2180" s="34"/>
    </row>
    <row r="2181" hidden="1">
      <c r="A2181" s="54" t="s">
        <v>2549</v>
      </c>
      <c r="B2181" s="29">
        <v>93512.0</v>
      </c>
      <c r="C2181" s="55">
        <v>93975.0</v>
      </c>
      <c r="D2181" s="27">
        <v>463.0</v>
      </c>
      <c r="E2181" s="34"/>
    </row>
    <row r="2182" hidden="1">
      <c r="A2182" s="54" t="s">
        <v>2551</v>
      </c>
      <c r="B2182" s="29">
        <v>697.0</v>
      </c>
      <c r="C2182" s="55">
        <v>697.0</v>
      </c>
      <c r="D2182" s="27">
        <v>0.0</v>
      </c>
      <c r="E2182" s="34"/>
    </row>
    <row r="2183" hidden="1">
      <c r="A2183" s="54" t="s">
        <v>2552</v>
      </c>
      <c r="B2183" s="29">
        <v>10515.0</v>
      </c>
      <c r="C2183" s="55">
        <v>10515.0</v>
      </c>
      <c r="D2183" s="27">
        <v>0.0</v>
      </c>
      <c r="E2183" s="34"/>
    </row>
    <row r="2184" hidden="1">
      <c r="A2184" s="35" t="s">
        <v>2553</v>
      </c>
      <c r="B2184" s="29">
        <v>384130.5</v>
      </c>
      <c r="C2184" s="55">
        <v>384593.5</v>
      </c>
      <c r="D2184" s="27">
        <v>463.0</v>
      </c>
      <c r="E2184" s="34"/>
    </row>
    <row r="2185" hidden="1">
      <c r="A2185" s="36" t="s">
        <v>2554</v>
      </c>
      <c r="B2185" s="37">
        <v>0.5</v>
      </c>
      <c r="C2185" s="27">
        <v>-97.5</v>
      </c>
      <c r="D2185" s="27">
        <v>-98.0</v>
      </c>
      <c r="E2185" s="38"/>
    </row>
    <row r="2186" hidden="1"/>
    <row r="2187" hidden="1"/>
    <row r="2188" hidden="1">
      <c r="A2188" s="5" t="s">
        <v>2524</v>
      </c>
      <c r="B2188" s="6"/>
      <c r="C2188" s="6"/>
      <c r="D2188" s="6"/>
      <c r="E2188" s="7"/>
    </row>
    <row r="2189" hidden="1">
      <c r="A2189" s="10"/>
      <c r="B2189" s="11"/>
      <c r="C2189" s="11"/>
      <c r="D2189" s="11"/>
      <c r="E2189" s="12"/>
    </row>
    <row r="2190" hidden="1">
      <c r="A2190" s="5" t="s">
        <v>2526</v>
      </c>
      <c r="B2190" s="6"/>
      <c r="C2190" s="6"/>
      <c r="D2190" s="6"/>
      <c r="E2190" s="7"/>
    </row>
    <row r="2191" hidden="1">
      <c r="A2191" s="10"/>
      <c r="B2191" s="11"/>
      <c r="C2191" s="11"/>
      <c r="D2191" s="11"/>
      <c r="E2191" s="12"/>
    </row>
    <row r="2192" hidden="1">
      <c r="A2192" s="13">
        <v>45957.0</v>
      </c>
      <c r="B2192" s="6"/>
      <c r="C2192" s="50" t="s">
        <v>2527</v>
      </c>
      <c r="D2192" s="15">
        <v>45961.0</v>
      </c>
      <c r="E2192" s="7"/>
    </row>
    <row r="2193" hidden="1">
      <c r="A2193" s="10"/>
      <c r="B2193" s="11"/>
      <c r="C2193" s="16"/>
      <c r="D2193" s="11"/>
      <c r="E2193" s="12"/>
    </row>
    <row r="2194" hidden="1">
      <c r="A2194" s="51" t="s">
        <v>3211</v>
      </c>
      <c r="B2194" s="7"/>
      <c r="C2194" s="16"/>
      <c r="D2194" s="52" t="s">
        <v>3218</v>
      </c>
      <c r="E2194" s="7"/>
    </row>
    <row r="2195" hidden="1">
      <c r="A2195" s="10"/>
      <c r="B2195" s="12"/>
      <c r="C2195" s="16"/>
      <c r="D2195" s="11"/>
      <c r="E2195" s="12"/>
    </row>
    <row r="2196" hidden="1">
      <c r="A2196" s="19" t="s">
        <v>2528</v>
      </c>
      <c r="B2196" s="6"/>
      <c r="C2196" s="6"/>
      <c r="D2196" s="6"/>
      <c r="E2196" s="7"/>
    </row>
    <row r="2197" hidden="1">
      <c r="A2197" s="20" t="s">
        <v>2529</v>
      </c>
      <c r="B2197" s="21" t="s">
        <v>2530</v>
      </c>
      <c r="C2197" s="22" t="s">
        <v>2531</v>
      </c>
      <c r="D2197" s="21" t="s">
        <v>2532</v>
      </c>
      <c r="E2197" s="23" t="s">
        <v>13</v>
      </c>
    </row>
    <row r="2198" hidden="1">
      <c r="A2198" s="53" t="s">
        <v>2533</v>
      </c>
      <c r="B2198" s="25">
        <v>19966.0</v>
      </c>
      <c r="C2198" s="26">
        <v>6772.0</v>
      </c>
      <c r="D2198" s="27">
        <v>-13194.0</v>
      </c>
      <c r="E2198" s="28"/>
    </row>
    <row r="2199" hidden="1">
      <c r="A2199" s="53" t="s">
        <v>2535</v>
      </c>
      <c r="B2199" s="29">
        <v>24677.0</v>
      </c>
      <c r="C2199" s="26">
        <v>24677.0</v>
      </c>
      <c r="D2199" s="27">
        <v>0.0</v>
      </c>
      <c r="E2199" s="28"/>
    </row>
    <row r="2200" hidden="1">
      <c r="A2200" s="53" t="s">
        <v>2536</v>
      </c>
      <c r="B2200" s="29">
        <v>0.0</v>
      </c>
      <c r="C2200" s="26"/>
      <c r="D2200" s="27">
        <v>0.0</v>
      </c>
      <c r="E2200" s="28"/>
    </row>
    <row r="2201" hidden="1">
      <c r="A2201" s="53" t="s">
        <v>2538</v>
      </c>
      <c r="B2201" s="29">
        <v>2000.0</v>
      </c>
      <c r="C2201" s="26">
        <v>4000.0</v>
      </c>
      <c r="D2201" s="27">
        <v>2000.0</v>
      </c>
      <c r="E2201" s="28" t="s">
        <v>3311</v>
      </c>
    </row>
    <row r="2202" hidden="1">
      <c r="A2202" s="31" t="s">
        <v>2540</v>
      </c>
      <c r="B2202" s="29">
        <v>0.0</v>
      </c>
      <c r="C2202" s="26"/>
      <c r="D2202" s="27">
        <v>0.0</v>
      </c>
      <c r="E2202" s="28"/>
    </row>
    <row r="2203" hidden="1">
      <c r="A2203" s="31" t="s">
        <v>2541</v>
      </c>
      <c r="B2203" s="29">
        <v>110.0</v>
      </c>
      <c r="C2203" s="26">
        <v>110.0</v>
      </c>
      <c r="D2203" s="27">
        <v>0.0</v>
      </c>
      <c r="E2203" s="28"/>
    </row>
    <row r="2204" hidden="1">
      <c r="A2204" s="31" t="s">
        <v>2543</v>
      </c>
      <c r="B2204" s="29">
        <v>0.0</v>
      </c>
      <c r="C2204" s="26">
        <v>11194.0</v>
      </c>
      <c r="D2204" s="27">
        <v>11194.0</v>
      </c>
      <c r="E2204" s="28" t="s">
        <v>3312</v>
      </c>
    </row>
    <row r="2205" hidden="1">
      <c r="A2205" s="31" t="s">
        <v>2545</v>
      </c>
      <c r="B2205" s="29">
        <v>4720.0</v>
      </c>
      <c r="C2205" s="26">
        <v>4720.0</v>
      </c>
      <c r="D2205" s="27">
        <v>0.0</v>
      </c>
      <c r="E2205" s="28"/>
    </row>
    <row r="2206" hidden="1">
      <c r="A2206" s="54" t="s">
        <v>2546</v>
      </c>
      <c r="B2206" s="29">
        <v>64061.0</v>
      </c>
      <c r="C2206" s="29">
        <v>64061.0</v>
      </c>
      <c r="D2206" s="27">
        <v>0.0</v>
      </c>
      <c r="E2206" s="34"/>
    </row>
    <row r="2207" hidden="1">
      <c r="A2207" s="54" t="s">
        <v>2547</v>
      </c>
      <c r="B2207" s="29">
        <v>21537.0</v>
      </c>
      <c r="C2207" s="55">
        <v>21537.0</v>
      </c>
      <c r="D2207" s="27">
        <v>0.0</v>
      </c>
      <c r="E2207" s="34"/>
    </row>
    <row r="2208" hidden="1">
      <c r="A2208" s="54" t="s">
        <v>2548</v>
      </c>
      <c r="B2208" s="29">
        <v>49652.0</v>
      </c>
      <c r="C2208" s="55">
        <v>49652.0</v>
      </c>
      <c r="D2208" s="27">
        <v>0.0</v>
      </c>
      <c r="E2208" s="34"/>
    </row>
    <row r="2209" hidden="1">
      <c r="A2209" s="54" t="s">
        <v>2549</v>
      </c>
      <c r="B2209" s="29">
        <v>70461.5</v>
      </c>
      <c r="C2209" s="55">
        <v>70461.5</v>
      </c>
      <c r="D2209" s="27">
        <v>0.0</v>
      </c>
      <c r="E2209" s="34"/>
    </row>
    <row r="2210" hidden="1">
      <c r="A2210" s="54" t="s">
        <v>2551</v>
      </c>
      <c r="B2210" s="29">
        <v>0.0</v>
      </c>
      <c r="C2210" s="55">
        <v>0.0</v>
      </c>
      <c r="D2210" s="27">
        <v>0.0</v>
      </c>
      <c r="E2210" s="34"/>
    </row>
    <row r="2211" hidden="1">
      <c r="A2211" s="54" t="s">
        <v>2552</v>
      </c>
      <c r="B2211" s="29">
        <v>7860.0</v>
      </c>
      <c r="C2211" s="55">
        <v>7860.0</v>
      </c>
      <c r="D2211" s="27">
        <v>0.0</v>
      </c>
      <c r="E2211" s="34"/>
    </row>
    <row r="2212" hidden="1">
      <c r="A2212" s="35" t="s">
        <v>2553</v>
      </c>
      <c r="B2212" s="29">
        <v>257184.0</v>
      </c>
      <c r="C2212" s="55">
        <v>257184.0</v>
      </c>
      <c r="D2212" s="27">
        <v>0.0</v>
      </c>
      <c r="E2212" s="34"/>
    </row>
    <row r="2213" hidden="1">
      <c r="A2213" s="36" t="s">
        <v>2554</v>
      </c>
      <c r="B2213" s="37">
        <v>0.5</v>
      </c>
      <c r="C2213" s="27">
        <v>0.5</v>
      </c>
      <c r="D2213" s="27">
        <v>0.0</v>
      </c>
      <c r="E2213" s="38"/>
    </row>
    <row r="2214" hidden="1"/>
    <row r="2215" hidden="1"/>
    <row r="2216" hidden="1">
      <c r="A2216" s="5" t="s">
        <v>2524</v>
      </c>
      <c r="B2216" s="6"/>
      <c r="C2216" s="6"/>
      <c r="D2216" s="6"/>
      <c r="E2216" s="7"/>
    </row>
    <row r="2217" hidden="1">
      <c r="A2217" s="10"/>
      <c r="B2217" s="11"/>
      <c r="C2217" s="11"/>
      <c r="D2217" s="11"/>
      <c r="E2217" s="12"/>
    </row>
    <row r="2218" hidden="1">
      <c r="A2218" s="5" t="s">
        <v>2526</v>
      </c>
      <c r="B2218" s="6"/>
      <c r="C2218" s="6"/>
      <c r="D2218" s="6"/>
      <c r="E2218" s="7"/>
    </row>
    <row r="2219" hidden="1">
      <c r="A2219" s="10"/>
      <c r="B2219" s="11"/>
      <c r="C2219" s="11"/>
      <c r="D2219" s="11"/>
      <c r="E2219" s="12"/>
    </row>
    <row r="2220" hidden="1">
      <c r="A2220" s="13">
        <v>45962.0</v>
      </c>
      <c r="B2220" s="6"/>
      <c r="C2220" s="50" t="s">
        <v>2527</v>
      </c>
      <c r="D2220" s="15">
        <v>45963.0</v>
      </c>
      <c r="E2220" s="7"/>
    </row>
    <row r="2221" hidden="1">
      <c r="A2221" s="10"/>
      <c r="B2221" s="11"/>
      <c r="C2221" s="16"/>
      <c r="D2221" s="11"/>
      <c r="E2221" s="12"/>
    </row>
    <row r="2222" hidden="1">
      <c r="A2222" s="51" t="s">
        <v>3220</v>
      </c>
      <c r="B2222" s="7"/>
      <c r="C2222" s="16"/>
      <c r="D2222" s="52" t="s">
        <v>3212</v>
      </c>
      <c r="E2222" s="7"/>
    </row>
    <row r="2223" hidden="1">
      <c r="A2223" s="10"/>
      <c r="B2223" s="12"/>
      <c r="C2223" s="16"/>
      <c r="D2223" s="11"/>
      <c r="E2223" s="12"/>
    </row>
    <row r="2224" hidden="1">
      <c r="A2224" s="19" t="s">
        <v>2528</v>
      </c>
      <c r="B2224" s="6"/>
      <c r="C2224" s="6"/>
      <c r="D2224" s="6"/>
      <c r="E2224" s="7"/>
    </row>
    <row r="2225" hidden="1">
      <c r="A2225" s="20" t="s">
        <v>2529</v>
      </c>
      <c r="B2225" s="21" t="s">
        <v>2530</v>
      </c>
      <c r="C2225" s="22" t="s">
        <v>2531</v>
      </c>
      <c r="D2225" s="21" t="s">
        <v>2532</v>
      </c>
      <c r="E2225" s="23" t="s">
        <v>13</v>
      </c>
    </row>
    <row r="2226" hidden="1">
      <c r="A2226" s="53" t="s">
        <v>2533</v>
      </c>
      <c r="B2226" s="25">
        <v>15909.0</v>
      </c>
      <c r="C2226" s="26">
        <v>13080.0</v>
      </c>
      <c r="D2226" s="27">
        <v>-2829.0</v>
      </c>
      <c r="E2226" s="28"/>
    </row>
    <row r="2227" hidden="1">
      <c r="A2227" s="53" t="s">
        <v>2535</v>
      </c>
      <c r="B2227" s="29">
        <v>8264.0</v>
      </c>
      <c r="C2227" s="26">
        <v>8264.0</v>
      </c>
      <c r="D2227" s="27">
        <v>0.0</v>
      </c>
      <c r="E2227" s="28"/>
    </row>
    <row r="2228" hidden="1">
      <c r="A2228" s="53" t="s">
        <v>2536</v>
      </c>
      <c r="B2228" s="29">
        <v>0.0</v>
      </c>
      <c r="C2228" s="26"/>
      <c r="D2228" s="27">
        <v>0.0</v>
      </c>
      <c r="E2228" s="28"/>
    </row>
    <row r="2229" hidden="1">
      <c r="A2229" s="53" t="s">
        <v>2538</v>
      </c>
      <c r="B2229" s="29">
        <v>1000.0</v>
      </c>
      <c r="C2229" s="26">
        <v>3829.0</v>
      </c>
      <c r="D2229" s="27">
        <v>2829.0</v>
      </c>
      <c r="E2229" s="28" t="s">
        <v>3313</v>
      </c>
    </row>
    <row r="2230" hidden="1">
      <c r="A2230" s="31" t="s">
        <v>2540</v>
      </c>
      <c r="B2230" s="29">
        <v>0.0</v>
      </c>
      <c r="C2230" s="26"/>
      <c r="D2230" s="27">
        <v>0.0</v>
      </c>
      <c r="E2230" s="28"/>
    </row>
    <row r="2231" hidden="1">
      <c r="A2231" s="31" t="s">
        <v>2541</v>
      </c>
      <c r="B2231" s="29">
        <v>0.0</v>
      </c>
      <c r="C2231" s="26"/>
      <c r="D2231" s="27">
        <v>0.0</v>
      </c>
      <c r="E2231" s="28"/>
    </row>
    <row r="2232" hidden="1">
      <c r="A2232" s="31" t="s">
        <v>2543</v>
      </c>
      <c r="B2232" s="29">
        <v>0.0</v>
      </c>
      <c r="C2232" s="26"/>
      <c r="D2232" s="27">
        <v>0.0</v>
      </c>
      <c r="E2232" s="28"/>
    </row>
    <row r="2233" hidden="1">
      <c r="A2233" s="31" t="s">
        <v>2545</v>
      </c>
      <c r="B2233" s="29">
        <v>3040.0</v>
      </c>
      <c r="C2233" s="26">
        <v>3040.0</v>
      </c>
      <c r="D2233" s="27">
        <v>0.0</v>
      </c>
      <c r="E2233" s="28"/>
    </row>
    <row r="2234" hidden="1">
      <c r="A2234" s="54" t="s">
        <v>2546</v>
      </c>
      <c r="B2234" s="29">
        <v>26137.0</v>
      </c>
      <c r="C2234" s="29">
        <v>26137.0</v>
      </c>
      <c r="D2234" s="27">
        <v>0.0</v>
      </c>
      <c r="E2234" s="34"/>
    </row>
    <row r="2235" hidden="1">
      <c r="A2235" s="54" t="s">
        <v>2547</v>
      </c>
      <c r="B2235" s="29">
        <v>7514.0</v>
      </c>
      <c r="C2235" s="55">
        <v>7514.0</v>
      </c>
      <c r="D2235" s="27">
        <v>0.0</v>
      </c>
      <c r="E2235" s="34"/>
    </row>
    <row r="2236" hidden="1">
      <c r="A2236" s="54" t="s">
        <v>2548</v>
      </c>
      <c r="B2236" s="29">
        <v>21086.0</v>
      </c>
      <c r="C2236" s="55">
        <v>21086.0</v>
      </c>
      <c r="D2236" s="27">
        <v>0.0</v>
      </c>
      <c r="E2236" s="34"/>
    </row>
    <row r="2237" hidden="1">
      <c r="A2237" s="54" t="s">
        <v>2549</v>
      </c>
      <c r="B2237" s="29">
        <v>31154.0</v>
      </c>
      <c r="C2237" s="55">
        <v>31154.0</v>
      </c>
      <c r="D2237" s="27">
        <v>0.0</v>
      </c>
      <c r="E2237" s="34"/>
    </row>
    <row r="2238" hidden="1">
      <c r="A2238" s="54" t="s">
        <v>2551</v>
      </c>
      <c r="B2238" s="29">
        <v>0.0</v>
      </c>
      <c r="C2238" s="55">
        <v>0.0</v>
      </c>
      <c r="D2238" s="27">
        <v>0.0</v>
      </c>
      <c r="E2238" s="34"/>
    </row>
    <row r="2239" hidden="1">
      <c r="A2239" s="54" t="s">
        <v>2552</v>
      </c>
      <c r="B2239" s="29">
        <v>5366.0</v>
      </c>
      <c r="C2239" s="55">
        <v>5366.0</v>
      </c>
      <c r="D2239" s="27">
        <v>0.0</v>
      </c>
      <c r="E2239" s="34"/>
    </row>
    <row r="2240" hidden="1">
      <c r="A2240" s="35" t="s">
        <v>2553</v>
      </c>
      <c r="B2240" s="29">
        <v>114104.0</v>
      </c>
      <c r="C2240" s="55">
        <v>114104.0</v>
      </c>
      <c r="D2240" s="27">
        <v>0.0</v>
      </c>
      <c r="E2240" s="34"/>
    </row>
    <row r="2241" hidden="1">
      <c r="A2241" s="36" t="s">
        <v>2554</v>
      </c>
      <c r="B2241" s="37">
        <v>0.0</v>
      </c>
      <c r="C2241" s="27">
        <v>0.0</v>
      </c>
      <c r="D2241" s="27">
        <v>0.0</v>
      </c>
      <c r="E2241" s="38"/>
    </row>
    <row r="2242" hidden="1"/>
    <row r="2243" hidden="1"/>
    <row r="2244" hidden="1">
      <c r="A2244" s="5" t="s">
        <v>2524</v>
      </c>
      <c r="B2244" s="6"/>
      <c r="C2244" s="6"/>
      <c r="D2244" s="6"/>
      <c r="E2244" s="7"/>
    </row>
    <row r="2245" hidden="1">
      <c r="A2245" s="10"/>
      <c r="B2245" s="11"/>
      <c r="C2245" s="11"/>
      <c r="D2245" s="11"/>
      <c r="E2245" s="12"/>
    </row>
    <row r="2246" hidden="1">
      <c r="A2246" s="5" t="s">
        <v>2526</v>
      </c>
      <c r="B2246" s="6"/>
      <c r="C2246" s="6"/>
      <c r="D2246" s="6"/>
      <c r="E2246" s="7"/>
    </row>
    <row r="2247" hidden="1">
      <c r="A2247" s="10"/>
      <c r="B2247" s="11"/>
      <c r="C2247" s="11"/>
      <c r="D2247" s="11"/>
      <c r="E2247" s="12"/>
    </row>
    <row r="2248" hidden="1">
      <c r="A2248" s="13">
        <v>45964.0</v>
      </c>
      <c r="B2248" s="6"/>
      <c r="C2248" s="50" t="s">
        <v>2527</v>
      </c>
      <c r="D2248" s="15">
        <v>45970.0</v>
      </c>
      <c r="E2248" s="7"/>
    </row>
    <row r="2249" hidden="1">
      <c r="A2249" s="10"/>
      <c r="B2249" s="11"/>
      <c r="C2249" s="16"/>
      <c r="D2249" s="11"/>
      <c r="E2249" s="12"/>
    </row>
    <row r="2250" hidden="1">
      <c r="A2250" s="51" t="s">
        <v>3211</v>
      </c>
      <c r="B2250" s="7"/>
      <c r="C2250" s="16"/>
      <c r="D2250" s="52" t="s">
        <v>3212</v>
      </c>
      <c r="E2250" s="7"/>
    </row>
    <row r="2251" hidden="1">
      <c r="A2251" s="10"/>
      <c r="B2251" s="12"/>
      <c r="C2251" s="16"/>
      <c r="D2251" s="11"/>
      <c r="E2251" s="12"/>
    </row>
    <row r="2252" hidden="1">
      <c r="A2252" s="19" t="s">
        <v>2528</v>
      </c>
      <c r="B2252" s="6"/>
      <c r="C2252" s="6"/>
      <c r="D2252" s="6"/>
      <c r="E2252" s="7"/>
    </row>
    <row r="2253" hidden="1">
      <c r="A2253" s="20" t="s">
        <v>2529</v>
      </c>
      <c r="B2253" s="21" t="s">
        <v>2530</v>
      </c>
      <c r="C2253" s="22" t="s">
        <v>2531</v>
      </c>
      <c r="D2253" s="21" t="s">
        <v>2532</v>
      </c>
      <c r="E2253" s="23" t="s">
        <v>13</v>
      </c>
    </row>
    <row r="2254" hidden="1">
      <c r="A2254" s="53" t="s">
        <v>2533</v>
      </c>
      <c r="B2254" s="25">
        <v>33094.0</v>
      </c>
      <c r="C2254" s="26">
        <v>19898.0</v>
      </c>
      <c r="D2254" s="27">
        <v>-13196.0</v>
      </c>
      <c r="E2254" s="28"/>
    </row>
    <row r="2255" hidden="1">
      <c r="A2255" s="53" t="s">
        <v>2535</v>
      </c>
      <c r="B2255" s="29">
        <v>36063.0</v>
      </c>
      <c r="C2255" s="26">
        <v>36063.0</v>
      </c>
      <c r="D2255" s="27">
        <v>0.0</v>
      </c>
      <c r="E2255" s="28"/>
    </row>
    <row r="2256" hidden="1">
      <c r="A2256" s="53" t="s">
        <v>2536</v>
      </c>
      <c r="B2256" s="29">
        <v>0.0</v>
      </c>
      <c r="C2256" s="26"/>
      <c r="D2256" s="27">
        <v>0.0</v>
      </c>
      <c r="E2256" s="28" t="s">
        <v>2537</v>
      </c>
    </row>
    <row r="2257" hidden="1">
      <c r="A2257" s="53" t="s">
        <v>2538</v>
      </c>
      <c r="B2257" s="29">
        <v>3000.0</v>
      </c>
      <c r="C2257" s="26">
        <v>4999.0</v>
      </c>
      <c r="D2257" s="27">
        <v>1999.0</v>
      </c>
      <c r="E2257" s="28" t="s">
        <v>3314</v>
      </c>
    </row>
    <row r="2258" hidden="1">
      <c r="A2258" s="31" t="s">
        <v>2540</v>
      </c>
      <c r="B2258" s="29">
        <v>0.0</v>
      </c>
      <c r="C2258" s="26"/>
      <c r="D2258" s="27">
        <v>0.0</v>
      </c>
      <c r="E2258" s="28"/>
    </row>
    <row r="2259" hidden="1">
      <c r="A2259" s="31" t="s">
        <v>2541</v>
      </c>
      <c r="B2259" s="29">
        <v>0.0</v>
      </c>
      <c r="C2259" s="26">
        <v>11194.0</v>
      </c>
      <c r="D2259" s="27">
        <v>11194.0</v>
      </c>
      <c r="E2259" s="28" t="s">
        <v>3315</v>
      </c>
    </row>
    <row r="2260" hidden="1">
      <c r="A2260" s="31" t="s">
        <v>2543</v>
      </c>
      <c r="B2260" s="29">
        <v>1335.0</v>
      </c>
      <c r="C2260" s="26">
        <v>1335.0</v>
      </c>
      <c r="D2260" s="27">
        <v>0.0</v>
      </c>
      <c r="E2260" s="28" t="s">
        <v>3316</v>
      </c>
    </row>
    <row r="2261" hidden="1">
      <c r="A2261" s="31" t="s">
        <v>2545</v>
      </c>
      <c r="B2261" s="29">
        <v>6680.0</v>
      </c>
      <c r="C2261" s="26">
        <v>6680.0</v>
      </c>
      <c r="D2261" s="27">
        <v>0.0</v>
      </c>
      <c r="E2261" s="28"/>
    </row>
    <row r="2262" hidden="1">
      <c r="A2262" s="54" t="s">
        <v>2546</v>
      </c>
      <c r="B2262" s="29">
        <v>87700.0</v>
      </c>
      <c r="C2262" s="29">
        <v>87700.0</v>
      </c>
      <c r="D2262" s="27">
        <v>0.0</v>
      </c>
      <c r="E2262" s="34"/>
    </row>
    <row r="2263" hidden="1">
      <c r="A2263" s="54" t="s">
        <v>2547</v>
      </c>
      <c r="B2263" s="29">
        <v>32116.0</v>
      </c>
      <c r="C2263" s="55">
        <v>32679.0</v>
      </c>
      <c r="D2263" s="27">
        <v>563.0</v>
      </c>
      <c r="E2263" s="34"/>
    </row>
    <row r="2264" hidden="1">
      <c r="A2264" s="54" t="s">
        <v>2548</v>
      </c>
      <c r="B2264" s="29">
        <v>77893.0</v>
      </c>
      <c r="C2264" s="55">
        <v>77893.0</v>
      </c>
      <c r="D2264" s="27">
        <v>0.0</v>
      </c>
      <c r="E2264" s="34"/>
    </row>
    <row r="2265" hidden="1">
      <c r="A2265" s="54" t="s">
        <v>2549</v>
      </c>
      <c r="B2265" s="29">
        <v>96280.5</v>
      </c>
      <c r="C2265" s="55">
        <v>96918.5</v>
      </c>
      <c r="D2265" s="27">
        <v>638.0</v>
      </c>
      <c r="E2265" s="34"/>
    </row>
    <row r="2266" hidden="1">
      <c r="A2266" s="54" t="s">
        <v>2551</v>
      </c>
      <c r="B2266" s="29">
        <v>497.0</v>
      </c>
      <c r="C2266" s="55">
        <v>497.0</v>
      </c>
      <c r="D2266" s="27">
        <v>0.0</v>
      </c>
      <c r="E2266" s="34"/>
    </row>
    <row r="2267" hidden="1">
      <c r="A2267" s="54" t="s">
        <v>2552</v>
      </c>
      <c r="B2267" s="29">
        <v>12292.0</v>
      </c>
      <c r="C2267" s="55">
        <v>12292.0</v>
      </c>
      <c r="D2267" s="27">
        <v>0.0</v>
      </c>
      <c r="E2267" s="34"/>
    </row>
    <row r="2268" hidden="1">
      <c r="A2268" s="35" t="s">
        <v>2553</v>
      </c>
      <c r="B2268" s="29">
        <v>374655.5</v>
      </c>
      <c r="C2268" s="55">
        <v>375856.5</v>
      </c>
      <c r="D2268" s="27">
        <v>1201.0</v>
      </c>
      <c r="E2268" s="34"/>
    </row>
    <row r="2269" hidden="1">
      <c r="A2269" s="36" t="s">
        <v>2554</v>
      </c>
      <c r="B2269" s="37">
        <v>3.0</v>
      </c>
      <c r="C2269" s="27">
        <v>0.0</v>
      </c>
      <c r="D2269" s="27">
        <v>-3.0</v>
      </c>
      <c r="E2269" s="38"/>
    </row>
    <row r="2270" hidden="1"/>
    <row r="2271" hidden="1"/>
    <row r="2272" hidden="1">
      <c r="A2272" s="5" t="s">
        <v>2524</v>
      </c>
      <c r="B2272" s="6"/>
      <c r="C2272" s="6"/>
      <c r="D2272" s="6"/>
      <c r="E2272" s="7"/>
    </row>
    <row r="2273" hidden="1">
      <c r="A2273" s="10"/>
      <c r="B2273" s="11"/>
      <c r="C2273" s="11"/>
      <c r="D2273" s="11"/>
      <c r="E2273" s="12"/>
    </row>
    <row r="2274" hidden="1">
      <c r="A2274" s="5" t="s">
        <v>2526</v>
      </c>
      <c r="B2274" s="6"/>
      <c r="C2274" s="6"/>
      <c r="D2274" s="6"/>
      <c r="E2274" s="7"/>
    </row>
    <row r="2275" hidden="1">
      <c r="A2275" s="10"/>
      <c r="B2275" s="11"/>
      <c r="C2275" s="11"/>
      <c r="D2275" s="11"/>
      <c r="E2275" s="12"/>
    </row>
    <row r="2276" hidden="1">
      <c r="A2276" s="13">
        <v>45964.0</v>
      </c>
      <c r="B2276" s="6"/>
      <c r="C2276" s="50" t="s">
        <v>2527</v>
      </c>
      <c r="D2276" s="15">
        <v>45970.0</v>
      </c>
      <c r="E2276" s="7"/>
    </row>
    <row r="2277" hidden="1">
      <c r="A2277" s="10"/>
      <c r="B2277" s="11"/>
      <c r="C2277" s="16"/>
      <c r="D2277" s="11"/>
      <c r="E2277" s="12"/>
    </row>
    <row r="2278" hidden="1">
      <c r="A2278" s="51" t="s">
        <v>3211</v>
      </c>
      <c r="B2278" s="7"/>
      <c r="C2278" s="16"/>
      <c r="D2278" s="52" t="s">
        <v>3212</v>
      </c>
      <c r="E2278" s="7"/>
    </row>
    <row r="2279" hidden="1">
      <c r="A2279" s="10"/>
      <c r="B2279" s="12"/>
      <c r="C2279" s="16"/>
      <c r="D2279" s="11"/>
      <c r="E2279" s="12"/>
    </row>
    <row r="2280" hidden="1">
      <c r="A2280" s="19" t="s">
        <v>2528</v>
      </c>
      <c r="B2280" s="6"/>
      <c r="C2280" s="6"/>
      <c r="D2280" s="6"/>
      <c r="E2280" s="7"/>
    </row>
    <row r="2281" hidden="1">
      <c r="A2281" s="20" t="s">
        <v>2529</v>
      </c>
      <c r="B2281" s="21" t="s">
        <v>2530</v>
      </c>
      <c r="C2281" s="22" t="s">
        <v>2531</v>
      </c>
      <c r="D2281" s="21" t="s">
        <v>2532</v>
      </c>
      <c r="E2281" s="23" t="s">
        <v>13</v>
      </c>
    </row>
    <row r="2282" hidden="1">
      <c r="A2282" s="53" t="s">
        <v>2533</v>
      </c>
      <c r="B2282" s="25">
        <v>33094.0</v>
      </c>
      <c r="C2282" s="26">
        <v>19898.0</v>
      </c>
      <c r="D2282" s="27">
        <v>-13196.0</v>
      </c>
      <c r="E2282" s="28"/>
    </row>
    <row r="2283" hidden="1">
      <c r="A2283" s="53" t="s">
        <v>2535</v>
      </c>
      <c r="B2283" s="29">
        <v>36063.0</v>
      </c>
      <c r="C2283" s="26">
        <v>36063.0</v>
      </c>
      <c r="D2283" s="27">
        <v>0.0</v>
      </c>
      <c r="E2283" s="28"/>
    </row>
    <row r="2284" hidden="1">
      <c r="A2284" s="53" t="s">
        <v>2536</v>
      </c>
      <c r="B2284" s="29">
        <v>0.0</v>
      </c>
      <c r="C2284" s="26"/>
      <c r="D2284" s="27">
        <v>0.0</v>
      </c>
      <c r="E2284" s="28" t="s">
        <v>2537</v>
      </c>
    </row>
    <row r="2285" hidden="1">
      <c r="A2285" s="53" t="s">
        <v>2538</v>
      </c>
      <c r="B2285" s="29">
        <v>3000.0</v>
      </c>
      <c r="C2285" s="26">
        <v>4999.0</v>
      </c>
      <c r="D2285" s="27">
        <v>1999.0</v>
      </c>
      <c r="E2285" s="28" t="s">
        <v>3314</v>
      </c>
    </row>
    <row r="2286" hidden="1">
      <c r="A2286" s="31" t="s">
        <v>2540</v>
      </c>
      <c r="B2286" s="29">
        <v>0.0</v>
      </c>
      <c r="C2286" s="26"/>
      <c r="D2286" s="27">
        <v>0.0</v>
      </c>
      <c r="E2286" s="28"/>
    </row>
    <row r="2287" hidden="1">
      <c r="A2287" s="31" t="s">
        <v>2541</v>
      </c>
      <c r="B2287" s="29">
        <v>0.0</v>
      </c>
      <c r="C2287" s="26">
        <v>11194.0</v>
      </c>
      <c r="D2287" s="27">
        <v>11194.0</v>
      </c>
      <c r="E2287" s="28" t="s">
        <v>3315</v>
      </c>
    </row>
    <row r="2288" hidden="1">
      <c r="A2288" s="31" t="s">
        <v>2543</v>
      </c>
      <c r="B2288" s="29">
        <v>1335.0</v>
      </c>
      <c r="C2288" s="26">
        <v>1335.0</v>
      </c>
      <c r="D2288" s="27">
        <v>0.0</v>
      </c>
      <c r="E2288" s="28" t="s">
        <v>3316</v>
      </c>
    </row>
    <row r="2289" hidden="1">
      <c r="A2289" s="31" t="s">
        <v>2545</v>
      </c>
      <c r="B2289" s="29">
        <v>6680.0</v>
      </c>
      <c r="C2289" s="26">
        <v>6680.0</v>
      </c>
      <c r="D2289" s="27">
        <v>0.0</v>
      </c>
      <c r="E2289" s="28"/>
    </row>
    <row r="2290" hidden="1">
      <c r="A2290" s="54" t="s">
        <v>2546</v>
      </c>
      <c r="B2290" s="29">
        <v>87700.0</v>
      </c>
      <c r="C2290" s="29">
        <v>87700.0</v>
      </c>
      <c r="D2290" s="27">
        <v>0.0</v>
      </c>
      <c r="E2290" s="34"/>
    </row>
    <row r="2291" hidden="1">
      <c r="A2291" s="54" t="s">
        <v>2547</v>
      </c>
      <c r="B2291" s="29">
        <v>32116.0</v>
      </c>
      <c r="C2291" s="55">
        <v>32679.0</v>
      </c>
      <c r="D2291" s="27">
        <v>563.0</v>
      </c>
      <c r="E2291" s="34"/>
    </row>
    <row r="2292" hidden="1">
      <c r="A2292" s="54" t="s">
        <v>2548</v>
      </c>
      <c r="B2292" s="29">
        <v>77893.0</v>
      </c>
      <c r="C2292" s="55">
        <v>77893.0</v>
      </c>
      <c r="D2292" s="27">
        <v>0.0</v>
      </c>
      <c r="E2292" s="34"/>
    </row>
    <row r="2293" hidden="1">
      <c r="A2293" s="54" t="s">
        <v>2549</v>
      </c>
      <c r="B2293" s="29">
        <v>96280.5</v>
      </c>
      <c r="C2293" s="55">
        <v>96918.5</v>
      </c>
      <c r="D2293" s="27">
        <v>638.0</v>
      </c>
      <c r="E2293" s="34"/>
    </row>
    <row r="2294" hidden="1">
      <c r="A2294" s="54" t="s">
        <v>2551</v>
      </c>
      <c r="B2294" s="29">
        <v>497.0</v>
      </c>
      <c r="C2294" s="55">
        <v>497.0</v>
      </c>
      <c r="D2294" s="27">
        <v>0.0</v>
      </c>
      <c r="E2294" s="34"/>
    </row>
    <row r="2295" hidden="1">
      <c r="A2295" s="54" t="s">
        <v>2552</v>
      </c>
      <c r="B2295" s="29">
        <v>12292.0</v>
      </c>
      <c r="C2295" s="55">
        <v>12292.0</v>
      </c>
      <c r="D2295" s="27">
        <v>0.0</v>
      </c>
      <c r="E2295" s="34"/>
    </row>
    <row r="2296" hidden="1">
      <c r="A2296" s="35" t="s">
        <v>2553</v>
      </c>
      <c r="B2296" s="29">
        <v>374655.5</v>
      </c>
      <c r="C2296" s="55">
        <v>375856.5</v>
      </c>
      <c r="D2296" s="27">
        <v>1201.0</v>
      </c>
      <c r="E2296" s="34"/>
    </row>
    <row r="2297" hidden="1">
      <c r="A2297" s="36" t="s">
        <v>2554</v>
      </c>
      <c r="B2297" s="37">
        <v>3.0</v>
      </c>
      <c r="C2297" s="27">
        <v>0.0</v>
      </c>
      <c r="D2297" s="27">
        <v>-3.0</v>
      </c>
      <c r="E2297" s="38"/>
    </row>
    <row r="2298" hidden="1"/>
    <row r="2299" hidden="1"/>
    <row r="2300" hidden="1">
      <c r="A2300" s="5" t="s">
        <v>2524</v>
      </c>
      <c r="B2300" s="6"/>
      <c r="C2300" s="6"/>
      <c r="D2300" s="6"/>
      <c r="E2300" s="7"/>
    </row>
    <row r="2301" hidden="1">
      <c r="A2301" s="10"/>
      <c r="B2301" s="11"/>
      <c r="C2301" s="11"/>
      <c r="D2301" s="11"/>
      <c r="E2301" s="12"/>
    </row>
    <row r="2302" hidden="1">
      <c r="A2302" s="5" t="s">
        <v>2526</v>
      </c>
      <c r="B2302" s="6"/>
      <c r="C2302" s="6"/>
      <c r="D2302" s="6"/>
      <c r="E2302" s="7"/>
    </row>
    <row r="2303" hidden="1">
      <c r="A2303" s="10"/>
      <c r="B2303" s="11"/>
      <c r="C2303" s="11"/>
      <c r="D2303" s="11"/>
      <c r="E2303" s="12"/>
    </row>
    <row r="2304" hidden="1">
      <c r="A2304" s="13">
        <v>45971.0</v>
      </c>
      <c r="B2304" s="6"/>
      <c r="C2304" s="50" t="s">
        <v>2527</v>
      </c>
      <c r="D2304" s="15">
        <v>45977.0</v>
      </c>
      <c r="E2304" s="7"/>
    </row>
    <row r="2305" hidden="1">
      <c r="A2305" s="10"/>
      <c r="B2305" s="11"/>
      <c r="C2305" s="16"/>
      <c r="D2305" s="11"/>
      <c r="E2305" s="12"/>
    </row>
    <row r="2306" hidden="1">
      <c r="A2306" s="51" t="s">
        <v>3211</v>
      </c>
      <c r="B2306" s="7"/>
      <c r="C2306" s="16"/>
      <c r="D2306" s="52" t="s">
        <v>3212</v>
      </c>
      <c r="E2306" s="7"/>
    </row>
    <row r="2307" hidden="1">
      <c r="A2307" s="10"/>
      <c r="B2307" s="12"/>
      <c r="C2307" s="16"/>
      <c r="D2307" s="11"/>
      <c r="E2307" s="12"/>
    </row>
    <row r="2308" hidden="1">
      <c r="A2308" s="19" t="s">
        <v>2528</v>
      </c>
      <c r="B2308" s="6"/>
      <c r="C2308" s="6"/>
      <c r="D2308" s="6"/>
      <c r="E2308" s="7"/>
    </row>
    <row r="2309" hidden="1">
      <c r="A2309" s="20" t="s">
        <v>2529</v>
      </c>
      <c r="B2309" s="21" t="s">
        <v>2530</v>
      </c>
      <c r="C2309" s="22" t="s">
        <v>2531</v>
      </c>
      <c r="D2309" s="21" t="s">
        <v>2532</v>
      </c>
      <c r="E2309" s="23" t="s">
        <v>13</v>
      </c>
    </row>
    <row r="2310" hidden="1">
      <c r="A2310" s="53" t="s">
        <v>2533</v>
      </c>
      <c r="B2310" s="25">
        <v>31094.0</v>
      </c>
      <c r="C2310" s="26">
        <v>12000.0</v>
      </c>
      <c r="D2310" s="27">
        <v>-19094.0</v>
      </c>
      <c r="E2310" s="28"/>
    </row>
    <row r="2311" hidden="1">
      <c r="A2311" s="53" t="s">
        <v>2535</v>
      </c>
      <c r="B2311" s="29">
        <v>33215.0</v>
      </c>
      <c r="C2311" s="26">
        <v>33215.0</v>
      </c>
      <c r="D2311" s="27">
        <v>0.0</v>
      </c>
      <c r="E2311" s="28"/>
    </row>
    <row r="2312" hidden="1">
      <c r="A2312" s="53" t="s">
        <v>2536</v>
      </c>
      <c r="B2312" s="29">
        <v>0.0</v>
      </c>
      <c r="C2312" s="26"/>
      <c r="D2312" s="27">
        <v>0.0</v>
      </c>
      <c r="E2312" s="28" t="s">
        <v>2537</v>
      </c>
    </row>
    <row r="2313" hidden="1">
      <c r="A2313" s="53" t="s">
        <v>2538</v>
      </c>
      <c r="B2313" s="29">
        <v>3200.0</v>
      </c>
      <c r="C2313" s="26">
        <v>7200.0</v>
      </c>
      <c r="D2313" s="27">
        <v>4000.0</v>
      </c>
      <c r="E2313" s="28" t="s">
        <v>3314</v>
      </c>
    </row>
    <row r="2314" hidden="1">
      <c r="A2314" s="31" t="s">
        <v>2540</v>
      </c>
      <c r="B2314" s="29">
        <v>0.0</v>
      </c>
      <c r="C2314" s="26"/>
      <c r="D2314" s="27">
        <v>0.0</v>
      </c>
      <c r="E2314" s="28"/>
    </row>
    <row r="2315" hidden="1">
      <c r="A2315" s="31" t="s">
        <v>2541</v>
      </c>
      <c r="B2315" s="29">
        <v>0.0</v>
      </c>
      <c r="C2315" s="26"/>
      <c r="D2315" s="27">
        <v>0.0</v>
      </c>
      <c r="E2315" s="28"/>
    </row>
    <row r="2316" hidden="1">
      <c r="A2316" s="31" t="s">
        <v>2543</v>
      </c>
      <c r="B2316" s="29">
        <v>9900.0</v>
      </c>
      <c r="C2316" s="26">
        <v>25012.0</v>
      </c>
      <c r="D2316" s="27">
        <v>15112.0</v>
      </c>
      <c r="E2316" s="28" t="s">
        <v>3317</v>
      </c>
    </row>
    <row r="2317" hidden="1">
      <c r="A2317" s="31" t="s">
        <v>2545</v>
      </c>
      <c r="B2317" s="29">
        <v>6880.0</v>
      </c>
      <c r="C2317" s="26">
        <v>6880.0</v>
      </c>
      <c r="D2317" s="27">
        <v>0.0</v>
      </c>
      <c r="E2317" s="28"/>
    </row>
    <row r="2318" hidden="1">
      <c r="A2318" s="54" t="s">
        <v>2546</v>
      </c>
      <c r="B2318" s="29">
        <v>113971.0</v>
      </c>
      <c r="C2318" s="29">
        <v>113971.0</v>
      </c>
      <c r="D2318" s="27">
        <v>0.0</v>
      </c>
      <c r="E2318" s="34"/>
    </row>
    <row r="2319" hidden="1">
      <c r="A2319" s="54" t="s">
        <v>2547</v>
      </c>
      <c r="B2319" s="29">
        <v>40467.0</v>
      </c>
      <c r="C2319" s="55">
        <v>40467.0</v>
      </c>
      <c r="D2319" s="27">
        <v>0.0</v>
      </c>
      <c r="E2319" s="34"/>
    </row>
    <row r="2320" hidden="1">
      <c r="A2320" s="54" t="s">
        <v>2548</v>
      </c>
      <c r="B2320" s="29">
        <v>80827.0</v>
      </c>
      <c r="C2320" s="55">
        <v>80403.0</v>
      </c>
      <c r="D2320" s="27">
        <v>-424.0</v>
      </c>
      <c r="E2320" s="34"/>
    </row>
    <row r="2321" hidden="1">
      <c r="A2321" s="54" t="s">
        <v>2549</v>
      </c>
      <c r="B2321" s="29">
        <v>103494.0</v>
      </c>
      <c r="C2321" s="55">
        <v>103494.0</v>
      </c>
      <c r="D2321" s="27">
        <v>0.0</v>
      </c>
      <c r="E2321" s="34"/>
    </row>
    <row r="2322" hidden="1">
      <c r="A2322" s="54" t="s">
        <v>2551</v>
      </c>
      <c r="B2322" s="29">
        <v>250.0</v>
      </c>
      <c r="C2322" s="55">
        <v>250.0</v>
      </c>
      <c r="D2322" s="27">
        <v>0.0</v>
      </c>
      <c r="E2322" s="34"/>
    </row>
    <row r="2323" hidden="1">
      <c r="A2323" s="54" t="s">
        <v>2552</v>
      </c>
      <c r="B2323" s="29">
        <v>16575.0</v>
      </c>
      <c r="C2323" s="55">
        <v>16575.0</v>
      </c>
      <c r="D2323" s="27">
        <v>0.0</v>
      </c>
      <c r="E2323" s="34"/>
    </row>
    <row r="2324" hidden="1">
      <c r="A2324" s="35" t="s">
        <v>2553</v>
      </c>
      <c r="B2324" s="29">
        <v>423284.0</v>
      </c>
      <c r="C2324" s="55">
        <v>422860.0</v>
      </c>
      <c r="D2324" s="27">
        <v>-424.0</v>
      </c>
      <c r="E2324" s="34"/>
    </row>
    <row r="2325" hidden="1">
      <c r="A2325" s="36" t="s">
        <v>2554</v>
      </c>
      <c r="B2325" s="37">
        <v>14.0</v>
      </c>
      <c r="C2325" s="27">
        <v>32.0</v>
      </c>
      <c r="D2325" s="27">
        <v>18.0</v>
      </c>
      <c r="E2325" s="38"/>
    </row>
    <row r="2326" hidden="1"/>
    <row r="2327" hidden="1"/>
    <row r="2328" hidden="1">
      <c r="A2328" s="5" t="s">
        <v>2524</v>
      </c>
      <c r="B2328" s="6"/>
      <c r="C2328" s="6"/>
      <c r="D2328" s="6"/>
      <c r="E2328" s="7"/>
    </row>
    <row r="2329" hidden="1">
      <c r="A2329" s="10"/>
      <c r="B2329" s="11"/>
      <c r="C2329" s="11"/>
      <c r="D2329" s="11"/>
      <c r="E2329" s="12"/>
    </row>
    <row r="2330" hidden="1">
      <c r="A2330" s="5" t="s">
        <v>2526</v>
      </c>
      <c r="B2330" s="6"/>
      <c r="C2330" s="6"/>
      <c r="D2330" s="6"/>
      <c r="E2330" s="7"/>
    </row>
    <row r="2331" hidden="1">
      <c r="A2331" s="10"/>
      <c r="B2331" s="11"/>
      <c r="C2331" s="11"/>
      <c r="D2331" s="11"/>
      <c r="E2331" s="12"/>
    </row>
    <row r="2332" hidden="1">
      <c r="A2332" s="13">
        <v>45978.0</v>
      </c>
      <c r="B2332" s="6"/>
      <c r="C2332" s="50" t="s">
        <v>2527</v>
      </c>
      <c r="D2332" s="15">
        <v>45984.0</v>
      </c>
      <c r="E2332" s="7"/>
    </row>
    <row r="2333" hidden="1">
      <c r="A2333" s="10"/>
      <c r="B2333" s="11"/>
      <c r="C2333" s="16"/>
      <c r="D2333" s="11"/>
      <c r="E2333" s="12"/>
    </row>
    <row r="2334" hidden="1">
      <c r="A2334" s="51" t="s">
        <v>3211</v>
      </c>
      <c r="B2334" s="7"/>
      <c r="C2334" s="16"/>
      <c r="D2334" s="52" t="s">
        <v>3212</v>
      </c>
      <c r="E2334" s="7"/>
    </row>
    <row r="2335" hidden="1">
      <c r="A2335" s="10"/>
      <c r="B2335" s="12"/>
      <c r="C2335" s="16"/>
      <c r="D2335" s="11"/>
      <c r="E2335" s="12"/>
    </row>
    <row r="2336" hidden="1">
      <c r="A2336" s="19" t="s">
        <v>2528</v>
      </c>
      <c r="B2336" s="6"/>
      <c r="C2336" s="6"/>
      <c r="D2336" s="6"/>
      <c r="E2336" s="7"/>
    </row>
    <row r="2337" hidden="1">
      <c r="A2337" s="20" t="s">
        <v>2529</v>
      </c>
      <c r="B2337" s="21" t="s">
        <v>2530</v>
      </c>
      <c r="C2337" s="22" t="s">
        <v>2531</v>
      </c>
      <c r="D2337" s="21" t="s">
        <v>2532</v>
      </c>
      <c r="E2337" s="23" t="s">
        <v>13</v>
      </c>
    </row>
    <row r="2338" hidden="1">
      <c r="A2338" s="53" t="s">
        <v>2533</v>
      </c>
      <c r="B2338" s="25">
        <v>33588.0</v>
      </c>
      <c r="C2338" s="26">
        <v>15470.0</v>
      </c>
      <c r="D2338" s="27">
        <v>-18118.0</v>
      </c>
      <c r="E2338" s="28"/>
    </row>
    <row r="2339" hidden="1">
      <c r="A2339" s="53" t="s">
        <v>2535</v>
      </c>
      <c r="B2339" s="29">
        <v>32906.0</v>
      </c>
      <c r="C2339" s="26">
        <v>32906.0</v>
      </c>
      <c r="D2339" s="27">
        <v>0.0</v>
      </c>
      <c r="E2339" s="28"/>
    </row>
    <row r="2340" hidden="1">
      <c r="A2340" s="53" t="s">
        <v>2536</v>
      </c>
      <c r="B2340" s="29">
        <v>450.0</v>
      </c>
      <c r="C2340" s="26">
        <v>450.0</v>
      </c>
      <c r="D2340" s="27">
        <v>0.0</v>
      </c>
      <c r="E2340" s="28" t="s">
        <v>2537</v>
      </c>
    </row>
    <row r="2341" hidden="1">
      <c r="A2341" s="53" t="s">
        <v>2538</v>
      </c>
      <c r="B2341" s="25">
        <v>4088.0</v>
      </c>
      <c r="C2341" s="26">
        <v>8090.0</v>
      </c>
      <c r="D2341" s="27">
        <v>4002.0</v>
      </c>
      <c r="E2341" s="28" t="s">
        <v>3318</v>
      </c>
    </row>
    <row r="2342" hidden="1">
      <c r="A2342" s="31" t="s">
        <v>2540</v>
      </c>
      <c r="B2342" s="29">
        <v>0.0</v>
      </c>
      <c r="C2342" s="26"/>
      <c r="D2342" s="27">
        <v>0.0</v>
      </c>
      <c r="E2342" s="28"/>
    </row>
    <row r="2343" hidden="1">
      <c r="A2343" s="31" t="s">
        <v>2541</v>
      </c>
      <c r="B2343" s="29">
        <v>0.0</v>
      </c>
      <c r="C2343" s="26">
        <v>14116.0</v>
      </c>
      <c r="D2343" s="27">
        <v>14116.0</v>
      </c>
      <c r="E2343" s="28" t="s">
        <v>3315</v>
      </c>
    </row>
    <row r="2344" hidden="1">
      <c r="A2344" s="31" t="s">
        <v>2543</v>
      </c>
      <c r="B2344" s="29">
        <v>9529.0</v>
      </c>
      <c r="C2344" s="26">
        <v>9609.0</v>
      </c>
      <c r="D2344" s="27">
        <v>80.0</v>
      </c>
      <c r="E2344" s="28"/>
    </row>
    <row r="2345" hidden="1">
      <c r="A2345" s="31" t="s">
        <v>2545</v>
      </c>
      <c r="B2345" s="29">
        <v>4840.0</v>
      </c>
      <c r="C2345" s="26">
        <v>4780.0</v>
      </c>
      <c r="D2345" s="27">
        <v>-60.0</v>
      </c>
      <c r="E2345" s="28"/>
    </row>
    <row r="2346" hidden="1">
      <c r="A2346" s="54" t="s">
        <v>2546</v>
      </c>
      <c r="B2346" s="29">
        <v>96549.0</v>
      </c>
      <c r="C2346" s="29">
        <v>96549.0</v>
      </c>
      <c r="D2346" s="27">
        <v>0.0</v>
      </c>
      <c r="E2346" s="34"/>
    </row>
    <row r="2347" hidden="1">
      <c r="A2347" s="54" t="s">
        <v>2547</v>
      </c>
      <c r="B2347" s="29">
        <v>39437.0</v>
      </c>
      <c r="C2347" s="55">
        <v>39437.0</v>
      </c>
      <c r="D2347" s="27">
        <v>0.0</v>
      </c>
      <c r="E2347" s="34"/>
    </row>
    <row r="2348" hidden="1">
      <c r="A2348" s="54" t="s">
        <v>2548</v>
      </c>
      <c r="B2348" s="29">
        <v>79653.0</v>
      </c>
      <c r="C2348" s="55">
        <v>79653.0</v>
      </c>
      <c r="D2348" s="27">
        <v>0.0</v>
      </c>
      <c r="E2348" s="34"/>
    </row>
    <row r="2349" hidden="1">
      <c r="A2349" s="54" t="s">
        <v>2549</v>
      </c>
      <c r="B2349" s="29">
        <v>95950.0</v>
      </c>
      <c r="C2349" s="55">
        <v>95950.0</v>
      </c>
      <c r="D2349" s="27">
        <v>0.0</v>
      </c>
      <c r="E2349" s="34"/>
    </row>
    <row r="2350" hidden="1">
      <c r="A2350" s="54" t="s">
        <v>2551</v>
      </c>
      <c r="B2350" s="29">
        <v>0.0</v>
      </c>
      <c r="C2350" s="55">
        <v>0.0</v>
      </c>
      <c r="D2350" s="27">
        <v>0.0</v>
      </c>
      <c r="E2350" s="34"/>
    </row>
    <row r="2351" hidden="1">
      <c r="A2351" s="54" t="s">
        <v>2552</v>
      </c>
      <c r="B2351" s="29">
        <v>11067.0</v>
      </c>
      <c r="C2351" s="55">
        <v>11067.0</v>
      </c>
      <c r="D2351" s="27">
        <v>0.0</v>
      </c>
      <c r="E2351" s="34"/>
    </row>
    <row r="2352" hidden="1">
      <c r="A2352" s="35" t="s">
        <v>2553</v>
      </c>
      <c r="B2352" s="29">
        <v>396987.5</v>
      </c>
      <c r="C2352" s="55">
        <v>396987.5</v>
      </c>
      <c r="D2352" s="27">
        <v>0.0</v>
      </c>
      <c r="E2352" s="34"/>
    </row>
    <row r="2353" hidden="1">
      <c r="A2353" s="36" t="s">
        <v>2554</v>
      </c>
      <c r="B2353" s="37">
        <v>2.5</v>
      </c>
      <c r="C2353" s="27">
        <v>22.5</v>
      </c>
      <c r="D2353" s="27">
        <v>20.0</v>
      </c>
      <c r="E2353" s="38"/>
    </row>
    <row r="2354" hidden="1"/>
    <row r="2355" hidden="1"/>
    <row r="2356" hidden="1">
      <c r="A2356" s="5" t="s">
        <v>2524</v>
      </c>
      <c r="B2356" s="6"/>
      <c r="C2356" s="6"/>
      <c r="D2356" s="6"/>
      <c r="E2356" s="7"/>
    </row>
    <row r="2357" hidden="1">
      <c r="A2357" s="10"/>
      <c r="B2357" s="11"/>
      <c r="C2357" s="11"/>
      <c r="D2357" s="11"/>
      <c r="E2357" s="12"/>
    </row>
    <row r="2358" hidden="1">
      <c r="A2358" s="5" t="s">
        <v>2526</v>
      </c>
      <c r="B2358" s="6"/>
      <c r="C2358" s="6"/>
      <c r="D2358" s="6"/>
      <c r="E2358" s="7"/>
    </row>
    <row r="2359" hidden="1">
      <c r="A2359" s="10"/>
      <c r="B2359" s="11"/>
      <c r="C2359" s="11"/>
      <c r="D2359" s="11"/>
      <c r="E2359" s="12"/>
    </row>
    <row r="2360" hidden="1">
      <c r="A2360" s="13">
        <v>45985.0</v>
      </c>
      <c r="B2360" s="6"/>
      <c r="C2360" s="50" t="s">
        <v>2527</v>
      </c>
      <c r="D2360" s="15">
        <v>45991.0</v>
      </c>
      <c r="E2360" s="7"/>
    </row>
    <row r="2361" hidden="1">
      <c r="A2361" s="10"/>
      <c r="B2361" s="11"/>
      <c r="C2361" s="16"/>
      <c r="D2361" s="11"/>
      <c r="E2361" s="12"/>
    </row>
    <row r="2362" hidden="1">
      <c r="A2362" s="51" t="s">
        <v>3211</v>
      </c>
      <c r="B2362" s="7"/>
      <c r="C2362" s="16"/>
      <c r="D2362" s="52" t="s">
        <v>3212</v>
      </c>
      <c r="E2362" s="7"/>
    </row>
    <row r="2363" hidden="1">
      <c r="A2363" s="10"/>
      <c r="B2363" s="12"/>
      <c r="C2363" s="16"/>
      <c r="D2363" s="11"/>
      <c r="E2363" s="12"/>
    </row>
    <row r="2364" hidden="1">
      <c r="A2364" s="19" t="s">
        <v>2528</v>
      </c>
      <c r="B2364" s="6"/>
      <c r="C2364" s="6"/>
      <c r="D2364" s="6"/>
      <c r="E2364" s="7"/>
    </row>
    <row r="2365" hidden="1">
      <c r="A2365" s="20" t="s">
        <v>2529</v>
      </c>
      <c r="B2365" s="21" t="s">
        <v>2530</v>
      </c>
      <c r="C2365" s="22" t="s">
        <v>2531</v>
      </c>
      <c r="D2365" s="21" t="s">
        <v>2532</v>
      </c>
      <c r="E2365" s="23" t="s">
        <v>13</v>
      </c>
    </row>
    <row r="2366" hidden="1">
      <c r="A2366" s="53" t="s">
        <v>2533</v>
      </c>
      <c r="B2366" s="25">
        <v>31096.0</v>
      </c>
      <c r="C2366" s="26">
        <v>10505.0</v>
      </c>
      <c r="D2366" s="27">
        <v>-20591.0</v>
      </c>
      <c r="E2366" s="28"/>
    </row>
    <row r="2367" hidden="1">
      <c r="A2367" s="53" t="s">
        <v>2535</v>
      </c>
      <c r="B2367" s="29">
        <v>35131.0</v>
      </c>
      <c r="C2367" s="26">
        <v>35131.0</v>
      </c>
      <c r="D2367" s="27">
        <v>0.0</v>
      </c>
      <c r="E2367" s="28"/>
    </row>
    <row r="2368" hidden="1">
      <c r="A2368" s="53" t="s">
        <v>2536</v>
      </c>
      <c r="B2368" s="29">
        <v>0.0</v>
      </c>
      <c r="C2368" s="26"/>
      <c r="D2368" s="27">
        <v>0.0</v>
      </c>
      <c r="E2368" s="28" t="s">
        <v>2537</v>
      </c>
    </row>
    <row r="2369" hidden="1">
      <c r="A2369" s="53" t="s">
        <v>2538</v>
      </c>
      <c r="B2369" s="25">
        <v>6200.0</v>
      </c>
      <c r="C2369" s="26">
        <v>8200.0</v>
      </c>
      <c r="D2369" s="27">
        <v>2000.0</v>
      </c>
      <c r="E2369" s="28" t="s">
        <v>3319</v>
      </c>
    </row>
    <row r="2370" hidden="1">
      <c r="A2370" s="31" t="s">
        <v>2540</v>
      </c>
      <c r="B2370" s="29">
        <v>0.0</v>
      </c>
      <c r="C2370" s="26"/>
      <c r="D2370" s="27">
        <v>0.0</v>
      </c>
      <c r="E2370" s="28"/>
    </row>
    <row r="2371" hidden="1">
      <c r="A2371" s="31" t="s">
        <v>2541</v>
      </c>
      <c r="B2371" s="29">
        <v>190.0</v>
      </c>
      <c r="C2371" s="26">
        <v>17782.0</v>
      </c>
      <c r="D2371" s="27">
        <v>17592.0</v>
      </c>
      <c r="E2371" s="28" t="s">
        <v>3320</v>
      </c>
    </row>
    <row r="2372" hidden="1">
      <c r="A2372" s="31" t="s">
        <v>2543</v>
      </c>
      <c r="B2372" s="29">
        <v>770.0</v>
      </c>
      <c r="C2372" s="26">
        <v>770.0</v>
      </c>
      <c r="D2372" s="27">
        <v>0.0</v>
      </c>
      <c r="E2372" s="28" t="s">
        <v>3321</v>
      </c>
    </row>
    <row r="2373" hidden="1">
      <c r="A2373" s="31" t="s">
        <v>2545</v>
      </c>
      <c r="B2373" s="29">
        <v>4760.0</v>
      </c>
      <c r="C2373" s="26">
        <v>4660.0</v>
      </c>
      <c r="D2373" s="27">
        <v>-100.0</v>
      </c>
      <c r="E2373" s="28"/>
    </row>
    <row r="2374" hidden="1">
      <c r="A2374" s="54" t="s">
        <v>2546</v>
      </c>
      <c r="B2374" s="29">
        <v>86861.0</v>
      </c>
      <c r="C2374" s="29">
        <v>86861.0</v>
      </c>
      <c r="D2374" s="27">
        <v>0.0</v>
      </c>
      <c r="E2374" s="34"/>
    </row>
    <row r="2375" hidden="1">
      <c r="A2375" s="54" t="s">
        <v>2547</v>
      </c>
      <c r="B2375" s="29">
        <v>31256.0</v>
      </c>
      <c r="C2375" s="55">
        <v>31256.0</v>
      </c>
      <c r="D2375" s="27">
        <v>0.0</v>
      </c>
      <c r="E2375" s="34"/>
    </row>
    <row r="2376" hidden="1">
      <c r="A2376" s="54" t="s">
        <v>2548</v>
      </c>
      <c r="B2376" s="29">
        <v>96323.0</v>
      </c>
      <c r="C2376" s="55">
        <v>96323.0</v>
      </c>
      <c r="D2376" s="27">
        <v>0.0</v>
      </c>
      <c r="E2376" s="34"/>
    </row>
    <row r="2377" hidden="1">
      <c r="A2377" s="54" t="s">
        <v>2549</v>
      </c>
      <c r="B2377" s="29">
        <v>114353.0</v>
      </c>
      <c r="C2377" s="55">
        <v>114353.0</v>
      </c>
      <c r="D2377" s="27">
        <v>0.0</v>
      </c>
      <c r="E2377" s="34"/>
    </row>
    <row r="2378" hidden="1">
      <c r="A2378" s="54" t="s">
        <v>2551</v>
      </c>
      <c r="B2378" s="29">
        <v>0.0</v>
      </c>
      <c r="C2378" s="55">
        <v>0.0</v>
      </c>
      <c r="D2378" s="27">
        <v>0.0</v>
      </c>
      <c r="E2378" s="34"/>
    </row>
    <row r="2379" hidden="1">
      <c r="A2379" s="54" t="s">
        <v>2552</v>
      </c>
      <c r="B2379" s="29">
        <v>12365.0</v>
      </c>
      <c r="C2379" s="55">
        <v>12365.0</v>
      </c>
      <c r="D2379" s="27">
        <v>0.0</v>
      </c>
      <c r="E2379" s="34"/>
    </row>
    <row r="2380" hidden="1">
      <c r="A2380" s="35" t="s">
        <v>2553</v>
      </c>
      <c r="B2380" s="29">
        <v>406939.0</v>
      </c>
      <c r="C2380" s="55">
        <v>406939.0</v>
      </c>
      <c r="D2380" s="27">
        <v>0.0</v>
      </c>
      <c r="E2380" s="34"/>
    </row>
    <row r="2381" hidden="1">
      <c r="A2381" s="36" t="s">
        <v>2554</v>
      </c>
      <c r="B2381" s="37">
        <v>1.0</v>
      </c>
      <c r="C2381" s="27">
        <v>-1098.0</v>
      </c>
      <c r="D2381" s="27">
        <v>-1099.0</v>
      </c>
      <c r="E2381" s="38" t="s">
        <v>2555</v>
      </c>
    </row>
    <row r="2382" hidden="1"/>
    <row r="2383" hidden="1"/>
    <row r="2384">
      <c r="A2384" s="5" t="s">
        <v>2524</v>
      </c>
      <c r="B2384" s="6"/>
      <c r="C2384" s="6"/>
      <c r="D2384" s="6"/>
      <c r="E2384" s="7"/>
    </row>
    <row r="2385">
      <c r="A2385" s="10"/>
      <c r="B2385" s="11"/>
      <c r="C2385" s="11"/>
      <c r="D2385" s="11"/>
      <c r="E2385" s="12"/>
    </row>
    <row r="2386">
      <c r="A2386" s="5" t="s">
        <v>2526</v>
      </c>
      <c r="B2386" s="6"/>
      <c r="C2386" s="6"/>
      <c r="D2386" s="6"/>
      <c r="E2386" s="7"/>
    </row>
    <row r="2387">
      <c r="A2387" s="10"/>
      <c r="B2387" s="11"/>
      <c r="C2387" s="11"/>
      <c r="D2387" s="11"/>
      <c r="E2387" s="12"/>
    </row>
    <row r="2388">
      <c r="A2388" s="13">
        <v>45992.0</v>
      </c>
      <c r="B2388" s="6"/>
      <c r="C2388" s="50" t="s">
        <v>2527</v>
      </c>
      <c r="D2388" s="15">
        <v>45998.0</v>
      </c>
      <c r="E2388" s="7"/>
    </row>
    <row r="2389">
      <c r="A2389" s="10"/>
      <c r="B2389" s="11"/>
      <c r="C2389" s="16"/>
      <c r="D2389" s="11"/>
      <c r="E2389" s="12"/>
    </row>
    <row r="2390">
      <c r="A2390" s="51" t="s">
        <v>3211</v>
      </c>
      <c r="B2390" s="7"/>
      <c r="C2390" s="16"/>
      <c r="D2390" s="52" t="s">
        <v>3212</v>
      </c>
      <c r="E2390" s="7"/>
    </row>
    <row r="2391">
      <c r="A2391" s="10"/>
      <c r="B2391" s="12"/>
      <c r="C2391" s="16"/>
      <c r="D2391" s="11"/>
      <c r="E2391" s="12"/>
    </row>
    <row r="2392">
      <c r="A2392" s="19" t="s">
        <v>2528</v>
      </c>
      <c r="B2392" s="6"/>
      <c r="C2392" s="6"/>
      <c r="D2392" s="6"/>
      <c r="E2392" s="7"/>
    </row>
    <row r="2393">
      <c r="A2393" s="20" t="s">
        <v>2529</v>
      </c>
      <c r="B2393" s="21" t="s">
        <v>2530</v>
      </c>
      <c r="C2393" s="22" t="s">
        <v>2531</v>
      </c>
      <c r="D2393" s="21" t="s">
        <v>2532</v>
      </c>
      <c r="E2393" s="23" t="s">
        <v>13</v>
      </c>
    </row>
    <row r="2394">
      <c r="A2394" s="53" t="s">
        <v>2533</v>
      </c>
      <c r="B2394" s="25">
        <v>34169.0</v>
      </c>
      <c r="C2394" s="26">
        <v>25660.0</v>
      </c>
      <c r="D2394" s="27">
        <v>-8509.0</v>
      </c>
      <c r="E2394" s="28" t="s">
        <v>2534</v>
      </c>
    </row>
    <row r="2395">
      <c r="A2395" s="53" t="s">
        <v>2535</v>
      </c>
      <c r="B2395" s="29">
        <v>37476.5</v>
      </c>
      <c r="C2395" s="26">
        <v>37476.5</v>
      </c>
      <c r="D2395" s="27">
        <v>0.0</v>
      </c>
      <c r="E2395" s="28"/>
    </row>
    <row r="2396">
      <c r="A2396" s="53" t="s">
        <v>2536</v>
      </c>
      <c r="B2396" s="29">
        <v>0.0</v>
      </c>
      <c r="C2396" s="26"/>
      <c r="D2396" s="27">
        <v>0.0</v>
      </c>
      <c r="E2396" s="28" t="s">
        <v>2537</v>
      </c>
    </row>
    <row r="2397">
      <c r="A2397" s="53" t="s">
        <v>2538</v>
      </c>
      <c r="B2397" s="25">
        <v>4500.0</v>
      </c>
      <c r="C2397" s="26">
        <v>8500.0</v>
      </c>
      <c r="D2397" s="27">
        <v>4000.0</v>
      </c>
      <c r="E2397" s="28" t="s">
        <v>2539</v>
      </c>
    </row>
    <row r="2398">
      <c r="A2398" s="31" t="s">
        <v>2540</v>
      </c>
      <c r="B2398" s="29">
        <v>0.0</v>
      </c>
      <c r="C2398" s="26"/>
      <c r="D2398" s="27">
        <v>0.0</v>
      </c>
      <c r="E2398" s="28"/>
    </row>
    <row r="2399">
      <c r="A2399" s="31" t="s">
        <v>2541</v>
      </c>
      <c r="B2399" s="29">
        <v>166.0</v>
      </c>
      <c r="C2399" s="26">
        <v>5676.0</v>
      </c>
      <c r="D2399" s="27">
        <v>5510.0</v>
      </c>
      <c r="E2399" s="28" t="s">
        <v>2542</v>
      </c>
    </row>
    <row r="2400">
      <c r="A2400" s="31" t="s">
        <v>2543</v>
      </c>
      <c r="B2400" s="29">
        <v>1010.0</v>
      </c>
      <c r="C2400" s="26">
        <v>1010.0</v>
      </c>
      <c r="D2400" s="27">
        <v>0.0</v>
      </c>
      <c r="E2400" s="28"/>
    </row>
    <row r="2401">
      <c r="A2401" s="31" t="s">
        <v>2545</v>
      </c>
      <c r="B2401" s="29">
        <v>4080.0</v>
      </c>
      <c r="C2401" s="26">
        <v>4080.0</v>
      </c>
      <c r="D2401" s="27">
        <v>0.0</v>
      </c>
      <c r="E2401" s="28"/>
    </row>
    <row r="2402">
      <c r="A2402" s="54" t="s">
        <v>2546</v>
      </c>
      <c r="B2402" s="29">
        <v>93929.0</v>
      </c>
      <c r="C2402" s="29">
        <v>93929.0</v>
      </c>
      <c r="D2402" s="27">
        <v>0.0</v>
      </c>
      <c r="E2402" s="34"/>
    </row>
    <row r="2403">
      <c r="A2403" s="54" t="s">
        <v>2547</v>
      </c>
      <c r="B2403" s="29">
        <v>39718.0</v>
      </c>
      <c r="C2403" s="55">
        <v>39295.0</v>
      </c>
      <c r="D2403" s="27">
        <v>-423.0</v>
      </c>
      <c r="E2403" s="34"/>
    </row>
    <row r="2404">
      <c r="A2404" s="54" t="s">
        <v>2548</v>
      </c>
      <c r="B2404" s="29">
        <v>95487.0</v>
      </c>
      <c r="C2404" s="55">
        <v>95118.0</v>
      </c>
      <c r="D2404" s="27">
        <v>-369.0</v>
      </c>
      <c r="E2404" s="34"/>
    </row>
    <row r="2405">
      <c r="A2405" s="54" t="s">
        <v>2549</v>
      </c>
      <c r="B2405" s="29">
        <v>98615.0</v>
      </c>
      <c r="C2405" s="55">
        <v>98615.0</v>
      </c>
      <c r="D2405" s="27">
        <v>0.0</v>
      </c>
      <c r="E2405" s="34"/>
    </row>
    <row r="2406">
      <c r="A2406" s="54" t="s">
        <v>2551</v>
      </c>
      <c r="B2406" s="29">
        <v>393.0</v>
      </c>
      <c r="C2406" s="55">
        <v>393.0</v>
      </c>
      <c r="D2406" s="27">
        <v>0.0</v>
      </c>
      <c r="E2406" s="34"/>
    </row>
    <row r="2407">
      <c r="A2407" s="54" t="s">
        <v>2552</v>
      </c>
      <c r="B2407" s="29">
        <v>10357.0</v>
      </c>
      <c r="C2407" s="55">
        <v>10357.0</v>
      </c>
      <c r="D2407" s="27">
        <v>0.0</v>
      </c>
      <c r="E2407" s="34"/>
    </row>
    <row r="2408" hidden="1">
      <c r="A2408" s="35" t="s">
        <v>2553</v>
      </c>
      <c r="B2408" s="29">
        <v>409543.0</v>
      </c>
      <c r="C2408" s="55">
        <v>408751.0</v>
      </c>
      <c r="D2408" s="27">
        <v>-792.0</v>
      </c>
      <c r="E2408" s="34"/>
    </row>
    <row r="2409" hidden="1">
      <c r="A2409" s="36" t="s">
        <v>2554</v>
      </c>
      <c r="B2409" s="37">
        <v>0.5</v>
      </c>
      <c r="C2409" s="27">
        <v>1001.5</v>
      </c>
      <c r="D2409" s="27">
        <v>1001.0</v>
      </c>
      <c r="E2409" s="38" t="s">
        <v>2555</v>
      </c>
    </row>
    <row r="2410" hidden="1"/>
    <row r="2411" hidden="1"/>
    <row r="2412" hidden="1">
      <c r="A2412" s="5" t="s">
        <v>2524</v>
      </c>
      <c r="B2412" s="6"/>
      <c r="C2412" s="6"/>
      <c r="D2412" s="6"/>
      <c r="E2412" s="7"/>
    </row>
    <row r="2413" hidden="1">
      <c r="A2413" s="10"/>
      <c r="B2413" s="11"/>
      <c r="C2413" s="11"/>
      <c r="D2413" s="11"/>
      <c r="E2413" s="12"/>
    </row>
    <row r="2414" hidden="1">
      <c r="A2414" s="5" t="s">
        <v>2526</v>
      </c>
      <c r="B2414" s="6"/>
      <c r="C2414" s="6"/>
      <c r="D2414" s="6"/>
      <c r="E2414" s="7"/>
    </row>
    <row r="2415" hidden="1">
      <c r="A2415" s="10"/>
      <c r="B2415" s="11"/>
      <c r="C2415" s="11"/>
      <c r="D2415" s="11"/>
      <c r="E2415" s="12"/>
    </row>
    <row r="2416" hidden="1">
      <c r="A2416" s="13">
        <v>45992.0</v>
      </c>
      <c r="B2416" s="6"/>
      <c r="C2416" s="50" t="s">
        <v>2527</v>
      </c>
      <c r="D2416" s="15">
        <v>45998.0</v>
      </c>
      <c r="E2416" s="7"/>
    </row>
    <row r="2417" hidden="1">
      <c r="A2417" s="10"/>
      <c r="B2417" s="11"/>
      <c r="C2417" s="16"/>
      <c r="D2417" s="11"/>
      <c r="E2417" s="12"/>
    </row>
    <row r="2418" hidden="1">
      <c r="A2418" s="51" t="s">
        <v>3211</v>
      </c>
      <c r="B2418" s="7"/>
      <c r="C2418" s="16"/>
      <c r="D2418" s="52" t="s">
        <v>3212</v>
      </c>
      <c r="E2418" s="7"/>
    </row>
    <row r="2419" hidden="1">
      <c r="A2419" s="10"/>
      <c r="B2419" s="12"/>
      <c r="C2419" s="16"/>
      <c r="D2419" s="11"/>
      <c r="E2419" s="12"/>
    </row>
    <row r="2420" hidden="1">
      <c r="A2420" s="19" t="s">
        <v>2528</v>
      </c>
      <c r="B2420" s="6"/>
      <c r="C2420" s="6"/>
      <c r="D2420" s="6"/>
      <c r="E2420" s="7"/>
    </row>
    <row r="2421" hidden="1">
      <c r="A2421" s="20" t="s">
        <v>2529</v>
      </c>
      <c r="B2421" s="21" t="s">
        <v>2530</v>
      </c>
      <c r="C2421" s="22" t="s">
        <v>2531</v>
      </c>
      <c r="D2421" s="21" t="s">
        <v>2532</v>
      </c>
      <c r="E2421" s="23" t="s">
        <v>13</v>
      </c>
    </row>
    <row r="2422" hidden="1">
      <c r="A2422" s="53" t="s">
        <v>2533</v>
      </c>
      <c r="B2422" s="25">
        <v>34169.0</v>
      </c>
      <c r="C2422" s="26">
        <v>25660.0</v>
      </c>
      <c r="D2422" s="27">
        <v>-8509.0</v>
      </c>
      <c r="E2422" s="28" t="s">
        <v>2534</v>
      </c>
    </row>
    <row r="2423" hidden="1">
      <c r="A2423" s="53" t="s">
        <v>2535</v>
      </c>
      <c r="B2423" s="29">
        <v>37476.5</v>
      </c>
      <c r="C2423" s="26">
        <v>37476.5</v>
      </c>
      <c r="D2423" s="27">
        <v>0.0</v>
      </c>
      <c r="E2423" s="28"/>
    </row>
    <row r="2424" hidden="1">
      <c r="A2424" s="53" t="s">
        <v>2536</v>
      </c>
      <c r="B2424" s="29">
        <v>0.0</v>
      </c>
      <c r="C2424" s="26"/>
      <c r="D2424" s="27">
        <v>0.0</v>
      </c>
      <c r="E2424" s="28" t="s">
        <v>2537</v>
      </c>
    </row>
    <row r="2425" hidden="1">
      <c r="A2425" s="53" t="s">
        <v>2538</v>
      </c>
      <c r="B2425" s="25">
        <v>4500.0</v>
      </c>
      <c r="C2425" s="26">
        <v>8500.0</v>
      </c>
      <c r="D2425" s="27">
        <v>4000.0</v>
      </c>
      <c r="E2425" s="28" t="s">
        <v>2539</v>
      </c>
    </row>
    <row r="2426" hidden="1">
      <c r="A2426" s="31" t="s">
        <v>2540</v>
      </c>
      <c r="B2426" s="29">
        <v>0.0</v>
      </c>
      <c r="C2426" s="26"/>
      <c r="D2426" s="27">
        <v>0.0</v>
      </c>
      <c r="E2426" s="28"/>
    </row>
    <row r="2427" hidden="1">
      <c r="A2427" s="31" t="s">
        <v>2541</v>
      </c>
      <c r="B2427" s="29">
        <v>166.0</v>
      </c>
      <c r="C2427" s="26">
        <v>5676.0</v>
      </c>
      <c r="D2427" s="27">
        <v>5510.0</v>
      </c>
      <c r="E2427" s="28" t="s">
        <v>2542</v>
      </c>
    </row>
    <row r="2428" hidden="1">
      <c r="A2428" s="31" t="s">
        <v>2543</v>
      </c>
      <c r="B2428" s="29">
        <v>1010.0</v>
      </c>
      <c r="C2428" s="26">
        <v>1010.0</v>
      </c>
      <c r="D2428" s="27">
        <v>0.0</v>
      </c>
      <c r="E2428" s="28" t="s">
        <v>2544</v>
      </c>
    </row>
    <row r="2429" hidden="1">
      <c r="A2429" s="31" t="s">
        <v>2545</v>
      </c>
      <c r="B2429" s="29">
        <v>4080.0</v>
      </c>
      <c r="C2429" s="26">
        <v>4080.0</v>
      </c>
      <c r="D2429" s="27">
        <v>0.0</v>
      </c>
      <c r="E2429" s="28"/>
    </row>
    <row r="2430" hidden="1">
      <c r="A2430" s="54" t="s">
        <v>2546</v>
      </c>
      <c r="B2430" s="29">
        <v>93929.0</v>
      </c>
      <c r="C2430" s="29">
        <v>93929.0</v>
      </c>
      <c r="D2430" s="27">
        <v>0.0</v>
      </c>
      <c r="E2430" s="34"/>
    </row>
    <row r="2431" hidden="1">
      <c r="A2431" s="54" t="s">
        <v>2547</v>
      </c>
      <c r="B2431" s="29">
        <v>39718.0</v>
      </c>
      <c r="C2431" s="55">
        <v>39295.0</v>
      </c>
      <c r="D2431" s="27">
        <v>-423.0</v>
      </c>
      <c r="E2431" s="34"/>
    </row>
    <row r="2432" hidden="1">
      <c r="A2432" s="54" t="s">
        <v>2548</v>
      </c>
      <c r="B2432" s="29">
        <v>95487.0</v>
      </c>
      <c r="C2432" s="55">
        <v>95118.0</v>
      </c>
      <c r="D2432" s="27">
        <v>-369.0</v>
      </c>
      <c r="E2432" s="34"/>
    </row>
    <row r="2433" hidden="1">
      <c r="A2433" s="54" t="s">
        <v>2549</v>
      </c>
      <c r="B2433" s="29">
        <v>98615.0</v>
      </c>
      <c r="C2433" s="55">
        <v>98615.0</v>
      </c>
      <c r="D2433" s="27">
        <v>0.0</v>
      </c>
      <c r="E2433" s="34"/>
    </row>
    <row r="2434" hidden="1">
      <c r="A2434" s="54" t="s">
        <v>2551</v>
      </c>
      <c r="B2434" s="29">
        <v>393.0</v>
      </c>
      <c r="C2434" s="55">
        <v>393.0</v>
      </c>
      <c r="D2434" s="27">
        <v>0.0</v>
      </c>
      <c r="E2434" s="34"/>
    </row>
    <row r="2435" hidden="1">
      <c r="A2435" s="54" t="s">
        <v>2552</v>
      </c>
      <c r="B2435" s="29">
        <v>10357.0</v>
      </c>
      <c r="C2435" s="55">
        <v>10357.0</v>
      </c>
      <c r="D2435" s="27">
        <v>0.0</v>
      </c>
      <c r="E2435" s="34"/>
    </row>
    <row r="2436" hidden="1">
      <c r="A2436" s="35" t="s">
        <v>2553</v>
      </c>
      <c r="B2436" s="29">
        <v>409543.0</v>
      </c>
      <c r="C2436" s="55">
        <v>408751.0</v>
      </c>
      <c r="D2436" s="27">
        <v>-792.0</v>
      </c>
      <c r="E2436" s="34"/>
    </row>
    <row r="2437" hidden="1">
      <c r="A2437" s="36" t="s">
        <v>2554</v>
      </c>
      <c r="B2437" s="37">
        <v>0.5</v>
      </c>
      <c r="C2437" s="27">
        <v>1001.5</v>
      </c>
      <c r="D2437" s="27">
        <v>1001.0</v>
      </c>
      <c r="E2437" s="38" t="s">
        <v>2555</v>
      </c>
    </row>
    <row r="2438" hidden="1"/>
    <row r="2439" hidden="1"/>
    <row r="2440" hidden="1">
      <c r="A2440" s="5" t="s">
        <v>2524</v>
      </c>
      <c r="B2440" s="6"/>
      <c r="C2440" s="6"/>
      <c r="D2440" s="6"/>
      <c r="E2440" s="7"/>
    </row>
    <row r="2441" hidden="1">
      <c r="A2441" s="10"/>
      <c r="B2441" s="11"/>
      <c r="C2441" s="11"/>
      <c r="D2441" s="11"/>
      <c r="E2441" s="12"/>
    </row>
    <row r="2442" hidden="1">
      <c r="A2442" s="5" t="s">
        <v>2526</v>
      </c>
      <c r="B2442" s="6"/>
      <c r="C2442" s="6"/>
      <c r="D2442" s="6"/>
      <c r="E2442" s="7"/>
    </row>
    <row r="2443" hidden="1">
      <c r="A2443" s="10"/>
      <c r="B2443" s="11"/>
      <c r="C2443" s="11"/>
      <c r="D2443" s="11"/>
      <c r="E2443" s="12"/>
    </row>
    <row r="2444" hidden="1">
      <c r="A2444" s="13">
        <v>45992.0</v>
      </c>
      <c r="B2444" s="6"/>
      <c r="C2444" s="50" t="s">
        <v>2527</v>
      </c>
      <c r="D2444" s="15">
        <v>45998.0</v>
      </c>
      <c r="E2444" s="7"/>
    </row>
    <row r="2445" hidden="1">
      <c r="A2445" s="10"/>
      <c r="B2445" s="11"/>
      <c r="C2445" s="16"/>
      <c r="D2445" s="11"/>
      <c r="E2445" s="12"/>
    </row>
    <row r="2446" hidden="1">
      <c r="A2446" s="51" t="s">
        <v>3211</v>
      </c>
      <c r="B2446" s="7"/>
      <c r="C2446" s="16"/>
      <c r="D2446" s="52" t="s">
        <v>3212</v>
      </c>
      <c r="E2446" s="7"/>
    </row>
    <row r="2447" hidden="1">
      <c r="A2447" s="10"/>
      <c r="B2447" s="12"/>
      <c r="C2447" s="16"/>
      <c r="D2447" s="11"/>
      <c r="E2447" s="12"/>
    </row>
    <row r="2448" hidden="1">
      <c r="A2448" s="19" t="s">
        <v>2528</v>
      </c>
      <c r="B2448" s="6"/>
      <c r="C2448" s="6"/>
      <c r="D2448" s="6"/>
      <c r="E2448" s="7"/>
    </row>
    <row r="2449" hidden="1">
      <c r="A2449" s="20" t="s">
        <v>2529</v>
      </c>
      <c r="B2449" s="21" t="s">
        <v>2530</v>
      </c>
      <c r="C2449" s="22" t="s">
        <v>2531</v>
      </c>
      <c r="D2449" s="21" t="s">
        <v>2532</v>
      </c>
      <c r="E2449" s="23" t="s">
        <v>13</v>
      </c>
    </row>
    <row r="2450" hidden="1">
      <c r="A2450" s="53" t="s">
        <v>2533</v>
      </c>
      <c r="B2450" s="25">
        <v>34169.0</v>
      </c>
      <c r="C2450" s="26">
        <v>25660.0</v>
      </c>
      <c r="D2450" s="27">
        <v>-8509.0</v>
      </c>
      <c r="E2450" s="28" t="s">
        <v>2534</v>
      </c>
    </row>
    <row r="2451" hidden="1">
      <c r="A2451" s="53" t="s">
        <v>2535</v>
      </c>
      <c r="B2451" s="29">
        <v>37476.5</v>
      </c>
      <c r="C2451" s="26">
        <v>37476.5</v>
      </c>
      <c r="D2451" s="27">
        <v>0.0</v>
      </c>
      <c r="E2451" s="28"/>
    </row>
    <row r="2452" hidden="1">
      <c r="A2452" s="53" t="s">
        <v>2536</v>
      </c>
      <c r="B2452" s="29">
        <v>0.0</v>
      </c>
      <c r="C2452" s="26"/>
      <c r="D2452" s="27">
        <v>0.0</v>
      </c>
      <c r="E2452" s="28" t="s">
        <v>2537</v>
      </c>
    </row>
    <row r="2453" hidden="1">
      <c r="A2453" s="53" t="s">
        <v>2538</v>
      </c>
      <c r="B2453" s="25">
        <v>4500.0</v>
      </c>
      <c r="C2453" s="26">
        <v>8500.0</v>
      </c>
      <c r="D2453" s="27">
        <v>4000.0</v>
      </c>
      <c r="E2453" s="28" t="s">
        <v>2539</v>
      </c>
    </row>
    <row r="2454" hidden="1">
      <c r="A2454" s="31" t="s">
        <v>2540</v>
      </c>
      <c r="B2454" s="29">
        <v>0.0</v>
      </c>
      <c r="C2454" s="26"/>
      <c r="D2454" s="27">
        <v>0.0</v>
      </c>
      <c r="E2454" s="28"/>
    </row>
    <row r="2455" hidden="1">
      <c r="A2455" s="31" t="s">
        <v>2541</v>
      </c>
      <c r="B2455" s="29">
        <v>166.0</v>
      </c>
      <c r="C2455" s="26">
        <v>5676.0</v>
      </c>
      <c r="D2455" s="27">
        <v>5510.0</v>
      </c>
      <c r="E2455" s="28" t="s">
        <v>2542</v>
      </c>
    </row>
    <row r="2456" hidden="1">
      <c r="A2456" s="31" t="s">
        <v>2543</v>
      </c>
      <c r="B2456" s="29">
        <v>1010.0</v>
      </c>
      <c r="C2456" s="26">
        <v>1010.0</v>
      </c>
      <c r="D2456" s="27">
        <v>0.0</v>
      </c>
      <c r="E2456" s="28" t="s">
        <v>2544</v>
      </c>
    </row>
    <row r="2457" hidden="1">
      <c r="A2457" s="31" t="s">
        <v>2545</v>
      </c>
      <c r="B2457" s="29">
        <v>4080.0</v>
      </c>
      <c r="C2457" s="26">
        <v>4080.0</v>
      </c>
      <c r="D2457" s="27">
        <v>0.0</v>
      </c>
      <c r="E2457" s="28"/>
    </row>
    <row r="2458" hidden="1">
      <c r="A2458" s="54" t="s">
        <v>2546</v>
      </c>
      <c r="B2458" s="29">
        <v>93929.0</v>
      </c>
      <c r="C2458" s="29">
        <v>93929.0</v>
      </c>
      <c r="D2458" s="27">
        <v>0.0</v>
      </c>
      <c r="E2458" s="34"/>
    </row>
    <row r="2459" hidden="1">
      <c r="A2459" s="54" t="s">
        <v>2547</v>
      </c>
      <c r="B2459" s="29">
        <v>39718.0</v>
      </c>
      <c r="C2459" s="55">
        <v>39295.0</v>
      </c>
      <c r="D2459" s="27">
        <v>-423.0</v>
      </c>
      <c r="E2459" s="34"/>
    </row>
    <row r="2460" hidden="1">
      <c r="A2460" s="54" t="s">
        <v>2548</v>
      </c>
      <c r="B2460" s="29">
        <v>95487.0</v>
      </c>
      <c r="C2460" s="55">
        <v>95118.0</v>
      </c>
      <c r="D2460" s="27">
        <v>-369.0</v>
      </c>
      <c r="E2460" s="34"/>
    </row>
    <row r="2461" hidden="1">
      <c r="A2461" s="54" t="s">
        <v>2549</v>
      </c>
      <c r="B2461" s="29">
        <v>98615.0</v>
      </c>
      <c r="C2461" s="55">
        <v>98615.0</v>
      </c>
      <c r="D2461" s="27">
        <v>0.0</v>
      </c>
      <c r="E2461" s="34"/>
    </row>
    <row r="2462" hidden="1">
      <c r="A2462" s="54" t="s">
        <v>2551</v>
      </c>
      <c r="B2462" s="29">
        <v>393.0</v>
      </c>
      <c r="C2462" s="55">
        <v>393.0</v>
      </c>
      <c r="D2462" s="27">
        <v>0.0</v>
      </c>
      <c r="E2462" s="34"/>
    </row>
    <row r="2463" hidden="1">
      <c r="A2463" s="54" t="s">
        <v>2552</v>
      </c>
      <c r="B2463" s="29">
        <v>10357.0</v>
      </c>
      <c r="C2463" s="55">
        <v>10357.0</v>
      </c>
      <c r="D2463" s="27">
        <v>0.0</v>
      </c>
      <c r="E2463" s="34"/>
    </row>
    <row r="2464" hidden="1">
      <c r="A2464" s="35" t="s">
        <v>2553</v>
      </c>
      <c r="B2464" s="29">
        <v>409543.0</v>
      </c>
      <c r="C2464" s="55">
        <v>408751.0</v>
      </c>
      <c r="D2464" s="27">
        <v>-792.0</v>
      </c>
      <c r="E2464" s="34"/>
    </row>
    <row r="2465" hidden="1">
      <c r="A2465" s="36" t="s">
        <v>2554</v>
      </c>
      <c r="B2465" s="37">
        <v>0.5</v>
      </c>
      <c r="C2465" s="27">
        <v>1001.5</v>
      </c>
      <c r="D2465" s="27">
        <v>1001.0</v>
      </c>
      <c r="E2465" s="38" t="s">
        <v>2555</v>
      </c>
    </row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</sheetData>
  <mergeCells count="704">
    <mergeCell ref="A2252:E2252"/>
    <mergeCell ref="A2272:E2273"/>
    <mergeCell ref="A2274:E2275"/>
    <mergeCell ref="A2276:B2277"/>
    <mergeCell ref="C2276:C2279"/>
    <mergeCell ref="D2276:E2277"/>
    <mergeCell ref="A2278:B2279"/>
    <mergeCell ref="D2278:E2279"/>
    <mergeCell ref="A2280:E2280"/>
    <mergeCell ref="A2300:E2301"/>
    <mergeCell ref="A2302:E2303"/>
    <mergeCell ref="A2304:B2305"/>
    <mergeCell ref="C2304:C2307"/>
    <mergeCell ref="A2306:B2307"/>
    <mergeCell ref="D2136:E2137"/>
    <mergeCell ref="D2138:E2139"/>
    <mergeCell ref="A2140:E2140"/>
    <mergeCell ref="A2160:E2161"/>
    <mergeCell ref="A2162:E2163"/>
    <mergeCell ref="C2164:C2167"/>
    <mergeCell ref="D2164:E2165"/>
    <mergeCell ref="D2192:E2193"/>
    <mergeCell ref="D2194:E2195"/>
    <mergeCell ref="D2166:E2167"/>
    <mergeCell ref="A2168:E2168"/>
    <mergeCell ref="A2188:E2189"/>
    <mergeCell ref="A2190:E2191"/>
    <mergeCell ref="A2192:B2193"/>
    <mergeCell ref="C2192:C2195"/>
    <mergeCell ref="A2194:B2195"/>
    <mergeCell ref="A2196:E2196"/>
    <mergeCell ref="A2216:E2217"/>
    <mergeCell ref="A2218:E2219"/>
    <mergeCell ref="A2220:B2221"/>
    <mergeCell ref="C2220:C2223"/>
    <mergeCell ref="D2220:E2221"/>
    <mergeCell ref="A2222:B2223"/>
    <mergeCell ref="D2248:E2249"/>
    <mergeCell ref="D2250:E2251"/>
    <mergeCell ref="D2222:E2223"/>
    <mergeCell ref="A2224:E2224"/>
    <mergeCell ref="A2244:E2245"/>
    <mergeCell ref="A2246:E2247"/>
    <mergeCell ref="A2248:B2249"/>
    <mergeCell ref="C2248:C2251"/>
    <mergeCell ref="A2250:B2251"/>
    <mergeCell ref="A2332:B2333"/>
    <mergeCell ref="A2334:B2335"/>
    <mergeCell ref="A740:E740"/>
    <mergeCell ref="A760:E761"/>
    <mergeCell ref="A762:E763"/>
    <mergeCell ref="A764:B765"/>
    <mergeCell ref="C764:C767"/>
    <mergeCell ref="D764:E765"/>
    <mergeCell ref="A766:B767"/>
    <mergeCell ref="D766:E767"/>
    <mergeCell ref="A768:E768"/>
    <mergeCell ref="A788:E789"/>
    <mergeCell ref="A790:E791"/>
    <mergeCell ref="A792:B793"/>
    <mergeCell ref="C792:C795"/>
    <mergeCell ref="A794:B795"/>
    <mergeCell ref="D624:E625"/>
    <mergeCell ref="D626:E627"/>
    <mergeCell ref="A628:E628"/>
    <mergeCell ref="A648:E649"/>
    <mergeCell ref="A650:E651"/>
    <mergeCell ref="C652:C655"/>
    <mergeCell ref="D652:E653"/>
    <mergeCell ref="D680:E681"/>
    <mergeCell ref="D682:E683"/>
    <mergeCell ref="D654:E655"/>
    <mergeCell ref="A656:E656"/>
    <mergeCell ref="A676:E677"/>
    <mergeCell ref="A678:E679"/>
    <mergeCell ref="A680:B681"/>
    <mergeCell ref="C680:C683"/>
    <mergeCell ref="A682:B683"/>
    <mergeCell ref="A684:E684"/>
    <mergeCell ref="A704:E705"/>
    <mergeCell ref="A706:E707"/>
    <mergeCell ref="A708:B709"/>
    <mergeCell ref="C708:C711"/>
    <mergeCell ref="D708:E709"/>
    <mergeCell ref="A710:B711"/>
    <mergeCell ref="D736:E737"/>
    <mergeCell ref="D738:E739"/>
    <mergeCell ref="D710:E711"/>
    <mergeCell ref="A712:E712"/>
    <mergeCell ref="A732:E733"/>
    <mergeCell ref="A734:E735"/>
    <mergeCell ref="A736:B737"/>
    <mergeCell ref="C736:C739"/>
    <mergeCell ref="A738:B739"/>
    <mergeCell ref="A820:B821"/>
    <mergeCell ref="A822:B823"/>
    <mergeCell ref="A908:E908"/>
    <mergeCell ref="A928:E929"/>
    <mergeCell ref="A930:E931"/>
    <mergeCell ref="A932:B933"/>
    <mergeCell ref="C932:C935"/>
    <mergeCell ref="D932:E933"/>
    <mergeCell ref="A934:B935"/>
    <mergeCell ref="D934:E935"/>
    <mergeCell ref="A936:E936"/>
    <mergeCell ref="A956:E957"/>
    <mergeCell ref="A958:E959"/>
    <mergeCell ref="A960:B961"/>
    <mergeCell ref="C960:C963"/>
    <mergeCell ref="A962:B963"/>
    <mergeCell ref="D792:E793"/>
    <mergeCell ref="D794:E795"/>
    <mergeCell ref="A796:E796"/>
    <mergeCell ref="A816:E817"/>
    <mergeCell ref="A818:E819"/>
    <mergeCell ref="C820:C823"/>
    <mergeCell ref="D820:E821"/>
    <mergeCell ref="D848:E849"/>
    <mergeCell ref="D850:E851"/>
    <mergeCell ref="D822:E823"/>
    <mergeCell ref="A824:E824"/>
    <mergeCell ref="A844:E845"/>
    <mergeCell ref="A846:E847"/>
    <mergeCell ref="A848:B849"/>
    <mergeCell ref="C848:C851"/>
    <mergeCell ref="A850:B851"/>
    <mergeCell ref="A852:E852"/>
    <mergeCell ref="A872:E873"/>
    <mergeCell ref="A874:E875"/>
    <mergeCell ref="A876:B877"/>
    <mergeCell ref="C876:C879"/>
    <mergeCell ref="D876:E877"/>
    <mergeCell ref="A878:B879"/>
    <mergeCell ref="D904:E905"/>
    <mergeCell ref="D906:E907"/>
    <mergeCell ref="D878:E879"/>
    <mergeCell ref="A880:E880"/>
    <mergeCell ref="A900:E901"/>
    <mergeCell ref="A902:E903"/>
    <mergeCell ref="A904:B905"/>
    <mergeCell ref="C904:C907"/>
    <mergeCell ref="A906:B907"/>
    <mergeCell ref="A988:B989"/>
    <mergeCell ref="A990:B991"/>
    <mergeCell ref="A1076:E1076"/>
    <mergeCell ref="A1096:E1097"/>
    <mergeCell ref="A1098:E1099"/>
    <mergeCell ref="A1100:B1101"/>
    <mergeCell ref="C1100:C1103"/>
    <mergeCell ref="D1100:E1101"/>
    <mergeCell ref="A1102:B1103"/>
    <mergeCell ref="D1102:E1103"/>
    <mergeCell ref="A1104:E1104"/>
    <mergeCell ref="A1124:E1125"/>
    <mergeCell ref="A1126:E1127"/>
    <mergeCell ref="A1128:B1129"/>
    <mergeCell ref="C1128:C1131"/>
    <mergeCell ref="A1130:B1131"/>
    <mergeCell ref="D960:E961"/>
    <mergeCell ref="D962:E963"/>
    <mergeCell ref="A964:E964"/>
    <mergeCell ref="A984:E985"/>
    <mergeCell ref="A986:E987"/>
    <mergeCell ref="C988:C991"/>
    <mergeCell ref="D988:E989"/>
    <mergeCell ref="D1016:E1017"/>
    <mergeCell ref="D1018:E1019"/>
    <mergeCell ref="D990:E991"/>
    <mergeCell ref="A992:E992"/>
    <mergeCell ref="A1012:E1013"/>
    <mergeCell ref="A1014:E1015"/>
    <mergeCell ref="A1016:B1017"/>
    <mergeCell ref="C1016:C1019"/>
    <mergeCell ref="A1018:B1019"/>
    <mergeCell ref="A1020:E1020"/>
    <mergeCell ref="A1040:E1041"/>
    <mergeCell ref="A1042:E1043"/>
    <mergeCell ref="A1044:B1045"/>
    <mergeCell ref="C1044:C1047"/>
    <mergeCell ref="D1044:E1045"/>
    <mergeCell ref="A1046:B1047"/>
    <mergeCell ref="D1072:E1073"/>
    <mergeCell ref="D1074:E1075"/>
    <mergeCell ref="D1046:E1047"/>
    <mergeCell ref="A1048:E1048"/>
    <mergeCell ref="A1068:E1069"/>
    <mergeCell ref="A1070:E1071"/>
    <mergeCell ref="A1072:B1073"/>
    <mergeCell ref="C1072:C1075"/>
    <mergeCell ref="A1074:B1075"/>
    <mergeCell ref="A1156:B1157"/>
    <mergeCell ref="A1158:B1159"/>
    <mergeCell ref="D2304:E2305"/>
    <mergeCell ref="D2306:E2307"/>
    <mergeCell ref="A2308:E2308"/>
    <mergeCell ref="A2328:E2329"/>
    <mergeCell ref="A2330:E2331"/>
    <mergeCell ref="C2332:C2335"/>
    <mergeCell ref="D2332:E2333"/>
    <mergeCell ref="D2360:E2361"/>
    <mergeCell ref="D2362:E2363"/>
    <mergeCell ref="D2334:E2335"/>
    <mergeCell ref="A2336:E2336"/>
    <mergeCell ref="A2356:E2357"/>
    <mergeCell ref="A2358:E2359"/>
    <mergeCell ref="A2360:B2361"/>
    <mergeCell ref="C2360:C2363"/>
    <mergeCell ref="A2362:B2363"/>
    <mergeCell ref="A2364:E2364"/>
    <mergeCell ref="A2384:E2385"/>
    <mergeCell ref="A2386:E2387"/>
    <mergeCell ref="A2388:B2389"/>
    <mergeCell ref="C2388:C2391"/>
    <mergeCell ref="D2388:E2389"/>
    <mergeCell ref="A2390:B2391"/>
    <mergeCell ref="D2416:E2417"/>
    <mergeCell ref="D2418:E2419"/>
    <mergeCell ref="D2390:E2391"/>
    <mergeCell ref="A2392:E2392"/>
    <mergeCell ref="A2412:E2413"/>
    <mergeCell ref="A2414:E2415"/>
    <mergeCell ref="A2416:B2417"/>
    <mergeCell ref="C2416:C2419"/>
    <mergeCell ref="A2418:B2419"/>
    <mergeCell ref="D2446:E2447"/>
    <mergeCell ref="A2448:E2448"/>
    <mergeCell ref="A2420:E2420"/>
    <mergeCell ref="A2440:E2441"/>
    <mergeCell ref="A2442:E2443"/>
    <mergeCell ref="A2444:B2445"/>
    <mergeCell ref="C2444:C2447"/>
    <mergeCell ref="D2444:E2445"/>
    <mergeCell ref="A2446:B2447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8:E89"/>
    <mergeCell ref="A90:E91"/>
    <mergeCell ref="A92:B93"/>
    <mergeCell ref="C92:C95"/>
    <mergeCell ref="D92:E93"/>
    <mergeCell ref="A94:B95"/>
    <mergeCell ref="D120:E121"/>
    <mergeCell ref="D122:E123"/>
    <mergeCell ref="D94:E95"/>
    <mergeCell ref="A96:E96"/>
    <mergeCell ref="A116:E117"/>
    <mergeCell ref="A118:E119"/>
    <mergeCell ref="A120:B121"/>
    <mergeCell ref="C120:C123"/>
    <mergeCell ref="A122:B123"/>
    <mergeCell ref="A236:E236"/>
    <mergeCell ref="A256:E257"/>
    <mergeCell ref="A258:E259"/>
    <mergeCell ref="A260:B261"/>
    <mergeCell ref="C260:C263"/>
    <mergeCell ref="D260:E261"/>
    <mergeCell ref="A262:B263"/>
    <mergeCell ref="D262:E263"/>
    <mergeCell ref="A264:E264"/>
    <mergeCell ref="A284:E285"/>
    <mergeCell ref="A286:E287"/>
    <mergeCell ref="A288:B289"/>
    <mergeCell ref="C288:C291"/>
    <mergeCell ref="A290:B291"/>
    <mergeCell ref="A124:E124"/>
    <mergeCell ref="A144:E145"/>
    <mergeCell ref="A146:E147"/>
    <mergeCell ref="A148:B149"/>
    <mergeCell ref="C148:C151"/>
    <mergeCell ref="D148:E149"/>
    <mergeCell ref="A150:B151"/>
    <mergeCell ref="D176:E177"/>
    <mergeCell ref="D178:E179"/>
    <mergeCell ref="D150:E151"/>
    <mergeCell ref="A152:E152"/>
    <mergeCell ref="A172:E173"/>
    <mergeCell ref="A174:E175"/>
    <mergeCell ref="A176:B177"/>
    <mergeCell ref="C176:C179"/>
    <mergeCell ref="A178:B179"/>
    <mergeCell ref="A180:E180"/>
    <mergeCell ref="A200:E201"/>
    <mergeCell ref="A202:E203"/>
    <mergeCell ref="A204:B205"/>
    <mergeCell ref="C204:C207"/>
    <mergeCell ref="D204:E205"/>
    <mergeCell ref="A206:B207"/>
    <mergeCell ref="D232:E233"/>
    <mergeCell ref="D234:E235"/>
    <mergeCell ref="D206:E207"/>
    <mergeCell ref="A208:E208"/>
    <mergeCell ref="A228:E229"/>
    <mergeCell ref="A230:E231"/>
    <mergeCell ref="A232:B233"/>
    <mergeCell ref="C232:C235"/>
    <mergeCell ref="A234:B235"/>
    <mergeCell ref="A316:B317"/>
    <mergeCell ref="A318:B319"/>
    <mergeCell ref="A404:E404"/>
    <mergeCell ref="A424:E425"/>
    <mergeCell ref="A426:E427"/>
    <mergeCell ref="A428:B429"/>
    <mergeCell ref="C428:C431"/>
    <mergeCell ref="D428:E429"/>
    <mergeCell ref="A430:B431"/>
    <mergeCell ref="D430:E431"/>
    <mergeCell ref="A432:E432"/>
    <mergeCell ref="A452:E453"/>
    <mergeCell ref="A454:E455"/>
    <mergeCell ref="A456:B457"/>
    <mergeCell ref="C456:C459"/>
    <mergeCell ref="A458:B459"/>
    <mergeCell ref="D288:E289"/>
    <mergeCell ref="D290:E291"/>
    <mergeCell ref="A292:E292"/>
    <mergeCell ref="A312:E313"/>
    <mergeCell ref="A314:E315"/>
    <mergeCell ref="C316:C319"/>
    <mergeCell ref="D316:E317"/>
    <mergeCell ref="D344:E345"/>
    <mergeCell ref="D346:E347"/>
    <mergeCell ref="D318:E319"/>
    <mergeCell ref="A320:E320"/>
    <mergeCell ref="A340:E341"/>
    <mergeCell ref="A342:E343"/>
    <mergeCell ref="A344:B345"/>
    <mergeCell ref="C344:C347"/>
    <mergeCell ref="A346:B347"/>
    <mergeCell ref="A348:E348"/>
    <mergeCell ref="A368:E369"/>
    <mergeCell ref="A370:E371"/>
    <mergeCell ref="A372:B373"/>
    <mergeCell ref="C372:C375"/>
    <mergeCell ref="D372:E373"/>
    <mergeCell ref="A374:B375"/>
    <mergeCell ref="D400:E401"/>
    <mergeCell ref="D402:E403"/>
    <mergeCell ref="D374:E375"/>
    <mergeCell ref="A376:E376"/>
    <mergeCell ref="A396:E397"/>
    <mergeCell ref="A398:E399"/>
    <mergeCell ref="A400:B401"/>
    <mergeCell ref="C400:C403"/>
    <mergeCell ref="A402:B403"/>
    <mergeCell ref="A484:B485"/>
    <mergeCell ref="A486:B487"/>
    <mergeCell ref="A572:E572"/>
    <mergeCell ref="A592:E593"/>
    <mergeCell ref="A594:E595"/>
    <mergeCell ref="A596:B597"/>
    <mergeCell ref="C596:C599"/>
    <mergeCell ref="D596:E597"/>
    <mergeCell ref="A598:B599"/>
    <mergeCell ref="D598:E599"/>
    <mergeCell ref="A600:E600"/>
    <mergeCell ref="A620:E621"/>
    <mergeCell ref="A622:E623"/>
    <mergeCell ref="A624:B625"/>
    <mergeCell ref="C624:C627"/>
    <mergeCell ref="A626:B627"/>
    <mergeCell ref="D456:E457"/>
    <mergeCell ref="D458:E459"/>
    <mergeCell ref="A460:E460"/>
    <mergeCell ref="A480:E481"/>
    <mergeCell ref="A482:E483"/>
    <mergeCell ref="C484:C487"/>
    <mergeCell ref="D484:E485"/>
    <mergeCell ref="D512:E513"/>
    <mergeCell ref="D514:E515"/>
    <mergeCell ref="D486:E487"/>
    <mergeCell ref="A488:E488"/>
    <mergeCell ref="A508:E509"/>
    <mergeCell ref="A510:E511"/>
    <mergeCell ref="A512:B513"/>
    <mergeCell ref="C512:C515"/>
    <mergeCell ref="A514:B515"/>
    <mergeCell ref="A516:E516"/>
    <mergeCell ref="A536:E537"/>
    <mergeCell ref="A538:E539"/>
    <mergeCell ref="A540:B541"/>
    <mergeCell ref="C540:C543"/>
    <mergeCell ref="D540:E541"/>
    <mergeCell ref="A542:B543"/>
    <mergeCell ref="D568:E569"/>
    <mergeCell ref="D570:E571"/>
    <mergeCell ref="D542:E543"/>
    <mergeCell ref="A544:E544"/>
    <mergeCell ref="A564:E565"/>
    <mergeCell ref="A566:E567"/>
    <mergeCell ref="A568:B569"/>
    <mergeCell ref="C568:C571"/>
    <mergeCell ref="A570:B571"/>
    <mergeCell ref="A652:B653"/>
    <mergeCell ref="A654:B655"/>
    <mergeCell ref="A1244:E1244"/>
    <mergeCell ref="A1264:E1265"/>
    <mergeCell ref="A1266:E1267"/>
    <mergeCell ref="A1268:B1269"/>
    <mergeCell ref="C1268:C1271"/>
    <mergeCell ref="D1268:E1269"/>
    <mergeCell ref="A1270:B1271"/>
    <mergeCell ref="D1270:E1271"/>
    <mergeCell ref="A1272:E1272"/>
    <mergeCell ref="A1292:E1293"/>
    <mergeCell ref="A1294:E1295"/>
    <mergeCell ref="A1296:B1297"/>
    <mergeCell ref="C1296:C1299"/>
    <mergeCell ref="A1298:B1299"/>
    <mergeCell ref="D1128:E1129"/>
    <mergeCell ref="D1130:E1131"/>
    <mergeCell ref="A1132:E1132"/>
    <mergeCell ref="A1152:E1153"/>
    <mergeCell ref="A1154:E1155"/>
    <mergeCell ref="C1156:C1159"/>
    <mergeCell ref="D1156:E1157"/>
    <mergeCell ref="D1184:E1185"/>
    <mergeCell ref="D1186:E1187"/>
    <mergeCell ref="D1158:E1159"/>
    <mergeCell ref="A1160:E1160"/>
    <mergeCell ref="A1180:E1181"/>
    <mergeCell ref="A1182:E1183"/>
    <mergeCell ref="A1184:B1185"/>
    <mergeCell ref="C1184:C1187"/>
    <mergeCell ref="A1186:B1187"/>
    <mergeCell ref="A1188:E1188"/>
    <mergeCell ref="A1208:E1209"/>
    <mergeCell ref="A1210:E1211"/>
    <mergeCell ref="A1212:B1213"/>
    <mergeCell ref="C1212:C1215"/>
    <mergeCell ref="D1212:E1213"/>
    <mergeCell ref="A1214:B1215"/>
    <mergeCell ref="D1240:E1241"/>
    <mergeCell ref="D1242:E1243"/>
    <mergeCell ref="D1214:E1215"/>
    <mergeCell ref="A1216:E1216"/>
    <mergeCell ref="A1236:E1237"/>
    <mergeCell ref="A1238:E1239"/>
    <mergeCell ref="A1240:B1241"/>
    <mergeCell ref="C1240:C1243"/>
    <mergeCell ref="A1242:B1243"/>
    <mergeCell ref="A1324:B1325"/>
    <mergeCell ref="A1326:B1327"/>
    <mergeCell ref="A1412:E1412"/>
    <mergeCell ref="A1432:E1433"/>
    <mergeCell ref="A1434:E1435"/>
    <mergeCell ref="A1436:B1437"/>
    <mergeCell ref="C1436:C1439"/>
    <mergeCell ref="D1436:E1437"/>
    <mergeCell ref="A1438:B1439"/>
    <mergeCell ref="D1438:E1439"/>
    <mergeCell ref="A1440:E1440"/>
    <mergeCell ref="A1460:E1461"/>
    <mergeCell ref="A1462:E1463"/>
    <mergeCell ref="A1464:B1465"/>
    <mergeCell ref="C1464:C1467"/>
    <mergeCell ref="A1466:B1467"/>
    <mergeCell ref="D1296:E1297"/>
    <mergeCell ref="D1298:E1299"/>
    <mergeCell ref="A1300:E1300"/>
    <mergeCell ref="A1320:E1321"/>
    <mergeCell ref="A1322:E1323"/>
    <mergeCell ref="C1324:C1327"/>
    <mergeCell ref="D1324:E1325"/>
    <mergeCell ref="D1352:E1353"/>
    <mergeCell ref="D1354:E1355"/>
    <mergeCell ref="D1326:E1327"/>
    <mergeCell ref="A1328:E1328"/>
    <mergeCell ref="A1348:E1349"/>
    <mergeCell ref="A1350:E1351"/>
    <mergeCell ref="A1352:B1353"/>
    <mergeCell ref="C1352:C1355"/>
    <mergeCell ref="A1354:B1355"/>
    <mergeCell ref="A1356:E1356"/>
    <mergeCell ref="A1376:E1377"/>
    <mergeCell ref="A1378:E1379"/>
    <mergeCell ref="A1380:B1381"/>
    <mergeCell ref="C1380:C1383"/>
    <mergeCell ref="D1380:E1381"/>
    <mergeCell ref="A1382:B1383"/>
    <mergeCell ref="D1408:E1409"/>
    <mergeCell ref="D1410:E1411"/>
    <mergeCell ref="D1382:E1383"/>
    <mergeCell ref="A1384:E1384"/>
    <mergeCell ref="A1404:E1405"/>
    <mergeCell ref="A1406:E1407"/>
    <mergeCell ref="A1408:B1409"/>
    <mergeCell ref="C1408:C1411"/>
    <mergeCell ref="A1410:B1411"/>
    <mergeCell ref="A1492:B1493"/>
    <mergeCell ref="A1494:B1495"/>
    <mergeCell ref="A1580:E1580"/>
    <mergeCell ref="A1600:E1601"/>
    <mergeCell ref="A1602:E1603"/>
    <mergeCell ref="A1604:B1605"/>
    <mergeCell ref="C1604:C1607"/>
    <mergeCell ref="D1604:E1605"/>
    <mergeCell ref="A1606:B1607"/>
    <mergeCell ref="D1606:E1607"/>
    <mergeCell ref="A1608:E1608"/>
    <mergeCell ref="A1628:E1629"/>
    <mergeCell ref="A1630:E1631"/>
    <mergeCell ref="A1632:B1633"/>
    <mergeCell ref="C1632:C1635"/>
    <mergeCell ref="A1634:B1635"/>
    <mergeCell ref="D1464:E1465"/>
    <mergeCell ref="D1466:E1467"/>
    <mergeCell ref="A1468:E1468"/>
    <mergeCell ref="A1488:E1489"/>
    <mergeCell ref="A1490:E1491"/>
    <mergeCell ref="C1492:C1495"/>
    <mergeCell ref="D1492:E1493"/>
    <mergeCell ref="D1520:E1521"/>
    <mergeCell ref="D1522:E1523"/>
    <mergeCell ref="D1494:E1495"/>
    <mergeCell ref="A1496:E1496"/>
    <mergeCell ref="A1516:E1517"/>
    <mergeCell ref="A1518:E1519"/>
    <mergeCell ref="A1520:B1521"/>
    <mergeCell ref="C1520:C1523"/>
    <mergeCell ref="A1522:B1523"/>
    <mergeCell ref="A1524:E1524"/>
    <mergeCell ref="A1544:E1545"/>
    <mergeCell ref="A1546:E1547"/>
    <mergeCell ref="A1548:B1549"/>
    <mergeCell ref="C1548:C1551"/>
    <mergeCell ref="D1548:E1549"/>
    <mergeCell ref="A1550:B1551"/>
    <mergeCell ref="D1576:E1577"/>
    <mergeCell ref="D1578:E1579"/>
    <mergeCell ref="D1550:E1551"/>
    <mergeCell ref="A1552:E1552"/>
    <mergeCell ref="A1572:E1573"/>
    <mergeCell ref="A1574:E1575"/>
    <mergeCell ref="A1576:B1577"/>
    <mergeCell ref="C1576:C1579"/>
    <mergeCell ref="A1578:B1579"/>
    <mergeCell ref="A1660:B1661"/>
    <mergeCell ref="A1662:B1663"/>
    <mergeCell ref="A1748:E1748"/>
    <mergeCell ref="A1768:E1769"/>
    <mergeCell ref="A1770:E1771"/>
    <mergeCell ref="A1772:B1773"/>
    <mergeCell ref="C1772:C1775"/>
    <mergeCell ref="D1772:E1773"/>
    <mergeCell ref="A1774:B1775"/>
    <mergeCell ref="D1774:E1775"/>
    <mergeCell ref="A1776:E1776"/>
    <mergeCell ref="A1796:E1797"/>
    <mergeCell ref="A1798:E1799"/>
    <mergeCell ref="A1800:B1801"/>
    <mergeCell ref="C1800:C1803"/>
    <mergeCell ref="A1802:B1803"/>
    <mergeCell ref="D1632:E1633"/>
    <mergeCell ref="D1634:E1635"/>
    <mergeCell ref="A1636:E1636"/>
    <mergeCell ref="A1656:E1657"/>
    <mergeCell ref="A1658:E1659"/>
    <mergeCell ref="C1660:C1663"/>
    <mergeCell ref="D1660:E1661"/>
    <mergeCell ref="D1688:E1689"/>
    <mergeCell ref="D1690:E1691"/>
    <mergeCell ref="D1662:E1663"/>
    <mergeCell ref="A1664:E1664"/>
    <mergeCell ref="A1684:E1685"/>
    <mergeCell ref="A1686:E1687"/>
    <mergeCell ref="A1688:B1689"/>
    <mergeCell ref="C1688:C1691"/>
    <mergeCell ref="A1690:B1691"/>
    <mergeCell ref="A1692:E1692"/>
    <mergeCell ref="A1712:E1713"/>
    <mergeCell ref="A1714:E1715"/>
    <mergeCell ref="A1716:B1717"/>
    <mergeCell ref="C1716:C1719"/>
    <mergeCell ref="D1716:E1717"/>
    <mergeCell ref="A1718:B1719"/>
    <mergeCell ref="D1744:E1745"/>
    <mergeCell ref="D1746:E1747"/>
    <mergeCell ref="D1718:E1719"/>
    <mergeCell ref="A1720:E1720"/>
    <mergeCell ref="A1740:E1741"/>
    <mergeCell ref="A1742:E1743"/>
    <mergeCell ref="A1744:B1745"/>
    <mergeCell ref="C1744:C1747"/>
    <mergeCell ref="A1746:B1747"/>
    <mergeCell ref="A1828:B1829"/>
    <mergeCell ref="A1830:B1831"/>
    <mergeCell ref="A1916:E1916"/>
    <mergeCell ref="A1936:E1937"/>
    <mergeCell ref="A1938:E1939"/>
    <mergeCell ref="A1940:B1941"/>
    <mergeCell ref="C1940:C1943"/>
    <mergeCell ref="D1940:E1941"/>
    <mergeCell ref="A1942:B1943"/>
    <mergeCell ref="D1942:E1943"/>
    <mergeCell ref="A1944:E1944"/>
    <mergeCell ref="A1964:E1965"/>
    <mergeCell ref="A1966:E1967"/>
    <mergeCell ref="A1968:B1969"/>
    <mergeCell ref="C1968:C1971"/>
    <mergeCell ref="A1970:B1971"/>
    <mergeCell ref="D1800:E1801"/>
    <mergeCell ref="D1802:E1803"/>
    <mergeCell ref="A1804:E1804"/>
    <mergeCell ref="A1824:E1825"/>
    <mergeCell ref="A1826:E1827"/>
    <mergeCell ref="C1828:C1831"/>
    <mergeCell ref="D1828:E1829"/>
    <mergeCell ref="D1856:E1857"/>
    <mergeCell ref="D1858:E1859"/>
    <mergeCell ref="D1830:E1831"/>
    <mergeCell ref="A1832:E1832"/>
    <mergeCell ref="A1852:E1853"/>
    <mergeCell ref="A1854:E1855"/>
    <mergeCell ref="A1856:B1857"/>
    <mergeCell ref="C1856:C1859"/>
    <mergeCell ref="A1858:B1859"/>
    <mergeCell ref="A1860:E1860"/>
    <mergeCell ref="A1880:E1881"/>
    <mergeCell ref="A1882:E1883"/>
    <mergeCell ref="A1884:B1885"/>
    <mergeCell ref="C1884:C1887"/>
    <mergeCell ref="D1884:E1885"/>
    <mergeCell ref="A1886:B1887"/>
    <mergeCell ref="D1912:E1913"/>
    <mergeCell ref="D1914:E1915"/>
    <mergeCell ref="D1886:E1887"/>
    <mergeCell ref="A1888:E1888"/>
    <mergeCell ref="A1908:E1909"/>
    <mergeCell ref="A1910:E1911"/>
    <mergeCell ref="A1912:B1913"/>
    <mergeCell ref="C1912:C1915"/>
    <mergeCell ref="A1914:B1915"/>
    <mergeCell ref="A1996:B1997"/>
    <mergeCell ref="A1998:B1999"/>
    <mergeCell ref="A2084:E2084"/>
    <mergeCell ref="A2104:E2105"/>
    <mergeCell ref="A2106:E2107"/>
    <mergeCell ref="A2108:B2109"/>
    <mergeCell ref="C2108:C2111"/>
    <mergeCell ref="D2108:E2109"/>
    <mergeCell ref="A2110:B2111"/>
    <mergeCell ref="D2110:E2111"/>
    <mergeCell ref="A2112:E2112"/>
    <mergeCell ref="A2132:E2133"/>
    <mergeCell ref="A2134:E2135"/>
    <mergeCell ref="A2136:B2137"/>
    <mergeCell ref="C2136:C2139"/>
    <mergeCell ref="A2138:B2139"/>
    <mergeCell ref="D1968:E1969"/>
    <mergeCell ref="D1970:E1971"/>
    <mergeCell ref="A1972:E1972"/>
    <mergeCell ref="A1992:E1993"/>
    <mergeCell ref="A1994:E1995"/>
    <mergeCell ref="C1996:C1999"/>
    <mergeCell ref="D1996:E1997"/>
    <mergeCell ref="D2024:E2025"/>
    <mergeCell ref="D2026:E2027"/>
    <mergeCell ref="D1998:E1999"/>
    <mergeCell ref="A2000:E2000"/>
    <mergeCell ref="A2020:E2021"/>
    <mergeCell ref="A2022:E2023"/>
    <mergeCell ref="A2024:B2025"/>
    <mergeCell ref="C2024:C2027"/>
    <mergeCell ref="A2026:B2027"/>
    <mergeCell ref="A2028:E2028"/>
    <mergeCell ref="A2048:E2049"/>
    <mergeCell ref="A2050:E2051"/>
    <mergeCell ref="A2052:B2053"/>
    <mergeCell ref="C2052:C2055"/>
    <mergeCell ref="D2052:E2053"/>
    <mergeCell ref="A2054:B2055"/>
    <mergeCell ref="D2080:E2081"/>
    <mergeCell ref="D2082:E2083"/>
    <mergeCell ref="D2054:E2055"/>
    <mergeCell ref="A2056:E2056"/>
    <mergeCell ref="A2076:E2077"/>
    <mergeCell ref="A2078:E2079"/>
    <mergeCell ref="A2080:B2081"/>
    <mergeCell ref="C2080:C2083"/>
    <mergeCell ref="A2082:B2083"/>
    <mergeCell ref="A2164:B2165"/>
    <mergeCell ref="A2166:B2167"/>
  </mergeCells>
  <conditionalFormatting sqref="D11:D26 B26:C26 D39:D54 B54:C54 D67:D82 B82:C82 D84:D85 B85:C85 D98:D113 B113:C113 D126:D141 B141:C141 D154:D169 B169:C169 D182:D197 B197:C197 D210:D225 B225:C225 D238:D253 B253:C253 D266:D281 B281:C281 D294:D309 B309:C309 D322:D337 B337:C337 D350:D365 B365:C365 D378:D393 B393:C393 D406:D421 B421:C421 D434:D449 B449:C449 D462:D477 B477:C477 D490:D505 B505:C505 D518:D533 B533:C533 D546:D561 B561:C561 D574:D589 B589:C589 D602:D617 B617:C617 D630:D645 B645:C645 D658:D673 B673:C673 D686:D701 B701:C701 D714:D729 B729:C729 D742:D757 B757:C757 D770:D785 B785:C785 D798:D813 B813:C813 D826:D841 B841:C841 D854:D869 B869:C869 D882:D897 B897:C897 D910:D925 B925:C925 D938:D953 B953:C953 D966:D981 B981:C981 D994:D1009 B1009:C1009 D1022:D1037 B1037:C1037 D1050:D1065 B1065:C1065 D1078:D1093 B1093:C1093 D1106:D1121 B1121:C1121 D1134:D1149 B1149:C1149 D1162:D1177 B1177:C1177 D1190:D1205 B1205:C1205 D1218:D1233 B1233:C1233 D1246:D1261 B1261:C1261 D1274:D1289 B1289:C1289 D1302:D1317 B1317:C1317 D1330:D1345 B1345:C1345 D1358:D1373 B1373:C1373 D1386:D1401 B1401:C1401 D1414:D1429 B1429:C1429 D1442:D1457 B1457:C1457 D1470:D1485 B1485:C1485 D1498:D1513 B1513:C1513 D1526:D1541 B1541:C1541 D1554:D1569 B1569:C1569 D1582:D1597 B1597:C1597 D1610:D1625 B1625:C1625 D1638:D1653 B1653:C1653 D1666:D1681 B1681:C1681 D1694:D1709 B1709:C1709 D1722:D1737 B1737:C1737 D1750:D1765 B1765:C1765 D1778:D1793 B1793:C1793 D1806:D1821 B1821:C1821 D1834:D1849 B1849:C1849 D1862:D1877 B1877:C1877 D1890:D1905 B1905:C1905 D1918:D1933 B1933:C1933 D1946:D1961 B1961:C1961 D1974:D1989 B1989:C1989 D2002:D2017 B2017:C2017 D2030:D2045 B2045:C2045 D2058:D2073 B2073:C2073 D2086:D2101 B2101:C2101 D2114:D2129 B2129:C2129 D2142:D2157 B2157:C2157 D2170:D2185 B2185:C2185 D2198:D2213 B2213:C2213 D2226:D2241 B2241:C2241 D2254:D2269 B2269:C2269 D2282:D2297 B2297:C2297 D2310:D2325 B2325:C2325 D2338:D2353 B2353:C2353 D2366:D2381 B2381:C2381 D2394:D2409 B2409:C2409 D2422:D2437 B2437:C2437 D2450:D2465 B2465:C2465">
    <cfRule type="cellIs" dxfId="0" priority="1" operator="lessThan">
      <formula>0</formula>
    </cfRule>
  </conditionalFormatting>
  <conditionalFormatting sqref="A7:B8 A35:B36 A63:B64 A94:B95 A122:B123 A150:B151 A178:B179 A206:B207 A234:B235 A262:B263 A290:B291 A318:B319 A346:B347 A374:B375 A402:B403 A430:B431 A458:B459 A486:B487 A514:B515 A542:B543 A570:B571 A598:B599 A626:B627 A654:B655 A682:B683 A710:B711 A738:B739 A766:B767 A794:B795 A822:B823 A850:B851 A878:B879 A906:B907 A934:B935 A962:B963 A990:B991 A1018:B1019 A1046:B1047 A1074:B1075 A1102:B1103 A1130:B1131 A1158:B1159 A1186:B1187 A1214:B1215 A1242:B1243 A1270:B1271 A1298:B1299 A1326:B1327 A1354:B1355 A1382:B1383 A1410:B1411 A1438:B1439 A1466:B1467 A1494:B1495 A1522:B1523 A1550:B1551 A1578:B1579 A1606:B1607 A1634:B1635 A1662:B1663 A1690:B1691 A1718:B1719 A1746:B1747 A1774:B1775 A1802:B1803 A1830:B1831 A1858:B1859 A1886:B1887 A1914:B1915 A1942:B1943 A1970:B1971 A1998:B1999 A2026:B2027 A2054:B2055 A2082:B2083 A2110:B2111 A2138:B2139 A2166:B2167 A2194:B2195 A2222:B2223 A2250:B2251 A2278:B2279 A2306:B2307 A2334:B2335 A2362:B2363 A2390:B2391 A2418:B2419 A2446:B2447">
    <cfRule type="cellIs" dxfId="1" priority="2" operator="notEqual">
      <formula>"Pondělí"</formula>
    </cfRule>
  </conditionalFormatting>
  <conditionalFormatting sqref="D7:E8 D35:E36 D63:E64 D94:E95 D122:E123 D150:E151 D178:E179 D206:E207 D234:E235 D262:E263 D290:E291 D318:E319 D346:E347 D374:E375 D402:E403 D430:E431 D458:E459 D486:E487 D514:E515 D542:E543 D570:E571 D598:E599 D626:E627 D654:E655 D682:E683 D710:E711 D738:E739 D766:E767 D794:E795 D822:E823 D850:E851 D878:E879 D906:E907 D934:E935 D962:E963 D990:E991 D1018:E1019 D1046:E1047 D1074:E1075 D1102:E1103 D1130:E1131 D1158:E1159 D1186:E1187 D1214:E1215 D1242:E1243 D1270:E1271 D1298:E1299 D1326:E1327 D1354:E1355 D1382:E1383 D1410:E1411 D1438:E1439 D1466:E1467 D1494:E1495 D1522:E1523 D1550:E1551 D1578:E1579 D1606:E1607 D1634:E1635 D1662:E1663 D1690:E1691 D1718:E1719 D1746:E1747 D1774:E1775 D1802:E1803 D1830:E1831 D1858:E1859 D1886:E1887 D1914:E1915 D1942:E1943 D1970:E1971 D1998:E1999 D2026:E2027 D2054:E2055 D2082:E2083 D2110:E2111 D2138:E2139 D2166:E2167 D2194:E2195 D2222:E2223 D2250:E2251 D2278:E2279 D2306:E2307 D2334:E2335 D2362:E2363 D2390:E2391 D2418:E2419 D2446:E2447">
    <cfRule type="cellIs" dxfId="1" priority="3" operator="notEqual">
      <formula>"Neděle"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2558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2526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2527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2528</v>
      </c>
      <c r="B9" s="6"/>
      <c r="C9" s="6"/>
      <c r="D9" s="6"/>
      <c r="E9" s="7"/>
    </row>
    <row r="10" hidden="1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</row>
    <row r="11" hidden="1">
      <c r="A11" s="24" t="s">
        <v>2533</v>
      </c>
      <c r="B11" s="25">
        <v>4961.0</v>
      </c>
      <c r="C11" s="26">
        <v>4961.0</v>
      </c>
      <c r="D11" s="27">
        <f t="shared" ref="D11:D26" si="1">C11-B11</f>
        <v>0</v>
      </c>
      <c r="E11" s="40"/>
    </row>
    <row r="12" hidden="1">
      <c r="A12" s="24" t="s">
        <v>2535</v>
      </c>
      <c r="B12" s="29">
        <v>3710.0</v>
      </c>
      <c r="C12" s="26">
        <v>3710.0</v>
      </c>
      <c r="D12" s="27">
        <f t="shared" si="1"/>
        <v>0</v>
      </c>
      <c r="E12" s="40"/>
    </row>
    <row r="13" hidden="1">
      <c r="A13" s="24" t="s">
        <v>2536</v>
      </c>
      <c r="B13" s="29">
        <v>200.0</v>
      </c>
      <c r="C13" s="26">
        <v>200.0</v>
      </c>
      <c r="D13" s="27">
        <f t="shared" si="1"/>
        <v>0</v>
      </c>
      <c r="E13" s="40"/>
    </row>
    <row r="14" hidden="1">
      <c r="A14" s="24" t="s">
        <v>2538</v>
      </c>
      <c r="B14" s="29">
        <v>0.0</v>
      </c>
      <c r="C14" s="26"/>
      <c r="D14" s="27">
        <f t="shared" si="1"/>
        <v>0</v>
      </c>
      <c r="E14" s="40"/>
    </row>
    <row r="15" hidden="1">
      <c r="A15" s="30" t="s">
        <v>2540</v>
      </c>
      <c r="B15" s="29">
        <v>0.0</v>
      </c>
      <c r="C15" s="26"/>
      <c r="D15" s="27">
        <f t="shared" si="1"/>
        <v>0</v>
      </c>
      <c r="E15" s="40"/>
    </row>
    <row r="16" hidden="1">
      <c r="A16" s="30" t="s">
        <v>2541</v>
      </c>
      <c r="B16" s="29">
        <v>0.0</v>
      </c>
      <c r="C16" s="26"/>
      <c r="D16" s="27">
        <f t="shared" si="1"/>
        <v>0</v>
      </c>
      <c r="E16" s="40"/>
    </row>
    <row r="17" hidden="1">
      <c r="A17" s="30" t="s">
        <v>2543</v>
      </c>
      <c r="B17" s="29">
        <v>155.0</v>
      </c>
      <c r="C17" s="26">
        <v>155.0</v>
      </c>
      <c r="D17" s="27">
        <f t="shared" si="1"/>
        <v>0</v>
      </c>
      <c r="E17" s="48" t="s">
        <v>3322</v>
      </c>
    </row>
    <row r="18" hidden="1">
      <c r="A18" s="31" t="s">
        <v>2545</v>
      </c>
      <c r="B18" s="29">
        <v>720.0</v>
      </c>
      <c r="C18" s="26">
        <f>360+360</f>
        <v>720</v>
      </c>
      <c r="D18" s="27">
        <f t="shared" si="1"/>
        <v>0</v>
      </c>
      <c r="E18" s="40"/>
    </row>
    <row r="19" hidden="1">
      <c r="A19" s="32" t="s">
        <v>2546</v>
      </c>
      <c r="B19" s="29">
        <v>11411.0</v>
      </c>
      <c r="C19" s="33">
        <f t="array" ref="C19">SUMIFS(INDIRECT(A1 &amp; " Restia!C:C"), INDIRECT(A1 &amp; " Restia!A:A"), A19, INDIRECT(A1 &amp; " Restia!B:B"), "&lt;&gt;canceled")</f>
        <v>130098</v>
      </c>
      <c r="D19" s="27">
        <f t="shared" si="1"/>
        <v>118687</v>
      </c>
      <c r="E19" s="40"/>
    </row>
    <row r="20" hidden="1">
      <c r="A20" s="32" t="s">
        <v>2547</v>
      </c>
      <c r="B20" s="29">
        <v>3320.0</v>
      </c>
      <c r="C20" s="9">
        <f t="array" ref="C20">SUMIFS( INDIRECT(A1 &amp; " Restia!C:C"), INDIRECT(A1 &amp; " Restia!A:A"), A20, INDIRECT(A1 &amp; " Restia!B:B"), "&lt;&gt;canceled" )</f>
        <v>34355</v>
      </c>
      <c r="D20" s="27">
        <f t="shared" si="1"/>
        <v>31035</v>
      </c>
      <c r="E20" s="40"/>
    </row>
    <row r="21" hidden="1">
      <c r="A21" s="32" t="s">
        <v>2548</v>
      </c>
      <c r="B21" s="29">
        <v>17182.0</v>
      </c>
      <c r="C21" s="9">
        <f t="array" ref="C21">SUMIFS( INDIRECT(A1 &amp; " Restia!C:C"), INDIRECT(A1 &amp; " Restia!A:A"), "damejidlo", INDIRECT(A1 &amp; " Restia!G:G"), "online", INDIRECT(A1 &amp; " Restia!B:B"), "&lt;&gt;canceled" )</f>
        <v>125744</v>
      </c>
      <c r="D21" s="27">
        <f t="shared" si="1"/>
        <v>108562</v>
      </c>
      <c r="E21" s="40"/>
    </row>
    <row r="22" hidden="1">
      <c r="A22" s="32" t="s">
        <v>2549</v>
      </c>
      <c r="B22" s="29">
        <v>13118.0</v>
      </c>
      <c r="C22" s="9">
        <f t="array" ref="C22">SUMIFS( INDIRECT(A1 &amp; " Restia!C:C"), INDIRECT(A1 &amp; " Restia!A:A"), "generic", INDIRECT(A1 &amp; " Restia!G:G"), "online", INDIRECT(A1 &amp; " Restia!B:B"), "&lt;&gt;canceled" )</f>
        <v>113633</v>
      </c>
      <c r="D22" s="27">
        <f t="shared" si="1"/>
        <v>100515</v>
      </c>
      <c r="E22" s="40"/>
    </row>
    <row r="23" hidden="1">
      <c r="A23" s="32" t="s">
        <v>2551</v>
      </c>
      <c r="B23" s="29">
        <v>548.0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4878</v>
      </c>
      <c r="D23" s="27">
        <f t="shared" si="1"/>
        <v>4330</v>
      </c>
      <c r="E23" s="40"/>
    </row>
    <row r="24" hidden="1">
      <c r="A24" s="32" t="s">
        <v>2552</v>
      </c>
      <c r="B24" s="29">
        <v>2060.0</v>
      </c>
      <c r="C24" s="9">
        <f t="array" ref="C24">SUMIFS( INDIRECT(A1 &amp; " Restia!C:C"), INDIRECT(A1 &amp; " Restia!A:A"), "damejidlo", INDIRECT(A1 &amp; " Restia!G:G"), "cash", INDIRECT(A1 &amp; " Restia!B:B"), "&lt;&gt;canceled")</f>
        <v>19674</v>
      </c>
      <c r="D24" s="27">
        <f t="shared" si="1"/>
        <v>17614</v>
      </c>
      <c r="E24" s="40"/>
    </row>
    <row r="25" hidden="1">
      <c r="A25" s="35" t="s">
        <v>2553</v>
      </c>
      <c r="B25" s="29">
        <v>55325.0</v>
      </c>
      <c r="C25" s="9">
        <f t="array" ref="C25">SUM(INDIRECT(A1 &amp; " Restia!C:C")) - SUMIFS(INDIRECT(A1 &amp; " Restia!C:C"), INDIRECT(A1 &amp; " Restia!B:B"), "canceled")</f>
        <v>490493.5</v>
      </c>
      <c r="D25" s="27">
        <f t="shared" si="1"/>
        <v>435168.5</v>
      </c>
      <c r="E25" s="40"/>
    </row>
    <row r="26" hidden="1">
      <c r="A26" s="36" t="s">
        <v>2554</v>
      </c>
      <c r="B26" s="41">
        <v>0.0</v>
      </c>
      <c r="C26" s="42">
        <f>sum(C11:C23)-C25</f>
        <v>-72039.5</v>
      </c>
      <c r="D26" s="43">
        <f t="shared" si="1"/>
        <v>-72039.5</v>
      </c>
      <c r="E26" s="44"/>
    </row>
    <row r="27" hidden="1"/>
    <row r="28" hidden="1"/>
    <row r="29" hidden="1">
      <c r="A29" s="5" t="s">
        <v>2558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2526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2527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2528</v>
      </c>
      <c r="B37" s="6"/>
      <c r="C37" s="6"/>
      <c r="D37" s="6"/>
      <c r="E37" s="7"/>
    </row>
    <row r="38" hidden="1">
      <c r="A38" s="20" t="s">
        <v>2529</v>
      </c>
      <c r="B38" s="21" t="s">
        <v>2530</v>
      </c>
      <c r="C38" s="22" t="s">
        <v>2531</v>
      </c>
      <c r="D38" s="21" t="s">
        <v>2532</v>
      </c>
      <c r="E38" s="23" t="s">
        <v>13</v>
      </c>
    </row>
    <row r="39" hidden="1">
      <c r="A39" s="24" t="s">
        <v>2533</v>
      </c>
      <c r="B39" s="25">
        <v>27473.0</v>
      </c>
      <c r="C39" s="26">
        <f>(2000*3)+(1000*6)+(500*22)+(200*20)+(100*4)+(50*1)+(20*1)+(2*1)+(1*1)</f>
        <v>27473</v>
      </c>
      <c r="D39" s="27">
        <f t="shared" ref="D39:D54" si="2">C39-B39</f>
        <v>0</v>
      </c>
      <c r="E39" s="40"/>
    </row>
    <row r="40" hidden="1">
      <c r="A40" s="24" t="s">
        <v>2535</v>
      </c>
      <c r="B40" s="29">
        <v>30040.0</v>
      </c>
      <c r="C40" s="26">
        <f>2926+2649+2881+4902+7136+4784+4762</f>
        <v>30040</v>
      </c>
      <c r="D40" s="27">
        <f t="shared" si="2"/>
        <v>0</v>
      </c>
      <c r="E40" s="40"/>
    </row>
    <row r="41" hidden="1">
      <c r="A41" s="24" t="s">
        <v>2536</v>
      </c>
      <c r="B41" s="29">
        <v>0.0</v>
      </c>
      <c r="C41" s="26"/>
      <c r="D41" s="27">
        <f t="shared" si="2"/>
        <v>0</v>
      </c>
      <c r="E41" s="40"/>
    </row>
    <row r="42" hidden="1">
      <c r="A42" s="24" t="s">
        <v>2538</v>
      </c>
      <c r="B42" s="29">
        <v>0.0</v>
      </c>
      <c r="C42" s="26"/>
      <c r="D42" s="27">
        <f t="shared" si="2"/>
        <v>0</v>
      </c>
      <c r="E42" s="40"/>
    </row>
    <row r="43" hidden="1">
      <c r="A43" s="30" t="s">
        <v>2540</v>
      </c>
      <c r="B43" s="29">
        <v>0.0</v>
      </c>
      <c r="C43" s="26"/>
      <c r="D43" s="27">
        <f t="shared" si="2"/>
        <v>0</v>
      </c>
      <c r="E43" s="40"/>
    </row>
    <row r="44" hidden="1">
      <c r="A44" s="30" t="s">
        <v>2541</v>
      </c>
      <c r="B44" s="29">
        <v>698.0</v>
      </c>
      <c r="C44" s="26">
        <v>696.0</v>
      </c>
      <c r="D44" s="27">
        <f t="shared" si="2"/>
        <v>-2</v>
      </c>
      <c r="E44" s="48"/>
    </row>
    <row r="45" hidden="1">
      <c r="A45" s="30" t="s">
        <v>2543</v>
      </c>
      <c r="B45" s="29">
        <v>1050.0</v>
      </c>
      <c r="C45" s="26">
        <v>1000.0</v>
      </c>
      <c r="D45" s="27">
        <f t="shared" si="2"/>
        <v>-50</v>
      </c>
      <c r="E45" s="48" t="s">
        <v>3323</v>
      </c>
    </row>
    <row r="46" hidden="1">
      <c r="A46" s="31" t="s">
        <v>2545</v>
      </c>
      <c r="B46" s="29">
        <v>5240.0</v>
      </c>
      <c r="C46" s="26">
        <f>840+80+520+560++400+360+200+400+200+400+280+200</f>
        <v>4440</v>
      </c>
      <c r="D46" s="27">
        <f t="shared" si="2"/>
        <v>-800</v>
      </c>
      <c r="E46" s="40"/>
    </row>
    <row r="47" hidden="1">
      <c r="A47" s="32" t="s">
        <v>2546</v>
      </c>
      <c r="B47" s="29">
        <v>87648.0</v>
      </c>
      <c r="C47" s="33">
        <f t="array" ref="C47">SUMIFS(INDIRECT(A29 &amp; " Restia!C:C"), INDIRECT(A29 &amp; " Restia!A:A"), A47, INDIRECT(A29 &amp; " Restia!B:B"), "&lt;&gt;canceled")</f>
        <v>130098</v>
      </c>
      <c r="D47" s="27">
        <f t="shared" si="2"/>
        <v>42450</v>
      </c>
      <c r="E47" s="40"/>
    </row>
    <row r="48" hidden="1">
      <c r="A48" s="32" t="s">
        <v>2547</v>
      </c>
      <c r="B48" s="29">
        <v>41747.0</v>
      </c>
      <c r="C48" s="9">
        <f t="array" ref="C48">SUMIFS( INDIRECT(A29 &amp; " Restia!C:C"), INDIRECT(A29 &amp; " Restia!A:A"), A48, INDIRECT(A29 &amp; " Restia!B:B"), "&lt;&gt;canceled" )</f>
        <v>34355</v>
      </c>
      <c r="D48" s="27">
        <f t="shared" si="2"/>
        <v>-7392</v>
      </c>
      <c r="E48" s="40"/>
    </row>
    <row r="49" hidden="1">
      <c r="A49" s="32" t="s">
        <v>2548</v>
      </c>
      <c r="B49" s="29">
        <v>128282.0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125744</v>
      </c>
      <c r="D49" s="27">
        <f t="shared" si="2"/>
        <v>-2538</v>
      </c>
      <c r="E49" s="40"/>
    </row>
    <row r="50" hidden="1">
      <c r="A50" s="32" t="s">
        <v>2549</v>
      </c>
      <c r="B50" s="29">
        <v>72967.0</v>
      </c>
      <c r="C50" s="9">
        <f t="array" ref="C50">SUMIFS( INDIRECT(A29 &amp; " Restia!C:C"), INDIRECT(A29 &amp; " Restia!A:A"), "generic", INDIRECT(A29 &amp; " Restia!G:G"), "online", INDIRECT(A29 &amp; " Restia!B:B"), "&lt;&gt;canceled" )</f>
        <v>113633</v>
      </c>
      <c r="D50" s="27">
        <f t="shared" si="2"/>
        <v>40666</v>
      </c>
      <c r="E50" s="40"/>
    </row>
    <row r="51" hidden="1">
      <c r="A51" s="32" t="s">
        <v>2551</v>
      </c>
      <c r="B51" s="29">
        <v>2290.0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4878</v>
      </c>
      <c r="D51" s="27">
        <f t="shared" si="2"/>
        <v>2588</v>
      </c>
      <c r="E51" s="40"/>
    </row>
    <row r="52" hidden="1">
      <c r="A52" s="32" t="s">
        <v>2552</v>
      </c>
      <c r="B52" s="29">
        <v>16157.0</v>
      </c>
      <c r="C52" s="9">
        <f t="array" ref="C52">SUMIFS( INDIRECT(A29 &amp; " Restia!C:C"), INDIRECT(A29 &amp; " Restia!A:A"), "damejidlo", INDIRECT(A29 &amp; " Restia!G:G"), "cash", INDIRECT(A29 &amp; " Restia!B:B"), "&lt;&gt;canceled")</f>
        <v>19674</v>
      </c>
      <c r="D52" s="27">
        <f t="shared" si="2"/>
        <v>3517</v>
      </c>
      <c r="E52" s="40"/>
    </row>
    <row r="53" hidden="1">
      <c r="A53" s="35" t="s">
        <v>2553</v>
      </c>
      <c r="B53" s="29">
        <v>397401.0</v>
      </c>
      <c r="C53" s="9">
        <f t="array" ref="C53">SUM(INDIRECT(A29 &amp; " Restia!C:C")) - SUMIFS(INDIRECT(A29 &amp; " Restia!C:C"), INDIRECT(A29 &amp; " Restia!B:B"), "canceled")</f>
        <v>490493.5</v>
      </c>
      <c r="D53" s="27">
        <f t="shared" si="2"/>
        <v>93092.5</v>
      </c>
      <c r="E53" s="40"/>
    </row>
    <row r="54" hidden="1">
      <c r="A54" s="36" t="s">
        <v>2554</v>
      </c>
      <c r="B54" s="41">
        <v>34.0</v>
      </c>
      <c r="C54" s="42">
        <f>sum(C39:C51)-C53</f>
        <v>-18136.5</v>
      </c>
      <c r="D54" s="43">
        <f t="shared" si="2"/>
        <v>-18170.5</v>
      </c>
      <c r="E54" s="44"/>
    </row>
    <row r="55" hidden="1"/>
    <row r="56" hidden="1"/>
    <row r="57" hidden="1">
      <c r="A57" s="5" t="s">
        <v>2558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2526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2527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2528</v>
      </c>
      <c r="B65" s="6"/>
      <c r="C65" s="6"/>
      <c r="D65" s="6"/>
      <c r="E65" s="7"/>
    </row>
    <row r="66" hidden="1">
      <c r="A66" s="20" t="s">
        <v>2529</v>
      </c>
      <c r="B66" s="21" t="s">
        <v>2530</v>
      </c>
      <c r="C66" s="22" t="s">
        <v>2531</v>
      </c>
      <c r="D66" s="21" t="s">
        <v>2532</v>
      </c>
      <c r="E66" s="23" t="s">
        <v>13</v>
      </c>
    </row>
    <row r="67" hidden="1">
      <c r="A67" s="24" t="s">
        <v>2533</v>
      </c>
      <c r="B67" s="25">
        <v>34132.0</v>
      </c>
      <c r="C67" s="26">
        <f>(2000*7)+(1000*10)+(500*7)+(200*33)+(100*0)+(50*0)+(20*1)+(10*1)+(5*0)+(2*1)+(1*0)</f>
        <v>34132</v>
      </c>
      <c r="D67" s="27">
        <f t="shared" ref="D67:D82" si="3">C67-B67</f>
        <v>0</v>
      </c>
      <c r="E67" s="40"/>
    </row>
    <row r="68" hidden="1">
      <c r="A68" s="24" t="s">
        <v>2535</v>
      </c>
      <c r="B68" s="29">
        <v>23829.0</v>
      </c>
      <c r="C68" s="26">
        <f>3181+4924+6570+3424+3049+2235+446</f>
        <v>23829</v>
      </c>
      <c r="D68" s="27">
        <f t="shared" si="3"/>
        <v>0</v>
      </c>
      <c r="E68" s="40"/>
    </row>
    <row r="69" hidden="1">
      <c r="A69" s="24" t="s">
        <v>2536</v>
      </c>
      <c r="B69" s="29">
        <v>650.0</v>
      </c>
      <c r="C69" s="26">
        <f>130+130+200+190</f>
        <v>650</v>
      </c>
      <c r="D69" s="27">
        <f t="shared" si="3"/>
        <v>0</v>
      </c>
      <c r="E69" s="40"/>
    </row>
    <row r="70" hidden="1">
      <c r="A70" s="24" t="s">
        <v>2538</v>
      </c>
      <c r="B70" s="29">
        <v>0.0</v>
      </c>
      <c r="C70" s="26"/>
      <c r="D70" s="27">
        <f t="shared" si="3"/>
        <v>0</v>
      </c>
      <c r="E70" s="40"/>
    </row>
    <row r="71" hidden="1">
      <c r="A71" s="30" t="s">
        <v>2540</v>
      </c>
      <c r="B71" s="29">
        <v>0.0</v>
      </c>
      <c r="C71" s="26"/>
      <c r="D71" s="27">
        <f t="shared" si="3"/>
        <v>0</v>
      </c>
      <c r="E71" s="40"/>
    </row>
    <row r="72" hidden="1">
      <c r="A72" s="30" t="s">
        <v>2541</v>
      </c>
      <c r="B72" s="29">
        <v>0.0</v>
      </c>
      <c r="C72" s="26"/>
      <c r="D72" s="27">
        <f t="shared" si="3"/>
        <v>0</v>
      </c>
      <c r="E72" s="48"/>
    </row>
    <row r="73" hidden="1">
      <c r="A73" s="30" t="s">
        <v>2543</v>
      </c>
      <c r="B73" s="29">
        <v>195.0</v>
      </c>
      <c r="C73" s="26">
        <v>155.0</v>
      </c>
      <c r="D73" s="27">
        <f t="shared" si="3"/>
        <v>-40</v>
      </c>
      <c r="E73" s="48"/>
    </row>
    <row r="74" hidden="1">
      <c r="A74" s="31" t="s">
        <v>2545</v>
      </c>
      <c r="B74" s="29">
        <v>5600.0</v>
      </c>
      <c r="C74" s="26">
        <f>400+480+640+480+640+520+440+280+360+240+440+400+320</f>
        <v>5640</v>
      </c>
      <c r="D74" s="27">
        <f t="shared" si="3"/>
        <v>40</v>
      </c>
      <c r="E74" s="40"/>
    </row>
    <row r="75" hidden="1">
      <c r="A75" s="32" t="s">
        <v>2546</v>
      </c>
      <c r="B75" s="29">
        <v>103212.0</v>
      </c>
      <c r="C75" s="33">
        <f t="array" ref="C75">SUMIFS(INDIRECT(A57 &amp; " Restia!C:C"), INDIRECT(A57 &amp; " Restia!A:A"), A75, INDIRECT(A57 &amp; " Restia!B:B"), "&lt;&gt;canceled")</f>
        <v>130098</v>
      </c>
      <c r="D75" s="27">
        <f t="shared" si="3"/>
        <v>26886</v>
      </c>
      <c r="E75" s="40"/>
    </row>
    <row r="76" hidden="1">
      <c r="A76" s="32" t="s">
        <v>2547</v>
      </c>
      <c r="B76" s="29">
        <v>38656.0</v>
      </c>
      <c r="C76" s="9">
        <f t="array" ref="C76">SUMIFS( INDIRECT(A57 &amp; " Restia!C:C"), INDIRECT(A57 &amp; " Restia!A:A"), A76, INDIRECT(A57 &amp; " Restia!B:B"), "&lt;&gt;canceled" )</f>
        <v>34355</v>
      </c>
      <c r="D76" s="27">
        <f t="shared" si="3"/>
        <v>-4301</v>
      </c>
      <c r="E76" s="40"/>
    </row>
    <row r="77" hidden="1">
      <c r="A77" s="32" t="s">
        <v>2548</v>
      </c>
      <c r="B77" s="29">
        <v>140215.0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125744</v>
      </c>
      <c r="D77" s="27">
        <f t="shared" si="3"/>
        <v>-14471</v>
      </c>
      <c r="E77" s="40"/>
    </row>
    <row r="78" hidden="1">
      <c r="A78" s="32" t="s">
        <v>2549</v>
      </c>
      <c r="B78" s="29">
        <v>98441.0</v>
      </c>
      <c r="C78" s="9">
        <f t="array" ref="C78">SUMIFS( INDIRECT(A57 &amp; " Restia!C:C"), INDIRECT(A57 &amp; " Restia!A:A"), "generic", INDIRECT(A57 &amp; " Restia!G:G"), "online", INDIRECT(A57 &amp; " Restia!B:B"), "&lt;&gt;canceled" )</f>
        <v>113633</v>
      </c>
      <c r="D78" s="27">
        <f t="shared" si="3"/>
        <v>15192</v>
      </c>
      <c r="E78" s="40"/>
    </row>
    <row r="79" hidden="1">
      <c r="A79" s="32" t="s">
        <v>2551</v>
      </c>
      <c r="B79" s="29">
        <v>6905.0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4878</v>
      </c>
      <c r="D79" s="27">
        <f t="shared" si="3"/>
        <v>-2027</v>
      </c>
      <c r="E79" s="40"/>
    </row>
    <row r="80" hidden="1">
      <c r="A80" s="32" t="s">
        <v>2552</v>
      </c>
      <c r="B80" s="29">
        <v>20700.0</v>
      </c>
      <c r="C80" s="9">
        <f t="array" ref="C80">SUMIFS( INDIRECT(A57 &amp; " Restia!C:C"), INDIRECT(A57 &amp; " Restia!A:A"), "damejidlo", INDIRECT(A57 &amp; " Restia!G:G"), "cash", INDIRECT(A57 &amp; " Restia!B:B"), "&lt;&gt;canceled")</f>
        <v>19674</v>
      </c>
      <c r="D80" s="27">
        <f t="shared" si="3"/>
        <v>-1026</v>
      </c>
      <c r="E80" s="40"/>
    </row>
    <row r="81" hidden="1">
      <c r="A81" s="35" t="s">
        <v>2553</v>
      </c>
      <c r="B81" s="29">
        <v>452330.0</v>
      </c>
      <c r="C81" s="9">
        <f t="array" ref="C81">SUM(INDIRECT(A57 &amp; " Restia!C:C")) - SUMIFS(INDIRECT(A57 &amp; " Restia!C:C"), INDIRECT(A57 &amp; " Restia!B:B"), "canceled")</f>
        <v>490493.5</v>
      </c>
      <c r="D81" s="27">
        <f t="shared" si="3"/>
        <v>38163.5</v>
      </c>
      <c r="E81" s="40"/>
    </row>
    <row r="82" hidden="1">
      <c r="A82" s="36" t="s">
        <v>2554</v>
      </c>
      <c r="B82" s="41">
        <v>-495.0</v>
      </c>
      <c r="C82" s="42">
        <f>sum(C67:C79)-C81</f>
        <v>-17379.5</v>
      </c>
      <c r="D82" s="43">
        <f t="shared" si="3"/>
        <v>-16884.5</v>
      </c>
      <c r="E82" s="44"/>
    </row>
    <row r="83" hidden="1"/>
    <row r="84" hidden="1"/>
    <row r="85" hidden="1">
      <c r="A85" s="5" t="s">
        <v>2558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2526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2527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2528</v>
      </c>
      <c r="B93" s="6"/>
      <c r="C93" s="6"/>
      <c r="D93" s="6"/>
      <c r="E93" s="7"/>
    </row>
    <row r="94" hidden="1">
      <c r="A94" s="20" t="s">
        <v>2529</v>
      </c>
      <c r="B94" s="21" t="s">
        <v>2530</v>
      </c>
      <c r="C94" s="22" t="s">
        <v>2531</v>
      </c>
      <c r="D94" s="21" t="s">
        <v>2532</v>
      </c>
      <c r="E94" s="23" t="s">
        <v>13</v>
      </c>
    </row>
    <row r="95" hidden="1">
      <c r="A95" s="24" t="s">
        <v>2533</v>
      </c>
      <c r="B95" s="25">
        <v>23505.0</v>
      </c>
      <c r="C95" s="26">
        <f>(2000*3)+(1000*10)+(500*10)+(200*10)+(100*0)+(50*0)+(20*1)+(10*0)+(5*0)+(2*0)+(1*0)</f>
        <v>23020</v>
      </c>
      <c r="D95" s="27">
        <f t="shared" ref="D95:D110" si="4">C95-B95</f>
        <v>-485</v>
      </c>
      <c r="E95" s="40"/>
    </row>
    <row r="96" hidden="1">
      <c r="A96" s="24" t="s">
        <v>2535</v>
      </c>
      <c r="B96" s="29">
        <v>28466.0</v>
      </c>
      <c r="C96" s="26">
        <f>7131+5343+5322+2189+2762+2386+3333</f>
        <v>28466</v>
      </c>
      <c r="D96" s="27">
        <f t="shared" si="4"/>
        <v>0</v>
      </c>
      <c r="E96" s="40"/>
    </row>
    <row r="97" hidden="1">
      <c r="A97" s="24" t="s">
        <v>2536</v>
      </c>
      <c r="B97" s="29">
        <v>440.0</v>
      </c>
      <c r="C97" s="26">
        <f>110+110+110+110+190</f>
        <v>630</v>
      </c>
      <c r="D97" s="27">
        <f t="shared" si="4"/>
        <v>190</v>
      </c>
      <c r="E97" s="40"/>
    </row>
    <row r="98" hidden="1">
      <c r="A98" s="24" t="s">
        <v>2538</v>
      </c>
      <c r="B98" s="29">
        <v>1500.0</v>
      </c>
      <c r="C98" s="26">
        <f>500+500+500</f>
        <v>1500</v>
      </c>
      <c r="D98" s="27">
        <f t="shared" si="4"/>
        <v>0</v>
      </c>
      <c r="E98" s="40"/>
    </row>
    <row r="99" hidden="1">
      <c r="A99" s="30" t="s">
        <v>2540</v>
      </c>
      <c r="B99" s="29">
        <v>0.0</v>
      </c>
      <c r="C99" s="26"/>
      <c r="D99" s="27">
        <f t="shared" si="4"/>
        <v>0</v>
      </c>
      <c r="E99" s="40"/>
    </row>
    <row r="100" hidden="1">
      <c r="A100" s="30" t="s">
        <v>2541</v>
      </c>
      <c r="B100" s="29">
        <v>0.0</v>
      </c>
      <c r="C100" s="26"/>
      <c r="D100" s="27">
        <f t="shared" si="4"/>
        <v>0</v>
      </c>
      <c r="E100" s="48"/>
    </row>
    <row r="101" hidden="1">
      <c r="A101" s="30" t="s">
        <v>2543</v>
      </c>
      <c r="B101" s="29">
        <v>3585.0</v>
      </c>
      <c r="C101" s="26">
        <f>155+1890+1500</f>
        <v>3545</v>
      </c>
      <c r="D101" s="27">
        <f t="shared" si="4"/>
        <v>-40</v>
      </c>
      <c r="E101" s="48" t="s">
        <v>3324</v>
      </c>
    </row>
    <row r="102" hidden="1">
      <c r="A102" s="31" t="s">
        <v>2545</v>
      </c>
      <c r="B102" s="29">
        <v>4520.0</v>
      </c>
      <c r="C102" s="26">
        <f>360+200+920+80+360+240+360+600+120+560+240+320+240</f>
        <v>4600</v>
      </c>
      <c r="D102" s="27">
        <f t="shared" si="4"/>
        <v>80</v>
      </c>
      <c r="E102" s="40"/>
    </row>
    <row r="103" hidden="1">
      <c r="A103" s="32" t="s">
        <v>2546</v>
      </c>
      <c r="B103" s="29">
        <v>85732.0</v>
      </c>
      <c r="C103" s="33">
        <f t="array" ref="C103">SUMIFS(INDIRECT(A85 &amp; " Restia!C:C"), INDIRECT(A85 &amp; " Restia!A:A"), A103, INDIRECT(A85 &amp; " Restia!B:B"), "&lt;&gt;canceled")</f>
        <v>130098</v>
      </c>
      <c r="D103" s="27">
        <f t="shared" si="4"/>
        <v>44366</v>
      </c>
      <c r="E103" s="40"/>
    </row>
    <row r="104" hidden="1">
      <c r="A104" s="32" t="s">
        <v>2547</v>
      </c>
      <c r="B104" s="29">
        <v>34960.0</v>
      </c>
      <c r="C104" s="9">
        <f t="array" ref="C104">SUMIFS( INDIRECT(A85 &amp; " Restia!C:C"), INDIRECT(A85 &amp; " Restia!A:A"), A104, INDIRECT(A85 &amp; " Restia!B:B"), "&lt;&gt;canceled" )</f>
        <v>34355</v>
      </c>
      <c r="D104" s="27">
        <f t="shared" si="4"/>
        <v>-605</v>
      </c>
      <c r="E104" s="40"/>
    </row>
    <row r="105" hidden="1">
      <c r="A105" s="32" t="s">
        <v>2548</v>
      </c>
      <c r="B105" s="29">
        <v>114713.0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125744</v>
      </c>
      <c r="D105" s="27">
        <f t="shared" si="4"/>
        <v>11031</v>
      </c>
      <c r="E105" s="40"/>
    </row>
    <row r="106" hidden="1">
      <c r="A106" s="32" t="s">
        <v>2549</v>
      </c>
      <c r="B106" s="29">
        <v>83848.0</v>
      </c>
      <c r="C106" s="9">
        <f t="array" ref="C106">SUMIFS( INDIRECT(A85 &amp; " Restia!C:C"), INDIRECT(A85 &amp; " Restia!A:A"), "generic", INDIRECT(A85 &amp; " Restia!G:G"), "online", INDIRECT(A85 &amp; " Restia!B:B"), "&lt;&gt;canceled" )</f>
        <v>113633</v>
      </c>
      <c r="D106" s="27">
        <f t="shared" si="4"/>
        <v>29785</v>
      </c>
      <c r="E106" s="40"/>
    </row>
    <row r="107" hidden="1">
      <c r="A107" s="32" t="s">
        <v>2551</v>
      </c>
      <c r="B107" s="29">
        <v>2383.0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4878</v>
      </c>
      <c r="D107" s="27">
        <f t="shared" si="4"/>
        <v>2495</v>
      </c>
      <c r="E107" s="40"/>
    </row>
    <row r="108" hidden="1">
      <c r="A108" s="32" t="s">
        <v>2552</v>
      </c>
      <c r="B108" s="29">
        <v>14062.0</v>
      </c>
      <c r="C108" s="9">
        <f t="array" ref="C108">SUMIFS( INDIRECT(A85 &amp; " Restia!C:C"), INDIRECT(A85 &amp; " Restia!A:A"), "damejidlo", INDIRECT(A85 &amp; " Restia!G:G"), "cash", INDIRECT(A85 &amp; " Restia!B:B"), "&lt;&gt;canceled")</f>
        <v>19674</v>
      </c>
      <c r="D108" s="27">
        <f t="shared" si="4"/>
        <v>5612</v>
      </c>
      <c r="E108" s="40"/>
    </row>
    <row r="109" hidden="1">
      <c r="A109" s="35" t="s">
        <v>2553</v>
      </c>
      <c r="B109" s="29">
        <v>383645.2</v>
      </c>
      <c r="C109" s="9">
        <f t="array" ref="C109">SUM(INDIRECT(A85 &amp; " Restia!C:C")) - SUMIFS(INDIRECT(A85 &amp; " Restia!C:C"), INDIRECT(A85 &amp; " Restia!B:B"), "canceled")</f>
        <v>490493.5</v>
      </c>
      <c r="D109" s="27">
        <f t="shared" si="4"/>
        <v>106848.3</v>
      </c>
      <c r="E109" s="40"/>
    </row>
    <row r="110" hidden="1">
      <c r="A110" s="36" t="s">
        <v>2554</v>
      </c>
      <c r="B110" s="41">
        <v>6.80000000000291</v>
      </c>
      <c r="C110" s="42">
        <f>sum(C95:C107)-C109</f>
        <v>-20024.5</v>
      </c>
      <c r="D110" s="43">
        <f t="shared" si="4"/>
        <v>-20031.3</v>
      </c>
      <c r="E110" s="44"/>
    </row>
    <row r="111" hidden="1"/>
    <row r="112" hidden="1"/>
    <row r="113" hidden="1">
      <c r="A113" s="5" t="s">
        <v>2558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2526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45558.0</v>
      </c>
      <c r="B117" s="6"/>
      <c r="C117" s="14" t="s">
        <v>2527</v>
      </c>
      <c r="D117" s="15">
        <v>45564.0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2528</v>
      </c>
      <c r="B121" s="6"/>
      <c r="C121" s="6"/>
      <c r="D121" s="6"/>
      <c r="E121" s="7"/>
    </row>
    <row r="122" hidden="1">
      <c r="A122" s="20" t="s">
        <v>2529</v>
      </c>
      <c r="B122" s="21" t="s">
        <v>2530</v>
      </c>
      <c r="C122" s="22" t="s">
        <v>2531</v>
      </c>
      <c r="D122" s="21" t="s">
        <v>2532</v>
      </c>
      <c r="E122" s="23" t="s">
        <v>13</v>
      </c>
    </row>
    <row r="123" hidden="1">
      <c r="A123" s="24" t="s">
        <v>2533</v>
      </c>
      <c r="B123" s="25">
        <v>27347.0</v>
      </c>
      <c r="C123" s="26">
        <f>(2000*5)+(1000*13)+(500*7)+(200*3)+(100*2)+(50*0)+(20*2)+(10*0)+(5*1)+(2*1)+(1*0)</f>
        <v>27347</v>
      </c>
      <c r="D123" s="27">
        <f t="shared" ref="D123:D138" si="5">C123-B123</f>
        <v>0</v>
      </c>
      <c r="E123" s="40"/>
    </row>
    <row r="124" hidden="1">
      <c r="A124" s="24" t="s">
        <v>2535</v>
      </c>
      <c r="B124" s="29">
        <v>22305.0</v>
      </c>
      <c r="C124" s="26">
        <f>3239+6859+3541+4713+1038+1328+1587</f>
        <v>22305</v>
      </c>
      <c r="D124" s="27">
        <f t="shared" si="5"/>
        <v>0</v>
      </c>
      <c r="E124" s="40"/>
    </row>
    <row r="125" hidden="1">
      <c r="A125" s="24" t="s">
        <v>2536</v>
      </c>
      <c r="B125" s="29">
        <v>3020.0</v>
      </c>
      <c r="C125" s="26">
        <f>200+(180*7)+145+145+145+145+140+140+140+110+110+85+85+85+85</f>
        <v>3020</v>
      </c>
      <c r="D125" s="27">
        <f t="shared" si="5"/>
        <v>0</v>
      </c>
      <c r="E125" s="40"/>
    </row>
    <row r="126" hidden="1">
      <c r="A126" s="24" t="s">
        <v>2538</v>
      </c>
      <c r="B126" s="29">
        <v>1000.0</v>
      </c>
      <c r="C126" s="26">
        <f>500+500</f>
        <v>1000</v>
      </c>
      <c r="D126" s="27">
        <f t="shared" si="5"/>
        <v>0</v>
      </c>
      <c r="E126" s="40"/>
    </row>
    <row r="127" hidden="1">
      <c r="A127" s="30" t="s">
        <v>2540</v>
      </c>
      <c r="B127" s="29">
        <v>0.0</v>
      </c>
      <c r="C127" s="26"/>
      <c r="D127" s="27">
        <f t="shared" si="5"/>
        <v>0</v>
      </c>
      <c r="E127" s="40"/>
    </row>
    <row r="128" hidden="1">
      <c r="A128" s="30" t="s">
        <v>2541</v>
      </c>
      <c r="B128" s="29">
        <v>0.0</v>
      </c>
      <c r="C128" s="26"/>
      <c r="D128" s="27">
        <f t="shared" si="5"/>
        <v>0</v>
      </c>
      <c r="E128" s="48"/>
    </row>
    <row r="129" hidden="1">
      <c r="A129" s="30" t="s">
        <v>2543</v>
      </c>
      <c r="B129" s="29">
        <v>5200.0</v>
      </c>
      <c r="C129" s="26">
        <f>2000+3000</f>
        <v>5000</v>
      </c>
      <c r="D129" s="27">
        <f t="shared" si="5"/>
        <v>-200</v>
      </c>
      <c r="E129" s="48" t="s">
        <v>3325</v>
      </c>
    </row>
    <row r="130" hidden="1">
      <c r="A130" s="31" t="s">
        <v>2545</v>
      </c>
      <c r="B130" s="29">
        <v>4080.0</v>
      </c>
      <c r="C130" s="26">
        <f>160+680+120+560+760+40+280+320+280+200+200+120+240+160+320</f>
        <v>4440</v>
      </c>
      <c r="D130" s="27">
        <f t="shared" si="5"/>
        <v>360</v>
      </c>
      <c r="E130" s="40"/>
    </row>
    <row r="131" hidden="1">
      <c r="A131" s="32" t="s">
        <v>2546</v>
      </c>
      <c r="B131" s="29">
        <v>90518.0</v>
      </c>
      <c r="C131" s="33">
        <f t="array" ref="C131">SUMIFS(INDIRECT(A113 &amp; " Restia!C:C"), INDIRECT(A113 &amp; " Restia!A:A"), A131, INDIRECT(A113 &amp; " Restia!B:B"), "&lt;&gt;canceled")</f>
        <v>130098</v>
      </c>
      <c r="D131" s="27">
        <f t="shared" si="5"/>
        <v>39580</v>
      </c>
      <c r="E131" s="40"/>
    </row>
    <row r="132" hidden="1">
      <c r="A132" s="32" t="s">
        <v>2547</v>
      </c>
      <c r="B132" s="29">
        <v>33364.0</v>
      </c>
      <c r="C132" s="9">
        <f t="array" ref="C132">SUMIFS( INDIRECT(A113 &amp; " Restia!C:C"), INDIRECT(A113 &amp; " Restia!A:A"), A132, INDIRECT(A113 &amp; " Restia!B:B"), "&lt;&gt;canceled" )</f>
        <v>34355</v>
      </c>
      <c r="D132" s="27">
        <f t="shared" si="5"/>
        <v>991</v>
      </c>
      <c r="E132" s="40"/>
    </row>
    <row r="133" hidden="1">
      <c r="A133" s="32" t="s">
        <v>2548</v>
      </c>
      <c r="B133" s="29">
        <v>127369.0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125744</v>
      </c>
      <c r="D133" s="27">
        <f t="shared" si="5"/>
        <v>-1625</v>
      </c>
      <c r="E133" s="40"/>
    </row>
    <row r="134" hidden="1">
      <c r="A134" s="32" t="s">
        <v>2549</v>
      </c>
      <c r="B134" s="29">
        <v>71328.0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113633</v>
      </c>
      <c r="D134" s="27">
        <f t="shared" si="5"/>
        <v>42305</v>
      </c>
      <c r="E134" s="40"/>
    </row>
    <row r="135" hidden="1">
      <c r="A135" s="32" t="s">
        <v>2551</v>
      </c>
      <c r="B135" s="29">
        <v>797.0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4878</v>
      </c>
      <c r="D135" s="27">
        <f t="shared" si="5"/>
        <v>4081</v>
      </c>
      <c r="E135" s="40"/>
    </row>
    <row r="136" hidden="1">
      <c r="A136" s="32" t="s">
        <v>2552</v>
      </c>
      <c r="B136" s="29">
        <v>15922.0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19674</v>
      </c>
      <c r="D136" s="27">
        <f t="shared" si="5"/>
        <v>3752</v>
      </c>
      <c r="E136" s="40"/>
    </row>
    <row r="137" hidden="1">
      <c r="A137" s="35" t="s">
        <v>2553</v>
      </c>
      <c r="B137" s="29">
        <v>386324.75</v>
      </c>
      <c r="C137" s="9">
        <f t="array" ref="C137">SUM(INDIRECT(A113 &amp; " Restia!C:C")) - SUMIFS(INDIRECT(A113 &amp; " Restia!C:C"), INDIRECT(A113 &amp; " Restia!B:B"), "canceled")</f>
        <v>490493.5</v>
      </c>
      <c r="D137" s="27">
        <f t="shared" si="5"/>
        <v>104168.75</v>
      </c>
      <c r="E137" s="40"/>
    </row>
    <row r="138" hidden="1">
      <c r="A138" s="36" t="s">
        <v>2554</v>
      </c>
      <c r="B138" s="41">
        <v>3.25</v>
      </c>
      <c r="C138" s="42">
        <f>sum(C123:C135)-C137</f>
        <v>-18673.5</v>
      </c>
      <c r="D138" s="43">
        <f t="shared" si="5"/>
        <v>-18676.75</v>
      </c>
      <c r="E138" s="44"/>
    </row>
    <row r="139" hidden="1"/>
    <row r="140" hidden="1"/>
    <row r="141" hidden="1">
      <c r="A141" s="5" t="s">
        <v>2558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2526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45565.0</v>
      </c>
      <c r="B145" s="6"/>
      <c r="C145" s="14" t="s">
        <v>2527</v>
      </c>
      <c r="D145" s="15">
        <v>45565.0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Pondělí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2528</v>
      </c>
      <c r="B149" s="6"/>
      <c r="C149" s="6"/>
      <c r="D149" s="6"/>
      <c r="E149" s="7"/>
    </row>
    <row r="150" hidden="1">
      <c r="A150" s="20" t="s">
        <v>2529</v>
      </c>
      <c r="B150" s="21" t="s">
        <v>2530</v>
      </c>
      <c r="C150" s="22" t="s">
        <v>2531</v>
      </c>
      <c r="D150" s="21" t="s">
        <v>2532</v>
      </c>
      <c r="E150" s="23" t="s">
        <v>13</v>
      </c>
    </row>
    <row r="151" hidden="1">
      <c r="A151" s="24" t="s">
        <v>2533</v>
      </c>
      <c r="B151" s="25">
        <v>2383.0</v>
      </c>
      <c r="C151" s="26">
        <f>(2000*0)+(1000*2)+(500*0)+(200*1)+(100*1)+(50*1)+(20*1)+(10*1)+(5*0)+(2*1)+(1*1)</f>
        <v>2383</v>
      </c>
      <c r="D151" s="27">
        <f t="shared" ref="D151:D166" si="6">C151-B151</f>
        <v>0</v>
      </c>
      <c r="E151" s="40"/>
    </row>
    <row r="152" hidden="1">
      <c r="A152" s="24" t="s">
        <v>2535</v>
      </c>
      <c r="B152" s="29">
        <v>2272.0</v>
      </c>
      <c r="C152" s="26">
        <v>2272.0</v>
      </c>
      <c r="D152" s="27">
        <f t="shared" si="6"/>
        <v>0</v>
      </c>
      <c r="E152" s="40"/>
    </row>
    <row r="153" hidden="1">
      <c r="A153" s="24" t="s">
        <v>2536</v>
      </c>
      <c r="B153" s="29">
        <v>0.0</v>
      </c>
      <c r="C153" s="26"/>
      <c r="D153" s="27">
        <f t="shared" si="6"/>
        <v>0</v>
      </c>
      <c r="E153" s="40"/>
    </row>
    <row r="154" hidden="1">
      <c r="A154" s="24" t="s">
        <v>2538</v>
      </c>
      <c r="B154" s="29">
        <v>0.0</v>
      </c>
      <c r="C154" s="26"/>
      <c r="D154" s="27">
        <f t="shared" si="6"/>
        <v>0</v>
      </c>
      <c r="E154" s="40"/>
    </row>
    <row r="155" hidden="1">
      <c r="A155" s="30" t="s">
        <v>2540</v>
      </c>
      <c r="B155" s="29">
        <v>0.0</v>
      </c>
      <c r="C155" s="26"/>
      <c r="D155" s="27">
        <f t="shared" si="6"/>
        <v>0</v>
      </c>
      <c r="E155" s="40"/>
    </row>
    <row r="156" hidden="1">
      <c r="A156" s="30" t="s">
        <v>2541</v>
      </c>
      <c r="B156" s="29">
        <v>0.0</v>
      </c>
      <c r="C156" s="26"/>
      <c r="D156" s="27">
        <f t="shared" si="6"/>
        <v>0</v>
      </c>
      <c r="E156" s="48"/>
    </row>
    <row r="157" hidden="1">
      <c r="A157" s="30" t="s">
        <v>2543</v>
      </c>
      <c r="B157" s="29">
        <v>0.0</v>
      </c>
      <c r="C157" s="26"/>
      <c r="D157" s="27">
        <f t="shared" si="6"/>
        <v>0</v>
      </c>
      <c r="E157" s="48"/>
    </row>
    <row r="158" hidden="1">
      <c r="A158" s="31" t="s">
        <v>2545</v>
      </c>
      <c r="B158" s="29">
        <v>560.0</v>
      </c>
      <c r="C158" s="26">
        <f>360+200</f>
        <v>560</v>
      </c>
      <c r="D158" s="27">
        <f t="shared" si="6"/>
        <v>0</v>
      </c>
      <c r="E158" s="40"/>
    </row>
    <row r="159" hidden="1">
      <c r="A159" s="32" t="s">
        <v>2546</v>
      </c>
      <c r="B159" s="29">
        <v>11409.0</v>
      </c>
      <c r="C159" s="33">
        <f t="array" ref="C159">SUMIFS(INDIRECT(A141 &amp; " Restia!C:C"), INDIRECT(A141 &amp; " Restia!A:A"), A159, INDIRECT(A141 &amp; " Restia!B:B"), "&lt;&gt;canceled")</f>
        <v>130098</v>
      </c>
      <c r="D159" s="27">
        <f t="shared" si="6"/>
        <v>118689</v>
      </c>
      <c r="E159" s="40"/>
    </row>
    <row r="160" hidden="1">
      <c r="A160" s="32" t="s">
        <v>2547</v>
      </c>
      <c r="B160" s="29">
        <v>3333.0</v>
      </c>
      <c r="C160" s="9">
        <f t="array" ref="C160">SUMIFS( INDIRECT(A141 &amp; " Restia!C:C"), INDIRECT(A141 &amp; " Restia!A:A"), A160, INDIRECT(A141 &amp; " Restia!B:B"), "&lt;&gt;canceled" )</f>
        <v>34355</v>
      </c>
      <c r="D160" s="27">
        <f t="shared" si="6"/>
        <v>31022</v>
      </c>
      <c r="E160" s="40"/>
    </row>
    <row r="161" hidden="1">
      <c r="A161" s="32" t="s">
        <v>2548</v>
      </c>
      <c r="B161" s="29">
        <v>17076.0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125744</v>
      </c>
      <c r="D161" s="27">
        <f t="shared" si="6"/>
        <v>108668</v>
      </c>
      <c r="E161" s="40"/>
    </row>
    <row r="162" hidden="1">
      <c r="A162" s="32" t="s">
        <v>2549</v>
      </c>
      <c r="B162" s="29">
        <v>6920.0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113633</v>
      </c>
      <c r="D162" s="27">
        <f t="shared" si="6"/>
        <v>106713</v>
      </c>
      <c r="E162" s="40"/>
    </row>
    <row r="163" hidden="1">
      <c r="A163" s="32" t="s">
        <v>2551</v>
      </c>
      <c r="B163" s="29">
        <v>421.0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4878</v>
      </c>
      <c r="D163" s="27">
        <f t="shared" si="6"/>
        <v>4457</v>
      </c>
      <c r="E163" s="40"/>
    </row>
    <row r="164" hidden="1">
      <c r="A164" s="32" t="s">
        <v>2552</v>
      </c>
      <c r="B164" s="29">
        <v>329.0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19674</v>
      </c>
      <c r="D164" s="27">
        <f t="shared" si="6"/>
        <v>19345</v>
      </c>
      <c r="E164" s="40"/>
    </row>
    <row r="165" hidden="1">
      <c r="A165" s="35" t="s">
        <v>2553</v>
      </c>
      <c r="B165" s="29">
        <v>44374.0</v>
      </c>
      <c r="C165" s="9">
        <f t="array" ref="C165">SUM(INDIRECT(A141 &amp; " Restia!C:C")) - SUMIFS(INDIRECT(A141 &amp; " Restia!C:C"), INDIRECT(A141 &amp; " Restia!B:B"), "canceled")</f>
        <v>490493.5</v>
      </c>
      <c r="D165" s="27">
        <f t="shared" si="6"/>
        <v>446119.5</v>
      </c>
      <c r="E165" s="40"/>
    </row>
    <row r="166" hidden="1">
      <c r="A166" s="36" t="s">
        <v>2554</v>
      </c>
      <c r="B166" s="41">
        <v>0.0</v>
      </c>
      <c r="C166" s="42">
        <f>sum(C151:C163)-C165</f>
        <v>-76570.5</v>
      </c>
      <c r="D166" s="43">
        <f t="shared" si="6"/>
        <v>-76570.5</v>
      </c>
      <c r="E166" s="44"/>
    </row>
    <row r="167" hidden="1"/>
    <row r="168" hidden="1"/>
    <row r="169" hidden="1">
      <c r="A169" s="5" t="s">
        <v>2558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2526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45566.0</v>
      </c>
      <c r="B173" s="6"/>
      <c r="C173" s="14" t="s">
        <v>2527</v>
      </c>
      <c r="D173" s="15">
        <v>45571.0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Úterý</v>
      </c>
      <c r="B175" s="7"/>
      <c r="C175" s="16"/>
      <c r="D175" s="18" t="str">
        <f>CHOOSE(WEEKDAY(D173), "Neděle", "Pondělí", "Úterý", "Středa", "Čtvrtek", "Pátek", "Sobota")</f>
        <v>Neděle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2528</v>
      </c>
      <c r="B177" s="6"/>
      <c r="C177" s="6"/>
      <c r="D177" s="6"/>
      <c r="E177" s="7"/>
    </row>
    <row r="178" hidden="1">
      <c r="A178" s="20" t="s">
        <v>2529</v>
      </c>
      <c r="B178" s="21" t="s">
        <v>2530</v>
      </c>
      <c r="C178" s="22" t="s">
        <v>2531</v>
      </c>
      <c r="D178" s="21" t="s">
        <v>2532</v>
      </c>
      <c r="E178" s="23" t="s">
        <v>13</v>
      </c>
    </row>
    <row r="179" hidden="1">
      <c r="A179" s="24" t="s">
        <v>2533</v>
      </c>
      <c r="B179" s="25">
        <v>33153.0</v>
      </c>
      <c r="C179" s="26">
        <v>33153.0</v>
      </c>
      <c r="D179" s="27">
        <f t="shared" ref="D179:D194" si="7">C179-B179</f>
        <v>0</v>
      </c>
      <c r="E179" s="40"/>
    </row>
    <row r="180" hidden="1">
      <c r="A180" s="24" t="s">
        <v>2535</v>
      </c>
      <c r="B180" s="29">
        <v>24115.0</v>
      </c>
      <c r="C180" s="26">
        <f>2923+3092+4251+4782+3652+5415</f>
        <v>24115</v>
      </c>
      <c r="D180" s="27">
        <f t="shared" si="7"/>
        <v>0</v>
      </c>
      <c r="E180" s="40"/>
    </row>
    <row r="181" hidden="1">
      <c r="A181" s="24" t="s">
        <v>2536</v>
      </c>
      <c r="B181" s="29">
        <v>675.0</v>
      </c>
      <c r="C181" s="26">
        <f>140+140+140+85+85+85</f>
        <v>675</v>
      </c>
      <c r="D181" s="27">
        <f t="shared" si="7"/>
        <v>0</v>
      </c>
      <c r="E181" s="40"/>
    </row>
    <row r="182" hidden="1">
      <c r="A182" s="24" t="s">
        <v>2538</v>
      </c>
      <c r="B182" s="29">
        <v>0.0</v>
      </c>
      <c r="C182" s="26"/>
      <c r="D182" s="27">
        <f t="shared" si="7"/>
        <v>0</v>
      </c>
      <c r="E182" s="40"/>
    </row>
    <row r="183" hidden="1">
      <c r="A183" s="30" t="s">
        <v>2540</v>
      </c>
      <c r="B183" s="29">
        <v>0.0</v>
      </c>
      <c r="C183" s="26"/>
      <c r="D183" s="27">
        <f t="shared" si="7"/>
        <v>0</v>
      </c>
      <c r="E183" s="40"/>
    </row>
    <row r="184" hidden="1">
      <c r="A184" s="30" t="s">
        <v>2541</v>
      </c>
      <c r="B184" s="29">
        <v>2603.0</v>
      </c>
      <c r="C184" s="26">
        <f>335+2268</f>
        <v>2603</v>
      </c>
      <c r="D184" s="27">
        <f t="shared" si="7"/>
        <v>0</v>
      </c>
      <c r="E184" s="48"/>
    </row>
    <row r="185" hidden="1">
      <c r="A185" s="30" t="s">
        <v>2543</v>
      </c>
      <c r="B185" s="29">
        <v>160.0</v>
      </c>
      <c r="C185" s="26"/>
      <c r="D185" s="27">
        <f t="shared" si="7"/>
        <v>-160</v>
      </c>
      <c r="E185" s="48"/>
    </row>
    <row r="186" hidden="1">
      <c r="A186" s="31" t="s">
        <v>2545</v>
      </c>
      <c r="B186" s="29">
        <v>5240.0</v>
      </c>
      <c r="C186" s="26">
        <f>480+320+440+280+240+320+480+920+520+240+360+560+280</f>
        <v>5440</v>
      </c>
      <c r="D186" s="27">
        <f t="shared" si="7"/>
        <v>200</v>
      </c>
      <c r="E186" s="40"/>
    </row>
    <row r="187" hidden="1">
      <c r="A187" s="32" t="s">
        <v>2546</v>
      </c>
      <c r="B187" s="29">
        <v>74131.0</v>
      </c>
      <c r="C187" s="33">
        <f t="array" ref="C187">SUMIFS(INDIRECT(A169 &amp; " Restia!C:C"), INDIRECT(A169 &amp; " Restia!A:A"), A187, INDIRECT(A169 &amp; " Restia!B:B"), "&lt;&gt;canceled")</f>
        <v>130098</v>
      </c>
      <c r="D187" s="27">
        <f t="shared" si="7"/>
        <v>55967</v>
      </c>
      <c r="E187" s="40"/>
    </row>
    <row r="188" hidden="1">
      <c r="A188" s="32" t="s">
        <v>2547</v>
      </c>
      <c r="B188" s="29">
        <v>33491.0</v>
      </c>
      <c r="C188" s="9">
        <f t="array" ref="C188">SUMIFS( INDIRECT(A169 &amp; " Restia!C:C"), INDIRECT(A169 &amp; " Restia!A:A"), A188, INDIRECT(A169 &amp; " Restia!B:B"), "&lt;&gt;canceled" )</f>
        <v>34355</v>
      </c>
      <c r="D188" s="27">
        <f t="shared" si="7"/>
        <v>864</v>
      </c>
      <c r="E188" s="40"/>
    </row>
    <row r="189" hidden="1">
      <c r="A189" s="32" t="s">
        <v>2548</v>
      </c>
      <c r="B189" s="29">
        <v>100324.0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125744</v>
      </c>
      <c r="D189" s="27">
        <f t="shared" si="7"/>
        <v>25420</v>
      </c>
      <c r="E189" s="40"/>
    </row>
    <row r="190" hidden="1">
      <c r="A190" s="32" t="s">
        <v>2549</v>
      </c>
      <c r="B190" s="29">
        <v>82328.0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113633</v>
      </c>
      <c r="D190" s="27">
        <f t="shared" si="7"/>
        <v>31305</v>
      </c>
      <c r="E190" s="40"/>
    </row>
    <row r="191" hidden="1">
      <c r="A191" s="32" t="s">
        <v>2551</v>
      </c>
      <c r="B191" s="29">
        <v>2352.0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4878</v>
      </c>
      <c r="D191" s="27">
        <f t="shared" si="7"/>
        <v>2526</v>
      </c>
      <c r="E191" s="40"/>
    </row>
    <row r="192" hidden="1">
      <c r="A192" s="32" t="s">
        <v>2552</v>
      </c>
      <c r="B192" s="29">
        <v>14906.0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19674</v>
      </c>
      <c r="D192" s="27">
        <f t="shared" si="7"/>
        <v>4768</v>
      </c>
      <c r="E192" s="40"/>
    </row>
    <row r="193" hidden="1">
      <c r="A193" s="35" t="s">
        <v>2553</v>
      </c>
      <c r="B193" s="29">
        <v>358555.0</v>
      </c>
      <c r="C193" s="9">
        <f t="array" ref="C193">SUM(INDIRECT(A169 &amp; " Restia!C:C")) - SUMIFS(INDIRECT(A169 &amp; " Restia!C:C"), INDIRECT(A169 &amp; " Restia!B:B"), "canceled")</f>
        <v>490493.5</v>
      </c>
      <c r="D193" s="27">
        <f t="shared" si="7"/>
        <v>131938.5</v>
      </c>
      <c r="E193" s="40"/>
    </row>
    <row r="194" hidden="1">
      <c r="A194" s="36" t="s">
        <v>2554</v>
      </c>
      <c r="B194" s="41">
        <v>17.0</v>
      </c>
      <c r="C194" s="42">
        <f>sum(C179:C191)-C193</f>
        <v>-15799.5</v>
      </c>
      <c r="D194" s="43">
        <f t="shared" si="7"/>
        <v>-15816.5</v>
      </c>
      <c r="E194" s="44"/>
    </row>
    <row r="195" hidden="1"/>
    <row r="196" hidden="1"/>
    <row r="197" hidden="1">
      <c r="A197" s="5" t="s">
        <v>2558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2526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45572.0</v>
      </c>
      <c r="B201" s="6"/>
      <c r="C201" s="14" t="s">
        <v>2527</v>
      </c>
      <c r="D201" s="15">
        <v>45578.0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Pondělí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2528</v>
      </c>
      <c r="B205" s="6"/>
      <c r="C205" s="6"/>
      <c r="D205" s="6"/>
      <c r="E205" s="7"/>
    </row>
    <row r="206" hidden="1">
      <c r="A206" s="20" t="s">
        <v>2529</v>
      </c>
      <c r="B206" s="21" t="s">
        <v>2530</v>
      </c>
      <c r="C206" s="22" t="s">
        <v>2531</v>
      </c>
      <c r="D206" s="21" t="s">
        <v>2532</v>
      </c>
      <c r="E206" s="23" t="s">
        <v>13</v>
      </c>
    </row>
    <row r="207" hidden="1">
      <c r="A207" s="24" t="s">
        <v>2533</v>
      </c>
      <c r="B207" s="25">
        <v>28195.0</v>
      </c>
      <c r="C207" s="26">
        <f>200+9000+9000+10000</f>
        <v>28200</v>
      </c>
      <c r="D207" s="27">
        <f t="shared" ref="D207:D222" si="8">C207-B207</f>
        <v>5</v>
      </c>
      <c r="E207" s="40"/>
    </row>
    <row r="208" hidden="1">
      <c r="A208" s="24" t="s">
        <v>2535</v>
      </c>
      <c r="B208" s="29">
        <v>22965.0</v>
      </c>
      <c r="C208" s="26">
        <v>22965.0</v>
      </c>
      <c r="D208" s="27">
        <f t="shared" si="8"/>
        <v>0</v>
      </c>
      <c r="E208" s="40"/>
    </row>
    <row r="209" hidden="1">
      <c r="A209" s="24" t="s">
        <v>2536</v>
      </c>
      <c r="B209" s="29">
        <v>795.0</v>
      </c>
      <c r="C209" s="26">
        <f>7*85+200</f>
        <v>795</v>
      </c>
      <c r="D209" s="27">
        <f t="shared" si="8"/>
        <v>0</v>
      </c>
      <c r="E209" s="40"/>
    </row>
    <row r="210" hidden="1">
      <c r="A210" s="24" t="s">
        <v>2538</v>
      </c>
      <c r="B210" s="29">
        <v>0.0</v>
      </c>
      <c r="C210" s="26"/>
      <c r="D210" s="27">
        <f t="shared" si="8"/>
        <v>0</v>
      </c>
      <c r="E210" s="40"/>
    </row>
    <row r="211" hidden="1">
      <c r="A211" s="30" t="s">
        <v>2540</v>
      </c>
      <c r="B211" s="29">
        <v>0.0</v>
      </c>
      <c r="C211" s="26"/>
      <c r="D211" s="27">
        <f t="shared" si="8"/>
        <v>0</v>
      </c>
      <c r="E211" s="40"/>
    </row>
    <row r="212" hidden="1">
      <c r="A212" s="30" t="s">
        <v>2541</v>
      </c>
      <c r="B212" s="29">
        <v>0.0</v>
      </c>
      <c r="C212" s="26"/>
      <c r="D212" s="27">
        <f t="shared" si="8"/>
        <v>0</v>
      </c>
      <c r="E212" s="48"/>
    </row>
    <row r="213" hidden="1">
      <c r="A213" s="30" t="s">
        <v>2543</v>
      </c>
      <c r="B213" s="29">
        <v>200.0</v>
      </c>
      <c r="C213" s="26"/>
      <c r="D213" s="27">
        <f t="shared" si="8"/>
        <v>-200</v>
      </c>
      <c r="E213" s="48"/>
    </row>
    <row r="214" hidden="1">
      <c r="A214" s="31" t="s">
        <v>2545</v>
      </c>
      <c r="B214" s="29">
        <v>5400.0</v>
      </c>
      <c r="C214" s="26">
        <f>360+800+320+920+560+600+440+280+480+240+240+360</f>
        <v>5600</v>
      </c>
      <c r="D214" s="27">
        <f t="shared" si="8"/>
        <v>200</v>
      </c>
      <c r="E214" s="40"/>
    </row>
    <row r="215" hidden="1">
      <c r="A215" s="32" t="s">
        <v>2546</v>
      </c>
      <c r="B215" s="29">
        <v>99205.0</v>
      </c>
      <c r="C215" s="33">
        <f t="array" ref="C215">SUMIFS(INDIRECT(A197 &amp; " Restia!C:C"), INDIRECT(A197 &amp; " Restia!A:A"), A215, INDIRECT(A197 &amp; " Restia!B:B"), "&lt;&gt;canceled")</f>
        <v>130098</v>
      </c>
      <c r="D215" s="27">
        <f t="shared" si="8"/>
        <v>30893</v>
      </c>
      <c r="E215" s="40"/>
    </row>
    <row r="216" hidden="1">
      <c r="A216" s="32" t="s">
        <v>2547</v>
      </c>
      <c r="B216" s="29">
        <v>32784.0</v>
      </c>
      <c r="C216" s="9">
        <f t="array" ref="C216">SUMIFS( INDIRECT(A197 &amp; " Restia!C:C"), INDIRECT(A197 &amp; " Restia!A:A"), A216, INDIRECT(A197 &amp; " Restia!B:B"), "&lt;&gt;canceled" )</f>
        <v>34355</v>
      </c>
      <c r="D216" s="27">
        <f t="shared" si="8"/>
        <v>1571</v>
      </c>
      <c r="E216" s="40"/>
    </row>
    <row r="217" hidden="1">
      <c r="A217" s="32" t="s">
        <v>2548</v>
      </c>
      <c r="B217" s="29">
        <v>133696.0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125744</v>
      </c>
      <c r="D217" s="27">
        <f t="shared" si="8"/>
        <v>-7952</v>
      </c>
      <c r="E217" s="40"/>
    </row>
    <row r="218" hidden="1">
      <c r="A218" s="32" t="s">
        <v>2549</v>
      </c>
      <c r="B218" s="29">
        <v>100289.0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113633</v>
      </c>
      <c r="D218" s="27">
        <f t="shared" si="8"/>
        <v>13344</v>
      </c>
      <c r="E218" s="40"/>
    </row>
    <row r="219" hidden="1">
      <c r="A219" s="32" t="s">
        <v>2551</v>
      </c>
      <c r="B219" s="29">
        <v>2058.0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4878</v>
      </c>
      <c r="D219" s="27">
        <f t="shared" si="8"/>
        <v>2820</v>
      </c>
      <c r="E219" s="40"/>
    </row>
    <row r="220" hidden="1">
      <c r="A220" s="32" t="s">
        <v>2552</v>
      </c>
      <c r="B220" s="29">
        <v>19981.0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19674</v>
      </c>
      <c r="D220" s="27">
        <f t="shared" si="8"/>
        <v>-307</v>
      </c>
      <c r="E220" s="40"/>
    </row>
    <row r="221" hidden="1">
      <c r="A221" s="35" t="s">
        <v>2553</v>
      </c>
      <c r="B221" s="29">
        <v>425585.7</v>
      </c>
      <c r="C221" s="9">
        <f t="array" ref="C221">SUM(INDIRECT(A197 &amp; " Restia!C:C")) - SUMIFS(INDIRECT(A197 &amp; " Restia!C:C"), INDIRECT(A197 &amp; " Restia!B:B"), "canceled")</f>
        <v>490493.5</v>
      </c>
      <c r="D221" s="27">
        <f t="shared" si="8"/>
        <v>64907.8</v>
      </c>
      <c r="E221" s="40"/>
    </row>
    <row r="222" hidden="1">
      <c r="A222" s="36" t="s">
        <v>2554</v>
      </c>
      <c r="B222" s="41">
        <v>1.3000000000029104</v>
      </c>
      <c r="C222" s="42">
        <f>sum(C207:C219)-C221</f>
        <v>-24225.5</v>
      </c>
      <c r="D222" s="43">
        <f t="shared" si="8"/>
        <v>-24226.8</v>
      </c>
      <c r="E222" s="44"/>
    </row>
    <row r="223" hidden="1"/>
    <row r="224" hidden="1"/>
    <row r="225" hidden="1">
      <c r="A225" s="5" t="s">
        <v>2558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2526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45579.0</v>
      </c>
      <c r="B229" s="6"/>
      <c r="C229" s="14" t="s">
        <v>2527</v>
      </c>
      <c r="D229" s="15">
        <v>45585.0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2528</v>
      </c>
      <c r="B233" s="6"/>
      <c r="C233" s="6"/>
      <c r="D233" s="6"/>
      <c r="E233" s="7"/>
    </row>
    <row r="234" hidden="1">
      <c r="A234" s="20" t="s">
        <v>2529</v>
      </c>
      <c r="B234" s="21" t="s">
        <v>2530</v>
      </c>
      <c r="C234" s="22" t="s">
        <v>2531</v>
      </c>
      <c r="D234" s="21" t="s">
        <v>2532</v>
      </c>
      <c r="E234" s="23" t="s">
        <v>13</v>
      </c>
    </row>
    <row r="235" hidden="1">
      <c r="A235" s="24" t="s">
        <v>2533</v>
      </c>
      <c r="B235" s="25">
        <v>31664.0</v>
      </c>
      <c r="C235" s="26">
        <f>3+1400+14500+16000</f>
        <v>31903</v>
      </c>
      <c r="D235" s="27">
        <f t="shared" ref="D235:D250" si="9">C235-B235</f>
        <v>239</v>
      </c>
      <c r="E235" s="40"/>
    </row>
    <row r="236" hidden="1">
      <c r="A236" s="24" t="s">
        <v>2535</v>
      </c>
      <c r="B236" s="29">
        <v>29508.0</v>
      </c>
      <c r="C236" s="26">
        <f>5283+3590+7255+3978+3581+3703+2118</f>
        <v>29508</v>
      </c>
      <c r="D236" s="27">
        <f t="shared" si="9"/>
        <v>0</v>
      </c>
      <c r="E236" s="40"/>
    </row>
    <row r="237" hidden="1">
      <c r="A237" s="24" t="s">
        <v>2536</v>
      </c>
      <c r="B237" s="29">
        <v>1030.0</v>
      </c>
      <c r="C237" s="26">
        <f>140*6+190</f>
        <v>1030</v>
      </c>
      <c r="D237" s="27">
        <f t="shared" si="9"/>
        <v>0</v>
      </c>
      <c r="E237" s="40"/>
    </row>
    <row r="238" hidden="1">
      <c r="A238" s="24" t="s">
        <v>2538</v>
      </c>
      <c r="B238" s="29">
        <v>0.0</v>
      </c>
      <c r="C238" s="26"/>
      <c r="D238" s="27">
        <f t="shared" si="9"/>
        <v>0</v>
      </c>
      <c r="E238" s="40"/>
    </row>
    <row r="239" hidden="1">
      <c r="A239" s="30" t="s">
        <v>2540</v>
      </c>
      <c r="B239" s="29">
        <v>0.0</v>
      </c>
      <c r="C239" s="26"/>
      <c r="D239" s="27">
        <f t="shared" si="9"/>
        <v>0</v>
      </c>
      <c r="E239" s="40"/>
    </row>
    <row r="240" hidden="1">
      <c r="A240" s="30" t="s">
        <v>2541</v>
      </c>
      <c r="B240" s="29">
        <v>0.0</v>
      </c>
      <c r="C240" s="26"/>
      <c r="D240" s="27">
        <f t="shared" si="9"/>
        <v>0</v>
      </c>
      <c r="E240" s="48"/>
    </row>
    <row r="241" hidden="1">
      <c r="A241" s="30" t="s">
        <v>2543</v>
      </c>
      <c r="B241" s="29">
        <v>389.0</v>
      </c>
      <c r="C241" s="26">
        <f>180+129</f>
        <v>309</v>
      </c>
      <c r="D241" s="27">
        <f t="shared" si="9"/>
        <v>-80</v>
      </c>
      <c r="E241" s="48"/>
    </row>
    <row r="242" hidden="1">
      <c r="A242" s="31" t="s">
        <v>2545</v>
      </c>
      <c r="B242" s="29">
        <v>4920.0</v>
      </c>
      <c r="C242" s="26">
        <f>280+360+800+600+600+720+520+160+360+80+280+240</f>
        <v>5000</v>
      </c>
      <c r="D242" s="27">
        <f t="shared" si="9"/>
        <v>80</v>
      </c>
      <c r="E242" s="40"/>
    </row>
    <row r="243" hidden="1">
      <c r="A243" s="32" t="s">
        <v>2546</v>
      </c>
      <c r="B243" s="29">
        <v>95644.0</v>
      </c>
      <c r="C243" s="33">
        <f t="array" ref="C243">SUMIFS(INDIRECT(A225 &amp; " Restia!C:C"), INDIRECT(A225 &amp; " Restia!A:A"), A243, INDIRECT(A225 &amp; " Restia!B:B"), "&lt;&gt;canceled")</f>
        <v>130098</v>
      </c>
      <c r="D243" s="27">
        <f t="shared" si="9"/>
        <v>34454</v>
      </c>
      <c r="E243" s="40"/>
    </row>
    <row r="244" hidden="1">
      <c r="A244" s="32" t="s">
        <v>2547</v>
      </c>
      <c r="B244" s="29">
        <v>35878.0</v>
      </c>
      <c r="C244" s="9">
        <f t="array" ref="C244">SUMIFS( INDIRECT(A225 &amp; " Restia!C:C"), INDIRECT(A225 &amp; " Restia!A:A"), A244, INDIRECT(A225 &amp; " Restia!B:B"), "&lt;&gt;canceled" )</f>
        <v>34355</v>
      </c>
      <c r="D244" s="27">
        <f t="shared" si="9"/>
        <v>-1523</v>
      </c>
      <c r="E244" s="40"/>
    </row>
    <row r="245" hidden="1">
      <c r="A245" s="32" t="s">
        <v>2548</v>
      </c>
      <c r="B245" s="29">
        <v>117780.0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125744</v>
      </c>
      <c r="D245" s="27">
        <f t="shared" si="9"/>
        <v>7964</v>
      </c>
      <c r="E245" s="40"/>
    </row>
    <row r="246" hidden="1">
      <c r="A246" s="32" t="s">
        <v>2549</v>
      </c>
      <c r="B246" s="29">
        <v>72390.0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113633</v>
      </c>
      <c r="D246" s="27">
        <f t="shared" si="9"/>
        <v>41243</v>
      </c>
      <c r="E246" s="40"/>
    </row>
    <row r="247" hidden="1">
      <c r="A247" s="32" t="s">
        <v>2551</v>
      </c>
      <c r="B247" s="29">
        <v>1191.0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4878</v>
      </c>
      <c r="D247" s="27">
        <f t="shared" si="9"/>
        <v>3687</v>
      </c>
      <c r="E247" s="40"/>
    </row>
    <row r="248" hidden="1">
      <c r="A248" s="32" t="s">
        <v>2552</v>
      </c>
      <c r="B248" s="29">
        <v>19266.0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19674</v>
      </c>
      <c r="D248" s="27">
        <f t="shared" si="9"/>
        <v>408</v>
      </c>
      <c r="E248" s="40"/>
    </row>
    <row r="249" hidden="1">
      <c r="A249" s="35" t="s">
        <v>2553</v>
      </c>
      <c r="B249" s="29">
        <v>390386.30000000005</v>
      </c>
      <c r="C249" s="9">
        <f t="array" ref="C249">SUM(INDIRECT(A225 &amp; " Restia!C:C")) - SUMIFS(INDIRECT(A225 &amp; " Restia!C:C"), INDIRECT(A225 &amp; " Restia!B:B"), "canceled")</f>
        <v>490493.5</v>
      </c>
      <c r="D249" s="27">
        <f t="shared" si="9"/>
        <v>100107.2</v>
      </c>
      <c r="E249" s="40"/>
    </row>
    <row r="250" hidden="1">
      <c r="A250" s="36" t="s">
        <v>2554</v>
      </c>
      <c r="B250" s="41">
        <v>7.69999999999709</v>
      </c>
      <c r="C250" s="42">
        <f>sum(C235:C247)-C249</f>
        <v>-14035.5</v>
      </c>
      <c r="D250" s="43">
        <f t="shared" si="9"/>
        <v>-14043.2</v>
      </c>
      <c r="E250" s="44"/>
    </row>
    <row r="251" hidden="1"/>
    <row r="252" hidden="1"/>
    <row r="253" hidden="1">
      <c r="A253" s="5" t="s">
        <v>2558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2526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45586.0</v>
      </c>
      <c r="B257" s="6"/>
      <c r="C257" s="14" t="s">
        <v>2527</v>
      </c>
      <c r="D257" s="15">
        <v>45592.0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2528</v>
      </c>
      <c r="B261" s="6"/>
      <c r="C261" s="6"/>
      <c r="D261" s="6"/>
      <c r="E261" s="7"/>
    </row>
    <row r="262" hidden="1">
      <c r="A262" s="20" t="s">
        <v>2529</v>
      </c>
      <c r="B262" s="21" t="s">
        <v>2530</v>
      </c>
      <c r="C262" s="22" t="s">
        <v>2531</v>
      </c>
      <c r="D262" s="21" t="s">
        <v>2532</v>
      </c>
      <c r="E262" s="23" t="s">
        <v>13</v>
      </c>
    </row>
    <row r="263" hidden="1">
      <c r="A263" s="24" t="s">
        <v>2533</v>
      </c>
      <c r="B263" s="25">
        <v>30953.0</v>
      </c>
      <c r="C263" s="26">
        <f>55+6000+25000</f>
        <v>31055</v>
      </c>
      <c r="D263" s="27">
        <f t="shared" ref="D263:D278" si="10">C263-B263</f>
        <v>102</v>
      </c>
      <c r="E263" s="40"/>
    </row>
    <row r="264" hidden="1">
      <c r="A264" s="24" t="s">
        <v>2535</v>
      </c>
      <c r="B264" s="29">
        <v>30501.0</v>
      </c>
      <c r="C264" s="26">
        <v>30501.0</v>
      </c>
      <c r="D264" s="27">
        <f t="shared" si="10"/>
        <v>0</v>
      </c>
      <c r="E264" s="40"/>
    </row>
    <row r="265" hidden="1">
      <c r="A265" s="24" t="s">
        <v>2536</v>
      </c>
      <c r="B265" s="29">
        <v>350.0</v>
      </c>
      <c r="C265" s="26">
        <v>350.0</v>
      </c>
      <c r="D265" s="27">
        <f t="shared" si="10"/>
        <v>0</v>
      </c>
      <c r="E265" s="40"/>
    </row>
    <row r="266" hidden="1">
      <c r="A266" s="24" t="s">
        <v>2538</v>
      </c>
      <c r="B266" s="29">
        <v>0.0</v>
      </c>
      <c r="C266" s="26"/>
      <c r="D266" s="27">
        <f t="shared" si="10"/>
        <v>0</v>
      </c>
      <c r="E266" s="40"/>
    </row>
    <row r="267" hidden="1">
      <c r="A267" s="30" t="s">
        <v>2540</v>
      </c>
      <c r="B267" s="29">
        <v>0.0</v>
      </c>
      <c r="C267" s="26"/>
      <c r="D267" s="27">
        <f t="shared" si="10"/>
        <v>0</v>
      </c>
      <c r="E267" s="40"/>
    </row>
    <row r="268" hidden="1">
      <c r="A268" s="30" t="s">
        <v>2541</v>
      </c>
      <c r="B268" s="29">
        <v>0.0</v>
      </c>
      <c r="C268" s="26"/>
      <c r="D268" s="27">
        <f t="shared" si="10"/>
        <v>0</v>
      </c>
      <c r="E268" s="48"/>
    </row>
    <row r="269" hidden="1">
      <c r="A269" s="30" t="s">
        <v>2543</v>
      </c>
      <c r="B269" s="29">
        <v>3040.0</v>
      </c>
      <c r="C269" s="26">
        <v>3000.0</v>
      </c>
      <c r="D269" s="27">
        <f t="shared" si="10"/>
        <v>-40</v>
      </c>
      <c r="E269" s="48"/>
    </row>
    <row r="270" hidden="1">
      <c r="A270" s="31" t="s">
        <v>2545</v>
      </c>
      <c r="B270" s="29">
        <v>4640.0</v>
      </c>
      <c r="C270" s="26">
        <f>400+160+680+240+760+160+680+320+280+160+360+200+280</f>
        <v>4680</v>
      </c>
      <c r="D270" s="27">
        <f t="shared" si="10"/>
        <v>40</v>
      </c>
      <c r="E270" s="40"/>
    </row>
    <row r="271" hidden="1">
      <c r="A271" s="32" t="s">
        <v>2546</v>
      </c>
      <c r="B271" s="29">
        <v>87966.0</v>
      </c>
      <c r="C271" s="33">
        <f t="array" ref="C271">SUMIFS(INDIRECT(A253 &amp; " Restia!C:C"), INDIRECT(A253 &amp; " Restia!A:A"), A271, INDIRECT(A253 &amp; " Restia!B:B"), "&lt;&gt;canceled")</f>
        <v>130098</v>
      </c>
      <c r="D271" s="27">
        <f t="shared" si="10"/>
        <v>42132</v>
      </c>
      <c r="E271" s="40"/>
    </row>
    <row r="272" hidden="1">
      <c r="A272" s="32" t="s">
        <v>2547</v>
      </c>
      <c r="B272" s="29">
        <v>35657.0</v>
      </c>
      <c r="C272" s="9">
        <f t="array" ref="C272">SUMIFS( INDIRECT(A253 &amp; " Restia!C:C"), INDIRECT(A253 &amp; " Restia!A:A"), A272, INDIRECT(A253 &amp; " Restia!B:B"), "&lt;&gt;canceled" )</f>
        <v>34355</v>
      </c>
      <c r="D272" s="27">
        <f t="shared" si="10"/>
        <v>-1302</v>
      </c>
      <c r="E272" s="40"/>
    </row>
    <row r="273" hidden="1">
      <c r="A273" s="32" t="s">
        <v>2548</v>
      </c>
      <c r="B273" s="29">
        <v>114155.0</v>
      </c>
      <c r="C273" s="9">
        <f t="array" ref="C273">SUMIFS( INDIRECT(A253 &amp; " Restia!C:C"), INDIRECT(A253 &amp; " Restia!A:A"), "damejidlo", INDIRECT(A253 &amp; " Restia!G:G"), "online", INDIRECT(A253 &amp; " Restia!B:B"), "&lt;&gt;canceled" )</f>
        <v>125744</v>
      </c>
      <c r="D273" s="27">
        <f t="shared" si="10"/>
        <v>11589</v>
      </c>
      <c r="E273" s="40"/>
    </row>
    <row r="274" hidden="1">
      <c r="A274" s="32" t="s">
        <v>2549</v>
      </c>
      <c r="B274" s="29">
        <v>73777.0</v>
      </c>
      <c r="C274" s="9">
        <f t="array" ref="C274">SUMIFS( INDIRECT(A253 &amp; " Restia!C:C"), INDIRECT(A253 &amp; " Restia!A:A"), "generic", INDIRECT(A253 &amp; " Restia!G:G"), "online", INDIRECT(A253 &amp; " Restia!B:B"), "&lt;&gt;canceled" )</f>
        <v>113633</v>
      </c>
      <c r="D274" s="27">
        <f t="shared" si="10"/>
        <v>39856</v>
      </c>
      <c r="E274" s="40"/>
    </row>
    <row r="275" hidden="1">
      <c r="A275" s="32" t="s">
        <v>2551</v>
      </c>
      <c r="B275" s="29">
        <v>6168.0</v>
      </c>
      <c r="C275" s="9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4878</v>
      </c>
      <c r="D275" s="27">
        <f t="shared" si="10"/>
        <v>-1290</v>
      </c>
      <c r="E275" s="40"/>
    </row>
    <row r="276" hidden="1">
      <c r="A276" s="32" t="s">
        <v>2552</v>
      </c>
      <c r="B276" s="29">
        <v>18756.0</v>
      </c>
      <c r="C276" s="9">
        <f t="array" ref="C276">SUMIFS( INDIRECT(A253 &amp; " Restia!C:C"), INDIRECT(A253 &amp; " Restia!A:A"), "damejidlo", INDIRECT(A253 &amp; " Restia!G:G"), "cash", INDIRECT(A253 &amp; " Restia!B:B"), "&lt;&gt;canceled")</f>
        <v>19674</v>
      </c>
      <c r="D276" s="27">
        <f t="shared" si="10"/>
        <v>918</v>
      </c>
      <c r="E276" s="40"/>
    </row>
    <row r="277" hidden="1">
      <c r="A277" s="35" t="s">
        <v>2553</v>
      </c>
      <c r="B277" s="29">
        <v>387205.5</v>
      </c>
      <c r="C277" s="9">
        <f t="array" ref="C277">SUM(INDIRECT(A253 &amp; " Restia!C:C")) - SUMIFS(INDIRECT(A253 &amp; " Restia!C:C"), INDIRECT(A253 &amp; " Restia!B:B"), "canceled")</f>
        <v>490493.5</v>
      </c>
      <c r="D277" s="27">
        <f t="shared" si="10"/>
        <v>103288</v>
      </c>
      <c r="E277" s="40"/>
    </row>
    <row r="278" hidden="1">
      <c r="A278" s="36" t="s">
        <v>2554</v>
      </c>
      <c r="B278" s="41">
        <v>1.5</v>
      </c>
      <c r="C278" s="42">
        <f>sum(C263:C275)-C277</f>
        <v>-12199.5</v>
      </c>
      <c r="D278" s="43">
        <f t="shared" si="10"/>
        <v>-12201</v>
      </c>
      <c r="E278" s="44"/>
    </row>
    <row r="279" hidden="1"/>
    <row r="280" hidden="1"/>
    <row r="281" hidden="1">
      <c r="A281" s="5" t="s">
        <v>2558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2526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45593.0</v>
      </c>
      <c r="B285" s="6"/>
      <c r="C285" s="50" t="s">
        <v>2527</v>
      </c>
      <c r="D285" s="15">
        <v>45596.0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51" t="s">
        <v>3211</v>
      </c>
      <c r="B287" s="7"/>
      <c r="C287" s="16"/>
      <c r="D287" s="52" t="s">
        <v>3267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2528</v>
      </c>
      <c r="B289" s="6"/>
      <c r="C289" s="6"/>
      <c r="D289" s="6"/>
      <c r="E289" s="7"/>
    </row>
    <row r="290" hidden="1">
      <c r="A290" s="20" t="s">
        <v>2529</v>
      </c>
      <c r="B290" s="21" t="s">
        <v>2530</v>
      </c>
      <c r="C290" s="22" t="s">
        <v>2531</v>
      </c>
      <c r="D290" s="21" t="s">
        <v>2532</v>
      </c>
      <c r="E290" s="23" t="s">
        <v>13</v>
      </c>
    </row>
    <row r="291" hidden="1">
      <c r="A291" s="53" t="s">
        <v>2533</v>
      </c>
      <c r="B291" s="25">
        <v>15886.0</v>
      </c>
      <c r="C291" s="26">
        <v>15889.0</v>
      </c>
      <c r="D291" s="27">
        <v>3.0</v>
      </c>
      <c r="E291" s="40"/>
    </row>
    <row r="292" hidden="1">
      <c r="A292" s="53" t="s">
        <v>2535</v>
      </c>
      <c r="B292" s="29">
        <v>16243.0</v>
      </c>
      <c r="C292" s="26">
        <v>16243.0</v>
      </c>
      <c r="D292" s="27">
        <v>0.0</v>
      </c>
      <c r="E292" s="40"/>
    </row>
    <row r="293" hidden="1">
      <c r="A293" s="53" t="s">
        <v>2536</v>
      </c>
      <c r="B293" s="29">
        <v>995.0</v>
      </c>
      <c r="C293" s="26">
        <v>995.0</v>
      </c>
      <c r="D293" s="27">
        <v>0.0</v>
      </c>
      <c r="E293" s="40"/>
    </row>
    <row r="294" hidden="1">
      <c r="A294" s="53" t="s">
        <v>2538</v>
      </c>
      <c r="B294" s="29">
        <v>0.0</v>
      </c>
      <c r="C294" s="26"/>
      <c r="D294" s="27">
        <v>0.0</v>
      </c>
      <c r="E294" s="40"/>
    </row>
    <row r="295" hidden="1">
      <c r="A295" s="31" t="s">
        <v>2540</v>
      </c>
      <c r="B295" s="29">
        <v>0.0</v>
      </c>
      <c r="C295" s="26"/>
      <c r="D295" s="27">
        <v>0.0</v>
      </c>
      <c r="E295" s="40"/>
    </row>
    <row r="296" hidden="1">
      <c r="A296" s="31" t="s">
        <v>2541</v>
      </c>
      <c r="B296" s="29">
        <v>0.0</v>
      </c>
      <c r="C296" s="26"/>
      <c r="D296" s="27">
        <v>0.0</v>
      </c>
      <c r="E296" s="48"/>
    </row>
    <row r="297" hidden="1">
      <c r="A297" s="31" t="s">
        <v>2543</v>
      </c>
      <c r="B297" s="29">
        <v>375.0</v>
      </c>
      <c r="C297" s="26">
        <v>215.0</v>
      </c>
      <c r="D297" s="27">
        <v>-160.0</v>
      </c>
      <c r="E297" s="48"/>
    </row>
    <row r="298" hidden="1">
      <c r="A298" s="31" t="s">
        <v>2545</v>
      </c>
      <c r="B298" s="29">
        <v>2840.0</v>
      </c>
      <c r="C298" s="26">
        <v>2960.0</v>
      </c>
      <c r="D298" s="27">
        <v>120.0</v>
      </c>
      <c r="E298" s="40"/>
    </row>
    <row r="299" hidden="1">
      <c r="A299" s="54" t="s">
        <v>2546</v>
      </c>
      <c r="B299" s="29">
        <v>47721.0</v>
      </c>
      <c r="C299" s="29">
        <v>47721.0</v>
      </c>
      <c r="D299" s="27">
        <v>0.0</v>
      </c>
      <c r="E299" s="40"/>
    </row>
    <row r="300" hidden="1">
      <c r="A300" s="54" t="s">
        <v>2547</v>
      </c>
      <c r="B300" s="29">
        <v>18589.0</v>
      </c>
      <c r="C300" s="55">
        <v>18589.0</v>
      </c>
      <c r="D300" s="27">
        <v>0.0</v>
      </c>
      <c r="E300" s="40"/>
    </row>
    <row r="301" hidden="1">
      <c r="A301" s="54" t="s">
        <v>2548</v>
      </c>
      <c r="B301" s="29">
        <v>53222.0</v>
      </c>
      <c r="C301" s="55">
        <v>53222.0</v>
      </c>
      <c r="D301" s="27">
        <v>0.0</v>
      </c>
      <c r="E301" s="40"/>
    </row>
    <row r="302" hidden="1">
      <c r="A302" s="54" t="s">
        <v>2549</v>
      </c>
      <c r="B302" s="29">
        <v>36888.0</v>
      </c>
      <c r="C302" s="55">
        <v>36888.0</v>
      </c>
      <c r="D302" s="27">
        <v>0.0</v>
      </c>
      <c r="E302" s="40"/>
    </row>
    <row r="303" hidden="1">
      <c r="A303" s="54" t="s">
        <v>2551</v>
      </c>
      <c r="B303" s="29">
        <v>250.0</v>
      </c>
      <c r="C303" s="55">
        <v>250.0</v>
      </c>
      <c r="D303" s="27">
        <v>0.0</v>
      </c>
      <c r="E303" s="40"/>
    </row>
    <row r="304" hidden="1">
      <c r="A304" s="54" t="s">
        <v>2552</v>
      </c>
      <c r="B304" s="29">
        <v>6220.0</v>
      </c>
      <c r="C304" s="55">
        <v>6220.0</v>
      </c>
      <c r="D304" s="27">
        <v>0.0</v>
      </c>
      <c r="E304" s="40"/>
    </row>
    <row r="305" hidden="1">
      <c r="A305" s="35" t="s">
        <v>2553</v>
      </c>
      <c r="B305" s="29">
        <v>193006.0</v>
      </c>
      <c r="C305" s="55">
        <v>193006.0</v>
      </c>
      <c r="D305" s="27">
        <v>0.0</v>
      </c>
      <c r="E305" s="40"/>
    </row>
    <row r="306" hidden="1">
      <c r="A306" s="36" t="s">
        <v>2554</v>
      </c>
      <c r="B306" s="41">
        <v>3.0</v>
      </c>
      <c r="C306" s="58">
        <v>-34.0</v>
      </c>
      <c r="D306" s="59">
        <v>-37.0</v>
      </c>
      <c r="E306" s="44"/>
    </row>
    <row r="307" hidden="1"/>
    <row r="308" hidden="1"/>
    <row r="309" hidden="1">
      <c r="A309" s="5" t="s">
        <v>2558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2526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45597.0</v>
      </c>
      <c r="B313" s="6"/>
      <c r="C313" s="50" t="s">
        <v>2527</v>
      </c>
      <c r="D313" s="15">
        <v>45599.0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51" t="s">
        <v>3218</v>
      </c>
      <c r="B315" s="7"/>
      <c r="C315" s="16"/>
      <c r="D315" s="52" t="s">
        <v>3212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2528</v>
      </c>
      <c r="B317" s="6"/>
      <c r="C317" s="6"/>
      <c r="D317" s="6"/>
      <c r="E317" s="7"/>
    </row>
    <row r="318" hidden="1">
      <c r="A318" s="20" t="s">
        <v>2529</v>
      </c>
      <c r="B318" s="21" t="s">
        <v>2530</v>
      </c>
      <c r="C318" s="22" t="s">
        <v>2531</v>
      </c>
      <c r="D318" s="21" t="s">
        <v>2532</v>
      </c>
      <c r="E318" s="23" t="s">
        <v>13</v>
      </c>
    </row>
    <row r="319" hidden="1">
      <c r="A319" s="53" t="s">
        <v>2533</v>
      </c>
      <c r="B319" s="25">
        <v>17408.0</v>
      </c>
      <c r="C319" s="26">
        <v>17410.0</v>
      </c>
      <c r="D319" s="27">
        <v>2.0</v>
      </c>
      <c r="E319" s="40"/>
    </row>
    <row r="320" hidden="1">
      <c r="A320" s="53" t="s">
        <v>2535</v>
      </c>
      <c r="B320" s="29">
        <v>7974.0</v>
      </c>
      <c r="C320" s="26">
        <v>7974.0</v>
      </c>
      <c r="D320" s="27">
        <v>0.0</v>
      </c>
      <c r="E320" s="40"/>
    </row>
    <row r="321" hidden="1">
      <c r="A321" s="53" t="s">
        <v>2536</v>
      </c>
      <c r="B321" s="29">
        <v>1415.0</v>
      </c>
      <c r="C321" s="26">
        <v>1415.0</v>
      </c>
      <c r="D321" s="27">
        <v>0.0</v>
      </c>
      <c r="E321" s="40"/>
    </row>
    <row r="322" hidden="1">
      <c r="A322" s="53" t="s">
        <v>2538</v>
      </c>
      <c r="B322" s="29">
        <v>0.0</v>
      </c>
      <c r="C322" s="26"/>
      <c r="D322" s="27">
        <v>0.0</v>
      </c>
      <c r="E322" s="40"/>
    </row>
    <row r="323" hidden="1">
      <c r="A323" s="31" t="s">
        <v>2540</v>
      </c>
      <c r="B323" s="29">
        <v>0.0</v>
      </c>
      <c r="C323" s="26"/>
      <c r="D323" s="27">
        <v>0.0</v>
      </c>
      <c r="E323" s="40"/>
    </row>
    <row r="324" hidden="1">
      <c r="A324" s="31" t="s">
        <v>2541</v>
      </c>
      <c r="B324" s="29">
        <v>0.0</v>
      </c>
      <c r="C324" s="26"/>
      <c r="D324" s="27">
        <v>0.0</v>
      </c>
      <c r="E324" s="48"/>
    </row>
    <row r="325" hidden="1">
      <c r="A325" s="31" t="s">
        <v>2543</v>
      </c>
      <c r="B325" s="29">
        <v>0.0</v>
      </c>
      <c r="C325" s="26"/>
      <c r="D325" s="27">
        <v>0.0</v>
      </c>
      <c r="E325" s="48"/>
    </row>
    <row r="326" hidden="1">
      <c r="A326" s="31" t="s">
        <v>2545</v>
      </c>
      <c r="B326" s="29">
        <v>2520.0</v>
      </c>
      <c r="C326" s="26">
        <v>2520.0</v>
      </c>
      <c r="D326" s="27">
        <v>0.0</v>
      </c>
      <c r="E326" s="40"/>
    </row>
    <row r="327" hidden="1">
      <c r="A327" s="54" t="s">
        <v>2546</v>
      </c>
      <c r="B327" s="29">
        <v>53346.0</v>
      </c>
      <c r="C327" s="29">
        <v>52554.0</v>
      </c>
      <c r="D327" s="27">
        <v>-792.0</v>
      </c>
      <c r="E327" s="40"/>
    </row>
    <row r="328" hidden="1">
      <c r="A328" s="54" t="s">
        <v>2547</v>
      </c>
      <c r="B328" s="29">
        <v>24181.0</v>
      </c>
      <c r="C328" s="55">
        <v>24181.0</v>
      </c>
      <c r="D328" s="27">
        <v>0.0</v>
      </c>
      <c r="E328" s="40"/>
    </row>
    <row r="329" hidden="1">
      <c r="A329" s="54" t="s">
        <v>2548</v>
      </c>
      <c r="B329" s="29">
        <v>56779.0</v>
      </c>
      <c r="C329" s="55">
        <v>56779.0</v>
      </c>
      <c r="D329" s="27">
        <v>0.0</v>
      </c>
      <c r="E329" s="40"/>
    </row>
    <row r="330" hidden="1">
      <c r="A330" s="54" t="s">
        <v>2549</v>
      </c>
      <c r="B330" s="29">
        <v>51307.0</v>
      </c>
      <c r="C330" s="55">
        <v>51307.0</v>
      </c>
      <c r="D330" s="27">
        <v>0.0</v>
      </c>
      <c r="E330" s="40"/>
    </row>
    <row r="331" hidden="1">
      <c r="A331" s="54" t="s">
        <v>2551</v>
      </c>
      <c r="B331" s="29">
        <v>3308.0</v>
      </c>
      <c r="C331" s="55">
        <v>3308.0</v>
      </c>
      <c r="D331" s="27">
        <v>0.0</v>
      </c>
      <c r="E331" s="40"/>
    </row>
    <row r="332" hidden="1">
      <c r="A332" s="54" t="s">
        <v>2552</v>
      </c>
      <c r="B332" s="29">
        <v>10376.0</v>
      </c>
      <c r="C332" s="55">
        <v>10376.0</v>
      </c>
      <c r="D332" s="27">
        <v>0.0</v>
      </c>
      <c r="E332" s="40"/>
    </row>
    <row r="333" hidden="1">
      <c r="A333" s="35" t="s">
        <v>2553</v>
      </c>
      <c r="B333" s="29">
        <v>218235.0</v>
      </c>
      <c r="C333" s="55">
        <v>217443.0</v>
      </c>
      <c r="D333" s="27">
        <v>-792.0</v>
      </c>
      <c r="E333" s="40"/>
    </row>
    <row r="334" hidden="1">
      <c r="A334" s="36" t="s">
        <v>2554</v>
      </c>
      <c r="B334" s="41">
        <v>3.0</v>
      </c>
      <c r="C334" s="58">
        <v>5.0</v>
      </c>
      <c r="D334" s="59">
        <v>2.0</v>
      </c>
      <c r="E334" s="44"/>
    </row>
    <row r="335" hidden="1"/>
    <row r="336" hidden="1"/>
    <row r="337" hidden="1">
      <c r="A337" s="5" t="s">
        <v>2558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2526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45600.0</v>
      </c>
      <c r="B341" s="6"/>
      <c r="C341" s="50" t="s">
        <v>2527</v>
      </c>
      <c r="D341" s="15">
        <v>45606.0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1" t="s">
        <v>3211</v>
      </c>
      <c r="B343" s="7"/>
      <c r="C343" s="16"/>
      <c r="D343" s="52" t="s">
        <v>3212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2528</v>
      </c>
      <c r="B345" s="6"/>
      <c r="C345" s="6"/>
      <c r="D345" s="6"/>
      <c r="E345" s="7"/>
    </row>
    <row r="346" hidden="1">
      <c r="A346" s="20" t="s">
        <v>2529</v>
      </c>
      <c r="B346" s="21" t="s">
        <v>2530</v>
      </c>
      <c r="C346" s="22" t="s">
        <v>2531</v>
      </c>
      <c r="D346" s="21" t="s">
        <v>2532</v>
      </c>
      <c r="E346" s="23" t="s">
        <v>13</v>
      </c>
    </row>
    <row r="347" hidden="1">
      <c r="A347" s="53" t="s">
        <v>2533</v>
      </c>
      <c r="B347" s="25">
        <v>38228.0</v>
      </c>
      <c r="C347" s="26">
        <v>38236.0</v>
      </c>
      <c r="D347" s="27">
        <v>8.0</v>
      </c>
      <c r="E347" s="40"/>
    </row>
    <row r="348" hidden="1">
      <c r="A348" s="53" t="s">
        <v>2535</v>
      </c>
      <c r="B348" s="29">
        <v>29330.0</v>
      </c>
      <c r="C348" s="26">
        <v>29330.0</v>
      </c>
      <c r="D348" s="27">
        <v>0.0</v>
      </c>
      <c r="E348" s="40"/>
    </row>
    <row r="349" hidden="1">
      <c r="A349" s="53" t="s">
        <v>2536</v>
      </c>
      <c r="B349" s="29">
        <v>0.0</v>
      </c>
      <c r="C349" s="26"/>
      <c r="D349" s="27">
        <v>0.0</v>
      </c>
      <c r="E349" s="40"/>
    </row>
    <row r="350" hidden="1">
      <c r="A350" s="53" t="s">
        <v>2538</v>
      </c>
      <c r="B350" s="29">
        <v>0.0</v>
      </c>
      <c r="C350" s="26"/>
      <c r="D350" s="27">
        <v>0.0</v>
      </c>
      <c r="E350" s="40"/>
    </row>
    <row r="351" hidden="1">
      <c r="A351" s="31" t="s">
        <v>2540</v>
      </c>
      <c r="B351" s="29">
        <v>0.0</v>
      </c>
      <c r="C351" s="26"/>
      <c r="D351" s="27">
        <v>0.0</v>
      </c>
      <c r="E351" s="40"/>
    </row>
    <row r="352" hidden="1">
      <c r="A352" s="31" t="s">
        <v>2541</v>
      </c>
      <c r="B352" s="29">
        <v>0.0</v>
      </c>
      <c r="C352" s="26"/>
      <c r="D352" s="27">
        <v>0.0</v>
      </c>
      <c r="E352" s="48"/>
    </row>
    <row r="353" hidden="1">
      <c r="A353" s="31" t="s">
        <v>2543</v>
      </c>
      <c r="B353" s="29">
        <v>120.0</v>
      </c>
      <c r="C353" s="26"/>
      <c r="D353" s="27">
        <v>-120.0</v>
      </c>
      <c r="E353" s="48"/>
    </row>
    <row r="354" hidden="1">
      <c r="A354" s="31" t="s">
        <v>2545</v>
      </c>
      <c r="B354" s="29">
        <v>5800.0</v>
      </c>
      <c r="C354" s="26">
        <v>5920.0</v>
      </c>
      <c r="D354" s="27">
        <v>120.0</v>
      </c>
      <c r="E354" s="40"/>
    </row>
    <row r="355" hidden="1">
      <c r="A355" s="54" t="s">
        <v>2546</v>
      </c>
      <c r="B355" s="29">
        <v>82985.0</v>
      </c>
      <c r="C355" s="29">
        <v>82985.0</v>
      </c>
      <c r="D355" s="27">
        <v>0.0</v>
      </c>
      <c r="E355" s="40"/>
    </row>
    <row r="356" hidden="1">
      <c r="A356" s="54" t="s">
        <v>2547</v>
      </c>
      <c r="B356" s="29">
        <v>27970.0</v>
      </c>
      <c r="C356" s="55">
        <v>27970.0</v>
      </c>
      <c r="D356" s="27">
        <v>0.0</v>
      </c>
      <c r="E356" s="40"/>
    </row>
    <row r="357" hidden="1">
      <c r="A357" s="54" t="s">
        <v>2548</v>
      </c>
      <c r="B357" s="29">
        <v>131192.0</v>
      </c>
      <c r="C357" s="55">
        <v>131192.0</v>
      </c>
      <c r="D357" s="27">
        <v>0.0</v>
      </c>
      <c r="E357" s="40"/>
    </row>
    <row r="358" hidden="1">
      <c r="A358" s="54" t="s">
        <v>2549</v>
      </c>
      <c r="B358" s="29">
        <v>89055.0</v>
      </c>
      <c r="C358" s="55">
        <v>89055.0</v>
      </c>
      <c r="D358" s="27">
        <v>0.0</v>
      </c>
      <c r="E358" s="40"/>
    </row>
    <row r="359" hidden="1">
      <c r="A359" s="54" t="s">
        <v>2551</v>
      </c>
      <c r="B359" s="29">
        <v>4479.0</v>
      </c>
      <c r="C359" s="55">
        <v>4479.0</v>
      </c>
      <c r="D359" s="27">
        <v>0.0</v>
      </c>
      <c r="E359" s="40"/>
    </row>
    <row r="360" hidden="1">
      <c r="A360" s="54" t="s">
        <v>2552</v>
      </c>
      <c r="B360" s="29">
        <v>19117.0</v>
      </c>
      <c r="C360" s="55">
        <v>19117.0</v>
      </c>
      <c r="D360" s="27">
        <v>0.0</v>
      </c>
      <c r="E360" s="40"/>
    </row>
    <row r="361" hidden="1">
      <c r="A361" s="35" t="s">
        <v>2553</v>
      </c>
      <c r="B361" s="29">
        <v>409159.0</v>
      </c>
      <c r="C361" s="55">
        <v>409159.0</v>
      </c>
      <c r="D361" s="27">
        <v>0.0</v>
      </c>
      <c r="E361" s="40"/>
    </row>
    <row r="362" hidden="1">
      <c r="A362" s="36" t="s">
        <v>2554</v>
      </c>
      <c r="B362" s="41">
        <v>0.0</v>
      </c>
      <c r="C362" s="58">
        <v>8.0</v>
      </c>
      <c r="D362" s="59">
        <v>8.0</v>
      </c>
      <c r="E362" s="44"/>
    </row>
    <row r="363" hidden="1"/>
    <row r="364" hidden="1"/>
    <row r="365" hidden="1">
      <c r="A365" s="5" t="s">
        <v>2558</v>
      </c>
      <c r="B365" s="6"/>
      <c r="C365" s="6"/>
      <c r="D365" s="6"/>
      <c r="E365" s="7"/>
    </row>
    <row r="366" hidden="1">
      <c r="A366" s="10"/>
      <c r="B366" s="11"/>
      <c r="C366" s="11"/>
      <c r="D366" s="11"/>
      <c r="E366" s="12"/>
    </row>
    <row r="367" hidden="1">
      <c r="A367" s="5" t="s">
        <v>2526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13">
        <v>45607.0</v>
      </c>
      <c r="B369" s="6"/>
      <c r="C369" s="50" t="s">
        <v>2527</v>
      </c>
      <c r="D369" s="15">
        <v>45613.0</v>
      </c>
      <c r="E369" s="7"/>
    </row>
    <row r="370" hidden="1">
      <c r="A370" s="10"/>
      <c r="B370" s="11"/>
      <c r="C370" s="16"/>
      <c r="D370" s="11"/>
      <c r="E370" s="12"/>
    </row>
    <row r="371" hidden="1">
      <c r="A371" s="51" t="s">
        <v>3211</v>
      </c>
      <c r="B371" s="7"/>
      <c r="C371" s="16"/>
      <c r="D371" s="52" t="s">
        <v>3212</v>
      </c>
      <c r="E371" s="7"/>
    </row>
    <row r="372" hidden="1">
      <c r="A372" s="10"/>
      <c r="B372" s="12"/>
      <c r="C372" s="16"/>
      <c r="D372" s="11"/>
      <c r="E372" s="12"/>
    </row>
    <row r="373" hidden="1">
      <c r="A373" s="19" t="s">
        <v>2528</v>
      </c>
      <c r="B373" s="6"/>
      <c r="C373" s="6"/>
      <c r="D373" s="6"/>
      <c r="E373" s="7"/>
    </row>
    <row r="374" hidden="1">
      <c r="A374" s="20" t="s">
        <v>2529</v>
      </c>
      <c r="B374" s="21" t="s">
        <v>2530</v>
      </c>
      <c r="C374" s="22" t="s">
        <v>2531</v>
      </c>
      <c r="D374" s="21" t="s">
        <v>2532</v>
      </c>
      <c r="E374" s="23" t="s">
        <v>13</v>
      </c>
    </row>
    <row r="375" hidden="1">
      <c r="A375" s="53" t="s">
        <v>2533</v>
      </c>
      <c r="B375" s="25">
        <v>25525.0</v>
      </c>
      <c r="C375" s="26">
        <v>23340.0</v>
      </c>
      <c r="D375" s="27">
        <v>-2185.0</v>
      </c>
      <c r="E375" s="40"/>
    </row>
    <row r="376" hidden="1">
      <c r="A376" s="53" t="s">
        <v>2535</v>
      </c>
      <c r="B376" s="29">
        <v>33051.0</v>
      </c>
      <c r="C376" s="26">
        <v>33051.0</v>
      </c>
      <c r="D376" s="27">
        <v>0.0</v>
      </c>
      <c r="E376" s="40"/>
    </row>
    <row r="377" hidden="1">
      <c r="A377" s="53" t="s">
        <v>2536</v>
      </c>
      <c r="B377" s="29">
        <v>755.0</v>
      </c>
      <c r="C377" s="26">
        <v>840.0</v>
      </c>
      <c r="D377" s="27">
        <v>85.0</v>
      </c>
      <c r="E377" s="40"/>
    </row>
    <row r="378" hidden="1">
      <c r="A378" s="53" t="s">
        <v>2538</v>
      </c>
      <c r="B378" s="29">
        <v>0.0</v>
      </c>
      <c r="C378" s="26"/>
      <c r="D378" s="27">
        <v>0.0</v>
      </c>
      <c r="E378" s="40"/>
    </row>
    <row r="379" hidden="1">
      <c r="A379" s="31" t="s">
        <v>2540</v>
      </c>
      <c r="B379" s="29">
        <v>0.0</v>
      </c>
      <c r="C379" s="26"/>
      <c r="D379" s="27">
        <v>0.0</v>
      </c>
      <c r="E379" s="40"/>
    </row>
    <row r="380" hidden="1">
      <c r="A380" s="31" t="s">
        <v>2541</v>
      </c>
      <c r="B380" s="29">
        <v>2835.0</v>
      </c>
      <c r="C380" s="26">
        <v>2835.0</v>
      </c>
      <c r="D380" s="27">
        <v>0.0</v>
      </c>
      <c r="E380" s="48"/>
    </row>
    <row r="381" hidden="1">
      <c r="A381" s="31" t="s">
        <v>2543</v>
      </c>
      <c r="B381" s="29">
        <v>349.0</v>
      </c>
      <c r="C381" s="26">
        <v>309.0</v>
      </c>
      <c r="D381" s="27">
        <v>-40.0</v>
      </c>
      <c r="E381" s="48"/>
    </row>
    <row r="382" hidden="1">
      <c r="A382" s="31" t="s">
        <v>2545</v>
      </c>
      <c r="B382" s="29">
        <v>4920.0</v>
      </c>
      <c r="C382" s="26">
        <v>5040.0</v>
      </c>
      <c r="D382" s="27">
        <v>120.0</v>
      </c>
      <c r="E382" s="40"/>
    </row>
    <row r="383" hidden="1">
      <c r="A383" s="54" t="s">
        <v>2546</v>
      </c>
      <c r="B383" s="29">
        <v>106871.0</v>
      </c>
      <c r="C383" s="29">
        <v>106871.0</v>
      </c>
      <c r="D383" s="27">
        <v>0.0</v>
      </c>
      <c r="E383" s="40"/>
    </row>
    <row r="384" hidden="1">
      <c r="A384" s="54" t="s">
        <v>2547</v>
      </c>
      <c r="B384" s="29">
        <v>36473.0</v>
      </c>
      <c r="C384" s="55">
        <v>36473.0</v>
      </c>
      <c r="D384" s="27">
        <v>0.0</v>
      </c>
      <c r="E384" s="40"/>
    </row>
    <row r="385" hidden="1">
      <c r="A385" s="54" t="s">
        <v>2548</v>
      </c>
      <c r="B385" s="29">
        <v>143305.0</v>
      </c>
      <c r="C385" s="55">
        <v>142777.0</v>
      </c>
      <c r="D385" s="27">
        <v>-528.0</v>
      </c>
      <c r="E385" s="40"/>
    </row>
    <row r="386" hidden="1">
      <c r="A386" s="54" t="s">
        <v>2549</v>
      </c>
      <c r="B386" s="29">
        <v>73932.0</v>
      </c>
      <c r="C386" s="55">
        <v>74265.0</v>
      </c>
      <c r="D386" s="27">
        <v>333.0</v>
      </c>
      <c r="E386" s="40"/>
    </row>
    <row r="387" hidden="1">
      <c r="A387" s="54" t="s">
        <v>2551</v>
      </c>
      <c r="B387" s="29">
        <v>5134.0</v>
      </c>
      <c r="C387" s="55">
        <v>5134.0</v>
      </c>
      <c r="D387" s="27">
        <v>0.0</v>
      </c>
      <c r="E387" s="40"/>
    </row>
    <row r="388" hidden="1">
      <c r="A388" s="54" t="s">
        <v>2552</v>
      </c>
      <c r="B388" s="29">
        <v>17073.0</v>
      </c>
      <c r="C388" s="55">
        <v>17073.0</v>
      </c>
      <c r="D388" s="27">
        <v>0.0</v>
      </c>
      <c r="E388" s="40"/>
    </row>
    <row r="389" hidden="1">
      <c r="A389" s="35" t="s">
        <v>2553</v>
      </c>
      <c r="B389" s="29">
        <v>433147.9</v>
      </c>
      <c r="C389" s="55">
        <v>432952.9</v>
      </c>
      <c r="D389" s="27">
        <v>-195.0</v>
      </c>
      <c r="E389" s="40"/>
    </row>
    <row r="390" hidden="1">
      <c r="A390" s="36" t="s">
        <v>2554</v>
      </c>
      <c r="B390" s="41">
        <v>2.1000000000058208</v>
      </c>
      <c r="C390" s="58">
        <v>-2017.9000000000233</v>
      </c>
      <c r="D390" s="59">
        <v>-2020.000000000029</v>
      </c>
      <c r="E390" s="44"/>
    </row>
    <row r="391" hidden="1"/>
    <row r="392" hidden="1"/>
    <row r="393" hidden="1">
      <c r="A393" s="5" t="s">
        <v>2558</v>
      </c>
      <c r="B393" s="6"/>
      <c r="C393" s="6"/>
      <c r="D393" s="6"/>
      <c r="E393" s="7"/>
    </row>
    <row r="394" hidden="1">
      <c r="A394" s="10"/>
      <c r="B394" s="11"/>
      <c r="C394" s="11"/>
      <c r="D394" s="11"/>
      <c r="E394" s="12"/>
    </row>
    <row r="395" hidden="1">
      <c r="A395" s="5" t="s">
        <v>2526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13">
        <v>45607.0</v>
      </c>
      <c r="B397" s="6"/>
      <c r="C397" s="50" t="s">
        <v>2527</v>
      </c>
      <c r="D397" s="15">
        <v>45613.0</v>
      </c>
      <c r="E397" s="7"/>
    </row>
    <row r="398" hidden="1">
      <c r="A398" s="10"/>
      <c r="B398" s="11"/>
      <c r="C398" s="16"/>
      <c r="D398" s="11"/>
      <c r="E398" s="12"/>
    </row>
    <row r="399" hidden="1">
      <c r="A399" s="51" t="s">
        <v>3211</v>
      </c>
      <c r="B399" s="7"/>
      <c r="C399" s="16"/>
      <c r="D399" s="52" t="s">
        <v>3212</v>
      </c>
      <c r="E399" s="7"/>
    </row>
    <row r="400" hidden="1">
      <c r="A400" s="10"/>
      <c r="B400" s="12"/>
      <c r="C400" s="16"/>
      <c r="D400" s="11"/>
      <c r="E400" s="12"/>
    </row>
    <row r="401" hidden="1">
      <c r="A401" s="19" t="s">
        <v>2528</v>
      </c>
      <c r="B401" s="6"/>
      <c r="C401" s="6"/>
      <c r="D401" s="6"/>
      <c r="E401" s="7"/>
    </row>
    <row r="402" hidden="1">
      <c r="A402" s="20" t="s">
        <v>2529</v>
      </c>
      <c r="B402" s="21" t="s">
        <v>2530</v>
      </c>
      <c r="C402" s="22" t="s">
        <v>2531</v>
      </c>
      <c r="D402" s="21" t="s">
        <v>2532</v>
      </c>
      <c r="E402" s="23" t="s">
        <v>13</v>
      </c>
    </row>
    <row r="403" hidden="1">
      <c r="A403" s="53" t="s">
        <v>2533</v>
      </c>
      <c r="B403" s="25">
        <v>25525.0</v>
      </c>
      <c r="C403" s="26">
        <v>25340.0</v>
      </c>
      <c r="D403" s="27">
        <v>-185.0</v>
      </c>
      <c r="E403" s="40"/>
    </row>
    <row r="404" hidden="1">
      <c r="A404" s="53" t="s">
        <v>2535</v>
      </c>
      <c r="B404" s="29">
        <v>33051.0</v>
      </c>
      <c r="C404" s="26">
        <v>33051.0</v>
      </c>
      <c r="D404" s="27">
        <v>0.0</v>
      </c>
      <c r="E404" s="40"/>
    </row>
    <row r="405" hidden="1">
      <c r="A405" s="53" t="s">
        <v>2536</v>
      </c>
      <c r="B405" s="29">
        <v>755.0</v>
      </c>
      <c r="C405" s="26">
        <v>840.0</v>
      </c>
      <c r="D405" s="27">
        <v>85.0</v>
      </c>
      <c r="E405" s="40"/>
    </row>
    <row r="406" hidden="1">
      <c r="A406" s="53" t="s">
        <v>2538</v>
      </c>
      <c r="B406" s="29">
        <v>0.0</v>
      </c>
      <c r="C406" s="26"/>
      <c r="D406" s="27">
        <v>0.0</v>
      </c>
      <c r="E406" s="40"/>
    </row>
    <row r="407" hidden="1">
      <c r="A407" s="31" t="s">
        <v>2540</v>
      </c>
      <c r="B407" s="29">
        <v>0.0</v>
      </c>
      <c r="C407" s="26"/>
      <c r="D407" s="27">
        <v>0.0</v>
      </c>
      <c r="E407" s="40"/>
    </row>
    <row r="408" hidden="1">
      <c r="A408" s="31" t="s">
        <v>2541</v>
      </c>
      <c r="B408" s="29">
        <v>2835.0</v>
      </c>
      <c r="C408" s="26">
        <v>2835.0</v>
      </c>
      <c r="D408" s="27">
        <v>0.0</v>
      </c>
      <c r="E408" s="48"/>
    </row>
    <row r="409" hidden="1">
      <c r="A409" s="31" t="s">
        <v>2543</v>
      </c>
      <c r="B409" s="29">
        <v>349.0</v>
      </c>
      <c r="C409" s="26">
        <v>309.0</v>
      </c>
      <c r="D409" s="27">
        <v>-40.0</v>
      </c>
      <c r="E409" s="48"/>
    </row>
    <row r="410" hidden="1">
      <c r="A410" s="31" t="s">
        <v>2545</v>
      </c>
      <c r="B410" s="29">
        <v>4920.0</v>
      </c>
      <c r="C410" s="26">
        <v>5040.0</v>
      </c>
      <c r="D410" s="27">
        <v>120.0</v>
      </c>
      <c r="E410" s="40"/>
    </row>
    <row r="411" hidden="1">
      <c r="A411" s="54" t="s">
        <v>2546</v>
      </c>
      <c r="B411" s="29">
        <v>106871.0</v>
      </c>
      <c r="C411" s="29">
        <v>106871.0</v>
      </c>
      <c r="D411" s="27">
        <v>0.0</v>
      </c>
      <c r="E411" s="40"/>
    </row>
    <row r="412" hidden="1">
      <c r="A412" s="54" t="s">
        <v>2547</v>
      </c>
      <c r="B412" s="29">
        <v>36473.0</v>
      </c>
      <c r="C412" s="55">
        <v>36473.0</v>
      </c>
      <c r="D412" s="27">
        <v>0.0</v>
      </c>
      <c r="E412" s="40"/>
    </row>
    <row r="413" hidden="1">
      <c r="A413" s="54" t="s">
        <v>2548</v>
      </c>
      <c r="B413" s="29">
        <v>143305.0</v>
      </c>
      <c r="C413" s="55">
        <v>142777.0</v>
      </c>
      <c r="D413" s="27">
        <v>-528.0</v>
      </c>
      <c r="E413" s="40"/>
    </row>
    <row r="414" hidden="1">
      <c r="A414" s="54" t="s">
        <v>2549</v>
      </c>
      <c r="B414" s="29">
        <v>73932.0</v>
      </c>
      <c r="C414" s="55">
        <v>74265.0</v>
      </c>
      <c r="D414" s="27">
        <v>333.0</v>
      </c>
      <c r="E414" s="40"/>
    </row>
    <row r="415" hidden="1">
      <c r="A415" s="54" t="s">
        <v>2551</v>
      </c>
      <c r="B415" s="29">
        <v>5134.0</v>
      </c>
      <c r="C415" s="55">
        <v>5134.0</v>
      </c>
      <c r="D415" s="27">
        <v>0.0</v>
      </c>
      <c r="E415" s="40"/>
    </row>
    <row r="416" hidden="1">
      <c r="A416" s="54" t="s">
        <v>2552</v>
      </c>
      <c r="B416" s="29">
        <v>17073.0</v>
      </c>
      <c r="C416" s="55">
        <v>17073.0</v>
      </c>
      <c r="D416" s="27">
        <v>0.0</v>
      </c>
      <c r="E416" s="40"/>
    </row>
    <row r="417" hidden="1">
      <c r="A417" s="35" t="s">
        <v>2553</v>
      </c>
      <c r="B417" s="29">
        <v>433147.9</v>
      </c>
      <c r="C417" s="55">
        <v>432952.9</v>
      </c>
      <c r="D417" s="27">
        <v>-195.0</v>
      </c>
      <c r="E417" s="40"/>
    </row>
    <row r="418" hidden="1">
      <c r="A418" s="36" t="s">
        <v>2554</v>
      </c>
      <c r="B418" s="41">
        <v>2.1000000000058208</v>
      </c>
      <c r="C418" s="58">
        <v>-17.900000000023283</v>
      </c>
      <c r="D418" s="59">
        <v>-20.000000000029104</v>
      </c>
      <c r="E418" s="44"/>
    </row>
    <row r="419" hidden="1"/>
    <row r="420" hidden="1"/>
    <row r="421" hidden="1">
      <c r="A421" s="5" t="s">
        <v>2558</v>
      </c>
      <c r="B421" s="6"/>
      <c r="C421" s="6"/>
      <c r="D421" s="6"/>
      <c r="E421" s="7"/>
    </row>
    <row r="422" hidden="1">
      <c r="A422" s="10"/>
      <c r="B422" s="11"/>
      <c r="C422" s="11"/>
      <c r="D422" s="11"/>
      <c r="E422" s="12"/>
    </row>
    <row r="423" hidden="1">
      <c r="A423" s="5" t="s">
        <v>2526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13">
        <v>45614.0</v>
      </c>
      <c r="B425" s="6"/>
      <c r="C425" s="50" t="s">
        <v>2527</v>
      </c>
      <c r="D425" s="15">
        <v>45620.0</v>
      </c>
      <c r="E425" s="7"/>
    </row>
    <row r="426" hidden="1">
      <c r="A426" s="10"/>
      <c r="B426" s="11"/>
      <c r="C426" s="16"/>
      <c r="D426" s="11"/>
      <c r="E426" s="12"/>
    </row>
    <row r="427" hidden="1">
      <c r="A427" s="51" t="s">
        <v>3211</v>
      </c>
      <c r="B427" s="7"/>
      <c r="C427" s="16"/>
      <c r="D427" s="52" t="s">
        <v>3212</v>
      </c>
      <c r="E427" s="7"/>
    </row>
    <row r="428" hidden="1">
      <c r="A428" s="10"/>
      <c r="B428" s="12"/>
      <c r="C428" s="16"/>
      <c r="D428" s="11"/>
      <c r="E428" s="12"/>
    </row>
    <row r="429" hidden="1">
      <c r="A429" s="19" t="s">
        <v>2528</v>
      </c>
      <c r="B429" s="6"/>
      <c r="C429" s="6"/>
      <c r="D429" s="6"/>
      <c r="E429" s="7"/>
    </row>
    <row r="430" hidden="1">
      <c r="A430" s="20" t="s">
        <v>2529</v>
      </c>
      <c r="B430" s="21" t="s">
        <v>2530</v>
      </c>
      <c r="C430" s="22" t="s">
        <v>2531</v>
      </c>
      <c r="D430" s="21" t="s">
        <v>2532</v>
      </c>
      <c r="E430" s="23" t="s">
        <v>13</v>
      </c>
    </row>
    <row r="431" hidden="1">
      <c r="A431" s="53" t="s">
        <v>2533</v>
      </c>
      <c r="B431" s="25">
        <v>25594.0</v>
      </c>
      <c r="C431" s="26">
        <v>25602.0</v>
      </c>
      <c r="D431" s="27">
        <v>8.0</v>
      </c>
      <c r="E431" s="40"/>
    </row>
    <row r="432" hidden="1">
      <c r="A432" s="53" t="s">
        <v>2535</v>
      </c>
      <c r="B432" s="29">
        <v>26521.0</v>
      </c>
      <c r="C432" s="26">
        <v>26521.0</v>
      </c>
      <c r="D432" s="27">
        <v>0.0</v>
      </c>
      <c r="E432" s="40"/>
    </row>
    <row r="433" hidden="1">
      <c r="A433" s="53" t="s">
        <v>2536</v>
      </c>
      <c r="B433" s="29">
        <v>250.0</v>
      </c>
      <c r="C433" s="26">
        <v>250.0</v>
      </c>
      <c r="D433" s="27">
        <v>0.0</v>
      </c>
      <c r="E433" s="40"/>
    </row>
    <row r="434" hidden="1">
      <c r="A434" s="53" t="s">
        <v>2538</v>
      </c>
      <c r="B434" s="29">
        <v>0.0</v>
      </c>
      <c r="C434" s="26"/>
      <c r="D434" s="27">
        <v>0.0</v>
      </c>
      <c r="E434" s="40"/>
    </row>
    <row r="435" hidden="1">
      <c r="A435" s="31" t="s">
        <v>2540</v>
      </c>
      <c r="B435" s="29">
        <v>0.0</v>
      </c>
      <c r="C435" s="26"/>
      <c r="D435" s="27">
        <v>0.0</v>
      </c>
      <c r="E435" s="40"/>
    </row>
    <row r="436" hidden="1">
      <c r="A436" s="31" t="s">
        <v>2541</v>
      </c>
      <c r="B436" s="29">
        <v>210.0</v>
      </c>
      <c r="C436" s="26">
        <v>360.0</v>
      </c>
      <c r="D436" s="27">
        <v>150.0</v>
      </c>
      <c r="E436" s="48"/>
    </row>
    <row r="437" hidden="1">
      <c r="A437" s="31" t="s">
        <v>2543</v>
      </c>
      <c r="B437" s="29">
        <v>5330.0</v>
      </c>
      <c r="C437" s="26">
        <v>5100.0</v>
      </c>
      <c r="D437" s="27">
        <v>-230.0</v>
      </c>
      <c r="E437" s="28" t="s">
        <v>3326</v>
      </c>
    </row>
    <row r="438" hidden="1">
      <c r="A438" s="31" t="s">
        <v>2545</v>
      </c>
      <c r="B438" s="29">
        <v>4280.0</v>
      </c>
      <c r="C438" s="26">
        <v>4340.0</v>
      </c>
      <c r="D438" s="27">
        <v>60.0</v>
      </c>
      <c r="E438" s="40"/>
    </row>
    <row r="439" hidden="1">
      <c r="A439" s="54" t="s">
        <v>2546</v>
      </c>
      <c r="B439" s="29">
        <v>103896.0</v>
      </c>
      <c r="C439" s="29">
        <v>103896.0</v>
      </c>
      <c r="D439" s="27">
        <v>0.0</v>
      </c>
      <c r="E439" s="40"/>
    </row>
    <row r="440" hidden="1">
      <c r="A440" s="54" t="s">
        <v>2547</v>
      </c>
      <c r="B440" s="29">
        <v>43535.0</v>
      </c>
      <c r="C440" s="55">
        <v>43535.0</v>
      </c>
      <c r="D440" s="27">
        <v>0.0</v>
      </c>
      <c r="E440" s="40"/>
    </row>
    <row r="441" hidden="1">
      <c r="A441" s="54" t="s">
        <v>2548</v>
      </c>
      <c r="B441" s="29">
        <v>152434.0</v>
      </c>
      <c r="C441" s="55">
        <v>152434.0</v>
      </c>
      <c r="D441" s="27">
        <v>0.0</v>
      </c>
      <c r="E441" s="40"/>
    </row>
    <row r="442" hidden="1">
      <c r="A442" s="54" t="s">
        <v>2549</v>
      </c>
      <c r="B442" s="29">
        <v>85912.0</v>
      </c>
      <c r="C442" s="55">
        <v>85912.0</v>
      </c>
      <c r="D442" s="27">
        <v>0.0</v>
      </c>
      <c r="E442" s="40"/>
    </row>
    <row r="443" hidden="1">
      <c r="A443" s="54" t="s">
        <v>2551</v>
      </c>
      <c r="B443" s="29">
        <v>6674.0</v>
      </c>
      <c r="C443" s="55">
        <v>6674.0</v>
      </c>
      <c r="D443" s="27">
        <v>0.0</v>
      </c>
      <c r="E443" s="40"/>
    </row>
    <row r="444" hidden="1">
      <c r="A444" s="54" t="s">
        <v>2552</v>
      </c>
      <c r="B444" s="29">
        <v>18314.0</v>
      </c>
      <c r="C444" s="55">
        <v>18314.0</v>
      </c>
      <c r="D444" s="27">
        <v>0.0</v>
      </c>
      <c r="E444" s="40"/>
    </row>
    <row r="445" hidden="1">
      <c r="A445" s="35" t="s">
        <v>2553</v>
      </c>
      <c r="B445" s="29">
        <v>454635.0</v>
      </c>
      <c r="C445" s="55">
        <v>454635.0</v>
      </c>
      <c r="D445" s="27">
        <v>0.0</v>
      </c>
      <c r="E445" s="40"/>
    </row>
    <row r="446" hidden="1">
      <c r="A446" s="36" t="s">
        <v>2554</v>
      </c>
      <c r="B446" s="41">
        <v>1.0</v>
      </c>
      <c r="C446" s="58">
        <v>-11.0</v>
      </c>
      <c r="D446" s="59">
        <v>-12.0</v>
      </c>
      <c r="E446" s="44"/>
    </row>
    <row r="447" hidden="1"/>
    <row r="448" hidden="1"/>
    <row r="449" hidden="1">
      <c r="A449" s="5" t="s">
        <v>2558</v>
      </c>
      <c r="B449" s="6"/>
      <c r="C449" s="6"/>
      <c r="D449" s="6"/>
      <c r="E449" s="7"/>
    </row>
    <row r="450" hidden="1">
      <c r="A450" s="10"/>
      <c r="B450" s="11"/>
      <c r="C450" s="11"/>
      <c r="D450" s="11"/>
      <c r="E450" s="12"/>
    </row>
    <row r="451" hidden="1">
      <c r="A451" s="5" t="s">
        <v>2526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13">
        <v>45621.0</v>
      </c>
      <c r="B453" s="6"/>
      <c r="C453" s="50" t="s">
        <v>2527</v>
      </c>
      <c r="D453" s="15">
        <v>45626.0</v>
      </c>
      <c r="E453" s="7"/>
    </row>
    <row r="454" hidden="1">
      <c r="A454" s="10"/>
      <c r="B454" s="11"/>
      <c r="C454" s="16"/>
      <c r="D454" s="11"/>
      <c r="E454" s="12"/>
    </row>
    <row r="455" hidden="1">
      <c r="A455" s="51" t="s">
        <v>3211</v>
      </c>
      <c r="B455" s="7"/>
      <c r="C455" s="16"/>
      <c r="D455" s="52" t="s">
        <v>3220</v>
      </c>
      <c r="E455" s="7"/>
    </row>
    <row r="456" hidden="1">
      <c r="A456" s="10"/>
      <c r="B456" s="12"/>
      <c r="C456" s="16"/>
      <c r="D456" s="11"/>
      <c r="E456" s="12"/>
    </row>
    <row r="457" hidden="1">
      <c r="A457" s="19" t="s">
        <v>2528</v>
      </c>
      <c r="B457" s="6"/>
      <c r="C457" s="6"/>
      <c r="D457" s="6"/>
      <c r="E457" s="7"/>
    </row>
    <row r="458" hidden="1">
      <c r="A458" s="20" t="s">
        <v>2529</v>
      </c>
      <c r="B458" s="21" t="s">
        <v>2530</v>
      </c>
      <c r="C458" s="22" t="s">
        <v>2531</v>
      </c>
      <c r="D458" s="21" t="s">
        <v>2532</v>
      </c>
      <c r="E458" s="23" t="s">
        <v>13</v>
      </c>
    </row>
    <row r="459" hidden="1">
      <c r="A459" s="53" t="s">
        <v>2533</v>
      </c>
      <c r="B459" s="25">
        <v>33797.0</v>
      </c>
      <c r="C459" s="26">
        <v>33800.0</v>
      </c>
      <c r="D459" s="27">
        <v>3.0</v>
      </c>
      <c r="E459" s="40"/>
    </row>
    <row r="460" hidden="1">
      <c r="A460" s="53" t="s">
        <v>2535</v>
      </c>
      <c r="B460" s="29">
        <v>23822.0</v>
      </c>
      <c r="C460" s="26">
        <v>23822.0</v>
      </c>
      <c r="D460" s="27">
        <v>0.0</v>
      </c>
      <c r="E460" s="40"/>
    </row>
    <row r="461" hidden="1">
      <c r="A461" s="53" t="s">
        <v>2536</v>
      </c>
      <c r="B461" s="29">
        <v>790.0</v>
      </c>
      <c r="C461" s="26">
        <v>790.0</v>
      </c>
      <c r="D461" s="27">
        <v>0.0</v>
      </c>
      <c r="E461" s="40"/>
    </row>
    <row r="462" hidden="1">
      <c r="A462" s="53" t="s">
        <v>2538</v>
      </c>
      <c r="B462" s="29">
        <v>0.0</v>
      </c>
      <c r="C462" s="26"/>
      <c r="D462" s="27">
        <v>0.0</v>
      </c>
      <c r="E462" s="40"/>
    </row>
    <row r="463" hidden="1">
      <c r="A463" s="31" t="s">
        <v>2540</v>
      </c>
      <c r="B463" s="29">
        <v>0.0</v>
      </c>
      <c r="C463" s="26"/>
      <c r="D463" s="27">
        <v>0.0</v>
      </c>
      <c r="E463" s="40"/>
    </row>
    <row r="464" hidden="1">
      <c r="A464" s="31" t="s">
        <v>2541</v>
      </c>
      <c r="B464" s="29">
        <v>2835.0</v>
      </c>
      <c r="C464" s="26">
        <v>2835.0</v>
      </c>
      <c r="D464" s="27">
        <v>0.0</v>
      </c>
      <c r="E464" s="48"/>
    </row>
    <row r="465" hidden="1">
      <c r="A465" s="31" t="s">
        <v>2543</v>
      </c>
      <c r="B465" s="29">
        <v>245.0</v>
      </c>
      <c r="C465" s="26">
        <v>205.0</v>
      </c>
      <c r="D465" s="27">
        <v>-40.0</v>
      </c>
      <c r="E465" s="28"/>
    </row>
    <row r="466" hidden="1">
      <c r="A466" s="31" t="s">
        <v>2545</v>
      </c>
      <c r="B466" s="29">
        <v>4440.0</v>
      </c>
      <c r="C466" s="26">
        <v>4480.0</v>
      </c>
      <c r="D466" s="27">
        <v>40.0</v>
      </c>
      <c r="E466" s="40"/>
    </row>
    <row r="467" hidden="1">
      <c r="A467" s="54" t="s">
        <v>2546</v>
      </c>
      <c r="B467" s="29">
        <v>82038.0</v>
      </c>
      <c r="C467" s="29">
        <v>82038.0</v>
      </c>
      <c r="D467" s="27">
        <v>0.0</v>
      </c>
      <c r="E467" s="40"/>
    </row>
    <row r="468" hidden="1">
      <c r="A468" s="54" t="s">
        <v>2547</v>
      </c>
      <c r="B468" s="29">
        <v>43042.0</v>
      </c>
      <c r="C468" s="55">
        <v>43042.0</v>
      </c>
      <c r="D468" s="27">
        <v>0.0</v>
      </c>
      <c r="E468" s="40"/>
    </row>
    <row r="469" hidden="1">
      <c r="A469" s="54" t="s">
        <v>2548</v>
      </c>
      <c r="B469" s="29">
        <v>119871.0</v>
      </c>
      <c r="C469" s="55">
        <v>119582.0</v>
      </c>
      <c r="D469" s="27">
        <v>-289.0</v>
      </c>
      <c r="E469" s="40"/>
    </row>
    <row r="470" hidden="1">
      <c r="A470" s="54" t="s">
        <v>2549</v>
      </c>
      <c r="B470" s="29">
        <v>67133.0</v>
      </c>
      <c r="C470" s="55">
        <v>67133.0</v>
      </c>
      <c r="D470" s="27">
        <v>0.0</v>
      </c>
      <c r="E470" s="40"/>
    </row>
    <row r="471" hidden="1">
      <c r="A471" s="54" t="s">
        <v>2551</v>
      </c>
      <c r="B471" s="29">
        <v>4604.0</v>
      </c>
      <c r="C471" s="55">
        <v>4604.0</v>
      </c>
      <c r="D471" s="27">
        <v>0.0</v>
      </c>
      <c r="E471" s="40"/>
    </row>
    <row r="472" hidden="1">
      <c r="A472" s="54" t="s">
        <v>2552</v>
      </c>
      <c r="B472" s="29">
        <v>18144.0</v>
      </c>
      <c r="C472" s="55">
        <v>17880.0</v>
      </c>
      <c r="D472" s="27">
        <v>-264.0</v>
      </c>
      <c r="E472" s="40"/>
    </row>
    <row r="473" hidden="1">
      <c r="A473" s="35" t="s">
        <v>2553</v>
      </c>
      <c r="B473" s="29">
        <v>382616.5</v>
      </c>
      <c r="C473" s="55">
        <v>382063.5</v>
      </c>
      <c r="D473" s="27">
        <v>-553.0</v>
      </c>
      <c r="E473" s="40"/>
    </row>
    <row r="474" hidden="1">
      <c r="A474" s="36" t="s">
        <v>2554</v>
      </c>
      <c r="B474" s="41">
        <v>0.5</v>
      </c>
      <c r="C474" s="58">
        <v>267.5</v>
      </c>
      <c r="D474" s="59">
        <v>267.0</v>
      </c>
      <c r="E474" s="44"/>
    </row>
    <row r="475" hidden="1"/>
    <row r="476" hidden="1"/>
    <row r="477" hidden="1">
      <c r="A477" s="5" t="s">
        <v>2558</v>
      </c>
      <c r="B477" s="6"/>
      <c r="C477" s="6"/>
      <c r="D477" s="6"/>
      <c r="E477" s="7"/>
    </row>
    <row r="478" hidden="1">
      <c r="A478" s="10"/>
      <c r="B478" s="11"/>
      <c r="C478" s="11"/>
      <c r="D478" s="11"/>
      <c r="E478" s="12"/>
    </row>
    <row r="479" hidden="1">
      <c r="A479" s="5" t="s">
        <v>2526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13">
        <v>45627.0</v>
      </c>
      <c r="B481" s="6"/>
      <c r="C481" s="50" t="s">
        <v>2527</v>
      </c>
      <c r="D481" s="15">
        <v>45627.0</v>
      </c>
      <c r="E481" s="7"/>
    </row>
    <row r="482" hidden="1">
      <c r="A482" s="10"/>
      <c r="B482" s="11"/>
      <c r="C482" s="16"/>
      <c r="D482" s="11"/>
      <c r="E482" s="12"/>
    </row>
    <row r="483" hidden="1">
      <c r="A483" s="51" t="s">
        <v>3212</v>
      </c>
      <c r="B483" s="7"/>
      <c r="C483" s="16"/>
      <c r="D483" s="52" t="s">
        <v>3212</v>
      </c>
      <c r="E483" s="7"/>
    </row>
    <row r="484" hidden="1">
      <c r="A484" s="10"/>
      <c r="B484" s="12"/>
      <c r="C484" s="16"/>
      <c r="D484" s="11"/>
      <c r="E484" s="12"/>
    </row>
    <row r="485" hidden="1">
      <c r="A485" s="19" t="s">
        <v>2528</v>
      </c>
      <c r="B485" s="6"/>
      <c r="C485" s="6"/>
      <c r="D485" s="6"/>
      <c r="E485" s="7"/>
    </row>
    <row r="486" hidden="1">
      <c r="A486" s="20" t="s">
        <v>2529</v>
      </c>
      <c r="B486" s="21" t="s">
        <v>2530</v>
      </c>
      <c r="C486" s="22" t="s">
        <v>2531</v>
      </c>
      <c r="D486" s="21" t="s">
        <v>2532</v>
      </c>
      <c r="E486" s="23" t="s">
        <v>13</v>
      </c>
    </row>
    <row r="487" hidden="1">
      <c r="A487" s="53" t="s">
        <v>2533</v>
      </c>
      <c r="B487" s="25">
        <v>1630.0</v>
      </c>
      <c r="C487" s="26">
        <v>1630.0</v>
      </c>
      <c r="D487" s="27">
        <v>0.0</v>
      </c>
      <c r="E487" s="40"/>
    </row>
    <row r="488" hidden="1">
      <c r="A488" s="53" t="s">
        <v>2535</v>
      </c>
      <c r="B488" s="29">
        <v>4099.0</v>
      </c>
      <c r="C488" s="26">
        <v>4099.0</v>
      </c>
      <c r="D488" s="27">
        <v>0.0</v>
      </c>
      <c r="E488" s="40"/>
    </row>
    <row r="489" hidden="1">
      <c r="A489" s="53" t="s">
        <v>2536</v>
      </c>
      <c r="B489" s="29">
        <v>0.0</v>
      </c>
      <c r="C489" s="26"/>
      <c r="D489" s="27">
        <v>0.0</v>
      </c>
      <c r="E489" s="40"/>
    </row>
    <row r="490" hidden="1">
      <c r="A490" s="53" t="s">
        <v>2538</v>
      </c>
      <c r="B490" s="29">
        <v>0.0</v>
      </c>
      <c r="C490" s="26"/>
      <c r="D490" s="27">
        <v>0.0</v>
      </c>
      <c r="E490" s="40"/>
    </row>
    <row r="491" hidden="1">
      <c r="A491" s="31" t="s">
        <v>2540</v>
      </c>
      <c r="B491" s="29">
        <v>0.0</v>
      </c>
      <c r="C491" s="26"/>
      <c r="D491" s="27">
        <v>0.0</v>
      </c>
      <c r="E491" s="40"/>
    </row>
    <row r="492" hidden="1">
      <c r="A492" s="31" t="s">
        <v>2541</v>
      </c>
      <c r="B492" s="29">
        <v>0.0</v>
      </c>
      <c r="C492" s="26"/>
      <c r="D492" s="27">
        <v>0.0</v>
      </c>
      <c r="E492" s="48"/>
    </row>
    <row r="493" hidden="1">
      <c r="A493" s="31" t="s">
        <v>2543</v>
      </c>
      <c r="B493" s="29">
        <v>4000.0</v>
      </c>
      <c r="C493" s="26">
        <v>4000.0</v>
      </c>
      <c r="D493" s="27">
        <v>0.0</v>
      </c>
      <c r="E493" s="28" t="s">
        <v>3327</v>
      </c>
    </row>
    <row r="494" hidden="1">
      <c r="A494" s="31" t="s">
        <v>2545</v>
      </c>
      <c r="B494" s="29">
        <v>480.0</v>
      </c>
      <c r="C494" s="26">
        <v>480.0</v>
      </c>
      <c r="D494" s="27">
        <v>0.0</v>
      </c>
      <c r="E494" s="40"/>
    </row>
    <row r="495" hidden="1">
      <c r="A495" s="54" t="s">
        <v>2546</v>
      </c>
      <c r="B495" s="29">
        <v>12155.0</v>
      </c>
      <c r="C495" s="29">
        <v>12155.0</v>
      </c>
      <c r="D495" s="27">
        <v>0.0</v>
      </c>
      <c r="E495" s="40"/>
    </row>
    <row r="496" hidden="1">
      <c r="A496" s="54" t="s">
        <v>2547</v>
      </c>
      <c r="B496" s="29">
        <v>8285.0</v>
      </c>
      <c r="C496" s="55">
        <v>8285.0</v>
      </c>
      <c r="D496" s="27">
        <v>0.0</v>
      </c>
      <c r="E496" s="40"/>
    </row>
    <row r="497" hidden="1">
      <c r="A497" s="54" t="s">
        <v>2548</v>
      </c>
      <c r="B497" s="29">
        <v>24328.0</v>
      </c>
      <c r="C497" s="55">
        <v>24328.0</v>
      </c>
      <c r="D497" s="27">
        <v>0.0</v>
      </c>
      <c r="E497" s="40"/>
    </row>
    <row r="498" hidden="1">
      <c r="A498" s="54" t="s">
        <v>2549</v>
      </c>
      <c r="B498" s="29">
        <v>11842.0</v>
      </c>
      <c r="C498" s="55">
        <v>11842.0</v>
      </c>
      <c r="D498" s="27">
        <v>0.0</v>
      </c>
      <c r="E498" s="40"/>
    </row>
    <row r="499" hidden="1">
      <c r="A499" s="54" t="s">
        <v>2551</v>
      </c>
      <c r="B499" s="29">
        <v>1674.0</v>
      </c>
      <c r="C499" s="55">
        <v>1674.0</v>
      </c>
      <c r="D499" s="27">
        <v>0.0</v>
      </c>
      <c r="E499" s="40"/>
    </row>
    <row r="500" hidden="1">
      <c r="A500" s="54" t="s">
        <v>2552</v>
      </c>
      <c r="B500" s="29">
        <v>2586.0</v>
      </c>
      <c r="C500" s="55">
        <v>2586.0</v>
      </c>
      <c r="D500" s="27">
        <v>0.0</v>
      </c>
      <c r="E500" s="40"/>
    </row>
    <row r="501" hidden="1">
      <c r="A501" s="35" t="s">
        <v>2553</v>
      </c>
      <c r="B501" s="29">
        <v>68487.0</v>
      </c>
      <c r="C501" s="55">
        <v>68487.0</v>
      </c>
      <c r="D501" s="27">
        <v>0.0</v>
      </c>
      <c r="E501" s="40"/>
    </row>
    <row r="502" hidden="1">
      <c r="A502" s="36" t="s">
        <v>2554</v>
      </c>
      <c r="B502" s="41">
        <v>6.0</v>
      </c>
      <c r="C502" s="58">
        <v>6.0</v>
      </c>
      <c r="D502" s="59">
        <v>0.0</v>
      </c>
      <c r="E502" s="44"/>
    </row>
    <row r="503" hidden="1"/>
    <row r="504" hidden="1"/>
    <row r="505" hidden="1">
      <c r="A505" s="5" t="s">
        <v>2558</v>
      </c>
      <c r="B505" s="6"/>
      <c r="C505" s="6"/>
      <c r="D505" s="6"/>
      <c r="E505" s="7"/>
    </row>
    <row r="506" hidden="1">
      <c r="A506" s="10"/>
      <c r="B506" s="11"/>
      <c r="C506" s="11"/>
      <c r="D506" s="11"/>
      <c r="E506" s="12"/>
    </row>
    <row r="507" hidden="1">
      <c r="A507" s="5" t="s">
        <v>2526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13">
        <v>45628.0</v>
      </c>
      <c r="B509" s="6"/>
      <c r="C509" s="50" t="s">
        <v>2527</v>
      </c>
      <c r="D509" s="15">
        <v>45634.0</v>
      </c>
      <c r="E509" s="7"/>
    </row>
    <row r="510" hidden="1">
      <c r="A510" s="10"/>
      <c r="B510" s="11"/>
      <c r="C510" s="16"/>
      <c r="D510" s="11"/>
      <c r="E510" s="12"/>
    </row>
    <row r="511" hidden="1">
      <c r="A511" s="51" t="s">
        <v>3211</v>
      </c>
      <c r="B511" s="7"/>
      <c r="C511" s="16"/>
      <c r="D511" s="52" t="s">
        <v>3212</v>
      </c>
      <c r="E511" s="7"/>
    </row>
    <row r="512" hidden="1">
      <c r="A512" s="10"/>
      <c r="B512" s="12"/>
      <c r="C512" s="16"/>
      <c r="D512" s="11"/>
      <c r="E512" s="12"/>
    </row>
    <row r="513" hidden="1">
      <c r="A513" s="19" t="s">
        <v>2528</v>
      </c>
      <c r="B513" s="6"/>
      <c r="C513" s="6"/>
      <c r="D513" s="6"/>
      <c r="E513" s="7"/>
    </row>
    <row r="514" hidden="1">
      <c r="A514" s="20" t="s">
        <v>2529</v>
      </c>
      <c r="B514" s="21" t="s">
        <v>2530</v>
      </c>
      <c r="C514" s="22" t="s">
        <v>2531</v>
      </c>
      <c r="D514" s="21" t="s">
        <v>2532</v>
      </c>
      <c r="E514" s="23" t="s">
        <v>13</v>
      </c>
    </row>
    <row r="515" hidden="1">
      <c r="A515" s="53" t="s">
        <v>2533</v>
      </c>
      <c r="B515" s="25">
        <v>41534.0</v>
      </c>
      <c r="C515" s="26">
        <v>41537.0</v>
      </c>
      <c r="D515" s="27">
        <v>3.0</v>
      </c>
      <c r="E515" s="40"/>
    </row>
    <row r="516" hidden="1">
      <c r="A516" s="53" t="s">
        <v>2535</v>
      </c>
      <c r="B516" s="29">
        <v>25354.0</v>
      </c>
      <c r="C516" s="26">
        <v>25354.0</v>
      </c>
      <c r="D516" s="27">
        <v>0.0</v>
      </c>
      <c r="E516" s="40"/>
    </row>
    <row r="517" hidden="1">
      <c r="A517" s="53" t="s">
        <v>2536</v>
      </c>
      <c r="B517" s="29">
        <v>1590.0</v>
      </c>
      <c r="C517" s="26">
        <v>1590.0</v>
      </c>
      <c r="D517" s="27">
        <v>0.0</v>
      </c>
      <c r="E517" s="40"/>
    </row>
    <row r="518" hidden="1">
      <c r="A518" s="53" t="s">
        <v>2538</v>
      </c>
      <c r="B518" s="29">
        <v>0.0</v>
      </c>
      <c r="C518" s="26"/>
      <c r="D518" s="27">
        <v>0.0</v>
      </c>
      <c r="E518" s="40"/>
    </row>
    <row r="519" hidden="1">
      <c r="A519" s="31" t="s">
        <v>2540</v>
      </c>
      <c r="B519" s="29">
        <v>0.0</v>
      </c>
      <c r="C519" s="26"/>
      <c r="D519" s="27">
        <v>0.0</v>
      </c>
      <c r="E519" s="40"/>
    </row>
    <row r="520" hidden="1">
      <c r="A520" s="31" t="s">
        <v>2541</v>
      </c>
      <c r="B520" s="29">
        <v>50.0</v>
      </c>
      <c r="C520" s="26">
        <v>50.0</v>
      </c>
      <c r="D520" s="27">
        <v>0.0</v>
      </c>
      <c r="E520" s="48"/>
    </row>
    <row r="521" hidden="1">
      <c r="A521" s="31" t="s">
        <v>2543</v>
      </c>
      <c r="B521" s="29">
        <v>3488.0</v>
      </c>
      <c r="C521" s="26">
        <v>3328.0</v>
      </c>
      <c r="D521" s="27">
        <v>-160.0</v>
      </c>
      <c r="E521" s="28" t="s">
        <v>3328</v>
      </c>
    </row>
    <row r="522" hidden="1">
      <c r="A522" s="31" t="s">
        <v>2545</v>
      </c>
      <c r="B522" s="29">
        <v>5920.0</v>
      </c>
      <c r="C522" s="26">
        <v>6040.0</v>
      </c>
      <c r="D522" s="27">
        <v>120.0</v>
      </c>
      <c r="E522" s="40"/>
    </row>
    <row r="523" hidden="1">
      <c r="A523" s="54" t="s">
        <v>2546</v>
      </c>
      <c r="B523" s="29">
        <v>101461.0</v>
      </c>
      <c r="C523" s="29">
        <v>101461.0</v>
      </c>
      <c r="D523" s="27">
        <v>0.0</v>
      </c>
      <c r="E523" s="40"/>
    </row>
    <row r="524" hidden="1">
      <c r="A524" s="54" t="s">
        <v>2547</v>
      </c>
      <c r="B524" s="29">
        <v>42339.0</v>
      </c>
      <c r="C524" s="55">
        <v>42339.0</v>
      </c>
      <c r="D524" s="27">
        <v>0.0</v>
      </c>
      <c r="E524" s="40"/>
    </row>
    <row r="525" hidden="1">
      <c r="A525" s="54" t="s">
        <v>2548</v>
      </c>
      <c r="B525" s="29">
        <v>145254.0</v>
      </c>
      <c r="C525" s="55">
        <v>144596.0</v>
      </c>
      <c r="D525" s="27">
        <v>-658.0</v>
      </c>
      <c r="E525" s="40"/>
    </row>
    <row r="526" hidden="1">
      <c r="A526" s="54" t="s">
        <v>2549</v>
      </c>
      <c r="B526" s="29">
        <v>88858.0</v>
      </c>
      <c r="C526" s="55">
        <v>88858.0</v>
      </c>
      <c r="D526" s="27">
        <v>0.0</v>
      </c>
      <c r="E526" s="40"/>
    </row>
    <row r="527" hidden="1">
      <c r="A527" s="54" t="s">
        <v>2551</v>
      </c>
      <c r="B527" s="29">
        <v>4307.0</v>
      </c>
      <c r="C527" s="55">
        <v>4307.0</v>
      </c>
      <c r="D527" s="27">
        <v>0.0</v>
      </c>
      <c r="E527" s="40"/>
    </row>
    <row r="528" hidden="1">
      <c r="A528" s="54" t="s">
        <v>2552</v>
      </c>
      <c r="B528" s="29">
        <v>29306.0</v>
      </c>
      <c r="C528" s="55">
        <v>29306.0</v>
      </c>
      <c r="D528" s="27">
        <v>0.0</v>
      </c>
      <c r="E528" s="40"/>
    </row>
    <row r="529" hidden="1">
      <c r="A529" s="35" t="s">
        <v>2553</v>
      </c>
      <c r="B529" s="29">
        <v>460149.9</v>
      </c>
      <c r="C529" s="55">
        <v>459491.9</v>
      </c>
      <c r="D529" s="27">
        <v>-658.0</v>
      </c>
      <c r="E529" s="40"/>
    </row>
    <row r="530" hidden="1">
      <c r="A530" s="36" t="s">
        <v>2554</v>
      </c>
      <c r="B530" s="41">
        <v>5.099999999998545</v>
      </c>
      <c r="C530" s="58">
        <v>-31.900000000023283</v>
      </c>
      <c r="D530" s="59">
        <v>-37.00000000002183</v>
      </c>
      <c r="E530" s="44"/>
    </row>
    <row r="531" hidden="1"/>
    <row r="532" hidden="1"/>
    <row r="533" hidden="1">
      <c r="A533" s="5" t="s">
        <v>2558</v>
      </c>
      <c r="B533" s="6"/>
      <c r="C533" s="6"/>
      <c r="D533" s="6"/>
      <c r="E533" s="7"/>
    </row>
    <row r="534" hidden="1">
      <c r="A534" s="10"/>
      <c r="B534" s="11"/>
      <c r="C534" s="11"/>
      <c r="D534" s="11"/>
      <c r="E534" s="12"/>
    </row>
    <row r="535" hidden="1">
      <c r="A535" s="5" t="s">
        <v>2526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13">
        <v>45635.0</v>
      </c>
      <c r="B537" s="6"/>
      <c r="C537" s="50" t="s">
        <v>2527</v>
      </c>
      <c r="D537" s="15">
        <v>45641.0</v>
      </c>
      <c r="E537" s="7"/>
    </row>
    <row r="538" hidden="1">
      <c r="A538" s="10"/>
      <c r="B538" s="11"/>
      <c r="C538" s="16"/>
      <c r="D538" s="11"/>
      <c r="E538" s="12"/>
    </row>
    <row r="539" hidden="1">
      <c r="A539" s="51" t="s">
        <v>3211</v>
      </c>
      <c r="B539" s="7"/>
      <c r="C539" s="16"/>
      <c r="D539" s="52" t="s">
        <v>3212</v>
      </c>
      <c r="E539" s="7"/>
    </row>
    <row r="540" hidden="1">
      <c r="A540" s="10"/>
      <c r="B540" s="12"/>
      <c r="C540" s="16"/>
      <c r="D540" s="11"/>
      <c r="E540" s="12"/>
    </row>
    <row r="541" hidden="1">
      <c r="A541" s="19" t="s">
        <v>2528</v>
      </c>
      <c r="B541" s="6"/>
      <c r="C541" s="6"/>
      <c r="D541" s="6"/>
      <c r="E541" s="7"/>
    </row>
    <row r="542" hidden="1">
      <c r="A542" s="20" t="s">
        <v>2529</v>
      </c>
      <c r="B542" s="21" t="s">
        <v>2530</v>
      </c>
      <c r="C542" s="22" t="s">
        <v>2531</v>
      </c>
      <c r="D542" s="21" t="s">
        <v>2532</v>
      </c>
      <c r="E542" s="23" t="s">
        <v>13</v>
      </c>
    </row>
    <row r="543" hidden="1">
      <c r="A543" s="53" t="s">
        <v>2533</v>
      </c>
      <c r="B543" s="25">
        <v>46414.0</v>
      </c>
      <c r="C543" s="26">
        <v>46317.0</v>
      </c>
      <c r="D543" s="27">
        <v>-97.0</v>
      </c>
      <c r="E543" s="40"/>
    </row>
    <row r="544" hidden="1">
      <c r="A544" s="53" t="s">
        <v>2535</v>
      </c>
      <c r="B544" s="29">
        <v>25616.0</v>
      </c>
      <c r="C544" s="26">
        <v>25616.0</v>
      </c>
      <c r="D544" s="27">
        <v>0.0</v>
      </c>
      <c r="E544" s="40"/>
    </row>
    <row r="545" hidden="1">
      <c r="A545" s="53" t="s">
        <v>2536</v>
      </c>
      <c r="B545" s="29">
        <v>820.0</v>
      </c>
      <c r="C545" s="26">
        <v>820.0</v>
      </c>
      <c r="D545" s="27">
        <v>0.0</v>
      </c>
      <c r="E545" s="40"/>
    </row>
    <row r="546" hidden="1">
      <c r="A546" s="53" t="s">
        <v>2538</v>
      </c>
      <c r="B546" s="29">
        <v>0.0</v>
      </c>
      <c r="C546" s="26"/>
      <c r="D546" s="27">
        <v>0.0</v>
      </c>
      <c r="E546" s="40"/>
    </row>
    <row r="547" hidden="1">
      <c r="A547" s="31" t="s">
        <v>2540</v>
      </c>
      <c r="B547" s="29">
        <v>0.0</v>
      </c>
      <c r="C547" s="26"/>
      <c r="D547" s="27">
        <v>0.0</v>
      </c>
      <c r="E547" s="40"/>
    </row>
    <row r="548" hidden="1">
      <c r="A548" s="31" t="s">
        <v>2541</v>
      </c>
      <c r="B548" s="29">
        <v>0.0</v>
      </c>
      <c r="C548" s="26"/>
      <c r="D548" s="27">
        <v>0.0</v>
      </c>
      <c r="E548" s="48"/>
    </row>
    <row r="549" hidden="1">
      <c r="A549" s="31" t="s">
        <v>2543</v>
      </c>
      <c r="B549" s="29">
        <v>1606.0</v>
      </c>
      <c r="C549" s="26">
        <v>1606.0</v>
      </c>
      <c r="D549" s="27">
        <v>0.0</v>
      </c>
      <c r="E549" s="28" t="s">
        <v>3329</v>
      </c>
    </row>
    <row r="550" hidden="1">
      <c r="A550" s="31" t="s">
        <v>2545</v>
      </c>
      <c r="B550" s="29">
        <v>6320.0</v>
      </c>
      <c r="C550" s="26">
        <v>6320.0</v>
      </c>
      <c r="D550" s="27">
        <v>0.0</v>
      </c>
      <c r="E550" s="40"/>
    </row>
    <row r="551" hidden="1">
      <c r="A551" s="54" t="s">
        <v>2546</v>
      </c>
      <c r="B551" s="29">
        <v>115713.0</v>
      </c>
      <c r="C551" s="29">
        <v>115713.0</v>
      </c>
      <c r="D551" s="27">
        <v>0.0</v>
      </c>
      <c r="E551" s="40"/>
    </row>
    <row r="552" hidden="1">
      <c r="A552" s="54" t="s">
        <v>2547</v>
      </c>
      <c r="B552" s="29">
        <v>38807.0</v>
      </c>
      <c r="C552" s="55">
        <v>38807.0</v>
      </c>
      <c r="D552" s="27">
        <v>0.0</v>
      </c>
      <c r="E552" s="40"/>
    </row>
    <row r="553" hidden="1">
      <c r="A553" s="54" t="s">
        <v>2548</v>
      </c>
      <c r="B553" s="29">
        <v>159290.0</v>
      </c>
      <c r="C553" s="55">
        <v>158961.0</v>
      </c>
      <c r="D553" s="27">
        <v>-329.0</v>
      </c>
      <c r="E553" s="40"/>
    </row>
    <row r="554" hidden="1">
      <c r="A554" s="54" t="s">
        <v>2549</v>
      </c>
      <c r="B554" s="29">
        <v>100616.0</v>
      </c>
      <c r="C554" s="55">
        <v>100616.0</v>
      </c>
      <c r="D554" s="27">
        <v>0.0</v>
      </c>
      <c r="E554" s="40"/>
    </row>
    <row r="555" hidden="1">
      <c r="A555" s="54" t="s">
        <v>2551</v>
      </c>
      <c r="B555" s="29">
        <v>3367.0</v>
      </c>
      <c r="C555" s="55">
        <v>3367.0</v>
      </c>
      <c r="D555" s="27">
        <v>0.0</v>
      </c>
      <c r="E555" s="40"/>
    </row>
    <row r="556" hidden="1">
      <c r="A556" s="54" t="s">
        <v>2552</v>
      </c>
      <c r="B556" s="29">
        <v>28549.0</v>
      </c>
      <c r="C556" s="55">
        <v>28549.0</v>
      </c>
      <c r="D556" s="27">
        <v>0.0</v>
      </c>
      <c r="E556" s="40"/>
    </row>
    <row r="557" hidden="1">
      <c r="A557" s="35" t="s">
        <v>2553</v>
      </c>
      <c r="B557" s="29">
        <v>498557.6</v>
      </c>
      <c r="C557" s="55">
        <v>498228.6</v>
      </c>
      <c r="D557" s="27">
        <v>-329.0</v>
      </c>
      <c r="E557" s="40"/>
    </row>
    <row r="558" hidden="1">
      <c r="A558" s="36" t="s">
        <v>2554</v>
      </c>
      <c r="B558" s="41">
        <v>11.400000000001455</v>
      </c>
      <c r="C558" s="58">
        <v>-85.59999999997672</v>
      </c>
      <c r="D558" s="59">
        <v>-96.99999999997817</v>
      </c>
      <c r="E558" s="44"/>
    </row>
    <row r="559" hidden="1"/>
    <row r="560" hidden="1"/>
    <row r="561" hidden="1">
      <c r="A561" s="5" t="s">
        <v>2558</v>
      </c>
      <c r="B561" s="6"/>
      <c r="C561" s="6"/>
      <c r="D561" s="6"/>
      <c r="E561" s="7"/>
    </row>
    <row r="562" hidden="1">
      <c r="A562" s="10"/>
      <c r="B562" s="11"/>
      <c r="C562" s="11"/>
      <c r="D562" s="11"/>
      <c r="E562" s="12"/>
    </row>
    <row r="563" hidden="1">
      <c r="A563" s="5" t="s">
        <v>2526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13">
        <v>45642.0</v>
      </c>
      <c r="B565" s="6"/>
      <c r="C565" s="50" t="s">
        <v>2527</v>
      </c>
      <c r="D565" s="15">
        <v>45648.0</v>
      </c>
      <c r="E565" s="7"/>
    </row>
    <row r="566" hidden="1">
      <c r="A566" s="10"/>
      <c r="B566" s="11"/>
      <c r="C566" s="16"/>
      <c r="D566" s="11"/>
      <c r="E566" s="12"/>
    </row>
    <row r="567" hidden="1">
      <c r="A567" s="51" t="s">
        <v>3211</v>
      </c>
      <c r="B567" s="7"/>
      <c r="C567" s="16"/>
      <c r="D567" s="52" t="s">
        <v>3212</v>
      </c>
      <c r="E567" s="7"/>
    </row>
    <row r="568" hidden="1">
      <c r="A568" s="10"/>
      <c r="B568" s="12"/>
      <c r="C568" s="16"/>
      <c r="D568" s="11"/>
      <c r="E568" s="12"/>
    </row>
    <row r="569" hidden="1">
      <c r="A569" s="19" t="s">
        <v>2528</v>
      </c>
      <c r="B569" s="6"/>
      <c r="C569" s="6"/>
      <c r="D569" s="6"/>
      <c r="E569" s="7"/>
    </row>
    <row r="570" hidden="1">
      <c r="A570" s="20" t="s">
        <v>2529</v>
      </c>
      <c r="B570" s="21" t="s">
        <v>2530</v>
      </c>
      <c r="C570" s="22" t="s">
        <v>2531</v>
      </c>
      <c r="D570" s="21" t="s">
        <v>2532</v>
      </c>
      <c r="E570" s="23" t="s">
        <v>13</v>
      </c>
    </row>
    <row r="571" hidden="1">
      <c r="A571" s="53" t="s">
        <v>2533</v>
      </c>
      <c r="B571" s="25">
        <v>28003.0</v>
      </c>
      <c r="C571" s="26">
        <v>28011.0</v>
      </c>
      <c r="D571" s="27">
        <v>8.0</v>
      </c>
      <c r="E571" s="40"/>
    </row>
    <row r="572" hidden="1">
      <c r="A572" s="53" t="s">
        <v>2535</v>
      </c>
      <c r="B572" s="29">
        <v>28808.0</v>
      </c>
      <c r="C572" s="26">
        <v>28808.0</v>
      </c>
      <c r="D572" s="27">
        <v>0.0</v>
      </c>
      <c r="E572" s="40"/>
    </row>
    <row r="573" hidden="1">
      <c r="A573" s="53" t="s">
        <v>2536</v>
      </c>
      <c r="B573" s="29">
        <v>991.0</v>
      </c>
      <c r="C573" s="26">
        <v>991.0</v>
      </c>
      <c r="D573" s="27">
        <v>0.0</v>
      </c>
      <c r="E573" s="40"/>
    </row>
    <row r="574" hidden="1">
      <c r="A574" s="53" t="s">
        <v>2538</v>
      </c>
      <c r="B574" s="29">
        <v>0.0</v>
      </c>
      <c r="C574" s="26"/>
      <c r="D574" s="27">
        <v>0.0</v>
      </c>
      <c r="E574" s="40"/>
    </row>
    <row r="575" hidden="1">
      <c r="A575" s="31" t="s">
        <v>2540</v>
      </c>
      <c r="B575" s="29">
        <v>0.0</v>
      </c>
      <c r="C575" s="26"/>
      <c r="D575" s="27">
        <v>0.0</v>
      </c>
      <c r="E575" s="40"/>
    </row>
    <row r="576" hidden="1">
      <c r="A576" s="31" t="s">
        <v>2541</v>
      </c>
      <c r="B576" s="29">
        <v>3015.0</v>
      </c>
      <c r="C576" s="26">
        <v>3015.0</v>
      </c>
      <c r="D576" s="27">
        <v>0.0</v>
      </c>
      <c r="E576" s="48"/>
    </row>
    <row r="577" hidden="1">
      <c r="A577" s="31" t="s">
        <v>2543</v>
      </c>
      <c r="B577" s="29">
        <v>4393.0</v>
      </c>
      <c r="C577" s="26">
        <v>4393.0</v>
      </c>
      <c r="D577" s="27">
        <v>0.0</v>
      </c>
      <c r="E577" s="28" t="s">
        <v>3330</v>
      </c>
    </row>
    <row r="578" hidden="1">
      <c r="A578" s="31" t="s">
        <v>2545</v>
      </c>
      <c r="B578" s="29">
        <v>6920.0</v>
      </c>
      <c r="C578" s="26">
        <v>6960.0</v>
      </c>
      <c r="D578" s="27">
        <v>40.0</v>
      </c>
      <c r="E578" s="40"/>
    </row>
    <row r="579" hidden="1">
      <c r="A579" s="54" t="s">
        <v>2546</v>
      </c>
      <c r="B579" s="29">
        <v>94821.0</v>
      </c>
      <c r="C579" s="29">
        <v>94821.0</v>
      </c>
      <c r="D579" s="27">
        <v>0.0</v>
      </c>
      <c r="E579" s="40"/>
    </row>
    <row r="580" hidden="1">
      <c r="A580" s="54" t="s">
        <v>2547</v>
      </c>
      <c r="B580" s="29">
        <v>37282.0</v>
      </c>
      <c r="C580" s="55">
        <v>37282.0</v>
      </c>
      <c r="D580" s="27">
        <v>0.0</v>
      </c>
      <c r="E580" s="40"/>
    </row>
    <row r="581" hidden="1">
      <c r="A581" s="54" t="s">
        <v>2548</v>
      </c>
      <c r="B581" s="29">
        <v>136351.0</v>
      </c>
      <c r="C581" s="55">
        <v>136351.0</v>
      </c>
      <c r="D581" s="27">
        <v>0.0</v>
      </c>
      <c r="E581" s="40"/>
    </row>
    <row r="582" hidden="1">
      <c r="A582" s="54" t="s">
        <v>2549</v>
      </c>
      <c r="B582" s="29">
        <v>117964.0</v>
      </c>
      <c r="C582" s="55">
        <v>117964.0</v>
      </c>
      <c r="D582" s="27">
        <v>0.0</v>
      </c>
      <c r="E582" s="40"/>
    </row>
    <row r="583" hidden="1">
      <c r="A583" s="54" t="s">
        <v>2551</v>
      </c>
      <c r="B583" s="29">
        <v>7061.0</v>
      </c>
      <c r="C583" s="55">
        <v>7061.0</v>
      </c>
      <c r="D583" s="27">
        <v>0.0</v>
      </c>
      <c r="E583" s="40"/>
    </row>
    <row r="584" hidden="1">
      <c r="A584" s="54" t="s">
        <v>2552</v>
      </c>
      <c r="B584" s="29">
        <v>22403.0</v>
      </c>
      <c r="C584" s="55">
        <v>22403.0</v>
      </c>
      <c r="D584" s="27">
        <v>0.0</v>
      </c>
      <c r="E584" s="40"/>
    </row>
    <row r="585" hidden="1">
      <c r="A585" s="35" t="s">
        <v>2553</v>
      </c>
      <c r="B585" s="29">
        <v>465604.5</v>
      </c>
      <c r="C585" s="55">
        <v>465604.5</v>
      </c>
      <c r="D585" s="27">
        <v>0.0</v>
      </c>
      <c r="E585" s="40"/>
    </row>
    <row r="586" hidden="1">
      <c r="A586" s="36" t="s">
        <v>2554</v>
      </c>
      <c r="B586" s="41">
        <v>4.5</v>
      </c>
      <c r="C586" s="58">
        <v>52.5</v>
      </c>
      <c r="D586" s="59">
        <v>48.0</v>
      </c>
      <c r="E586" s="44"/>
    </row>
    <row r="587" hidden="1"/>
    <row r="588" hidden="1"/>
    <row r="589" hidden="1">
      <c r="A589" s="5" t="s">
        <v>2558</v>
      </c>
      <c r="B589" s="6"/>
      <c r="C589" s="6"/>
      <c r="D589" s="6"/>
      <c r="E589" s="7"/>
    </row>
    <row r="590" hidden="1">
      <c r="A590" s="10"/>
      <c r="B590" s="11"/>
      <c r="C590" s="11"/>
      <c r="D590" s="11"/>
      <c r="E590" s="12"/>
    </row>
    <row r="591" hidden="1">
      <c r="A591" s="5" t="s">
        <v>2526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13">
        <v>45649.0</v>
      </c>
      <c r="B593" s="6"/>
      <c r="C593" s="50" t="s">
        <v>2527</v>
      </c>
      <c r="D593" s="15">
        <v>45655.0</v>
      </c>
      <c r="E593" s="7"/>
    </row>
    <row r="594" hidden="1">
      <c r="A594" s="10"/>
      <c r="B594" s="11"/>
      <c r="C594" s="16"/>
      <c r="D594" s="11"/>
      <c r="E594" s="12"/>
    </row>
    <row r="595" hidden="1">
      <c r="A595" s="51" t="s">
        <v>3211</v>
      </c>
      <c r="B595" s="7"/>
      <c r="C595" s="16"/>
      <c r="D595" s="52" t="s">
        <v>3212</v>
      </c>
      <c r="E595" s="7"/>
    </row>
    <row r="596" hidden="1">
      <c r="A596" s="10"/>
      <c r="B596" s="12"/>
      <c r="C596" s="16"/>
      <c r="D596" s="11"/>
      <c r="E596" s="12"/>
    </row>
    <row r="597" hidden="1">
      <c r="A597" s="19" t="s">
        <v>2528</v>
      </c>
      <c r="B597" s="6"/>
      <c r="C597" s="6"/>
      <c r="D597" s="6"/>
      <c r="E597" s="7"/>
    </row>
    <row r="598" hidden="1">
      <c r="A598" s="20" t="s">
        <v>2529</v>
      </c>
      <c r="B598" s="21" t="s">
        <v>2530</v>
      </c>
      <c r="C598" s="22" t="s">
        <v>2531</v>
      </c>
      <c r="D598" s="21" t="s">
        <v>2532</v>
      </c>
      <c r="E598" s="23" t="s">
        <v>13</v>
      </c>
    </row>
    <row r="599" hidden="1">
      <c r="A599" s="53" t="s">
        <v>2533</v>
      </c>
      <c r="B599" s="25">
        <v>36837.0</v>
      </c>
      <c r="C599" s="26">
        <v>36837.0</v>
      </c>
      <c r="D599" s="27">
        <v>0.0</v>
      </c>
      <c r="E599" s="40"/>
    </row>
    <row r="600" hidden="1">
      <c r="A600" s="53" t="s">
        <v>2535</v>
      </c>
      <c r="B600" s="29">
        <v>11645.0</v>
      </c>
      <c r="C600" s="26">
        <v>11645.0</v>
      </c>
      <c r="D600" s="27">
        <v>0.0</v>
      </c>
      <c r="E600" s="40"/>
    </row>
    <row r="601" hidden="1">
      <c r="A601" s="53" t="s">
        <v>2536</v>
      </c>
      <c r="B601" s="29">
        <v>0.0</v>
      </c>
      <c r="C601" s="26"/>
      <c r="D601" s="27">
        <v>0.0</v>
      </c>
      <c r="E601" s="40"/>
    </row>
    <row r="602" hidden="1">
      <c r="A602" s="53" t="s">
        <v>2538</v>
      </c>
      <c r="B602" s="29">
        <v>0.0</v>
      </c>
      <c r="C602" s="26"/>
      <c r="D602" s="27">
        <v>0.0</v>
      </c>
      <c r="E602" s="40"/>
    </row>
    <row r="603" hidden="1">
      <c r="A603" s="31" t="s">
        <v>2540</v>
      </c>
      <c r="B603" s="29">
        <v>0.0</v>
      </c>
      <c r="C603" s="26"/>
      <c r="D603" s="27">
        <v>0.0</v>
      </c>
      <c r="E603" s="40"/>
    </row>
    <row r="604" hidden="1">
      <c r="A604" s="31" t="s">
        <v>2541</v>
      </c>
      <c r="B604" s="29">
        <v>0.0</v>
      </c>
      <c r="C604" s="26"/>
      <c r="D604" s="27">
        <v>0.0</v>
      </c>
      <c r="E604" s="48"/>
    </row>
    <row r="605" hidden="1">
      <c r="A605" s="31" t="s">
        <v>2543</v>
      </c>
      <c r="B605" s="29">
        <v>541.0</v>
      </c>
      <c r="C605" s="26">
        <v>541.0</v>
      </c>
      <c r="D605" s="27">
        <v>0.0</v>
      </c>
      <c r="E605" s="28"/>
    </row>
    <row r="606" hidden="1">
      <c r="A606" s="31" t="s">
        <v>2545</v>
      </c>
      <c r="B606" s="29">
        <v>3920.0</v>
      </c>
      <c r="C606" s="26">
        <v>3920.0</v>
      </c>
      <c r="D606" s="27">
        <v>0.0</v>
      </c>
      <c r="E606" s="40"/>
    </row>
    <row r="607" hidden="1">
      <c r="A607" s="54" t="s">
        <v>2546</v>
      </c>
      <c r="B607" s="29">
        <v>78595.0</v>
      </c>
      <c r="C607" s="29">
        <v>79761.0</v>
      </c>
      <c r="D607" s="27">
        <v>1166.0</v>
      </c>
      <c r="E607" s="40"/>
    </row>
    <row r="608" hidden="1">
      <c r="A608" s="54" t="s">
        <v>2547</v>
      </c>
      <c r="B608" s="29">
        <v>19940.0</v>
      </c>
      <c r="C608" s="55">
        <v>19940.0</v>
      </c>
      <c r="D608" s="27">
        <v>0.0</v>
      </c>
      <c r="E608" s="40"/>
    </row>
    <row r="609" hidden="1">
      <c r="A609" s="54" t="s">
        <v>2548</v>
      </c>
      <c r="B609" s="29">
        <v>77123.0</v>
      </c>
      <c r="C609" s="55">
        <v>77123.0</v>
      </c>
      <c r="D609" s="27">
        <v>0.0</v>
      </c>
      <c r="E609" s="40"/>
    </row>
    <row r="610" hidden="1">
      <c r="A610" s="54" t="s">
        <v>2549</v>
      </c>
      <c r="B610" s="29">
        <v>49100.0</v>
      </c>
      <c r="C610" s="55">
        <v>49100.0</v>
      </c>
      <c r="D610" s="27">
        <v>0.0</v>
      </c>
      <c r="E610" s="40"/>
    </row>
    <row r="611" hidden="1">
      <c r="A611" s="54" t="s">
        <v>2551</v>
      </c>
      <c r="B611" s="29">
        <v>2252.0</v>
      </c>
      <c r="C611" s="55">
        <v>2252.0</v>
      </c>
      <c r="D611" s="27">
        <v>0.0</v>
      </c>
      <c r="E611" s="40"/>
    </row>
    <row r="612" hidden="1">
      <c r="A612" s="54" t="s">
        <v>2552</v>
      </c>
      <c r="B612" s="29">
        <v>20134.0</v>
      </c>
      <c r="C612" s="55">
        <v>20134.0</v>
      </c>
      <c r="D612" s="27">
        <v>0.0</v>
      </c>
      <c r="E612" s="40"/>
    </row>
    <row r="613" hidden="1">
      <c r="A613" s="35" t="s">
        <v>2553</v>
      </c>
      <c r="B613" s="29">
        <v>279953.0</v>
      </c>
      <c r="C613" s="55">
        <v>281119.0</v>
      </c>
      <c r="D613" s="27">
        <v>1166.0</v>
      </c>
      <c r="E613" s="40"/>
    </row>
    <row r="614" hidden="1">
      <c r="A614" s="36" t="s">
        <v>2554</v>
      </c>
      <c r="B614" s="41">
        <v>0.0</v>
      </c>
      <c r="C614" s="58">
        <v>0.0</v>
      </c>
      <c r="D614" s="59">
        <v>0.0</v>
      </c>
      <c r="E614" s="44"/>
    </row>
    <row r="615" hidden="1"/>
    <row r="616" hidden="1"/>
    <row r="617" hidden="1">
      <c r="A617" s="5" t="s">
        <v>2558</v>
      </c>
      <c r="B617" s="6"/>
      <c r="C617" s="6"/>
      <c r="D617" s="6"/>
      <c r="E617" s="7"/>
    </row>
    <row r="618" hidden="1">
      <c r="A618" s="10"/>
      <c r="B618" s="11"/>
      <c r="C618" s="11"/>
      <c r="D618" s="11"/>
      <c r="E618" s="12"/>
    </row>
    <row r="619" hidden="1">
      <c r="A619" s="5" t="s">
        <v>2526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13">
        <v>45656.0</v>
      </c>
      <c r="B621" s="6"/>
      <c r="C621" s="50" t="s">
        <v>2527</v>
      </c>
      <c r="D621" s="15">
        <v>45657.0</v>
      </c>
      <c r="E621" s="7"/>
    </row>
    <row r="622" hidden="1">
      <c r="A622" s="10"/>
      <c r="B622" s="11"/>
      <c r="C622" s="16"/>
      <c r="D622" s="11"/>
      <c r="E622" s="12"/>
    </row>
    <row r="623" hidden="1">
      <c r="A623" s="51" t="s">
        <v>3211</v>
      </c>
      <c r="B623" s="7"/>
      <c r="C623" s="16"/>
      <c r="D623" s="52" t="s">
        <v>3213</v>
      </c>
      <c r="E623" s="7"/>
    </row>
    <row r="624" hidden="1">
      <c r="A624" s="10"/>
      <c r="B624" s="12"/>
      <c r="C624" s="16"/>
      <c r="D624" s="11"/>
      <c r="E624" s="12"/>
    </row>
    <row r="625" hidden="1">
      <c r="A625" s="19" t="s">
        <v>2528</v>
      </c>
      <c r="B625" s="6"/>
      <c r="C625" s="6"/>
      <c r="D625" s="6"/>
      <c r="E625" s="7"/>
    </row>
    <row r="626" hidden="1">
      <c r="A626" s="20" t="s">
        <v>2529</v>
      </c>
      <c r="B626" s="21" t="s">
        <v>2530</v>
      </c>
      <c r="C626" s="22" t="s">
        <v>2531</v>
      </c>
      <c r="D626" s="21" t="s">
        <v>2532</v>
      </c>
      <c r="E626" s="23" t="s">
        <v>13</v>
      </c>
    </row>
    <row r="627" hidden="1">
      <c r="A627" s="53" t="s">
        <v>2533</v>
      </c>
      <c r="B627" s="25">
        <v>15234.0</v>
      </c>
      <c r="C627" s="26">
        <v>15234.0</v>
      </c>
      <c r="D627" s="27">
        <v>0.0</v>
      </c>
      <c r="E627" s="40"/>
    </row>
    <row r="628" hidden="1">
      <c r="A628" s="53" t="s">
        <v>2535</v>
      </c>
      <c r="B628" s="29">
        <v>6452.0</v>
      </c>
      <c r="C628" s="26">
        <v>6452.0</v>
      </c>
      <c r="D628" s="27">
        <v>0.0</v>
      </c>
      <c r="E628" s="40"/>
    </row>
    <row r="629" hidden="1">
      <c r="A629" s="53" t="s">
        <v>2536</v>
      </c>
      <c r="B629" s="29">
        <v>0.0</v>
      </c>
      <c r="C629" s="26"/>
      <c r="D629" s="27">
        <v>0.0</v>
      </c>
      <c r="E629" s="40"/>
    </row>
    <row r="630" hidden="1">
      <c r="A630" s="53" t="s">
        <v>2538</v>
      </c>
      <c r="B630" s="29">
        <v>0.0</v>
      </c>
      <c r="C630" s="26"/>
      <c r="D630" s="27">
        <v>0.0</v>
      </c>
      <c r="E630" s="40"/>
    </row>
    <row r="631" hidden="1">
      <c r="A631" s="31" t="s">
        <v>2540</v>
      </c>
      <c r="B631" s="29">
        <v>0.0</v>
      </c>
      <c r="C631" s="26"/>
      <c r="D631" s="27">
        <v>0.0</v>
      </c>
      <c r="E631" s="40"/>
    </row>
    <row r="632" hidden="1">
      <c r="A632" s="31" t="s">
        <v>2541</v>
      </c>
      <c r="B632" s="29">
        <v>0.0</v>
      </c>
      <c r="C632" s="26"/>
      <c r="D632" s="27">
        <v>0.0</v>
      </c>
      <c r="E632" s="48"/>
    </row>
    <row r="633" hidden="1">
      <c r="A633" s="31" t="s">
        <v>2543</v>
      </c>
      <c r="B633" s="29">
        <v>0.0</v>
      </c>
      <c r="C633" s="26"/>
      <c r="D633" s="27">
        <v>0.0</v>
      </c>
      <c r="E633" s="28"/>
    </row>
    <row r="634" hidden="1">
      <c r="A634" s="31" t="s">
        <v>2545</v>
      </c>
      <c r="B634" s="29">
        <v>1480.0</v>
      </c>
      <c r="C634" s="26">
        <v>1480.0</v>
      </c>
      <c r="D634" s="27">
        <v>0.0</v>
      </c>
      <c r="E634" s="40"/>
    </row>
    <row r="635" hidden="1">
      <c r="A635" s="54" t="s">
        <v>2546</v>
      </c>
      <c r="B635" s="29">
        <v>23556.0</v>
      </c>
      <c r="C635" s="29">
        <v>23556.0</v>
      </c>
      <c r="D635" s="27">
        <v>0.0</v>
      </c>
      <c r="E635" s="40"/>
    </row>
    <row r="636" hidden="1">
      <c r="A636" s="54" t="s">
        <v>2547</v>
      </c>
      <c r="B636" s="29">
        <v>9029.0</v>
      </c>
      <c r="C636" s="55">
        <v>9029.0</v>
      </c>
      <c r="D636" s="27">
        <v>0.0</v>
      </c>
      <c r="E636" s="40"/>
    </row>
    <row r="637" hidden="1">
      <c r="A637" s="54" t="s">
        <v>2548</v>
      </c>
      <c r="B637" s="29">
        <v>37343.0</v>
      </c>
      <c r="C637" s="55">
        <v>37343.0</v>
      </c>
      <c r="D637" s="27">
        <v>0.0</v>
      </c>
      <c r="E637" s="40"/>
    </row>
    <row r="638" hidden="1">
      <c r="A638" s="54" t="s">
        <v>2549</v>
      </c>
      <c r="B638" s="29">
        <v>26236.0</v>
      </c>
      <c r="C638" s="55">
        <v>26236.0</v>
      </c>
      <c r="D638" s="27">
        <v>0.0</v>
      </c>
      <c r="E638" s="40"/>
    </row>
    <row r="639" hidden="1">
      <c r="A639" s="54" t="s">
        <v>2551</v>
      </c>
      <c r="B639" s="29">
        <v>486.0</v>
      </c>
      <c r="C639" s="55">
        <v>486.0</v>
      </c>
      <c r="D639" s="27">
        <v>0.0</v>
      </c>
      <c r="E639" s="40"/>
    </row>
    <row r="640" hidden="1">
      <c r="A640" s="54" t="s">
        <v>2552</v>
      </c>
      <c r="B640" s="29">
        <v>7437.0</v>
      </c>
      <c r="C640" s="55">
        <v>7437.0</v>
      </c>
      <c r="D640" s="27">
        <v>0.0</v>
      </c>
      <c r="E640" s="40"/>
    </row>
    <row r="641" hidden="1">
      <c r="A641" s="35" t="s">
        <v>2553</v>
      </c>
      <c r="B641" s="29">
        <v>119816.0</v>
      </c>
      <c r="C641" s="55">
        <v>119816.0</v>
      </c>
      <c r="D641" s="27">
        <v>0.0</v>
      </c>
      <c r="E641" s="40"/>
    </row>
    <row r="642" hidden="1">
      <c r="A642" s="36" t="s">
        <v>2554</v>
      </c>
      <c r="B642" s="41">
        <v>0.0</v>
      </c>
      <c r="C642" s="58">
        <v>0.0</v>
      </c>
      <c r="D642" s="59">
        <v>0.0</v>
      </c>
      <c r="E642" s="44"/>
    </row>
    <row r="643" hidden="1"/>
    <row r="644" hidden="1"/>
    <row r="645" hidden="1">
      <c r="A645" s="5" t="s">
        <v>2558</v>
      </c>
      <c r="B645" s="6"/>
      <c r="C645" s="6"/>
      <c r="D645" s="6"/>
      <c r="E645" s="7"/>
    </row>
    <row r="646" hidden="1">
      <c r="A646" s="10"/>
      <c r="B646" s="11"/>
      <c r="C646" s="11"/>
      <c r="D646" s="11"/>
      <c r="E646" s="12"/>
    </row>
    <row r="647" hidden="1">
      <c r="A647" s="5" t="s">
        <v>2526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13">
        <v>45658.0</v>
      </c>
      <c r="B649" s="6"/>
      <c r="C649" s="50" t="s">
        <v>2527</v>
      </c>
      <c r="D649" s="15">
        <v>45662.0</v>
      </c>
      <c r="E649" s="7"/>
    </row>
    <row r="650" hidden="1">
      <c r="A650" s="10"/>
      <c r="B650" s="11"/>
      <c r="C650" s="16"/>
      <c r="D650" s="11"/>
      <c r="E650" s="12"/>
    </row>
    <row r="651" hidden="1">
      <c r="A651" s="51" t="s">
        <v>3214</v>
      </c>
      <c r="B651" s="7"/>
      <c r="C651" s="16"/>
      <c r="D651" s="52" t="s">
        <v>3212</v>
      </c>
      <c r="E651" s="7"/>
    </row>
    <row r="652" hidden="1">
      <c r="A652" s="10"/>
      <c r="B652" s="12"/>
      <c r="C652" s="16"/>
      <c r="D652" s="11"/>
      <c r="E652" s="12"/>
    </row>
    <row r="653" hidden="1">
      <c r="A653" s="19" t="s">
        <v>2528</v>
      </c>
      <c r="B653" s="6"/>
      <c r="C653" s="6"/>
      <c r="D653" s="6"/>
      <c r="E653" s="7"/>
    </row>
    <row r="654" hidden="1">
      <c r="A654" s="20" t="s">
        <v>2529</v>
      </c>
      <c r="B654" s="21" t="s">
        <v>2530</v>
      </c>
      <c r="C654" s="22" t="s">
        <v>2531</v>
      </c>
      <c r="D654" s="21" t="s">
        <v>2532</v>
      </c>
      <c r="E654" s="23" t="s">
        <v>13</v>
      </c>
    </row>
    <row r="655" hidden="1">
      <c r="A655" s="53" t="s">
        <v>2533</v>
      </c>
      <c r="B655" s="25">
        <v>47583.0</v>
      </c>
      <c r="C655" s="26">
        <v>47586.0</v>
      </c>
      <c r="D655" s="27">
        <v>3.0</v>
      </c>
      <c r="E655" s="40"/>
    </row>
    <row r="656" hidden="1">
      <c r="A656" s="53" t="s">
        <v>2535</v>
      </c>
      <c r="B656" s="29">
        <v>18253.0</v>
      </c>
      <c r="C656" s="26">
        <v>18253.0</v>
      </c>
      <c r="D656" s="27">
        <v>0.0</v>
      </c>
      <c r="E656" s="40"/>
    </row>
    <row r="657" hidden="1">
      <c r="A657" s="53" t="s">
        <v>2536</v>
      </c>
      <c r="B657" s="29">
        <v>1000.0</v>
      </c>
      <c r="C657" s="26">
        <v>1000.0</v>
      </c>
      <c r="D657" s="27">
        <v>0.0</v>
      </c>
      <c r="E657" s="40"/>
    </row>
    <row r="658" hidden="1">
      <c r="A658" s="53" t="s">
        <v>2538</v>
      </c>
      <c r="B658" s="29">
        <v>0.0</v>
      </c>
      <c r="C658" s="26"/>
      <c r="D658" s="27">
        <v>0.0</v>
      </c>
      <c r="E658" s="40"/>
    </row>
    <row r="659" hidden="1">
      <c r="A659" s="31" t="s">
        <v>2540</v>
      </c>
      <c r="B659" s="29">
        <v>0.0</v>
      </c>
      <c r="C659" s="26"/>
      <c r="D659" s="27">
        <v>0.0</v>
      </c>
      <c r="E659" s="40"/>
    </row>
    <row r="660" hidden="1">
      <c r="A660" s="31" t="s">
        <v>2541</v>
      </c>
      <c r="B660" s="29">
        <v>0.0</v>
      </c>
      <c r="C660" s="26"/>
      <c r="D660" s="27">
        <v>0.0</v>
      </c>
      <c r="E660" s="48"/>
    </row>
    <row r="661" hidden="1">
      <c r="A661" s="31" t="s">
        <v>2543</v>
      </c>
      <c r="B661" s="29">
        <v>0.0</v>
      </c>
      <c r="C661" s="26"/>
      <c r="D661" s="27">
        <v>0.0</v>
      </c>
      <c r="E661" s="28"/>
    </row>
    <row r="662" hidden="1">
      <c r="A662" s="31" t="s">
        <v>2545</v>
      </c>
      <c r="B662" s="29">
        <v>4000.0</v>
      </c>
      <c r="C662" s="26">
        <v>4000.0</v>
      </c>
      <c r="D662" s="27">
        <v>0.0</v>
      </c>
      <c r="E662" s="40"/>
    </row>
    <row r="663" hidden="1">
      <c r="A663" s="54" t="s">
        <v>2546</v>
      </c>
      <c r="B663" s="29">
        <v>110184.0</v>
      </c>
      <c r="C663" s="29">
        <v>110184.0</v>
      </c>
      <c r="D663" s="27">
        <v>0.0</v>
      </c>
      <c r="E663" s="40"/>
    </row>
    <row r="664" hidden="1">
      <c r="A664" s="54" t="s">
        <v>2547</v>
      </c>
      <c r="B664" s="29">
        <v>25710.0</v>
      </c>
      <c r="C664" s="55">
        <v>25974.0</v>
      </c>
      <c r="D664" s="27">
        <v>264.0</v>
      </c>
      <c r="E664" s="40"/>
    </row>
    <row r="665" hidden="1">
      <c r="A665" s="54" t="s">
        <v>2548</v>
      </c>
      <c r="B665" s="29">
        <v>90923.0</v>
      </c>
      <c r="C665" s="55">
        <v>91808.0</v>
      </c>
      <c r="D665" s="27">
        <v>885.0</v>
      </c>
      <c r="E665" s="40"/>
    </row>
    <row r="666" hidden="1">
      <c r="A666" s="54" t="s">
        <v>2549</v>
      </c>
      <c r="B666" s="29">
        <v>56861.0</v>
      </c>
      <c r="C666" s="55">
        <v>56861.0</v>
      </c>
      <c r="D666" s="27">
        <v>0.0</v>
      </c>
      <c r="E666" s="40"/>
    </row>
    <row r="667" hidden="1">
      <c r="A667" s="54" t="s">
        <v>2551</v>
      </c>
      <c r="B667" s="29">
        <v>3579.0</v>
      </c>
      <c r="C667" s="55">
        <v>3579.0</v>
      </c>
      <c r="D667" s="27">
        <v>0.0</v>
      </c>
      <c r="E667" s="40"/>
    </row>
    <row r="668" hidden="1">
      <c r="A668" s="54" t="s">
        <v>2552</v>
      </c>
      <c r="B668" s="29">
        <v>21130.0</v>
      </c>
      <c r="C668" s="55">
        <v>21798.0</v>
      </c>
      <c r="D668" s="27">
        <v>668.0</v>
      </c>
      <c r="E668" s="40"/>
    </row>
    <row r="669" hidden="1">
      <c r="A669" s="35" t="s">
        <v>2553</v>
      </c>
      <c r="B669" s="29">
        <v>358091.0</v>
      </c>
      <c r="C669" s="55">
        <v>359963.0</v>
      </c>
      <c r="D669" s="27">
        <v>1872.0</v>
      </c>
      <c r="E669" s="40"/>
    </row>
    <row r="670" hidden="1">
      <c r="A670" s="36" t="s">
        <v>2554</v>
      </c>
      <c r="B670" s="41">
        <v>2.0</v>
      </c>
      <c r="C670" s="58">
        <v>-718.0</v>
      </c>
      <c r="D670" s="59">
        <v>-720.0</v>
      </c>
      <c r="E670" s="44"/>
    </row>
    <row r="671" hidden="1"/>
    <row r="672" hidden="1"/>
    <row r="673" hidden="1">
      <c r="A673" s="5" t="s">
        <v>2558</v>
      </c>
      <c r="B673" s="6"/>
      <c r="C673" s="6"/>
      <c r="D673" s="6"/>
      <c r="E673" s="7"/>
    </row>
    <row r="674" hidden="1">
      <c r="A674" s="10"/>
      <c r="B674" s="11"/>
      <c r="C674" s="11"/>
      <c r="D674" s="11"/>
      <c r="E674" s="12"/>
    </row>
    <row r="675" hidden="1">
      <c r="A675" s="5" t="s">
        <v>2526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13">
        <v>45663.0</v>
      </c>
      <c r="B677" s="6"/>
      <c r="C677" s="50" t="s">
        <v>2527</v>
      </c>
      <c r="D677" s="15">
        <v>45669.0</v>
      </c>
      <c r="E677" s="7"/>
    </row>
    <row r="678" hidden="1">
      <c r="A678" s="10"/>
      <c r="B678" s="11"/>
      <c r="C678" s="16"/>
      <c r="D678" s="11"/>
      <c r="E678" s="12"/>
    </row>
    <row r="679" hidden="1">
      <c r="A679" s="51" t="s">
        <v>3211</v>
      </c>
      <c r="B679" s="7"/>
      <c r="C679" s="16"/>
      <c r="D679" s="52" t="s">
        <v>3212</v>
      </c>
      <c r="E679" s="7"/>
    </row>
    <row r="680" hidden="1">
      <c r="A680" s="10"/>
      <c r="B680" s="12"/>
      <c r="C680" s="16"/>
      <c r="D680" s="11"/>
      <c r="E680" s="12"/>
    </row>
    <row r="681" hidden="1">
      <c r="A681" s="19" t="s">
        <v>2528</v>
      </c>
      <c r="B681" s="6"/>
      <c r="C681" s="6"/>
      <c r="D681" s="6"/>
      <c r="E681" s="7"/>
    </row>
    <row r="682" hidden="1">
      <c r="A682" s="20" t="s">
        <v>2529</v>
      </c>
      <c r="B682" s="21" t="s">
        <v>2530</v>
      </c>
      <c r="C682" s="22" t="s">
        <v>2531</v>
      </c>
      <c r="D682" s="21" t="s">
        <v>2532</v>
      </c>
      <c r="E682" s="23" t="s">
        <v>13</v>
      </c>
    </row>
    <row r="683" hidden="1">
      <c r="A683" s="53" t="s">
        <v>2533</v>
      </c>
      <c r="B683" s="25">
        <v>26810.0</v>
      </c>
      <c r="C683" s="26">
        <v>26814.0</v>
      </c>
      <c r="D683" s="27">
        <v>4.0</v>
      </c>
      <c r="E683" s="40"/>
    </row>
    <row r="684" hidden="1">
      <c r="A684" s="53" t="s">
        <v>2535</v>
      </c>
      <c r="B684" s="29">
        <v>20257.0</v>
      </c>
      <c r="C684" s="26">
        <v>20257.0</v>
      </c>
      <c r="D684" s="27">
        <v>0.0</v>
      </c>
      <c r="E684" s="40"/>
    </row>
    <row r="685" hidden="1">
      <c r="A685" s="53" t="s">
        <v>2536</v>
      </c>
      <c r="B685" s="29">
        <v>400.0</v>
      </c>
      <c r="C685" s="26">
        <v>400.0</v>
      </c>
      <c r="D685" s="27">
        <v>0.0</v>
      </c>
      <c r="E685" s="40"/>
    </row>
    <row r="686" hidden="1">
      <c r="A686" s="53" t="s">
        <v>2538</v>
      </c>
      <c r="B686" s="29">
        <v>0.0</v>
      </c>
      <c r="C686" s="26"/>
      <c r="D686" s="27">
        <v>0.0</v>
      </c>
      <c r="E686" s="40"/>
    </row>
    <row r="687" hidden="1">
      <c r="A687" s="31" t="s">
        <v>2540</v>
      </c>
      <c r="B687" s="29">
        <v>0.0</v>
      </c>
      <c r="C687" s="26"/>
      <c r="D687" s="27">
        <v>0.0</v>
      </c>
      <c r="E687" s="40"/>
    </row>
    <row r="688" hidden="1">
      <c r="A688" s="31" t="s">
        <v>2541</v>
      </c>
      <c r="B688" s="29">
        <v>0.0</v>
      </c>
      <c r="C688" s="26"/>
      <c r="D688" s="27">
        <v>0.0</v>
      </c>
      <c r="E688" s="48"/>
    </row>
    <row r="689" hidden="1">
      <c r="A689" s="31" t="s">
        <v>2543</v>
      </c>
      <c r="B689" s="29">
        <v>5000.0</v>
      </c>
      <c r="C689" s="26">
        <v>5000.0</v>
      </c>
      <c r="D689" s="27">
        <v>0.0</v>
      </c>
      <c r="E689" s="28" t="s">
        <v>3331</v>
      </c>
    </row>
    <row r="690" hidden="1">
      <c r="A690" s="31" t="s">
        <v>2545</v>
      </c>
      <c r="B690" s="29">
        <v>4800.0</v>
      </c>
      <c r="C690" s="26">
        <v>4800.0</v>
      </c>
      <c r="D690" s="27">
        <v>0.0</v>
      </c>
      <c r="E690" s="40"/>
    </row>
    <row r="691" hidden="1">
      <c r="A691" s="54" t="s">
        <v>2546</v>
      </c>
      <c r="B691" s="29">
        <v>109738.0</v>
      </c>
      <c r="C691" s="29">
        <v>109738.0</v>
      </c>
      <c r="D691" s="27">
        <v>0.0</v>
      </c>
      <c r="E691" s="40"/>
    </row>
    <row r="692" hidden="1">
      <c r="A692" s="54" t="s">
        <v>2547</v>
      </c>
      <c r="B692" s="29">
        <v>39764.0</v>
      </c>
      <c r="C692" s="55">
        <v>39764.0</v>
      </c>
      <c r="D692" s="27">
        <v>0.0</v>
      </c>
      <c r="E692" s="40"/>
    </row>
    <row r="693" hidden="1">
      <c r="A693" s="54" t="s">
        <v>2548</v>
      </c>
      <c r="B693" s="29">
        <v>127702.0</v>
      </c>
      <c r="C693" s="55">
        <v>125987.0</v>
      </c>
      <c r="D693" s="27">
        <v>-1715.0</v>
      </c>
      <c r="E693" s="40"/>
    </row>
    <row r="694" hidden="1">
      <c r="A694" s="54" t="s">
        <v>2549</v>
      </c>
      <c r="B694" s="29">
        <v>85034.0</v>
      </c>
      <c r="C694" s="55">
        <v>85034.0</v>
      </c>
      <c r="D694" s="27">
        <v>0.0</v>
      </c>
      <c r="E694" s="40"/>
    </row>
    <row r="695" hidden="1">
      <c r="A695" s="54" t="s">
        <v>2551</v>
      </c>
      <c r="B695" s="29">
        <v>4845.0</v>
      </c>
      <c r="C695" s="55">
        <v>4845.0</v>
      </c>
      <c r="D695" s="27">
        <v>0.0</v>
      </c>
      <c r="E695" s="40"/>
    </row>
    <row r="696" hidden="1">
      <c r="A696" s="54" t="s">
        <v>2552</v>
      </c>
      <c r="B696" s="29">
        <v>16132.0</v>
      </c>
      <c r="C696" s="55">
        <v>16132.0</v>
      </c>
      <c r="D696" s="27">
        <v>0.0</v>
      </c>
      <c r="E696" s="40"/>
    </row>
    <row r="697" hidden="1">
      <c r="A697" s="35" t="s">
        <v>2553</v>
      </c>
      <c r="B697" s="29">
        <v>424176.5</v>
      </c>
      <c r="C697" s="55">
        <v>422461.5</v>
      </c>
      <c r="D697" s="27">
        <v>-1715.0</v>
      </c>
      <c r="E697" s="40"/>
    </row>
    <row r="698" hidden="1">
      <c r="A698" s="36" t="s">
        <v>2554</v>
      </c>
      <c r="B698" s="41" t="s">
        <v>3332</v>
      </c>
      <c r="C698" s="58">
        <v>177.5</v>
      </c>
      <c r="D698" s="59" t="e">
        <v>#VALUE!</v>
      </c>
      <c r="E698" s="44"/>
    </row>
    <row r="699" hidden="1"/>
    <row r="700" hidden="1"/>
    <row r="701" hidden="1">
      <c r="A701" s="5" t="s">
        <v>2558</v>
      </c>
      <c r="B701" s="6"/>
      <c r="C701" s="6"/>
      <c r="D701" s="6"/>
      <c r="E701" s="7"/>
    </row>
    <row r="702" hidden="1">
      <c r="A702" s="10"/>
      <c r="B702" s="11"/>
      <c r="C702" s="11"/>
      <c r="D702" s="11"/>
      <c r="E702" s="12"/>
    </row>
    <row r="703" hidden="1">
      <c r="A703" s="5" t="s">
        <v>2526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13">
        <v>45663.0</v>
      </c>
      <c r="B705" s="6"/>
      <c r="C705" s="50" t="s">
        <v>2527</v>
      </c>
      <c r="D705" s="15">
        <v>45669.0</v>
      </c>
      <c r="E705" s="7"/>
    </row>
    <row r="706" hidden="1">
      <c r="A706" s="10"/>
      <c r="B706" s="11"/>
      <c r="C706" s="16"/>
      <c r="D706" s="11"/>
      <c r="E706" s="12"/>
    </row>
    <row r="707" hidden="1">
      <c r="A707" s="51" t="s">
        <v>3211</v>
      </c>
      <c r="B707" s="7"/>
      <c r="C707" s="16"/>
      <c r="D707" s="52" t="s">
        <v>3212</v>
      </c>
      <c r="E707" s="7"/>
    </row>
    <row r="708" hidden="1">
      <c r="A708" s="10"/>
      <c r="B708" s="12"/>
      <c r="C708" s="16"/>
      <c r="D708" s="11"/>
      <c r="E708" s="12"/>
    </row>
    <row r="709" hidden="1">
      <c r="A709" s="19" t="s">
        <v>2528</v>
      </c>
      <c r="B709" s="6"/>
      <c r="C709" s="6"/>
      <c r="D709" s="6"/>
      <c r="E709" s="7"/>
    </row>
    <row r="710" hidden="1">
      <c r="A710" s="20" t="s">
        <v>2529</v>
      </c>
      <c r="B710" s="21" t="s">
        <v>2530</v>
      </c>
      <c r="C710" s="22" t="s">
        <v>2531</v>
      </c>
      <c r="D710" s="21" t="s">
        <v>2532</v>
      </c>
      <c r="E710" s="23" t="s">
        <v>13</v>
      </c>
    </row>
    <row r="711" hidden="1">
      <c r="A711" s="53" t="s">
        <v>2533</v>
      </c>
      <c r="B711" s="25">
        <v>26810.0</v>
      </c>
      <c r="C711" s="26">
        <v>26814.0</v>
      </c>
      <c r="D711" s="27">
        <v>4.0</v>
      </c>
      <c r="E711" s="40"/>
    </row>
    <row r="712" hidden="1">
      <c r="A712" s="53" t="s">
        <v>2535</v>
      </c>
      <c r="B712" s="29">
        <v>20257.0</v>
      </c>
      <c r="C712" s="26">
        <v>20257.0</v>
      </c>
      <c r="D712" s="27">
        <v>0.0</v>
      </c>
      <c r="E712" s="40"/>
    </row>
    <row r="713" hidden="1">
      <c r="A713" s="53" t="s">
        <v>2536</v>
      </c>
      <c r="B713" s="29">
        <v>400.0</v>
      </c>
      <c r="C713" s="26">
        <v>400.0</v>
      </c>
      <c r="D713" s="27">
        <v>0.0</v>
      </c>
      <c r="E713" s="40"/>
    </row>
    <row r="714" hidden="1">
      <c r="A714" s="53" t="s">
        <v>2538</v>
      </c>
      <c r="B714" s="29">
        <v>0.0</v>
      </c>
      <c r="C714" s="26"/>
      <c r="D714" s="27">
        <v>0.0</v>
      </c>
      <c r="E714" s="40"/>
    </row>
    <row r="715" hidden="1">
      <c r="A715" s="31" t="s">
        <v>2540</v>
      </c>
      <c r="B715" s="29">
        <v>0.0</v>
      </c>
      <c r="C715" s="26"/>
      <c r="D715" s="27">
        <v>0.0</v>
      </c>
      <c r="E715" s="40"/>
    </row>
    <row r="716" hidden="1">
      <c r="A716" s="31" t="s">
        <v>2541</v>
      </c>
      <c r="B716" s="29">
        <v>0.0</v>
      </c>
      <c r="C716" s="26"/>
      <c r="D716" s="27">
        <v>0.0</v>
      </c>
      <c r="E716" s="48"/>
    </row>
    <row r="717" hidden="1">
      <c r="A717" s="31" t="s">
        <v>2543</v>
      </c>
      <c r="B717" s="29">
        <v>5000.0</v>
      </c>
      <c r="C717" s="26">
        <v>5000.0</v>
      </c>
      <c r="D717" s="27">
        <v>0.0</v>
      </c>
      <c r="E717" s="28" t="s">
        <v>3331</v>
      </c>
    </row>
    <row r="718" hidden="1">
      <c r="A718" s="31" t="s">
        <v>2545</v>
      </c>
      <c r="B718" s="29">
        <v>4800.0</v>
      </c>
      <c r="C718" s="26">
        <v>4800.0</v>
      </c>
      <c r="D718" s="27">
        <v>0.0</v>
      </c>
      <c r="E718" s="40"/>
    </row>
    <row r="719" hidden="1">
      <c r="A719" s="54" t="s">
        <v>2546</v>
      </c>
      <c r="B719" s="29">
        <v>109738.0</v>
      </c>
      <c r="C719" s="29">
        <v>109738.0</v>
      </c>
      <c r="D719" s="27">
        <v>0.0</v>
      </c>
      <c r="E719" s="40"/>
    </row>
    <row r="720" hidden="1">
      <c r="A720" s="54" t="s">
        <v>2547</v>
      </c>
      <c r="B720" s="29">
        <v>39764.0</v>
      </c>
      <c r="C720" s="55">
        <v>39764.0</v>
      </c>
      <c r="D720" s="27">
        <v>0.0</v>
      </c>
      <c r="E720" s="40"/>
    </row>
    <row r="721" hidden="1">
      <c r="A721" s="54" t="s">
        <v>2548</v>
      </c>
      <c r="B721" s="29">
        <v>127702.0</v>
      </c>
      <c r="C721" s="55">
        <v>125987.0</v>
      </c>
      <c r="D721" s="27">
        <v>-1715.0</v>
      </c>
      <c r="E721" s="40"/>
    </row>
    <row r="722" hidden="1">
      <c r="A722" s="54" t="s">
        <v>2549</v>
      </c>
      <c r="B722" s="29">
        <v>85034.0</v>
      </c>
      <c r="C722" s="55">
        <v>85034.0</v>
      </c>
      <c r="D722" s="27">
        <v>0.0</v>
      </c>
      <c r="E722" s="40"/>
    </row>
    <row r="723" hidden="1">
      <c r="A723" s="54" t="s">
        <v>2551</v>
      </c>
      <c r="B723" s="29">
        <v>4845.0</v>
      </c>
      <c r="C723" s="55">
        <v>4845.0</v>
      </c>
      <c r="D723" s="27">
        <v>0.0</v>
      </c>
      <c r="E723" s="40"/>
    </row>
    <row r="724" hidden="1">
      <c r="A724" s="54" t="s">
        <v>2552</v>
      </c>
      <c r="B724" s="29">
        <v>16132.0</v>
      </c>
      <c r="C724" s="55">
        <v>16132.0</v>
      </c>
      <c r="D724" s="27">
        <v>0.0</v>
      </c>
      <c r="E724" s="40"/>
    </row>
    <row r="725" hidden="1">
      <c r="A725" s="35" t="s">
        <v>2553</v>
      </c>
      <c r="B725" s="29">
        <v>424176.5</v>
      </c>
      <c r="C725" s="55">
        <v>422461.5</v>
      </c>
      <c r="D725" s="27">
        <v>-1715.0</v>
      </c>
      <c r="E725" s="40"/>
    </row>
    <row r="726" hidden="1">
      <c r="A726" s="36" t="s">
        <v>2554</v>
      </c>
      <c r="B726" s="41" t="s">
        <v>3332</v>
      </c>
      <c r="C726" s="58">
        <v>177.5</v>
      </c>
      <c r="D726" s="59" t="e">
        <v>#VALUE!</v>
      </c>
      <c r="E726" s="44"/>
    </row>
    <row r="727" hidden="1"/>
    <row r="728" hidden="1"/>
    <row r="729" hidden="1">
      <c r="A729" s="5" t="s">
        <v>2558</v>
      </c>
      <c r="B729" s="6"/>
      <c r="C729" s="6"/>
      <c r="D729" s="6"/>
      <c r="E729" s="7"/>
    </row>
    <row r="730" hidden="1">
      <c r="A730" s="10"/>
      <c r="B730" s="11"/>
      <c r="C730" s="11"/>
      <c r="D730" s="11"/>
      <c r="E730" s="12"/>
    </row>
    <row r="731" hidden="1">
      <c r="A731" s="5" t="s">
        <v>2526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13">
        <v>45670.0</v>
      </c>
      <c r="B733" s="6"/>
      <c r="C733" s="50" t="s">
        <v>2527</v>
      </c>
      <c r="D733" s="15">
        <v>45676.0</v>
      </c>
      <c r="E733" s="7"/>
    </row>
    <row r="734" hidden="1">
      <c r="A734" s="10"/>
      <c r="B734" s="11"/>
      <c r="C734" s="16"/>
      <c r="D734" s="11"/>
      <c r="E734" s="12"/>
    </row>
    <row r="735" hidden="1">
      <c r="A735" s="51" t="s">
        <v>3211</v>
      </c>
      <c r="B735" s="7"/>
      <c r="C735" s="16"/>
      <c r="D735" s="52" t="s">
        <v>3212</v>
      </c>
      <c r="E735" s="7"/>
    </row>
    <row r="736" hidden="1">
      <c r="A736" s="10"/>
      <c r="B736" s="12"/>
      <c r="C736" s="16"/>
      <c r="D736" s="11"/>
      <c r="E736" s="12"/>
    </row>
    <row r="737" hidden="1">
      <c r="A737" s="19" t="s">
        <v>2528</v>
      </c>
      <c r="B737" s="6"/>
      <c r="C737" s="6"/>
      <c r="D737" s="6"/>
      <c r="E737" s="7"/>
    </row>
    <row r="738" hidden="1">
      <c r="A738" s="20" t="s">
        <v>2529</v>
      </c>
      <c r="B738" s="21" t="s">
        <v>2530</v>
      </c>
      <c r="C738" s="22" t="s">
        <v>2531</v>
      </c>
      <c r="D738" s="21" t="s">
        <v>2532</v>
      </c>
      <c r="E738" s="23" t="s">
        <v>13</v>
      </c>
    </row>
    <row r="739" hidden="1">
      <c r="A739" s="53" t="s">
        <v>2533</v>
      </c>
      <c r="B739" s="25">
        <v>31843.0</v>
      </c>
      <c r="C739" s="26">
        <v>31843.0</v>
      </c>
      <c r="D739" s="27">
        <v>0.0</v>
      </c>
      <c r="E739" s="40"/>
    </row>
    <row r="740" hidden="1">
      <c r="A740" s="53" t="s">
        <v>2535</v>
      </c>
      <c r="B740" s="29">
        <v>25830.0</v>
      </c>
      <c r="C740" s="26">
        <v>25830.0</v>
      </c>
      <c r="D740" s="27">
        <v>0.0</v>
      </c>
      <c r="E740" s="40"/>
    </row>
    <row r="741" hidden="1">
      <c r="A741" s="53" t="s">
        <v>2536</v>
      </c>
      <c r="B741" s="29">
        <v>700.0</v>
      </c>
      <c r="C741" s="26">
        <v>700.0</v>
      </c>
      <c r="D741" s="27">
        <v>0.0</v>
      </c>
      <c r="E741" s="40"/>
    </row>
    <row r="742" hidden="1">
      <c r="A742" s="53" t="s">
        <v>2538</v>
      </c>
      <c r="B742" s="29">
        <v>0.0</v>
      </c>
      <c r="C742" s="26"/>
      <c r="D742" s="27">
        <v>0.0</v>
      </c>
      <c r="E742" s="40"/>
    </row>
    <row r="743" hidden="1">
      <c r="A743" s="31" t="s">
        <v>2540</v>
      </c>
      <c r="B743" s="29">
        <v>0.0</v>
      </c>
      <c r="C743" s="26"/>
      <c r="D743" s="27">
        <v>0.0</v>
      </c>
      <c r="E743" s="40"/>
    </row>
    <row r="744" hidden="1">
      <c r="A744" s="31" t="s">
        <v>2541</v>
      </c>
      <c r="B744" s="29">
        <v>0.0</v>
      </c>
      <c r="C744" s="26"/>
      <c r="D744" s="27">
        <v>0.0</v>
      </c>
      <c r="E744" s="48"/>
    </row>
    <row r="745" hidden="1">
      <c r="A745" s="31" t="s">
        <v>2543</v>
      </c>
      <c r="B745" s="29">
        <v>902.0</v>
      </c>
      <c r="C745" s="26"/>
      <c r="D745" s="27">
        <v>-902.0</v>
      </c>
      <c r="E745" s="28" t="s">
        <v>3333</v>
      </c>
    </row>
    <row r="746" hidden="1">
      <c r="A746" s="31" t="s">
        <v>2545</v>
      </c>
      <c r="B746" s="29">
        <v>5800.0</v>
      </c>
      <c r="C746" s="26">
        <v>5800.0</v>
      </c>
      <c r="D746" s="27">
        <v>0.0</v>
      </c>
      <c r="E746" s="40"/>
    </row>
    <row r="747" hidden="1">
      <c r="A747" s="54" t="s">
        <v>2546</v>
      </c>
      <c r="B747" s="29">
        <v>117321.0</v>
      </c>
      <c r="C747" s="29">
        <v>117750.0</v>
      </c>
      <c r="D747" s="27">
        <v>429.0</v>
      </c>
      <c r="E747" s="40"/>
    </row>
    <row r="748" hidden="1">
      <c r="A748" s="54" t="s">
        <v>2547</v>
      </c>
      <c r="B748" s="29">
        <v>40928.0</v>
      </c>
      <c r="C748" s="55">
        <v>40928.0</v>
      </c>
      <c r="D748" s="27">
        <v>0.0</v>
      </c>
      <c r="E748" s="40"/>
    </row>
    <row r="749" hidden="1">
      <c r="A749" s="54" t="s">
        <v>2548</v>
      </c>
      <c r="B749" s="29">
        <v>121449.0</v>
      </c>
      <c r="C749" s="55">
        <v>121778.0</v>
      </c>
      <c r="D749" s="27">
        <v>329.0</v>
      </c>
      <c r="E749" s="40"/>
    </row>
    <row r="750" hidden="1">
      <c r="A750" s="54" t="s">
        <v>2549</v>
      </c>
      <c r="B750" s="29">
        <v>90050.0</v>
      </c>
      <c r="C750" s="55">
        <v>90050.0</v>
      </c>
      <c r="D750" s="27">
        <v>0.0</v>
      </c>
      <c r="E750" s="40"/>
    </row>
    <row r="751" hidden="1">
      <c r="A751" s="54" t="s">
        <v>2551</v>
      </c>
      <c r="B751" s="29">
        <v>6300.0</v>
      </c>
      <c r="C751" s="55">
        <v>6300.0</v>
      </c>
      <c r="D751" s="27">
        <v>0.0</v>
      </c>
      <c r="E751" s="40"/>
    </row>
    <row r="752" hidden="1">
      <c r="A752" s="54" t="s">
        <v>2552</v>
      </c>
      <c r="B752" s="29">
        <v>18090.0</v>
      </c>
      <c r="C752" s="55">
        <v>18090.0</v>
      </c>
      <c r="D752" s="27">
        <v>0.0</v>
      </c>
      <c r="E752" s="40"/>
    </row>
    <row r="753" hidden="1">
      <c r="A753" s="35" t="s">
        <v>2553</v>
      </c>
      <c r="B753" s="29">
        <v>440207.5</v>
      </c>
      <c r="C753" s="55">
        <v>440965.5</v>
      </c>
      <c r="D753" s="27">
        <v>758.0</v>
      </c>
      <c r="E753" s="40"/>
    </row>
    <row r="754" hidden="1">
      <c r="A754" s="36" t="s">
        <v>2554</v>
      </c>
      <c r="B754" s="41">
        <v>915.5</v>
      </c>
      <c r="C754" s="58">
        <v>13.5</v>
      </c>
      <c r="D754" s="59">
        <v>-902.0</v>
      </c>
      <c r="E754" s="44"/>
    </row>
    <row r="755" hidden="1"/>
    <row r="756" hidden="1"/>
    <row r="757" hidden="1">
      <c r="A757" s="5" t="s">
        <v>2558</v>
      </c>
      <c r="B757" s="6"/>
      <c r="C757" s="6"/>
      <c r="D757" s="6"/>
      <c r="E757" s="7"/>
    </row>
    <row r="758" hidden="1">
      <c r="A758" s="10"/>
      <c r="B758" s="11"/>
      <c r="C758" s="11"/>
      <c r="D758" s="11"/>
      <c r="E758" s="12"/>
    </row>
    <row r="759" hidden="1">
      <c r="A759" s="5" t="s">
        <v>2526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13">
        <v>45677.0</v>
      </c>
      <c r="B761" s="6"/>
      <c r="C761" s="50" t="s">
        <v>2527</v>
      </c>
      <c r="D761" s="15">
        <v>45683.0</v>
      </c>
      <c r="E761" s="7"/>
    </row>
    <row r="762" hidden="1">
      <c r="A762" s="10"/>
      <c r="B762" s="11"/>
      <c r="C762" s="16"/>
      <c r="D762" s="11"/>
      <c r="E762" s="12"/>
    </row>
    <row r="763" hidden="1">
      <c r="A763" s="51" t="s">
        <v>3211</v>
      </c>
      <c r="B763" s="7"/>
      <c r="C763" s="16"/>
      <c r="D763" s="52" t="s">
        <v>3212</v>
      </c>
      <c r="E763" s="7"/>
    </row>
    <row r="764" hidden="1">
      <c r="A764" s="10"/>
      <c r="B764" s="12"/>
      <c r="C764" s="16"/>
      <c r="D764" s="11"/>
      <c r="E764" s="12"/>
    </row>
    <row r="765" hidden="1">
      <c r="A765" s="19" t="s">
        <v>2528</v>
      </c>
      <c r="B765" s="6"/>
      <c r="C765" s="6"/>
      <c r="D765" s="6"/>
      <c r="E765" s="7"/>
    </row>
    <row r="766" hidden="1">
      <c r="A766" s="20" t="s">
        <v>2529</v>
      </c>
      <c r="B766" s="21" t="s">
        <v>2530</v>
      </c>
      <c r="C766" s="22" t="s">
        <v>2531</v>
      </c>
      <c r="D766" s="21" t="s">
        <v>2532</v>
      </c>
      <c r="E766" s="23" t="s">
        <v>13</v>
      </c>
    </row>
    <row r="767" hidden="1">
      <c r="A767" s="53" t="s">
        <v>2533</v>
      </c>
      <c r="B767" s="25">
        <v>28808.0</v>
      </c>
      <c r="C767" s="26">
        <v>28808.0</v>
      </c>
      <c r="D767" s="27">
        <v>0.0</v>
      </c>
      <c r="E767" s="40"/>
    </row>
    <row r="768" hidden="1">
      <c r="A768" s="53" t="s">
        <v>2535</v>
      </c>
      <c r="B768" s="29">
        <v>28476.0</v>
      </c>
      <c r="C768" s="26">
        <v>28476.0</v>
      </c>
      <c r="D768" s="27">
        <v>0.0</v>
      </c>
      <c r="E768" s="40"/>
    </row>
    <row r="769" hidden="1">
      <c r="A769" s="53" t="s">
        <v>2536</v>
      </c>
      <c r="B769" s="29">
        <v>680.0</v>
      </c>
      <c r="C769" s="26">
        <v>680.0</v>
      </c>
      <c r="D769" s="27">
        <v>0.0</v>
      </c>
      <c r="E769" s="40"/>
    </row>
    <row r="770" hidden="1">
      <c r="A770" s="53" t="s">
        <v>2538</v>
      </c>
      <c r="B770" s="29">
        <v>0.0</v>
      </c>
      <c r="C770" s="26"/>
      <c r="D770" s="27">
        <v>0.0</v>
      </c>
      <c r="E770" s="40"/>
    </row>
    <row r="771" hidden="1">
      <c r="A771" s="31" t="s">
        <v>2540</v>
      </c>
      <c r="B771" s="29">
        <v>0.0</v>
      </c>
      <c r="C771" s="26"/>
      <c r="D771" s="27">
        <v>0.0</v>
      </c>
      <c r="E771" s="40"/>
    </row>
    <row r="772" hidden="1">
      <c r="A772" s="31" t="s">
        <v>2541</v>
      </c>
      <c r="B772" s="29">
        <v>0.0</v>
      </c>
      <c r="C772" s="26"/>
      <c r="D772" s="27">
        <v>0.0</v>
      </c>
      <c r="E772" s="48"/>
    </row>
    <row r="773" hidden="1">
      <c r="A773" s="31" t="s">
        <v>2543</v>
      </c>
      <c r="B773" s="29">
        <v>795.0</v>
      </c>
      <c r="C773" s="26">
        <v>795.0</v>
      </c>
      <c r="D773" s="27">
        <v>0.0</v>
      </c>
      <c r="E773" s="28"/>
    </row>
    <row r="774" hidden="1">
      <c r="A774" s="31" t="s">
        <v>2545</v>
      </c>
      <c r="B774" s="29">
        <v>6520.0</v>
      </c>
      <c r="C774" s="26">
        <v>6520.0</v>
      </c>
      <c r="D774" s="27">
        <v>0.0</v>
      </c>
      <c r="E774" s="40"/>
    </row>
    <row r="775" hidden="1">
      <c r="A775" s="54" t="s">
        <v>2546</v>
      </c>
      <c r="B775" s="29">
        <v>90074.0</v>
      </c>
      <c r="C775" s="29">
        <v>90074.0</v>
      </c>
      <c r="D775" s="27">
        <v>0.0</v>
      </c>
      <c r="E775" s="40"/>
    </row>
    <row r="776" hidden="1">
      <c r="A776" s="54" t="s">
        <v>2547</v>
      </c>
      <c r="B776" s="29">
        <v>38491.0</v>
      </c>
      <c r="C776" s="55">
        <v>38491.0</v>
      </c>
      <c r="D776" s="27">
        <v>0.0</v>
      </c>
      <c r="E776" s="40"/>
    </row>
    <row r="777" hidden="1">
      <c r="A777" s="54" t="s">
        <v>2548</v>
      </c>
      <c r="B777" s="29">
        <v>111433.0</v>
      </c>
      <c r="C777" s="55">
        <v>111433.0</v>
      </c>
      <c r="D777" s="27">
        <v>0.0</v>
      </c>
      <c r="E777" s="40"/>
    </row>
    <row r="778" hidden="1">
      <c r="A778" s="54" t="s">
        <v>2549</v>
      </c>
      <c r="B778" s="29">
        <v>95706.0</v>
      </c>
      <c r="C778" s="55">
        <v>95706.0</v>
      </c>
      <c r="D778" s="27">
        <v>0.0</v>
      </c>
      <c r="E778" s="40"/>
    </row>
    <row r="779" hidden="1">
      <c r="A779" s="54" t="s">
        <v>2551</v>
      </c>
      <c r="B779" s="29">
        <v>398.0</v>
      </c>
      <c r="C779" s="55">
        <v>398.0</v>
      </c>
      <c r="D779" s="27">
        <v>0.0</v>
      </c>
      <c r="E779" s="40"/>
    </row>
    <row r="780" hidden="1">
      <c r="A780" s="54" t="s">
        <v>2552</v>
      </c>
      <c r="B780" s="29">
        <v>17987.0</v>
      </c>
      <c r="C780" s="55">
        <v>17987.0</v>
      </c>
      <c r="D780" s="27">
        <v>0.0</v>
      </c>
      <c r="E780" s="40"/>
    </row>
    <row r="781" hidden="1">
      <c r="A781" s="35" t="s">
        <v>2553</v>
      </c>
      <c r="B781" s="29">
        <v>401379.5</v>
      </c>
      <c r="C781" s="55">
        <v>401379.5</v>
      </c>
      <c r="D781" s="27">
        <v>0.0</v>
      </c>
      <c r="E781" s="40"/>
    </row>
    <row r="782" hidden="1">
      <c r="A782" s="36" t="s">
        <v>2554</v>
      </c>
      <c r="B782" s="41">
        <v>1.5</v>
      </c>
      <c r="C782" s="58">
        <v>1.5</v>
      </c>
      <c r="D782" s="59">
        <v>0.0</v>
      </c>
      <c r="E782" s="44"/>
    </row>
    <row r="783" hidden="1"/>
    <row r="784" hidden="1"/>
    <row r="785" hidden="1">
      <c r="A785" s="5" t="s">
        <v>2558</v>
      </c>
      <c r="B785" s="6"/>
      <c r="C785" s="6"/>
      <c r="D785" s="6"/>
      <c r="E785" s="7"/>
    </row>
    <row r="786" hidden="1">
      <c r="A786" s="10"/>
      <c r="B786" s="11"/>
      <c r="C786" s="11"/>
      <c r="D786" s="11"/>
      <c r="E786" s="12"/>
    </row>
    <row r="787" hidden="1">
      <c r="A787" s="5" t="s">
        <v>2526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13">
        <v>45684.0</v>
      </c>
      <c r="B789" s="6"/>
      <c r="C789" s="50" t="s">
        <v>2527</v>
      </c>
      <c r="D789" s="15">
        <v>45688.0</v>
      </c>
      <c r="E789" s="7"/>
    </row>
    <row r="790" hidden="1">
      <c r="A790" s="10"/>
      <c r="B790" s="11"/>
      <c r="C790" s="16"/>
      <c r="D790" s="11"/>
      <c r="E790" s="12"/>
    </row>
    <row r="791" hidden="1">
      <c r="A791" s="51" t="s">
        <v>3211</v>
      </c>
      <c r="B791" s="7"/>
      <c r="C791" s="16"/>
      <c r="D791" s="52" t="s">
        <v>3218</v>
      </c>
      <c r="E791" s="7"/>
    </row>
    <row r="792" hidden="1">
      <c r="A792" s="10"/>
      <c r="B792" s="12"/>
      <c r="C792" s="16"/>
      <c r="D792" s="11"/>
      <c r="E792" s="12"/>
    </row>
    <row r="793" hidden="1">
      <c r="A793" s="19" t="s">
        <v>2528</v>
      </c>
      <c r="B793" s="6"/>
      <c r="C793" s="6"/>
      <c r="D793" s="6"/>
      <c r="E793" s="7"/>
    </row>
    <row r="794" hidden="1">
      <c r="A794" s="20" t="s">
        <v>2529</v>
      </c>
      <c r="B794" s="21" t="s">
        <v>2530</v>
      </c>
      <c r="C794" s="22" t="s">
        <v>2531</v>
      </c>
      <c r="D794" s="21" t="s">
        <v>2532</v>
      </c>
      <c r="E794" s="23" t="s">
        <v>13</v>
      </c>
    </row>
    <row r="795" hidden="1">
      <c r="A795" s="53" t="s">
        <v>2533</v>
      </c>
      <c r="B795" s="25">
        <v>19581.0</v>
      </c>
      <c r="C795" s="26">
        <v>21174.0</v>
      </c>
      <c r="D795" s="27">
        <v>1593.0</v>
      </c>
      <c r="E795" s="40"/>
    </row>
    <row r="796" hidden="1">
      <c r="A796" s="53" t="s">
        <v>2535</v>
      </c>
      <c r="B796" s="29">
        <v>25346.0</v>
      </c>
      <c r="C796" s="26">
        <v>25346.0</v>
      </c>
      <c r="D796" s="27">
        <v>0.0</v>
      </c>
      <c r="E796" s="40"/>
    </row>
    <row r="797" hidden="1">
      <c r="A797" s="53" t="s">
        <v>2536</v>
      </c>
      <c r="B797" s="29">
        <v>2136.0</v>
      </c>
      <c r="C797" s="26">
        <v>545.0</v>
      </c>
      <c r="D797" s="27">
        <v>-1591.0</v>
      </c>
      <c r="E797" s="40"/>
    </row>
    <row r="798" hidden="1">
      <c r="A798" s="53" t="s">
        <v>2538</v>
      </c>
      <c r="B798" s="29">
        <v>0.0</v>
      </c>
      <c r="C798" s="26"/>
      <c r="D798" s="27">
        <v>0.0</v>
      </c>
      <c r="E798" s="40"/>
    </row>
    <row r="799" hidden="1">
      <c r="A799" s="31" t="s">
        <v>2540</v>
      </c>
      <c r="B799" s="29">
        <v>0.0</v>
      </c>
      <c r="C799" s="26"/>
      <c r="D799" s="27">
        <v>0.0</v>
      </c>
      <c r="E799" s="40"/>
    </row>
    <row r="800" hidden="1">
      <c r="A800" s="31" t="s">
        <v>2541</v>
      </c>
      <c r="B800" s="29">
        <v>2000.0</v>
      </c>
      <c r="C800" s="26">
        <v>180.0</v>
      </c>
      <c r="D800" s="27">
        <v>-1820.0</v>
      </c>
      <c r="E800" s="48"/>
    </row>
    <row r="801" hidden="1">
      <c r="A801" s="31" t="s">
        <v>2543</v>
      </c>
      <c r="B801" s="29">
        <v>6696.0</v>
      </c>
      <c r="C801" s="26">
        <v>8496.0</v>
      </c>
      <c r="D801" s="27">
        <v>1800.0</v>
      </c>
      <c r="E801" s="28" t="s">
        <v>3334</v>
      </c>
    </row>
    <row r="802" hidden="1">
      <c r="A802" s="31" t="s">
        <v>2545</v>
      </c>
      <c r="B802" s="29">
        <v>3880.0</v>
      </c>
      <c r="C802" s="26">
        <v>3920.0</v>
      </c>
      <c r="D802" s="27">
        <v>40.0</v>
      </c>
      <c r="E802" s="40"/>
    </row>
    <row r="803" hidden="1">
      <c r="A803" s="54" t="s">
        <v>2546</v>
      </c>
      <c r="B803" s="29">
        <v>57005.0</v>
      </c>
      <c r="C803" s="29">
        <v>57005.0</v>
      </c>
      <c r="D803" s="27">
        <v>0.0</v>
      </c>
      <c r="E803" s="40"/>
    </row>
    <row r="804" hidden="1">
      <c r="A804" s="54" t="s">
        <v>2547</v>
      </c>
      <c r="B804" s="29">
        <v>20991.0</v>
      </c>
      <c r="C804" s="55">
        <v>20991.0</v>
      </c>
      <c r="D804" s="27">
        <v>0.0</v>
      </c>
      <c r="E804" s="40"/>
    </row>
    <row r="805" hidden="1">
      <c r="A805" s="54" t="s">
        <v>2548</v>
      </c>
      <c r="B805" s="29">
        <v>81041.0</v>
      </c>
      <c r="C805" s="55">
        <v>81041.0</v>
      </c>
      <c r="D805" s="27">
        <v>0.0</v>
      </c>
      <c r="E805" s="40"/>
    </row>
    <row r="806" hidden="1">
      <c r="A806" s="54" t="s">
        <v>2549</v>
      </c>
      <c r="B806" s="29">
        <v>54813.0</v>
      </c>
      <c r="C806" s="55">
        <v>54813.0</v>
      </c>
      <c r="D806" s="27">
        <v>0.0</v>
      </c>
      <c r="E806" s="40"/>
    </row>
    <row r="807" hidden="1">
      <c r="A807" s="54" t="s">
        <v>2551</v>
      </c>
      <c r="B807" s="29">
        <v>1279.0</v>
      </c>
      <c r="C807" s="55">
        <v>1279.0</v>
      </c>
      <c r="D807" s="27">
        <v>0.0</v>
      </c>
      <c r="E807" s="40"/>
    </row>
    <row r="808" hidden="1">
      <c r="A808" s="54" t="s">
        <v>2552</v>
      </c>
      <c r="B808" s="29">
        <v>18349.0</v>
      </c>
      <c r="C808" s="55">
        <v>18349.0</v>
      </c>
      <c r="D808" s="27">
        <v>0.0</v>
      </c>
      <c r="E808" s="40"/>
    </row>
    <row r="809" hidden="1">
      <c r="A809" s="35" t="s">
        <v>2553</v>
      </c>
      <c r="B809" s="29">
        <v>274768.0</v>
      </c>
      <c r="C809" s="55">
        <v>274768.0</v>
      </c>
      <c r="D809" s="27">
        <v>0.0</v>
      </c>
      <c r="E809" s="40"/>
    </row>
    <row r="810" hidden="1">
      <c r="A810" s="36" t="s">
        <v>2554</v>
      </c>
      <c r="B810" s="41">
        <v>0.0</v>
      </c>
      <c r="C810" s="58">
        <v>22.0</v>
      </c>
      <c r="D810" s="59">
        <v>22.0</v>
      </c>
      <c r="E810" s="44"/>
    </row>
    <row r="811" hidden="1"/>
    <row r="812" hidden="1"/>
    <row r="813" hidden="1">
      <c r="A813" s="5" t="s">
        <v>2558</v>
      </c>
      <c r="B813" s="6"/>
      <c r="C813" s="6"/>
      <c r="D813" s="6"/>
      <c r="E813" s="7"/>
    </row>
    <row r="814" hidden="1">
      <c r="A814" s="10"/>
      <c r="B814" s="11"/>
      <c r="C814" s="11"/>
      <c r="D814" s="11"/>
      <c r="E814" s="12"/>
    </row>
    <row r="815" hidden="1">
      <c r="A815" s="5" t="s">
        <v>2526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13">
        <v>45689.0</v>
      </c>
      <c r="B817" s="6"/>
      <c r="C817" s="50" t="s">
        <v>2527</v>
      </c>
      <c r="D817" s="15">
        <v>45690.0</v>
      </c>
      <c r="E817" s="7"/>
    </row>
    <row r="818" hidden="1">
      <c r="A818" s="10"/>
      <c r="B818" s="11"/>
      <c r="C818" s="16"/>
      <c r="D818" s="11"/>
      <c r="E818" s="12"/>
    </row>
    <row r="819" hidden="1">
      <c r="A819" s="51" t="s">
        <v>3220</v>
      </c>
      <c r="B819" s="7"/>
      <c r="C819" s="16"/>
      <c r="D819" s="52" t="s">
        <v>3212</v>
      </c>
      <c r="E819" s="7"/>
    </row>
    <row r="820" hidden="1">
      <c r="A820" s="10"/>
      <c r="B820" s="12"/>
      <c r="C820" s="16"/>
      <c r="D820" s="11"/>
      <c r="E820" s="12"/>
    </row>
    <row r="821" hidden="1">
      <c r="A821" s="19" t="s">
        <v>2528</v>
      </c>
      <c r="B821" s="6"/>
      <c r="C821" s="6"/>
      <c r="D821" s="6"/>
      <c r="E821" s="7"/>
    </row>
    <row r="822" hidden="1">
      <c r="A822" s="20" t="s">
        <v>2529</v>
      </c>
      <c r="B822" s="21" t="s">
        <v>2530</v>
      </c>
      <c r="C822" s="22" t="s">
        <v>2531</v>
      </c>
      <c r="D822" s="21" t="s">
        <v>2532</v>
      </c>
      <c r="E822" s="23" t="s">
        <v>13</v>
      </c>
    </row>
    <row r="823" hidden="1">
      <c r="A823" s="53" t="s">
        <v>2533</v>
      </c>
      <c r="B823" s="25">
        <v>12902.0</v>
      </c>
      <c r="C823" s="26">
        <v>12902.0</v>
      </c>
      <c r="D823" s="27">
        <v>0.0</v>
      </c>
      <c r="E823" s="40"/>
    </row>
    <row r="824" hidden="1">
      <c r="A824" s="53" t="s">
        <v>2535</v>
      </c>
      <c r="B824" s="29">
        <v>12500.0</v>
      </c>
      <c r="C824" s="26">
        <v>12500.0</v>
      </c>
      <c r="D824" s="27">
        <v>0.0</v>
      </c>
      <c r="E824" s="40"/>
    </row>
    <row r="825" hidden="1">
      <c r="A825" s="53" t="s">
        <v>2536</v>
      </c>
      <c r="B825" s="29">
        <v>0.0</v>
      </c>
      <c r="C825" s="26"/>
      <c r="D825" s="27">
        <v>0.0</v>
      </c>
      <c r="E825" s="40"/>
    </row>
    <row r="826" hidden="1">
      <c r="A826" s="53" t="s">
        <v>2538</v>
      </c>
      <c r="B826" s="29">
        <v>0.0</v>
      </c>
      <c r="C826" s="26"/>
      <c r="D826" s="27">
        <v>0.0</v>
      </c>
      <c r="E826" s="40"/>
    </row>
    <row r="827" hidden="1">
      <c r="A827" s="31" t="s">
        <v>2540</v>
      </c>
      <c r="B827" s="29">
        <v>0.0</v>
      </c>
      <c r="C827" s="26"/>
      <c r="D827" s="27">
        <v>0.0</v>
      </c>
      <c r="E827" s="40"/>
    </row>
    <row r="828" hidden="1">
      <c r="A828" s="31" t="s">
        <v>2541</v>
      </c>
      <c r="B828" s="29">
        <v>0.0</v>
      </c>
      <c r="C828" s="26"/>
      <c r="D828" s="27">
        <v>0.0</v>
      </c>
      <c r="E828" s="48"/>
    </row>
    <row r="829" hidden="1">
      <c r="A829" s="31" t="s">
        <v>2543</v>
      </c>
      <c r="B829" s="29">
        <v>95.0</v>
      </c>
      <c r="C829" s="26">
        <v>95.0</v>
      </c>
      <c r="D829" s="27">
        <v>0.0</v>
      </c>
      <c r="E829" s="28"/>
    </row>
    <row r="830" hidden="1">
      <c r="A830" s="31" t="s">
        <v>2545</v>
      </c>
      <c r="B830" s="29">
        <v>2080.0</v>
      </c>
      <c r="C830" s="26">
        <v>2080.0</v>
      </c>
      <c r="D830" s="27">
        <v>0.0</v>
      </c>
      <c r="E830" s="40"/>
    </row>
    <row r="831" hidden="1">
      <c r="A831" s="54" t="s">
        <v>2546</v>
      </c>
      <c r="B831" s="29">
        <v>35848.0</v>
      </c>
      <c r="C831" s="29">
        <v>35848.0</v>
      </c>
      <c r="D831" s="27">
        <v>0.0</v>
      </c>
      <c r="E831" s="40"/>
    </row>
    <row r="832" hidden="1">
      <c r="A832" s="54" t="s">
        <v>2547</v>
      </c>
      <c r="B832" s="29">
        <v>12100.0</v>
      </c>
      <c r="C832" s="55">
        <v>12100.0</v>
      </c>
      <c r="D832" s="27">
        <v>0.0</v>
      </c>
      <c r="E832" s="40"/>
    </row>
    <row r="833" hidden="1">
      <c r="A833" s="54" t="s">
        <v>2548</v>
      </c>
      <c r="B833" s="29">
        <v>40804.0</v>
      </c>
      <c r="C833" s="55">
        <v>40540.0</v>
      </c>
      <c r="D833" s="27">
        <v>-264.0</v>
      </c>
      <c r="E833" s="40"/>
    </row>
    <row r="834" hidden="1">
      <c r="A834" s="54" t="s">
        <v>2549</v>
      </c>
      <c r="B834" s="29">
        <v>30698.0</v>
      </c>
      <c r="C834" s="55">
        <v>30698.0</v>
      </c>
      <c r="D834" s="27">
        <v>0.0</v>
      </c>
      <c r="E834" s="40"/>
    </row>
    <row r="835" hidden="1">
      <c r="A835" s="54" t="s">
        <v>2551</v>
      </c>
      <c r="B835" s="29">
        <v>383.0</v>
      </c>
      <c r="C835" s="55">
        <v>383.0</v>
      </c>
      <c r="D835" s="27">
        <v>0.0</v>
      </c>
      <c r="E835" s="40"/>
    </row>
    <row r="836" hidden="1">
      <c r="A836" s="54" t="s">
        <v>2552</v>
      </c>
      <c r="B836" s="29">
        <v>7356.0</v>
      </c>
      <c r="C836" s="55">
        <v>7356.0</v>
      </c>
      <c r="D836" s="27">
        <v>0.0</v>
      </c>
      <c r="E836" s="40"/>
    </row>
    <row r="837" hidden="1">
      <c r="A837" s="35" t="s">
        <v>2553</v>
      </c>
      <c r="B837" s="29">
        <v>147409.5</v>
      </c>
      <c r="C837" s="55">
        <v>147145.5</v>
      </c>
      <c r="D837" s="27">
        <v>-264.0</v>
      </c>
      <c r="E837" s="40"/>
    </row>
    <row r="838" hidden="1">
      <c r="A838" s="36" t="s">
        <v>2554</v>
      </c>
      <c r="B838" s="41">
        <v>0.5</v>
      </c>
      <c r="C838" s="58">
        <v>0.5</v>
      </c>
      <c r="D838" s="59">
        <v>0.0</v>
      </c>
      <c r="E838" s="44"/>
    </row>
    <row r="839" hidden="1"/>
    <row r="840" hidden="1"/>
    <row r="841" hidden="1">
      <c r="A841" s="5" t="s">
        <v>2558</v>
      </c>
      <c r="B841" s="6"/>
      <c r="C841" s="6"/>
      <c r="D841" s="6"/>
      <c r="E841" s="7"/>
    </row>
    <row r="842" hidden="1">
      <c r="A842" s="10"/>
      <c r="B842" s="11"/>
      <c r="C842" s="11"/>
      <c r="D842" s="11"/>
      <c r="E842" s="12"/>
    </row>
    <row r="843" hidden="1">
      <c r="A843" s="5" t="s">
        <v>2526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13">
        <v>45691.0</v>
      </c>
      <c r="B845" s="6"/>
      <c r="C845" s="50" t="s">
        <v>2527</v>
      </c>
      <c r="D845" s="15">
        <v>45697.0</v>
      </c>
      <c r="E845" s="7"/>
    </row>
    <row r="846" hidden="1">
      <c r="A846" s="10"/>
      <c r="B846" s="11"/>
      <c r="C846" s="16"/>
      <c r="D846" s="11"/>
      <c r="E846" s="12"/>
    </row>
    <row r="847" hidden="1">
      <c r="A847" s="51" t="s">
        <v>3211</v>
      </c>
      <c r="B847" s="7"/>
      <c r="C847" s="16"/>
      <c r="D847" s="52" t="s">
        <v>3212</v>
      </c>
      <c r="E847" s="7"/>
    </row>
    <row r="848" hidden="1">
      <c r="A848" s="10"/>
      <c r="B848" s="12"/>
      <c r="C848" s="16"/>
      <c r="D848" s="11"/>
      <c r="E848" s="12"/>
    </row>
    <row r="849" hidden="1">
      <c r="A849" s="19" t="s">
        <v>2528</v>
      </c>
      <c r="B849" s="6"/>
      <c r="C849" s="6"/>
      <c r="D849" s="6"/>
      <c r="E849" s="7"/>
    </row>
    <row r="850" hidden="1">
      <c r="A850" s="20" t="s">
        <v>2529</v>
      </c>
      <c r="B850" s="21" t="s">
        <v>2530</v>
      </c>
      <c r="C850" s="22" t="s">
        <v>2531</v>
      </c>
      <c r="D850" s="21" t="s">
        <v>2532</v>
      </c>
      <c r="E850" s="23" t="s">
        <v>13</v>
      </c>
    </row>
    <row r="851" hidden="1">
      <c r="A851" s="53" t="s">
        <v>2533</v>
      </c>
      <c r="B851" s="25">
        <v>32856.0</v>
      </c>
      <c r="C851" s="26">
        <v>32856.0</v>
      </c>
      <c r="D851" s="27">
        <v>0.0</v>
      </c>
      <c r="E851" s="40"/>
    </row>
    <row r="852" hidden="1">
      <c r="A852" s="53" t="s">
        <v>2535</v>
      </c>
      <c r="B852" s="29">
        <v>26639.0</v>
      </c>
      <c r="C852" s="26">
        <v>23781.0</v>
      </c>
      <c r="D852" s="27">
        <v>-2858.0</v>
      </c>
      <c r="E852" s="48" t="s">
        <v>3335</v>
      </c>
    </row>
    <row r="853" hidden="1">
      <c r="A853" s="53" t="s">
        <v>2536</v>
      </c>
      <c r="B853" s="29">
        <v>400.0</v>
      </c>
      <c r="C853" s="26">
        <v>400.0</v>
      </c>
      <c r="D853" s="27">
        <v>0.0</v>
      </c>
      <c r="E853" s="40"/>
    </row>
    <row r="854" hidden="1">
      <c r="A854" s="53" t="s">
        <v>2538</v>
      </c>
      <c r="B854" s="29">
        <v>0.0</v>
      </c>
      <c r="C854" s="26"/>
      <c r="D854" s="27">
        <v>0.0</v>
      </c>
      <c r="E854" s="40"/>
    </row>
    <row r="855" hidden="1">
      <c r="A855" s="31" t="s">
        <v>2540</v>
      </c>
      <c r="B855" s="29">
        <v>0.0</v>
      </c>
      <c r="C855" s="26"/>
      <c r="D855" s="27">
        <v>0.0</v>
      </c>
      <c r="E855" s="40"/>
    </row>
    <row r="856" hidden="1">
      <c r="A856" s="31" t="s">
        <v>2541</v>
      </c>
      <c r="B856" s="29">
        <v>0.0</v>
      </c>
      <c r="C856" s="26"/>
      <c r="D856" s="27">
        <v>0.0</v>
      </c>
      <c r="E856" s="48"/>
    </row>
    <row r="857" hidden="1">
      <c r="A857" s="31" t="s">
        <v>2543</v>
      </c>
      <c r="B857" s="29">
        <v>190.0</v>
      </c>
      <c r="C857" s="26">
        <v>190.0</v>
      </c>
      <c r="D857" s="27">
        <v>0.0</v>
      </c>
      <c r="E857" s="28"/>
    </row>
    <row r="858" hidden="1">
      <c r="A858" s="31" t="s">
        <v>2545</v>
      </c>
      <c r="B858" s="29">
        <v>6320.0</v>
      </c>
      <c r="C858" s="26">
        <v>6290.0</v>
      </c>
      <c r="D858" s="27">
        <v>-30.0</v>
      </c>
      <c r="E858" s="40"/>
    </row>
    <row r="859" hidden="1">
      <c r="A859" s="54" t="s">
        <v>2546</v>
      </c>
      <c r="B859" s="29">
        <v>95145.0</v>
      </c>
      <c r="C859" s="29">
        <v>95145.0</v>
      </c>
      <c r="D859" s="27">
        <v>0.0</v>
      </c>
      <c r="E859" s="40"/>
    </row>
    <row r="860" hidden="1">
      <c r="A860" s="54" t="s">
        <v>2547</v>
      </c>
      <c r="B860" s="29">
        <v>57759.19999999998</v>
      </c>
      <c r="C860" s="55">
        <v>57759.200000000106</v>
      </c>
      <c r="D860" s="27">
        <v>1.2369127944111824E-10</v>
      </c>
      <c r="E860" s="40"/>
    </row>
    <row r="861" hidden="1">
      <c r="A861" s="54" t="s">
        <v>2548</v>
      </c>
      <c r="B861" s="29">
        <v>120290.0</v>
      </c>
      <c r="C861" s="55">
        <v>119916.0</v>
      </c>
      <c r="D861" s="27">
        <v>-374.0</v>
      </c>
      <c r="E861" s="40"/>
    </row>
    <row r="862" hidden="1">
      <c r="A862" s="54" t="s">
        <v>2549</v>
      </c>
      <c r="B862" s="29">
        <v>92555.5</v>
      </c>
      <c r="C862" s="55">
        <v>92555.5</v>
      </c>
      <c r="D862" s="27">
        <v>0.0</v>
      </c>
      <c r="E862" s="40"/>
    </row>
    <row r="863" hidden="1">
      <c r="A863" s="54" t="s">
        <v>2551</v>
      </c>
      <c r="B863" s="29">
        <v>1455.0</v>
      </c>
      <c r="C863" s="55">
        <v>1455.0</v>
      </c>
      <c r="D863" s="27">
        <v>0.0</v>
      </c>
      <c r="E863" s="40"/>
    </row>
    <row r="864" hidden="1">
      <c r="A864" s="54" t="s">
        <v>2552</v>
      </c>
      <c r="B864" s="29">
        <v>16527.0</v>
      </c>
      <c r="C864" s="55">
        <v>16527.0</v>
      </c>
      <c r="D864" s="27">
        <v>0.0</v>
      </c>
      <c r="E864" s="40"/>
    </row>
    <row r="865" hidden="1">
      <c r="A865" s="35" t="s">
        <v>2553</v>
      </c>
      <c r="B865" s="29">
        <v>433597.70000000007</v>
      </c>
      <c r="C865" s="55">
        <v>433223.7000000004</v>
      </c>
      <c r="D865" s="27">
        <v>-373.99999999965075</v>
      </c>
      <c r="E865" s="40"/>
    </row>
    <row r="866" hidden="1">
      <c r="A866" s="36" t="s">
        <v>2554</v>
      </c>
      <c r="B866" s="41">
        <v>11.999999999869033</v>
      </c>
      <c r="C866" s="58">
        <v>-2876.0000000003492</v>
      </c>
      <c r="D866" s="59">
        <v>-2888.0000000002183</v>
      </c>
      <c r="E866" s="44"/>
    </row>
    <row r="867" hidden="1"/>
    <row r="868" hidden="1"/>
    <row r="869" hidden="1">
      <c r="A869" s="5" t="s">
        <v>2558</v>
      </c>
      <c r="B869" s="6"/>
      <c r="C869" s="6"/>
      <c r="D869" s="6"/>
      <c r="E869" s="7"/>
    </row>
    <row r="870" hidden="1">
      <c r="A870" s="10"/>
      <c r="B870" s="11"/>
      <c r="C870" s="11"/>
      <c r="D870" s="11"/>
      <c r="E870" s="12"/>
    </row>
    <row r="871" hidden="1">
      <c r="A871" s="5" t="s">
        <v>2526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13">
        <v>45698.0</v>
      </c>
      <c r="B873" s="6"/>
      <c r="C873" s="50" t="s">
        <v>2527</v>
      </c>
      <c r="D873" s="15">
        <v>45704.0</v>
      </c>
      <c r="E873" s="7"/>
    </row>
    <row r="874" hidden="1">
      <c r="A874" s="10"/>
      <c r="B874" s="11"/>
      <c r="C874" s="16"/>
      <c r="D874" s="11"/>
      <c r="E874" s="12"/>
    </row>
    <row r="875" hidden="1">
      <c r="A875" s="51" t="s">
        <v>3211</v>
      </c>
      <c r="B875" s="7"/>
      <c r="C875" s="16"/>
      <c r="D875" s="52" t="s">
        <v>3212</v>
      </c>
      <c r="E875" s="7"/>
    </row>
    <row r="876" hidden="1">
      <c r="A876" s="10"/>
      <c r="B876" s="12"/>
      <c r="C876" s="16"/>
      <c r="D876" s="11"/>
      <c r="E876" s="12"/>
    </row>
    <row r="877" hidden="1">
      <c r="A877" s="19" t="s">
        <v>2528</v>
      </c>
      <c r="B877" s="6"/>
      <c r="C877" s="6"/>
      <c r="D877" s="6"/>
      <c r="E877" s="7"/>
    </row>
    <row r="878" hidden="1">
      <c r="A878" s="20" t="s">
        <v>2529</v>
      </c>
      <c r="B878" s="21" t="s">
        <v>2530</v>
      </c>
      <c r="C878" s="22" t="s">
        <v>2531</v>
      </c>
      <c r="D878" s="21" t="s">
        <v>2532</v>
      </c>
      <c r="E878" s="23" t="s">
        <v>13</v>
      </c>
    </row>
    <row r="879" hidden="1">
      <c r="A879" s="53" t="s">
        <v>2533</v>
      </c>
      <c r="B879" s="25">
        <v>25214.0</v>
      </c>
      <c r="C879" s="26">
        <v>25214.0</v>
      </c>
      <c r="D879" s="27">
        <v>0.0</v>
      </c>
      <c r="E879" s="40"/>
    </row>
    <row r="880" hidden="1">
      <c r="A880" s="53" t="s">
        <v>2535</v>
      </c>
      <c r="B880" s="29">
        <v>25736.5</v>
      </c>
      <c r="C880" s="26">
        <v>25736.5</v>
      </c>
      <c r="D880" s="27">
        <v>0.0</v>
      </c>
      <c r="E880" s="48"/>
    </row>
    <row r="881" hidden="1">
      <c r="A881" s="53" t="s">
        <v>2536</v>
      </c>
      <c r="B881" s="29">
        <v>200.0</v>
      </c>
      <c r="C881" s="26">
        <v>200.0</v>
      </c>
      <c r="D881" s="27">
        <v>0.0</v>
      </c>
      <c r="E881" s="40"/>
    </row>
    <row r="882" hidden="1">
      <c r="A882" s="53" t="s">
        <v>2538</v>
      </c>
      <c r="B882" s="29">
        <v>0.0</v>
      </c>
      <c r="C882" s="26"/>
      <c r="D882" s="27">
        <v>0.0</v>
      </c>
      <c r="E882" s="40"/>
    </row>
    <row r="883" hidden="1">
      <c r="A883" s="31" t="s">
        <v>2540</v>
      </c>
      <c r="B883" s="29">
        <v>0.0</v>
      </c>
      <c r="C883" s="26"/>
      <c r="D883" s="27">
        <v>0.0</v>
      </c>
      <c r="E883" s="40"/>
    </row>
    <row r="884" hidden="1">
      <c r="A884" s="31" t="s">
        <v>2541</v>
      </c>
      <c r="B884" s="29">
        <v>0.0</v>
      </c>
      <c r="C884" s="26"/>
      <c r="D884" s="27">
        <v>0.0</v>
      </c>
      <c r="E884" s="48"/>
    </row>
    <row r="885" hidden="1">
      <c r="A885" s="31" t="s">
        <v>2543</v>
      </c>
      <c r="B885" s="29">
        <v>3325.0</v>
      </c>
      <c r="C885" s="26">
        <v>3279.0</v>
      </c>
      <c r="D885" s="27">
        <v>-46.0</v>
      </c>
      <c r="E885" s="28"/>
    </row>
    <row r="886" hidden="1">
      <c r="A886" s="31" t="s">
        <v>2545</v>
      </c>
      <c r="B886" s="29">
        <v>6400.0</v>
      </c>
      <c r="C886" s="26">
        <v>6440.0</v>
      </c>
      <c r="D886" s="27">
        <v>40.0</v>
      </c>
      <c r="E886" s="40"/>
    </row>
    <row r="887" hidden="1">
      <c r="A887" s="54" t="s">
        <v>2546</v>
      </c>
      <c r="B887" s="29">
        <v>116702.0</v>
      </c>
      <c r="C887" s="29">
        <v>116702.0</v>
      </c>
      <c r="D887" s="27">
        <v>0.0</v>
      </c>
      <c r="E887" s="40"/>
    </row>
    <row r="888" hidden="1">
      <c r="A888" s="54" t="s">
        <v>2547</v>
      </c>
      <c r="B888" s="29">
        <v>49931.0</v>
      </c>
      <c r="C888" s="55">
        <v>49931.0</v>
      </c>
      <c r="D888" s="27">
        <v>0.0</v>
      </c>
      <c r="E888" s="40"/>
    </row>
    <row r="889" hidden="1">
      <c r="A889" s="54" t="s">
        <v>2548</v>
      </c>
      <c r="B889" s="29">
        <v>144082.0</v>
      </c>
      <c r="C889" s="55">
        <v>144082.0</v>
      </c>
      <c r="D889" s="27">
        <v>0.0</v>
      </c>
      <c r="E889" s="40"/>
    </row>
    <row r="890" hidden="1">
      <c r="A890" s="54" t="s">
        <v>2549</v>
      </c>
      <c r="B890" s="29">
        <v>105803.0</v>
      </c>
      <c r="C890" s="55">
        <v>105803.0</v>
      </c>
      <c r="D890" s="27">
        <v>0.0</v>
      </c>
      <c r="E890" s="40"/>
    </row>
    <row r="891" hidden="1">
      <c r="A891" s="54" t="s">
        <v>2551</v>
      </c>
      <c r="B891" s="29">
        <v>3562.0</v>
      </c>
      <c r="C891" s="55">
        <v>3562.0</v>
      </c>
      <c r="D891" s="27">
        <v>0.0</v>
      </c>
      <c r="E891" s="40"/>
    </row>
    <row r="892" hidden="1">
      <c r="A892" s="54" t="s">
        <v>2552</v>
      </c>
      <c r="B892" s="29">
        <v>15142.0</v>
      </c>
      <c r="C892" s="55">
        <v>15142.0</v>
      </c>
      <c r="D892" s="27">
        <v>0.0</v>
      </c>
      <c r="E892" s="40"/>
    </row>
    <row r="893" hidden="1">
      <c r="A893" s="35" t="s">
        <v>2553</v>
      </c>
      <c r="B893" s="29">
        <v>480954.0</v>
      </c>
      <c r="C893" s="55">
        <v>480954.0</v>
      </c>
      <c r="D893" s="27">
        <v>0.0</v>
      </c>
      <c r="E893" s="40"/>
    </row>
    <row r="894" hidden="1">
      <c r="A894" s="36" t="s">
        <v>2554</v>
      </c>
      <c r="B894" s="41">
        <v>1.5</v>
      </c>
      <c r="C894" s="58">
        <v>-4.5</v>
      </c>
      <c r="D894" s="59">
        <v>-6.0</v>
      </c>
      <c r="E894" s="44"/>
    </row>
    <row r="895" hidden="1"/>
    <row r="896" hidden="1"/>
    <row r="897" hidden="1">
      <c r="A897" s="5" t="s">
        <v>2558</v>
      </c>
      <c r="B897" s="6"/>
      <c r="C897" s="6"/>
      <c r="D897" s="6"/>
      <c r="E897" s="7"/>
    </row>
    <row r="898" hidden="1">
      <c r="A898" s="10"/>
      <c r="B898" s="11"/>
      <c r="C898" s="11"/>
      <c r="D898" s="11"/>
      <c r="E898" s="12"/>
    </row>
    <row r="899" hidden="1">
      <c r="A899" s="5" t="s">
        <v>2526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13">
        <v>45705.0</v>
      </c>
      <c r="B901" s="6"/>
      <c r="C901" s="50" t="s">
        <v>2527</v>
      </c>
      <c r="D901" s="15">
        <v>45711.0</v>
      </c>
      <c r="E901" s="7"/>
    </row>
    <row r="902" hidden="1">
      <c r="A902" s="10"/>
      <c r="B902" s="11"/>
      <c r="C902" s="16"/>
      <c r="D902" s="11"/>
      <c r="E902" s="12"/>
    </row>
    <row r="903" hidden="1">
      <c r="A903" s="51" t="s">
        <v>3211</v>
      </c>
      <c r="B903" s="7"/>
      <c r="C903" s="16"/>
      <c r="D903" s="52" t="s">
        <v>3212</v>
      </c>
      <c r="E903" s="7"/>
    </row>
    <row r="904" hidden="1">
      <c r="A904" s="10"/>
      <c r="B904" s="12"/>
      <c r="C904" s="16"/>
      <c r="D904" s="11"/>
      <c r="E904" s="12"/>
    </row>
    <row r="905" hidden="1">
      <c r="A905" s="19" t="s">
        <v>2528</v>
      </c>
      <c r="B905" s="6"/>
      <c r="C905" s="6"/>
      <c r="D905" s="6"/>
      <c r="E905" s="7"/>
    </row>
    <row r="906" hidden="1">
      <c r="A906" s="20" t="s">
        <v>2529</v>
      </c>
      <c r="B906" s="21" t="s">
        <v>2530</v>
      </c>
      <c r="C906" s="22" t="s">
        <v>2531</v>
      </c>
      <c r="D906" s="21" t="s">
        <v>2532</v>
      </c>
      <c r="E906" s="23" t="s">
        <v>13</v>
      </c>
    </row>
    <row r="907" hidden="1">
      <c r="A907" s="53" t="s">
        <v>2533</v>
      </c>
      <c r="B907" s="25">
        <v>31584.0</v>
      </c>
      <c r="C907" s="26">
        <v>31814.0</v>
      </c>
      <c r="D907" s="27">
        <v>230.0</v>
      </c>
      <c r="E907" s="40"/>
    </row>
    <row r="908" hidden="1">
      <c r="A908" s="53" t="s">
        <v>2535</v>
      </c>
      <c r="B908" s="29">
        <v>28694.0</v>
      </c>
      <c r="C908" s="26">
        <v>28694.0</v>
      </c>
      <c r="D908" s="27">
        <v>0.0</v>
      </c>
      <c r="E908" s="48"/>
    </row>
    <row r="909" hidden="1">
      <c r="A909" s="53" t="s">
        <v>2536</v>
      </c>
      <c r="B909" s="29">
        <v>300.0</v>
      </c>
      <c r="C909" s="26">
        <v>300.0</v>
      </c>
      <c r="D909" s="27">
        <v>0.0</v>
      </c>
      <c r="E909" s="40"/>
    </row>
    <row r="910" hidden="1">
      <c r="A910" s="53" t="s">
        <v>2538</v>
      </c>
      <c r="B910" s="29">
        <v>0.0</v>
      </c>
      <c r="C910" s="26"/>
      <c r="D910" s="27">
        <v>0.0</v>
      </c>
      <c r="E910" s="40"/>
    </row>
    <row r="911" hidden="1">
      <c r="A911" s="31" t="s">
        <v>2540</v>
      </c>
      <c r="B911" s="29">
        <v>0.0</v>
      </c>
      <c r="C911" s="26"/>
      <c r="D911" s="27">
        <v>0.0</v>
      </c>
      <c r="E911" s="40"/>
    </row>
    <row r="912" hidden="1">
      <c r="A912" s="31" t="s">
        <v>2541</v>
      </c>
      <c r="B912" s="29">
        <v>0.0</v>
      </c>
      <c r="C912" s="26"/>
      <c r="D912" s="27">
        <v>0.0</v>
      </c>
      <c r="E912" s="48"/>
    </row>
    <row r="913" hidden="1">
      <c r="A913" s="31" t="s">
        <v>2543</v>
      </c>
      <c r="B913" s="29">
        <v>2234.0</v>
      </c>
      <c r="C913" s="26">
        <v>2194.0</v>
      </c>
      <c r="D913" s="27">
        <v>-40.0</v>
      </c>
      <c r="E913" s="28" t="s">
        <v>3336</v>
      </c>
    </row>
    <row r="914" hidden="1">
      <c r="A914" s="31" t="s">
        <v>2545</v>
      </c>
      <c r="B914" s="29">
        <v>6640.0</v>
      </c>
      <c r="C914" s="26">
        <v>6720.0</v>
      </c>
      <c r="D914" s="27">
        <v>80.0</v>
      </c>
      <c r="E914" s="40"/>
    </row>
    <row r="915" hidden="1">
      <c r="A915" s="54" t="s">
        <v>2546</v>
      </c>
      <c r="B915" s="29">
        <v>106103.0</v>
      </c>
      <c r="C915" s="29">
        <v>106103.0</v>
      </c>
      <c r="D915" s="27">
        <v>0.0</v>
      </c>
      <c r="E915" s="40"/>
    </row>
    <row r="916" hidden="1">
      <c r="A916" s="54" t="s">
        <v>2547</v>
      </c>
      <c r="B916" s="29">
        <v>45140.0</v>
      </c>
      <c r="C916" s="55">
        <v>45140.0</v>
      </c>
      <c r="D916" s="27">
        <v>0.0</v>
      </c>
      <c r="E916" s="40"/>
    </row>
    <row r="917" hidden="1">
      <c r="A917" s="54" t="s">
        <v>2548</v>
      </c>
      <c r="B917" s="29">
        <v>116286.0</v>
      </c>
      <c r="C917" s="55">
        <v>116286.0</v>
      </c>
      <c r="D917" s="27">
        <v>0.0</v>
      </c>
      <c r="E917" s="40"/>
    </row>
    <row r="918" hidden="1">
      <c r="A918" s="54" t="s">
        <v>2549</v>
      </c>
      <c r="B918" s="29">
        <v>88142.0</v>
      </c>
      <c r="C918" s="55">
        <v>88142.0</v>
      </c>
      <c r="D918" s="27">
        <v>0.0</v>
      </c>
      <c r="E918" s="40"/>
    </row>
    <row r="919" hidden="1">
      <c r="A919" s="54" t="s">
        <v>2551</v>
      </c>
      <c r="B919" s="29">
        <v>1357.0</v>
      </c>
      <c r="C919" s="55">
        <v>1357.0</v>
      </c>
      <c r="D919" s="27">
        <v>0.0</v>
      </c>
      <c r="E919" s="40"/>
    </row>
    <row r="920" hidden="1">
      <c r="A920" s="54" t="s">
        <v>2552</v>
      </c>
      <c r="B920" s="29">
        <v>15079.0</v>
      </c>
      <c r="C920" s="55">
        <v>15079.0</v>
      </c>
      <c r="D920" s="27">
        <v>0.0</v>
      </c>
      <c r="E920" s="40"/>
    </row>
    <row r="921" hidden="1">
      <c r="A921" s="35" t="s">
        <v>2553</v>
      </c>
      <c r="B921" s="29">
        <v>426479.5</v>
      </c>
      <c r="C921" s="55">
        <v>426479.5</v>
      </c>
      <c r="D921" s="27">
        <v>0.0</v>
      </c>
      <c r="E921" s="40"/>
    </row>
    <row r="922" hidden="1">
      <c r="A922" s="36" t="s">
        <v>2554</v>
      </c>
      <c r="B922" s="41">
        <v>0.5</v>
      </c>
      <c r="C922" s="58">
        <v>270.5</v>
      </c>
      <c r="D922" s="59">
        <v>270.0</v>
      </c>
      <c r="E922" s="44"/>
    </row>
    <row r="923" hidden="1"/>
    <row r="924" hidden="1"/>
    <row r="925" hidden="1">
      <c r="A925" s="5" t="s">
        <v>2558</v>
      </c>
      <c r="B925" s="6"/>
      <c r="C925" s="6"/>
      <c r="D925" s="6"/>
      <c r="E925" s="7"/>
    </row>
    <row r="926" hidden="1">
      <c r="A926" s="10"/>
      <c r="B926" s="11"/>
      <c r="C926" s="11"/>
      <c r="D926" s="11"/>
      <c r="E926" s="12"/>
    </row>
    <row r="927" hidden="1">
      <c r="A927" s="5" t="s">
        <v>2526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13">
        <v>45712.0</v>
      </c>
      <c r="B929" s="6"/>
      <c r="C929" s="50" t="s">
        <v>2527</v>
      </c>
      <c r="D929" s="15">
        <v>45716.0</v>
      </c>
      <c r="E929" s="7"/>
    </row>
    <row r="930" hidden="1">
      <c r="A930" s="10"/>
      <c r="B930" s="11"/>
      <c r="C930" s="16"/>
      <c r="D930" s="11"/>
      <c r="E930" s="12"/>
    </row>
    <row r="931" hidden="1">
      <c r="A931" s="51" t="s">
        <v>3211</v>
      </c>
      <c r="B931" s="7"/>
      <c r="C931" s="16"/>
      <c r="D931" s="52" t="s">
        <v>3218</v>
      </c>
      <c r="E931" s="7"/>
    </row>
    <row r="932" hidden="1">
      <c r="A932" s="10"/>
      <c r="B932" s="12"/>
      <c r="C932" s="16"/>
      <c r="D932" s="11"/>
      <c r="E932" s="12"/>
    </row>
    <row r="933" hidden="1">
      <c r="A933" s="19" t="s">
        <v>2528</v>
      </c>
      <c r="B933" s="6"/>
      <c r="C933" s="6"/>
      <c r="D933" s="6"/>
      <c r="E933" s="7"/>
    </row>
    <row r="934" hidden="1">
      <c r="A934" s="20" t="s">
        <v>2529</v>
      </c>
      <c r="B934" s="21" t="s">
        <v>2530</v>
      </c>
      <c r="C934" s="22" t="s">
        <v>2531</v>
      </c>
      <c r="D934" s="21" t="s">
        <v>2532</v>
      </c>
      <c r="E934" s="23" t="s">
        <v>13</v>
      </c>
    </row>
    <row r="935" hidden="1">
      <c r="A935" s="53" t="s">
        <v>2533</v>
      </c>
      <c r="B935" s="25">
        <v>21177.0</v>
      </c>
      <c r="C935" s="26">
        <v>21178.0</v>
      </c>
      <c r="D935" s="27">
        <v>1.0</v>
      </c>
      <c r="E935" s="40"/>
    </row>
    <row r="936" hidden="1">
      <c r="A936" s="53" t="s">
        <v>2535</v>
      </c>
      <c r="B936" s="29">
        <v>12461.0</v>
      </c>
      <c r="C936" s="26">
        <v>12461.0</v>
      </c>
      <c r="D936" s="27">
        <v>0.0</v>
      </c>
      <c r="E936" s="48"/>
    </row>
    <row r="937" hidden="1">
      <c r="A937" s="53" t="s">
        <v>2536</v>
      </c>
      <c r="B937" s="29">
        <v>960.0</v>
      </c>
      <c r="C937" s="26">
        <v>960.0</v>
      </c>
      <c r="D937" s="27">
        <v>0.0</v>
      </c>
      <c r="E937" s="40"/>
    </row>
    <row r="938" hidden="1">
      <c r="A938" s="53" t="s">
        <v>2538</v>
      </c>
      <c r="B938" s="29">
        <v>0.0</v>
      </c>
      <c r="C938" s="26"/>
      <c r="D938" s="27">
        <v>0.0</v>
      </c>
      <c r="E938" s="40"/>
    </row>
    <row r="939" hidden="1">
      <c r="A939" s="31" t="s">
        <v>2540</v>
      </c>
      <c r="B939" s="29">
        <v>0.0</v>
      </c>
      <c r="C939" s="26"/>
      <c r="D939" s="27">
        <v>0.0</v>
      </c>
      <c r="E939" s="40"/>
    </row>
    <row r="940" hidden="1">
      <c r="A940" s="31" t="s">
        <v>2541</v>
      </c>
      <c r="B940" s="29">
        <v>0.0</v>
      </c>
      <c r="C940" s="26"/>
      <c r="D940" s="27">
        <v>0.0</v>
      </c>
      <c r="E940" s="48"/>
    </row>
    <row r="941" hidden="1">
      <c r="A941" s="31" t="s">
        <v>2543</v>
      </c>
      <c r="B941" s="29">
        <v>0.0</v>
      </c>
      <c r="C941" s="26"/>
      <c r="D941" s="27">
        <v>0.0</v>
      </c>
      <c r="E941" s="28"/>
    </row>
    <row r="942" hidden="1">
      <c r="A942" s="31" t="s">
        <v>2545</v>
      </c>
      <c r="B942" s="29">
        <v>3840.0</v>
      </c>
      <c r="C942" s="26">
        <v>3840.0</v>
      </c>
      <c r="D942" s="27">
        <v>0.0</v>
      </c>
      <c r="E942" s="40"/>
    </row>
    <row r="943" hidden="1">
      <c r="A943" s="54" t="s">
        <v>2546</v>
      </c>
      <c r="B943" s="29">
        <v>70451.0</v>
      </c>
      <c r="C943" s="29">
        <v>70451.0</v>
      </c>
      <c r="D943" s="27">
        <v>0.0</v>
      </c>
      <c r="E943" s="40"/>
    </row>
    <row r="944" hidden="1">
      <c r="A944" s="54" t="s">
        <v>2547</v>
      </c>
      <c r="B944" s="29">
        <v>26226.0</v>
      </c>
      <c r="C944" s="55">
        <v>26226.0</v>
      </c>
      <c r="D944" s="27">
        <v>0.0</v>
      </c>
      <c r="E944" s="40"/>
    </row>
    <row r="945" hidden="1">
      <c r="A945" s="54" t="s">
        <v>2548</v>
      </c>
      <c r="B945" s="29">
        <v>80588.0</v>
      </c>
      <c r="C945" s="55">
        <v>80588.0</v>
      </c>
      <c r="D945" s="27">
        <v>0.0</v>
      </c>
      <c r="E945" s="40"/>
    </row>
    <row r="946" hidden="1">
      <c r="A946" s="54" t="s">
        <v>2549</v>
      </c>
      <c r="B946" s="29">
        <v>57472.0</v>
      </c>
      <c r="C946" s="55">
        <v>57472.0</v>
      </c>
      <c r="D946" s="27">
        <v>0.0</v>
      </c>
      <c r="E946" s="40"/>
    </row>
    <row r="947" hidden="1">
      <c r="A947" s="54" t="s">
        <v>2551</v>
      </c>
      <c r="B947" s="29">
        <v>3297.0</v>
      </c>
      <c r="C947" s="55">
        <v>3297.0</v>
      </c>
      <c r="D947" s="27">
        <v>0.0</v>
      </c>
      <c r="E947" s="40"/>
    </row>
    <row r="948" hidden="1">
      <c r="A948" s="54" t="s">
        <v>2552</v>
      </c>
      <c r="B948" s="29">
        <v>10742.0</v>
      </c>
      <c r="C948" s="55">
        <v>10742.0</v>
      </c>
      <c r="D948" s="27">
        <v>0.0</v>
      </c>
      <c r="E948" s="40"/>
    </row>
    <row r="949" hidden="1">
      <c r="A949" s="35" t="s">
        <v>2553</v>
      </c>
      <c r="B949" s="29">
        <v>276472.0</v>
      </c>
      <c r="C949" s="55">
        <v>276472.0</v>
      </c>
      <c r="D949" s="27">
        <v>0.0</v>
      </c>
      <c r="E949" s="40"/>
    </row>
    <row r="950" hidden="1">
      <c r="A950" s="36" t="s">
        <v>2554</v>
      </c>
      <c r="B950" s="41">
        <v>0.0</v>
      </c>
      <c r="C950" s="58">
        <v>1.0</v>
      </c>
      <c r="D950" s="59">
        <v>1.0</v>
      </c>
      <c r="E950" s="44"/>
    </row>
    <row r="951" hidden="1"/>
    <row r="952" hidden="1"/>
    <row r="953" hidden="1">
      <c r="A953" s="5" t="s">
        <v>2558</v>
      </c>
      <c r="B953" s="6"/>
      <c r="C953" s="6"/>
      <c r="D953" s="6"/>
      <c r="E953" s="7"/>
    </row>
    <row r="954" hidden="1">
      <c r="A954" s="10"/>
      <c r="B954" s="11"/>
      <c r="C954" s="11"/>
      <c r="D954" s="11"/>
      <c r="E954" s="12"/>
    </row>
    <row r="955" hidden="1">
      <c r="A955" s="5" t="s">
        <v>2526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13">
        <v>45717.0</v>
      </c>
      <c r="B957" s="6"/>
      <c r="C957" s="50" t="s">
        <v>2527</v>
      </c>
      <c r="D957" s="15">
        <v>45718.0</v>
      </c>
      <c r="E957" s="7"/>
    </row>
    <row r="958" hidden="1">
      <c r="A958" s="10"/>
      <c r="B958" s="11"/>
      <c r="C958" s="16"/>
      <c r="D958" s="11"/>
      <c r="E958" s="12"/>
    </row>
    <row r="959" hidden="1">
      <c r="A959" s="51" t="s">
        <v>3220</v>
      </c>
      <c r="B959" s="7"/>
      <c r="C959" s="16"/>
      <c r="D959" s="52" t="s">
        <v>3212</v>
      </c>
      <c r="E959" s="7"/>
    </row>
    <row r="960" hidden="1">
      <c r="A960" s="10"/>
      <c r="B960" s="12"/>
      <c r="C960" s="16"/>
      <c r="D960" s="11"/>
      <c r="E960" s="12"/>
    </row>
    <row r="961" hidden="1">
      <c r="A961" s="19" t="s">
        <v>2528</v>
      </c>
      <c r="B961" s="6"/>
      <c r="C961" s="6"/>
      <c r="D961" s="6"/>
      <c r="E961" s="7"/>
    </row>
    <row r="962" hidden="1">
      <c r="A962" s="20" t="s">
        <v>2529</v>
      </c>
      <c r="B962" s="21" t="s">
        <v>2530</v>
      </c>
      <c r="C962" s="22" t="s">
        <v>2531</v>
      </c>
      <c r="D962" s="21" t="s">
        <v>2532</v>
      </c>
      <c r="E962" s="23" t="s">
        <v>13</v>
      </c>
    </row>
    <row r="963" hidden="1">
      <c r="A963" s="53" t="s">
        <v>2533</v>
      </c>
      <c r="B963" s="25">
        <v>10802.0</v>
      </c>
      <c r="C963" s="26">
        <v>10810.0</v>
      </c>
      <c r="D963" s="27">
        <v>8.0</v>
      </c>
      <c r="E963" s="40"/>
    </row>
    <row r="964" hidden="1">
      <c r="A964" s="53" t="s">
        <v>2535</v>
      </c>
      <c r="B964" s="29">
        <v>9332.0</v>
      </c>
      <c r="C964" s="26">
        <v>9332.0</v>
      </c>
      <c r="D964" s="27">
        <v>0.0</v>
      </c>
      <c r="E964" s="48"/>
    </row>
    <row r="965" hidden="1">
      <c r="A965" s="53" t="s">
        <v>2536</v>
      </c>
      <c r="B965" s="29">
        <v>0.0</v>
      </c>
      <c r="C965" s="26"/>
      <c r="D965" s="27">
        <v>0.0</v>
      </c>
      <c r="E965" s="40"/>
    </row>
    <row r="966" hidden="1">
      <c r="A966" s="53" t="s">
        <v>2538</v>
      </c>
      <c r="B966" s="29">
        <v>0.0</v>
      </c>
      <c r="C966" s="26"/>
      <c r="D966" s="27">
        <v>0.0</v>
      </c>
      <c r="E966" s="40"/>
    </row>
    <row r="967" hidden="1">
      <c r="A967" s="31" t="s">
        <v>2540</v>
      </c>
      <c r="B967" s="29">
        <v>0.0</v>
      </c>
      <c r="C967" s="26"/>
      <c r="D967" s="27">
        <v>0.0</v>
      </c>
      <c r="E967" s="40"/>
    </row>
    <row r="968" hidden="1">
      <c r="A968" s="31" t="s">
        <v>2541</v>
      </c>
      <c r="B968" s="29">
        <v>0.0</v>
      </c>
      <c r="C968" s="26"/>
      <c r="D968" s="27">
        <v>0.0</v>
      </c>
      <c r="E968" s="48"/>
    </row>
    <row r="969" hidden="1">
      <c r="A969" s="31" t="s">
        <v>2543</v>
      </c>
      <c r="B969" s="29">
        <v>0.0</v>
      </c>
      <c r="C969" s="26"/>
      <c r="D969" s="27">
        <v>0.0</v>
      </c>
      <c r="E969" s="28"/>
    </row>
    <row r="970" hidden="1">
      <c r="A970" s="31" t="s">
        <v>2545</v>
      </c>
      <c r="B970" s="29">
        <v>2000.0</v>
      </c>
      <c r="C970" s="26">
        <v>2000.0</v>
      </c>
      <c r="D970" s="27">
        <v>0.0</v>
      </c>
      <c r="E970" s="40"/>
    </row>
    <row r="971" hidden="1">
      <c r="A971" s="54" t="s">
        <v>2546</v>
      </c>
      <c r="B971" s="29">
        <v>40939.0</v>
      </c>
      <c r="C971" s="29">
        <v>40939.0</v>
      </c>
      <c r="D971" s="27">
        <v>0.0</v>
      </c>
      <c r="E971" s="40"/>
    </row>
    <row r="972" hidden="1">
      <c r="A972" s="54" t="s">
        <v>2547</v>
      </c>
      <c r="B972" s="29">
        <v>17100.0</v>
      </c>
      <c r="C972" s="55">
        <v>17429.0</v>
      </c>
      <c r="D972" s="27">
        <v>329.0</v>
      </c>
      <c r="E972" s="40"/>
    </row>
    <row r="973" hidden="1">
      <c r="A973" s="54" t="s">
        <v>2548</v>
      </c>
      <c r="B973" s="29">
        <v>40174.0</v>
      </c>
      <c r="C973" s="55">
        <v>40174.0</v>
      </c>
      <c r="D973" s="27">
        <v>0.0</v>
      </c>
      <c r="E973" s="40"/>
    </row>
    <row r="974" hidden="1">
      <c r="A974" s="54" t="s">
        <v>2549</v>
      </c>
      <c r="B974" s="29">
        <v>37826.0</v>
      </c>
      <c r="C974" s="55">
        <v>37826.0</v>
      </c>
      <c r="D974" s="27">
        <v>0.0</v>
      </c>
      <c r="E974" s="40"/>
    </row>
    <row r="975" hidden="1">
      <c r="A975" s="54" t="s">
        <v>2551</v>
      </c>
      <c r="B975" s="29">
        <v>2543.0</v>
      </c>
      <c r="C975" s="55">
        <v>2543.0</v>
      </c>
      <c r="D975" s="27">
        <v>0.0</v>
      </c>
      <c r="E975" s="40"/>
    </row>
    <row r="976" hidden="1">
      <c r="A976" s="54" t="s">
        <v>2552</v>
      </c>
      <c r="B976" s="29">
        <v>6875.0</v>
      </c>
      <c r="C976" s="55">
        <v>6875.0</v>
      </c>
      <c r="D976" s="27">
        <v>0.0</v>
      </c>
      <c r="E976" s="40"/>
    </row>
    <row r="977" hidden="1">
      <c r="A977" s="35" t="s">
        <v>2553</v>
      </c>
      <c r="B977" s="29">
        <v>160715.0</v>
      </c>
      <c r="C977" s="55">
        <v>161044.0</v>
      </c>
      <c r="D977" s="27">
        <v>329.0</v>
      </c>
      <c r="E977" s="40"/>
    </row>
    <row r="978" hidden="1">
      <c r="A978" s="36" t="s">
        <v>2554</v>
      </c>
      <c r="B978" s="41">
        <v>1.0</v>
      </c>
      <c r="C978" s="58">
        <v>9.0</v>
      </c>
      <c r="D978" s="59">
        <v>8.0</v>
      </c>
      <c r="E978" s="44"/>
    </row>
    <row r="979" hidden="1"/>
    <row r="980" hidden="1"/>
    <row r="981" hidden="1">
      <c r="A981" s="5" t="s">
        <v>2558</v>
      </c>
      <c r="B981" s="6"/>
      <c r="C981" s="6"/>
      <c r="D981" s="6"/>
      <c r="E981" s="7"/>
    </row>
    <row r="982" hidden="1">
      <c r="A982" s="10"/>
      <c r="B982" s="11"/>
      <c r="C982" s="11"/>
      <c r="D982" s="11"/>
      <c r="E982" s="12"/>
    </row>
    <row r="983" hidden="1">
      <c r="A983" s="5" t="s">
        <v>2526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13">
        <v>45719.0</v>
      </c>
      <c r="B985" s="6"/>
      <c r="C985" s="50" t="s">
        <v>2527</v>
      </c>
      <c r="D985" s="15">
        <v>45725.0</v>
      </c>
      <c r="E985" s="7"/>
    </row>
    <row r="986" hidden="1">
      <c r="A986" s="10"/>
      <c r="B986" s="11"/>
      <c r="C986" s="16"/>
      <c r="D986" s="11"/>
      <c r="E986" s="12"/>
    </row>
    <row r="987" hidden="1">
      <c r="A987" s="51" t="s">
        <v>3211</v>
      </c>
      <c r="B987" s="7"/>
      <c r="C987" s="16"/>
      <c r="D987" s="52" t="s">
        <v>3212</v>
      </c>
      <c r="E987" s="7"/>
    </row>
    <row r="988" hidden="1">
      <c r="A988" s="10"/>
      <c r="B988" s="12"/>
      <c r="C988" s="16"/>
      <c r="D988" s="11"/>
      <c r="E988" s="12"/>
    </row>
    <row r="989" hidden="1">
      <c r="A989" s="19" t="s">
        <v>2528</v>
      </c>
      <c r="B989" s="6"/>
      <c r="C989" s="6"/>
      <c r="D989" s="6"/>
      <c r="E989" s="7"/>
    </row>
    <row r="990" hidden="1">
      <c r="A990" s="20" t="s">
        <v>2529</v>
      </c>
      <c r="B990" s="21" t="s">
        <v>2530</v>
      </c>
      <c r="C990" s="22" t="s">
        <v>2531</v>
      </c>
      <c r="D990" s="21" t="s">
        <v>2532</v>
      </c>
      <c r="E990" s="23" t="s">
        <v>13</v>
      </c>
    </row>
    <row r="991" hidden="1">
      <c r="A991" s="53" t="s">
        <v>2533</v>
      </c>
      <c r="B991" s="25">
        <v>36582.0</v>
      </c>
      <c r="C991" s="26">
        <v>36584.0</v>
      </c>
      <c r="D991" s="27">
        <v>2.0</v>
      </c>
      <c r="E991" s="40"/>
    </row>
    <row r="992" hidden="1">
      <c r="A992" s="53" t="s">
        <v>2535</v>
      </c>
      <c r="B992" s="29">
        <v>24280.5</v>
      </c>
      <c r="C992" s="26">
        <v>24280.5</v>
      </c>
      <c r="D992" s="27">
        <v>0.0</v>
      </c>
      <c r="E992" s="48"/>
    </row>
    <row r="993" hidden="1">
      <c r="A993" s="53" t="s">
        <v>2536</v>
      </c>
      <c r="B993" s="29">
        <v>1160.0</v>
      </c>
      <c r="C993" s="26">
        <v>1160.0</v>
      </c>
      <c r="D993" s="27">
        <v>0.0</v>
      </c>
      <c r="E993" s="40"/>
    </row>
    <row r="994" hidden="1">
      <c r="A994" s="53" t="s">
        <v>2538</v>
      </c>
      <c r="B994" s="29">
        <v>0.0</v>
      </c>
      <c r="C994" s="26"/>
      <c r="D994" s="27">
        <v>0.0</v>
      </c>
      <c r="E994" s="40"/>
    </row>
    <row r="995" hidden="1">
      <c r="A995" s="31" t="s">
        <v>2540</v>
      </c>
      <c r="B995" s="29">
        <v>0.0</v>
      </c>
      <c r="C995" s="26"/>
      <c r="D995" s="27">
        <v>0.0</v>
      </c>
      <c r="E995" s="40"/>
    </row>
    <row r="996" hidden="1">
      <c r="A996" s="31" t="s">
        <v>2541</v>
      </c>
      <c r="B996" s="29">
        <v>0.0</v>
      </c>
      <c r="C996" s="26"/>
      <c r="D996" s="27">
        <v>0.0</v>
      </c>
      <c r="E996" s="48"/>
    </row>
    <row r="997" hidden="1">
      <c r="A997" s="31" t="s">
        <v>2543</v>
      </c>
      <c r="B997" s="29">
        <v>433.0</v>
      </c>
      <c r="C997" s="26">
        <v>393.0</v>
      </c>
      <c r="D997" s="27">
        <v>-40.0</v>
      </c>
      <c r="E997" s="28"/>
    </row>
    <row r="998" hidden="1">
      <c r="A998" s="31" t="s">
        <v>2545</v>
      </c>
      <c r="B998" s="29">
        <v>5640.0</v>
      </c>
      <c r="C998" s="26">
        <v>5680.0</v>
      </c>
      <c r="D998" s="27">
        <v>40.0</v>
      </c>
      <c r="E998" s="40"/>
    </row>
    <row r="999" hidden="1">
      <c r="A999" s="54" t="s">
        <v>2546</v>
      </c>
      <c r="B999" s="29">
        <v>94213.0</v>
      </c>
      <c r="C999" s="29">
        <v>94213.0</v>
      </c>
      <c r="D999" s="27">
        <v>0.0</v>
      </c>
      <c r="E999" s="40"/>
    </row>
    <row r="1000" hidden="1">
      <c r="A1000" s="54" t="s">
        <v>2547</v>
      </c>
      <c r="B1000" s="29">
        <v>41531.0</v>
      </c>
      <c r="C1000" s="55">
        <v>41531.0</v>
      </c>
      <c r="D1000" s="27">
        <v>0.0</v>
      </c>
      <c r="E1000" s="40"/>
    </row>
    <row r="1001" hidden="1">
      <c r="A1001" s="54" t="s">
        <v>2548</v>
      </c>
      <c r="B1001" s="29">
        <v>121245.0</v>
      </c>
      <c r="C1001" s="55">
        <v>119875.0</v>
      </c>
      <c r="D1001" s="27">
        <v>-1370.0</v>
      </c>
      <c r="E1001" s="40"/>
    </row>
    <row r="1002" hidden="1">
      <c r="A1002" s="54" t="s">
        <v>2549</v>
      </c>
      <c r="B1002" s="29">
        <v>96312.0</v>
      </c>
      <c r="C1002" s="55">
        <v>96312.0</v>
      </c>
      <c r="D1002" s="27">
        <v>0.0</v>
      </c>
      <c r="E1002" s="40"/>
    </row>
    <row r="1003" hidden="1">
      <c r="A1003" s="54" t="s">
        <v>2551</v>
      </c>
      <c r="B1003" s="29">
        <v>3559.0</v>
      </c>
      <c r="C1003" s="55">
        <v>3559.0</v>
      </c>
      <c r="D1003" s="27">
        <v>0.0</v>
      </c>
      <c r="E1003" s="40"/>
    </row>
    <row r="1004" hidden="1">
      <c r="A1004" s="54" t="s">
        <v>2552</v>
      </c>
      <c r="B1004" s="29">
        <v>14411.0</v>
      </c>
      <c r="C1004" s="55">
        <v>14411.0</v>
      </c>
      <c r="D1004" s="27">
        <v>0.0</v>
      </c>
      <c r="E1004" s="40"/>
    </row>
    <row r="1005" hidden="1">
      <c r="A1005" s="35" t="s">
        <v>2553</v>
      </c>
      <c r="B1005" s="29">
        <v>424955.5</v>
      </c>
      <c r="C1005" s="55">
        <v>423585.5</v>
      </c>
      <c r="D1005" s="27">
        <v>-1370.0</v>
      </c>
      <c r="E1005" s="40"/>
    </row>
    <row r="1006" hidden="1">
      <c r="A1006" s="36" t="s">
        <v>2554</v>
      </c>
      <c r="B1006" s="41">
        <v>0.0</v>
      </c>
      <c r="C1006" s="58">
        <v>2.0</v>
      </c>
      <c r="D1006" s="59">
        <v>2.0</v>
      </c>
      <c r="E1006" s="44"/>
    </row>
    <row r="1007" hidden="1"/>
    <row r="1008" hidden="1"/>
    <row r="1009" hidden="1">
      <c r="A1009" s="5" t="s">
        <v>2558</v>
      </c>
      <c r="B1009" s="6"/>
      <c r="C1009" s="6"/>
      <c r="D1009" s="6"/>
      <c r="E1009" s="7"/>
    </row>
    <row r="1010" hidden="1">
      <c r="A1010" s="10"/>
      <c r="B1010" s="11"/>
      <c r="C1010" s="11"/>
      <c r="D1010" s="11"/>
      <c r="E1010" s="12"/>
    </row>
    <row r="1011" hidden="1">
      <c r="A1011" s="5" t="s">
        <v>2526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13">
        <v>45726.0</v>
      </c>
      <c r="B1013" s="6"/>
      <c r="C1013" s="50" t="s">
        <v>2527</v>
      </c>
      <c r="D1013" s="15">
        <v>45732.0</v>
      </c>
      <c r="E1013" s="7"/>
    </row>
    <row r="1014" hidden="1">
      <c r="A1014" s="10"/>
      <c r="B1014" s="11"/>
      <c r="C1014" s="16"/>
      <c r="D1014" s="11"/>
      <c r="E1014" s="12"/>
    </row>
    <row r="1015" hidden="1">
      <c r="A1015" s="51" t="s">
        <v>3211</v>
      </c>
      <c r="B1015" s="7"/>
      <c r="C1015" s="16"/>
      <c r="D1015" s="52" t="s">
        <v>3212</v>
      </c>
      <c r="E1015" s="7"/>
    </row>
    <row r="1016" hidden="1">
      <c r="A1016" s="10"/>
      <c r="B1016" s="12"/>
      <c r="C1016" s="16"/>
      <c r="D1016" s="11"/>
      <c r="E1016" s="12"/>
    </row>
    <row r="1017" hidden="1">
      <c r="A1017" s="19" t="s">
        <v>2528</v>
      </c>
      <c r="B1017" s="6"/>
      <c r="C1017" s="6"/>
      <c r="D1017" s="6"/>
      <c r="E1017" s="7"/>
    </row>
    <row r="1018" hidden="1">
      <c r="A1018" s="20" t="s">
        <v>2529</v>
      </c>
      <c r="B1018" s="21" t="s">
        <v>2530</v>
      </c>
      <c r="C1018" s="22" t="s">
        <v>2531</v>
      </c>
      <c r="D1018" s="21" t="s">
        <v>2532</v>
      </c>
      <c r="E1018" s="23" t="s">
        <v>13</v>
      </c>
    </row>
    <row r="1019" hidden="1">
      <c r="A1019" s="53" t="s">
        <v>2533</v>
      </c>
      <c r="B1019" s="25">
        <v>24275.0</v>
      </c>
      <c r="C1019" s="26">
        <v>24282.0</v>
      </c>
      <c r="D1019" s="27">
        <v>7.0</v>
      </c>
      <c r="E1019" s="40"/>
    </row>
    <row r="1020" hidden="1">
      <c r="A1020" s="53" t="s">
        <v>2535</v>
      </c>
      <c r="B1020" s="29">
        <v>34168.0</v>
      </c>
      <c r="C1020" s="26">
        <v>34168.0</v>
      </c>
      <c r="D1020" s="27">
        <v>0.0</v>
      </c>
      <c r="E1020" s="48"/>
    </row>
    <row r="1021" hidden="1">
      <c r="A1021" s="53" t="s">
        <v>2536</v>
      </c>
      <c r="B1021" s="29">
        <v>1450.0</v>
      </c>
      <c r="C1021" s="26">
        <v>1450.0</v>
      </c>
      <c r="D1021" s="27">
        <v>0.0</v>
      </c>
      <c r="E1021" s="40"/>
    </row>
    <row r="1022" hidden="1">
      <c r="A1022" s="53" t="s">
        <v>2538</v>
      </c>
      <c r="B1022" s="29">
        <v>0.0</v>
      </c>
      <c r="C1022" s="26"/>
      <c r="D1022" s="27">
        <v>0.0</v>
      </c>
      <c r="E1022" s="40"/>
    </row>
    <row r="1023" hidden="1">
      <c r="A1023" s="31" t="s">
        <v>2540</v>
      </c>
      <c r="B1023" s="29">
        <v>0.0</v>
      </c>
      <c r="C1023" s="26"/>
      <c r="D1023" s="27">
        <v>0.0</v>
      </c>
      <c r="E1023" s="40"/>
    </row>
    <row r="1024" hidden="1">
      <c r="A1024" s="31" t="s">
        <v>2541</v>
      </c>
      <c r="B1024" s="29">
        <v>0.0</v>
      </c>
      <c r="C1024" s="26"/>
      <c r="D1024" s="27">
        <v>0.0</v>
      </c>
      <c r="E1024" s="48"/>
    </row>
    <row r="1025" hidden="1">
      <c r="A1025" s="31" t="s">
        <v>2543</v>
      </c>
      <c r="B1025" s="29">
        <v>4095.0</v>
      </c>
      <c r="C1025" s="26">
        <v>4035.0</v>
      </c>
      <c r="D1025" s="27">
        <v>-60.0</v>
      </c>
      <c r="E1025" s="28" t="s">
        <v>3337</v>
      </c>
    </row>
    <row r="1026" hidden="1">
      <c r="A1026" s="31" t="s">
        <v>2545</v>
      </c>
      <c r="B1026" s="29">
        <v>5400.0</v>
      </c>
      <c r="C1026" s="26">
        <v>5440.0</v>
      </c>
      <c r="D1026" s="27">
        <v>40.0</v>
      </c>
      <c r="E1026" s="40"/>
    </row>
    <row r="1027" hidden="1">
      <c r="A1027" s="54" t="s">
        <v>2546</v>
      </c>
      <c r="B1027" s="29">
        <v>123994.0</v>
      </c>
      <c r="C1027" s="29">
        <v>123994.0</v>
      </c>
      <c r="D1027" s="27">
        <v>0.0</v>
      </c>
      <c r="E1027" s="40"/>
    </row>
    <row r="1028" hidden="1">
      <c r="A1028" s="54" t="s">
        <v>2547</v>
      </c>
      <c r="B1028" s="29">
        <v>48132.0</v>
      </c>
      <c r="C1028" s="55">
        <v>48132.0</v>
      </c>
      <c r="D1028" s="27">
        <v>0.0</v>
      </c>
      <c r="E1028" s="40"/>
    </row>
    <row r="1029" hidden="1">
      <c r="A1029" s="54" t="s">
        <v>2548</v>
      </c>
      <c r="B1029" s="29">
        <v>140649.0</v>
      </c>
      <c r="C1029" s="55">
        <v>140649.0</v>
      </c>
      <c r="D1029" s="27">
        <v>0.0</v>
      </c>
      <c r="E1029" s="40"/>
    </row>
    <row r="1030" hidden="1">
      <c r="A1030" s="54" t="s">
        <v>2549</v>
      </c>
      <c r="B1030" s="29">
        <v>90597.0</v>
      </c>
      <c r="C1030" s="55">
        <v>90597.0</v>
      </c>
      <c r="D1030" s="27">
        <v>0.0</v>
      </c>
      <c r="E1030" s="40"/>
    </row>
    <row r="1031" hidden="1">
      <c r="A1031" s="54" t="s">
        <v>2551</v>
      </c>
      <c r="B1031" s="29">
        <v>3707.0</v>
      </c>
      <c r="C1031" s="55">
        <v>3707.0</v>
      </c>
      <c r="D1031" s="27">
        <v>0.0</v>
      </c>
      <c r="E1031" s="40"/>
    </row>
    <row r="1032" hidden="1">
      <c r="A1032" s="54" t="s">
        <v>2552</v>
      </c>
      <c r="B1032" s="29">
        <v>16462.0</v>
      </c>
      <c r="C1032" s="55">
        <v>16462.0</v>
      </c>
      <c r="D1032" s="27">
        <v>0.0</v>
      </c>
      <c r="E1032" s="40"/>
    </row>
    <row r="1033" hidden="1">
      <c r="A1033" s="35" t="s">
        <v>2553</v>
      </c>
      <c r="B1033" s="29">
        <v>476202.5</v>
      </c>
      <c r="C1033" s="55">
        <v>476202.5</v>
      </c>
      <c r="D1033" s="27">
        <v>0.0</v>
      </c>
      <c r="E1033" s="40"/>
    </row>
    <row r="1034" hidden="1">
      <c r="A1034" s="36" t="s">
        <v>2554</v>
      </c>
      <c r="B1034" s="41">
        <v>264.5</v>
      </c>
      <c r="C1034" s="58">
        <v>251.5</v>
      </c>
      <c r="D1034" s="59">
        <v>-13.0</v>
      </c>
      <c r="E1034" s="44"/>
    </row>
    <row r="1035" hidden="1"/>
    <row r="1036" hidden="1"/>
    <row r="1037" hidden="1">
      <c r="A1037" s="5" t="s">
        <v>2558</v>
      </c>
      <c r="B1037" s="6"/>
      <c r="C1037" s="6"/>
      <c r="D1037" s="6"/>
      <c r="E1037" s="7"/>
    </row>
    <row r="1038" hidden="1">
      <c r="A1038" s="10"/>
      <c r="B1038" s="11"/>
      <c r="C1038" s="11"/>
      <c r="D1038" s="11"/>
      <c r="E1038" s="12"/>
    </row>
    <row r="1039" hidden="1">
      <c r="A1039" s="5" t="s">
        <v>2526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13">
        <v>45733.0</v>
      </c>
      <c r="B1041" s="6"/>
      <c r="C1041" s="50" t="s">
        <v>2527</v>
      </c>
      <c r="D1041" s="15">
        <v>45739.0</v>
      </c>
      <c r="E1041" s="7"/>
    </row>
    <row r="1042" hidden="1">
      <c r="A1042" s="10"/>
      <c r="B1042" s="11"/>
      <c r="C1042" s="16"/>
      <c r="D1042" s="11"/>
      <c r="E1042" s="12"/>
    </row>
    <row r="1043" hidden="1">
      <c r="A1043" s="51" t="s">
        <v>3211</v>
      </c>
      <c r="B1043" s="7"/>
      <c r="C1043" s="16"/>
      <c r="D1043" s="52" t="s">
        <v>3212</v>
      </c>
      <c r="E1043" s="7"/>
    </row>
    <row r="1044" hidden="1">
      <c r="A1044" s="10"/>
      <c r="B1044" s="12"/>
      <c r="C1044" s="16"/>
      <c r="D1044" s="11"/>
      <c r="E1044" s="12"/>
    </row>
    <row r="1045" hidden="1">
      <c r="A1045" s="19" t="s">
        <v>2528</v>
      </c>
      <c r="B1045" s="6"/>
      <c r="C1045" s="6"/>
      <c r="D1045" s="6"/>
      <c r="E1045" s="7"/>
    </row>
    <row r="1046" hidden="1">
      <c r="A1046" s="20" t="s">
        <v>2529</v>
      </c>
      <c r="B1046" s="21" t="s">
        <v>2530</v>
      </c>
      <c r="C1046" s="22" t="s">
        <v>2531</v>
      </c>
      <c r="D1046" s="21" t="s">
        <v>2532</v>
      </c>
      <c r="E1046" s="23" t="s">
        <v>13</v>
      </c>
    </row>
    <row r="1047" hidden="1">
      <c r="A1047" s="53" t="s">
        <v>2533</v>
      </c>
      <c r="B1047" s="25">
        <v>29237.0</v>
      </c>
      <c r="C1047" s="26">
        <v>29218.0</v>
      </c>
      <c r="D1047" s="27">
        <v>-19.0</v>
      </c>
      <c r="E1047" s="40"/>
    </row>
    <row r="1048" hidden="1">
      <c r="A1048" s="53" t="s">
        <v>2535</v>
      </c>
      <c r="B1048" s="29">
        <v>29474.0</v>
      </c>
      <c r="C1048" s="26">
        <v>29474.0</v>
      </c>
      <c r="D1048" s="27">
        <v>0.0</v>
      </c>
      <c r="E1048" s="48"/>
    </row>
    <row r="1049" hidden="1">
      <c r="A1049" s="53" t="s">
        <v>2536</v>
      </c>
      <c r="B1049" s="29">
        <v>2330.0</v>
      </c>
      <c r="C1049" s="26">
        <v>2330.0</v>
      </c>
      <c r="D1049" s="27">
        <v>0.0</v>
      </c>
      <c r="E1049" s="40"/>
    </row>
    <row r="1050" hidden="1">
      <c r="A1050" s="53" t="s">
        <v>2538</v>
      </c>
      <c r="B1050" s="29">
        <v>0.0</v>
      </c>
      <c r="C1050" s="26"/>
      <c r="D1050" s="27">
        <v>0.0</v>
      </c>
      <c r="E1050" s="40"/>
    </row>
    <row r="1051" hidden="1">
      <c r="A1051" s="31" t="s">
        <v>2540</v>
      </c>
      <c r="B1051" s="29">
        <v>0.0</v>
      </c>
      <c r="C1051" s="26"/>
      <c r="D1051" s="27">
        <v>0.0</v>
      </c>
      <c r="E1051" s="40"/>
    </row>
    <row r="1052" hidden="1">
      <c r="A1052" s="31" t="s">
        <v>2541</v>
      </c>
      <c r="B1052" s="29">
        <v>0.0</v>
      </c>
      <c r="C1052" s="26"/>
      <c r="D1052" s="27">
        <v>0.0</v>
      </c>
      <c r="E1052" s="48"/>
    </row>
    <row r="1053" hidden="1">
      <c r="A1053" s="31" t="s">
        <v>2543</v>
      </c>
      <c r="B1053" s="29">
        <v>1163.0</v>
      </c>
      <c r="C1053" s="26">
        <v>882.0</v>
      </c>
      <c r="D1053" s="27">
        <v>-281.0</v>
      </c>
      <c r="E1053" s="28"/>
    </row>
    <row r="1054" hidden="1">
      <c r="A1054" s="31" t="s">
        <v>2545</v>
      </c>
      <c r="B1054" s="29">
        <v>5320.0</v>
      </c>
      <c r="C1054" s="26">
        <v>5600.0</v>
      </c>
      <c r="D1054" s="27">
        <v>280.0</v>
      </c>
      <c r="E1054" s="40"/>
    </row>
    <row r="1055" hidden="1">
      <c r="A1055" s="54" t="s">
        <v>2546</v>
      </c>
      <c r="B1055" s="29">
        <v>130107.0</v>
      </c>
      <c r="C1055" s="29">
        <v>130107.0</v>
      </c>
      <c r="D1055" s="27">
        <v>0.0</v>
      </c>
      <c r="E1055" s="40"/>
    </row>
    <row r="1056" hidden="1">
      <c r="A1056" s="54" t="s">
        <v>2547</v>
      </c>
      <c r="B1056" s="29">
        <v>49297.0</v>
      </c>
      <c r="C1056" s="55">
        <v>49297.0</v>
      </c>
      <c r="D1056" s="27">
        <v>0.0</v>
      </c>
      <c r="E1056" s="40"/>
    </row>
    <row r="1057" hidden="1">
      <c r="A1057" s="54" t="s">
        <v>2548</v>
      </c>
      <c r="B1057" s="29">
        <v>130903.0</v>
      </c>
      <c r="C1057" s="55">
        <v>130903.0</v>
      </c>
      <c r="D1057" s="27">
        <v>0.0</v>
      </c>
      <c r="E1057" s="40"/>
    </row>
    <row r="1058" hidden="1">
      <c r="A1058" s="54" t="s">
        <v>2549</v>
      </c>
      <c r="B1058" s="29">
        <v>93747.0</v>
      </c>
      <c r="C1058" s="55">
        <v>93747.0</v>
      </c>
      <c r="D1058" s="27">
        <v>0.0</v>
      </c>
      <c r="E1058" s="40"/>
    </row>
    <row r="1059" hidden="1">
      <c r="A1059" s="54" t="s">
        <v>2551</v>
      </c>
      <c r="B1059" s="29">
        <v>358.0</v>
      </c>
      <c r="C1059" s="55">
        <v>358.0</v>
      </c>
      <c r="D1059" s="27">
        <v>0.0</v>
      </c>
      <c r="E1059" s="40"/>
    </row>
    <row r="1060" hidden="1">
      <c r="A1060" s="54" t="s">
        <v>2552</v>
      </c>
      <c r="B1060" s="29">
        <v>15954.0</v>
      </c>
      <c r="C1060" s="55">
        <v>15954.0</v>
      </c>
      <c r="D1060" s="27">
        <v>0.0</v>
      </c>
      <c r="E1060" s="40"/>
    </row>
    <row r="1061" hidden="1">
      <c r="A1061" s="35" t="s">
        <v>2553</v>
      </c>
      <c r="B1061" s="29">
        <v>471933.8</v>
      </c>
      <c r="C1061" s="55">
        <v>471933.8</v>
      </c>
      <c r="D1061" s="27">
        <v>0.0</v>
      </c>
      <c r="E1061" s="40"/>
    </row>
    <row r="1062" hidden="1">
      <c r="A1062" s="36" t="s">
        <v>2554</v>
      </c>
      <c r="B1062" s="41">
        <v>2.1999999999970896</v>
      </c>
      <c r="C1062" s="58">
        <v>-17.79999999998836</v>
      </c>
      <c r="D1062" s="59">
        <v>-19.999999999985448</v>
      </c>
      <c r="E1062" s="44"/>
    </row>
    <row r="1063" hidden="1"/>
    <row r="1064" hidden="1"/>
    <row r="1065" hidden="1">
      <c r="A1065" s="5" t="s">
        <v>2558</v>
      </c>
      <c r="B1065" s="6"/>
      <c r="C1065" s="6"/>
      <c r="D1065" s="6"/>
      <c r="E1065" s="7"/>
    </row>
    <row r="1066" hidden="1">
      <c r="A1066" s="10"/>
      <c r="B1066" s="11"/>
      <c r="C1066" s="11"/>
      <c r="D1066" s="11"/>
      <c r="E1066" s="12"/>
    </row>
    <row r="1067" hidden="1">
      <c r="A1067" s="5" t="s">
        <v>2526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13">
        <v>45740.0</v>
      </c>
      <c r="B1069" s="6"/>
      <c r="C1069" s="50" t="s">
        <v>2527</v>
      </c>
      <c r="D1069" s="15">
        <v>45746.0</v>
      </c>
      <c r="E1069" s="7"/>
    </row>
    <row r="1070" hidden="1">
      <c r="A1070" s="10"/>
      <c r="B1070" s="11"/>
      <c r="C1070" s="16"/>
      <c r="D1070" s="11"/>
      <c r="E1070" s="12"/>
    </row>
    <row r="1071" hidden="1">
      <c r="A1071" s="51" t="s">
        <v>3211</v>
      </c>
      <c r="B1071" s="7"/>
      <c r="C1071" s="16"/>
      <c r="D1071" s="52" t="s">
        <v>3212</v>
      </c>
      <c r="E1071" s="7"/>
    </row>
    <row r="1072" hidden="1">
      <c r="A1072" s="10"/>
      <c r="B1072" s="12"/>
      <c r="C1072" s="16"/>
      <c r="D1072" s="11"/>
      <c r="E1072" s="12"/>
    </row>
    <row r="1073" hidden="1">
      <c r="A1073" s="19" t="s">
        <v>2528</v>
      </c>
      <c r="B1073" s="6"/>
      <c r="C1073" s="6"/>
      <c r="D1073" s="6"/>
      <c r="E1073" s="7"/>
    </row>
    <row r="1074" hidden="1">
      <c r="A1074" s="20" t="s">
        <v>2529</v>
      </c>
      <c r="B1074" s="21" t="s">
        <v>2530</v>
      </c>
      <c r="C1074" s="22" t="s">
        <v>2531</v>
      </c>
      <c r="D1074" s="21" t="s">
        <v>2532</v>
      </c>
      <c r="E1074" s="23" t="s">
        <v>13</v>
      </c>
    </row>
    <row r="1075" hidden="1">
      <c r="A1075" s="53" t="s">
        <v>2533</v>
      </c>
      <c r="B1075" s="25">
        <v>38869.0</v>
      </c>
      <c r="C1075" s="26">
        <v>38869.0</v>
      </c>
      <c r="D1075" s="27">
        <v>0.0</v>
      </c>
      <c r="E1075" s="40"/>
    </row>
    <row r="1076" hidden="1">
      <c r="A1076" s="53" t="s">
        <v>2535</v>
      </c>
      <c r="B1076" s="29">
        <v>27908.0</v>
      </c>
      <c r="C1076" s="26">
        <v>27908.0</v>
      </c>
      <c r="D1076" s="27">
        <v>0.0</v>
      </c>
      <c r="E1076" s="48"/>
    </row>
    <row r="1077" hidden="1">
      <c r="A1077" s="53" t="s">
        <v>2536</v>
      </c>
      <c r="B1077" s="29">
        <v>835.0</v>
      </c>
      <c r="C1077" s="26">
        <v>835.0</v>
      </c>
      <c r="D1077" s="27">
        <v>0.0</v>
      </c>
      <c r="E1077" s="40"/>
    </row>
    <row r="1078" hidden="1">
      <c r="A1078" s="53" t="s">
        <v>2538</v>
      </c>
      <c r="B1078" s="29">
        <v>0.0</v>
      </c>
      <c r="C1078" s="26"/>
      <c r="D1078" s="27">
        <v>0.0</v>
      </c>
      <c r="E1078" s="40"/>
    </row>
    <row r="1079" hidden="1">
      <c r="A1079" s="31" t="s">
        <v>2540</v>
      </c>
      <c r="B1079" s="29">
        <v>0.0</v>
      </c>
      <c r="C1079" s="26"/>
      <c r="D1079" s="27">
        <v>0.0</v>
      </c>
      <c r="E1079" s="40"/>
    </row>
    <row r="1080" hidden="1">
      <c r="A1080" s="31" t="s">
        <v>2541</v>
      </c>
      <c r="B1080" s="29">
        <v>0.0</v>
      </c>
      <c r="C1080" s="26"/>
      <c r="D1080" s="27">
        <v>0.0</v>
      </c>
      <c r="E1080" s="48"/>
    </row>
    <row r="1081" hidden="1">
      <c r="A1081" s="31" t="s">
        <v>2543</v>
      </c>
      <c r="B1081" s="29">
        <v>335.0</v>
      </c>
      <c r="C1081" s="26">
        <v>335.0</v>
      </c>
      <c r="D1081" s="27">
        <v>0.0</v>
      </c>
      <c r="E1081" s="28"/>
    </row>
    <row r="1082" hidden="1">
      <c r="A1082" s="31" t="s">
        <v>2545</v>
      </c>
      <c r="B1082" s="29">
        <v>6760.0</v>
      </c>
      <c r="C1082" s="26">
        <v>6760.0</v>
      </c>
      <c r="D1082" s="27">
        <v>0.0</v>
      </c>
      <c r="E1082" s="40"/>
    </row>
    <row r="1083" hidden="1">
      <c r="A1083" s="54" t="s">
        <v>2546</v>
      </c>
      <c r="B1083" s="29">
        <v>126885.0</v>
      </c>
      <c r="C1083" s="29">
        <v>136593.0</v>
      </c>
      <c r="D1083" s="27">
        <v>9708.0</v>
      </c>
      <c r="E1083" s="40"/>
    </row>
    <row r="1084" hidden="1">
      <c r="A1084" s="54" t="s">
        <v>2547</v>
      </c>
      <c r="B1084" s="29">
        <v>50436.0</v>
      </c>
      <c r="C1084" s="55">
        <v>50436.0</v>
      </c>
      <c r="D1084" s="27">
        <v>0.0</v>
      </c>
      <c r="E1084" s="40"/>
    </row>
    <row r="1085" hidden="1">
      <c r="A1085" s="54" t="s">
        <v>2548</v>
      </c>
      <c r="B1085" s="29">
        <v>115199.0</v>
      </c>
      <c r="C1085" s="55">
        <v>115199.0</v>
      </c>
      <c r="D1085" s="27">
        <v>0.0</v>
      </c>
      <c r="E1085" s="40"/>
    </row>
    <row r="1086" hidden="1">
      <c r="A1086" s="54" t="s">
        <v>2549</v>
      </c>
      <c r="B1086" s="29">
        <v>104081.0</v>
      </c>
      <c r="C1086" s="55">
        <v>104081.0</v>
      </c>
      <c r="D1086" s="27">
        <v>0.0</v>
      </c>
      <c r="E1086" s="40"/>
    </row>
    <row r="1087" hidden="1">
      <c r="A1087" s="54" t="s">
        <v>2551</v>
      </c>
      <c r="B1087" s="29">
        <v>3086.0</v>
      </c>
      <c r="C1087" s="55">
        <v>3086.0</v>
      </c>
      <c r="D1087" s="27">
        <v>0.0</v>
      </c>
      <c r="E1087" s="40"/>
    </row>
    <row r="1088" hidden="1">
      <c r="A1088" s="54" t="s">
        <v>2552</v>
      </c>
      <c r="B1088" s="29">
        <v>18007.0</v>
      </c>
      <c r="C1088" s="55">
        <v>18007.0</v>
      </c>
      <c r="D1088" s="27">
        <v>0.0</v>
      </c>
      <c r="E1088" s="40"/>
    </row>
    <row r="1089" hidden="1">
      <c r="A1089" s="35" t="s">
        <v>2553</v>
      </c>
      <c r="B1089" s="29">
        <v>474373.2</v>
      </c>
      <c r="C1089" s="55">
        <v>484081.2</v>
      </c>
      <c r="D1089" s="27">
        <v>9708.0</v>
      </c>
      <c r="E1089" s="40"/>
    </row>
    <row r="1090" hidden="1">
      <c r="A1090" s="36" t="s">
        <v>2554</v>
      </c>
      <c r="B1090" s="41">
        <v>20.80000000000291</v>
      </c>
      <c r="C1090" s="58">
        <v>20.79999999998836</v>
      </c>
      <c r="D1090" s="59">
        <v>-1.4551915228366852E-11</v>
      </c>
      <c r="E1090" s="44"/>
    </row>
    <row r="1091" hidden="1"/>
    <row r="1092" hidden="1"/>
    <row r="1093" hidden="1">
      <c r="A1093" s="5" t="s">
        <v>2558</v>
      </c>
      <c r="B1093" s="6"/>
      <c r="C1093" s="6"/>
      <c r="D1093" s="6"/>
      <c r="E1093" s="7"/>
    </row>
    <row r="1094" hidden="1">
      <c r="A1094" s="10"/>
      <c r="B1094" s="11"/>
      <c r="C1094" s="11"/>
      <c r="D1094" s="11"/>
      <c r="E1094" s="12"/>
    </row>
    <row r="1095" hidden="1">
      <c r="A1095" s="5" t="s">
        <v>2526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13">
        <v>45747.0</v>
      </c>
      <c r="B1097" s="6"/>
      <c r="C1097" s="50" t="s">
        <v>2527</v>
      </c>
      <c r="D1097" s="15">
        <v>45747.0</v>
      </c>
      <c r="E1097" s="7"/>
    </row>
    <row r="1098" hidden="1">
      <c r="A1098" s="10"/>
      <c r="B1098" s="11"/>
      <c r="C1098" s="16"/>
      <c r="D1098" s="11"/>
      <c r="E1098" s="12"/>
    </row>
    <row r="1099" hidden="1">
      <c r="A1099" s="51" t="s">
        <v>3211</v>
      </c>
      <c r="B1099" s="7"/>
      <c r="C1099" s="16"/>
      <c r="D1099" s="52" t="s">
        <v>3211</v>
      </c>
      <c r="E1099" s="7"/>
    </row>
    <row r="1100" hidden="1">
      <c r="A1100" s="10"/>
      <c r="B1100" s="12"/>
      <c r="C1100" s="16"/>
      <c r="D1100" s="11"/>
      <c r="E1100" s="12"/>
    </row>
    <row r="1101" hidden="1">
      <c r="A1101" s="19" t="s">
        <v>2528</v>
      </c>
      <c r="B1101" s="6"/>
      <c r="C1101" s="6"/>
      <c r="D1101" s="6"/>
      <c r="E1101" s="7"/>
    </row>
    <row r="1102" hidden="1">
      <c r="A1102" s="20" t="s">
        <v>2529</v>
      </c>
      <c r="B1102" s="21" t="s">
        <v>2530</v>
      </c>
      <c r="C1102" s="22" t="s">
        <v>2531</v>
      </c>
      <c r="D1102" s="21" t="s">
        <v>2532</v>
      </c>
      <c r="E1102" s="23" t="s">
        <v>13</v>
      </c>
    </row>
    <row r="1103" hidden="1">
      <c r="A1103" s="53" t="s">
        <v>2533</v>
      </c>
      <c r="B1103" s="25">
        <v>2358.0</v>
      </c>
      <c r="C1103" s="26">
        <v>2358.0</v>
      </c>
      <c r="D1103" s="27">
        <v>0.0</v>
      </c>
      <c r="E1103" s="40"/>
    </row>
    <row r="1104" hidden="1">
      <c r="A1104" s="53" t="s">
        <v>2535</v>
      </c>
      <c r="B1104" s="29">
        <v>3836.0</v>
      </c>
      <c r="C1104" s="26">
        <v>3836.0</v>
      </c>
      <c r="D1104" s="27">
        <v>0.0</v>
      </c>
      <c r="E1104" s="48"/>
    </row>
    <row r="1105" hidden="1">
      <c r="A1105" s="53" t="s">
        <v>2536</v>
      </c>
      <c r="B1105" s="29">
        <v>0.0</v>
      </c>
      <c r="C1105" s="26"/>
      <c r="D1105" s="27">
        <v>0.0</v>
      </c>
      <c r="E1105" s="40"/>
    </row>
    <row r="1106" hidden="1">
      <c r="A1106" s="53" t="s">
        <v>2538</v>
      </c>
      <c r="B1106" s="29">
        <v>0.0</v>
      </c>
      <c r="C1106" s="26"/>
      <c r="D1106" s="27">
        <v>0.0</v>
      </c>
      <c r="E1106" s="40"/>
    </row>
    <row r="1107" hidden="1">
      <c r="A1107" s="31" t="s">
        <v>2540</v>
      </c>
      <c r="B1107" s="29">
        <v>0.0</v>
      </c>
      <c r="C1107" s="26"/>
      <c r="D1107" s="27">
        <v>0.0</v>
      </c>
      <c r="E1107" s="40"/>
    </row>
    <row r="1108" hidden="1">
      <c r="A1108" s="31" t="s">
        <v>2541</v>
      </c>
      <c r="B1108" s="29">
        <v>0.0</v>
      </c>
      <c r="C1108" s="26"/>
      <c r="D1108" s="27">
        <v>0.0</v>
      </c>
      <c r="E1108" s="48"/>
    </row>
    <row r="1109" hidden="1">
      <c r="A1109" s="31" t="s">
        <v>2543</v>
      </c>
      <c r="B1109" s="29">
        <v>0.0</v>
      </c>
      <c r="C1109" s="26"/>
      <c r="D1109" s="27">
        <v>0.0</v>
      </c>
      <c r="E1109" s="28"/>
    </row>
    <row r="1110" hidden="1">
      <c r="A1110" s="31" t="s">
        <v>2545</v>
      </c>
      <c r="B1110" s="29">
        <v>800.0</v>
      </c>
      <c r="C1110" s="26">
        <v>840.0</v>
      </c>
      <c r="D1110" s="27">
        <v>40.0</v>
      </c>
      <c r="E1110" s="40"/>
    </row>
    <row r="1111" hidden="1">
      <c r="A1111" s="54" t="s">
        <v>2546</v>
      </c>
      <c r="B1111" s="29">
        <v>8658.0</v>
      </c>
      <c r="C1111" s="29">
        <v>8658.0</v>
      </c>
      <c r="D1111" s="27">
        <v>0.0</v>
      </c>
      <c r="E1111" s="40"/>
    </row>
    <row r="1112" hidden="1">
      <c r="A1112" s="54" t="s">
        <v>2547</v>
      </c>
      <c r="B1112" s="29">
        <v>5452.0</v>
      </c>
      <c r="C1112" s="55">
        <v>5452.0</v>
      </c>
      <c r="D1112" s="27">
        <v>0.0</v>
      </c>
      <c r="E1112" s="40"/>
    </row>
    <row r="1113" hidden="1">
      <c r="A1113" s="54" t="s">
        <v>2548</v>
      </c>
      <c r="B1113" s="29">
        <v>11818.0</v>
      </c>
      <c r="C1113" s="55">
        <v>11818.0</v>
      </c>
      <c r="D1113" s="27">
        <v>0.0</v>
      </c>
      <c r="E1113" s="40"/>
    </row>
    <row r="1114" hidden="1">
      <c r="A1114" s="54" t="s">
        <v>2549</v>
      </c>
      <c r="B1114" s="29">
        <v>11444.0</v>
      </c>
      <c r="C1114" s="55">
        <v>11444.0</v>
      </c>
      <c r="D1114" s="27">
        <v>0.0</v>
      </c>
      <c r="E1114" s="40"/>
    </row>
    <row r="1115" hidden="1">
      <c r="A1115" s="54" t="s">
        <v>2551</v>
      </c>
      <c r="B1115" s="29">
        <v>0.0</v>
      </c>
      <c r="C1115" s="55">
        <v>0.0</v>
      </c>
      <c r="D1115" s="27">
        <v>0.0</v>
      </c>
      <c r="E1115" s="40"/>
    </row>
    <row r="1116" hidden="1">
      <c r="A1116" s="54" t="s">
        <v>2552</v>
      </c>
      <c r="B1116" s="29">
        <v>952.0</v>
      </c>
      <c r="C1116" s="55">
        <v>952.0</v>
      </c>
      <c r="D1116" s="27">
        <v>0.0</v>
      </c>
      <c r="E1116" s="40"/>
    </row>
    <row r="1117" hidden="1">
      <c r="A1117" s="35" t="s">
        <v>2553</v>
      </c>
      <c r="B1117" s="29">
        <v>44366.0</v>
      </c>
      <c r="C1117" s="55">
        <v>44366.0</v>
      </c>
      <c r="D1117" s="27">
        <v>0.0</v>
      </c>
      <c r="E1117" s="40"/>
    </row>
    <row r="1118" hidden="1">
      <c r="A1118" s="36" t="s">
        <v>2554</v>
      </c>
      <c r="B1118" s="41">
        <v>0.0</v>
      </c>
      <c r="C1118" s="58">
        <v>40.0</v>
      </c>
      <c r="D1118" s="59">
        <v>40.0</v>
      </c>
      <c r="E1118" s="44"/>
    </row>
    <row r="1119" hidden="1"/>
    <row r="1120" hidden="1"/>
    <row r="1121" hidden="1">
      <c r="A1121" s="5" t="s">
        <v>2558</v>
      </c>
      <c r="B1121" s="6"/>
      <c r="C1121" s="6"/>
      <c r="D1121" s="6"/>
      <c r="E1121" s="7"/>
    </row>
    <row r="1122" hidden="1">
      <c r="A1122" s="10"/>
      <c r="B1122" s="11"/>
      <c r="C1122" s="11"/>
      <c r="D1122" s="11"/>
      <c r="E1122" s="12"/>
    </row>
    <row r="1123" hidden="1">
      <c r="A1123" s="5" t="s">
        <v>2526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13">
        <v>45748.0</v>
      </c>
      <c r="B1125" s="6"/>
      <c r="C1125" s="50" t="s">
        <v>2527</v>
      </c>
      <c r="D1125" s="15">
        <v>45753.0</v>
      </c>
      <c r="E1125" s="7"/>
    </row>
    <row r="1126" hidden="1">
      <c r="A1126" s="10"/>
      <c r="B1126" s="11"/>
      <c r="C1126" s="16"/>
      <c r="D1126" s="11"/>
      <c r="E1126" s="12"/>
    </row>
    <row r="1127" hidden="1">
      <c r="A1127" s="51" t="s">
        <v>3213</v>
      </c>
      <c r="B1127" s="7"/>
      <c r="C1127" s="16"/>
      <c r="D1127" s="52" t="s">
        <v>3212</v>
      </c>
      <c r="E1127" s="7"/>
    </row>
    <row r="1128" hidden="1">
      <c r="A1128" s="10"/>
      <c r="B1128" s="12"/>
      <c r="C1128" s="16"/>
      <c r="D1128" s="11"/>
      <c r="E1128" s="12"/>
    </row>
    <row r="1129" hidden="1">
      <c r="A1129" s="19" t="s">
        <v>2528</v>
      </c>
      <c r="B1129" s="6"/>
      <c r="C1129" s="6"/>
      <c r="D1129" s="6"/>
      <c r="E1129" s="7"/>
    </row>
    <row r="1130" hidden="1">
      <c r="A1130" s="20" t="s">
        <v>2529</v>
      </c>
      <c r="B1130" s="21" t="s">
        <v>2530</v>
      </c>
      <c r="C1130" s="22" t="s">
        <v>2531</v>
      </c>
      <c r="D1130" s="21" t="s">
        <v>2532</v>
      </c>
      <c r="E1130" s="23" t="s">
        <v>13</v>
      </c>
    </row>
    <row r="1131" hidden="1">
      <c r="A1131" s="53" t="s">
        <v>2533</v>
      </c>
      <c r="B1131" s="25">
        <v>25765.0</v>
      </c>
      <c r="C1131" s="26">
        <v>25765.0</v>
      </c>
      <c r="D1131" s="27">
        <v>0.0</v>
      </c>
      <c r="E1131" s="40"/>
    </row>
    <row r="1132" hidden="1">
      <c r="A1132" s="53" t="s">
        <v>2535</v>
      </c>
      <c r="B1132" s="29">
        <v>27205.5</v>
      </c>
      <c r="C1132" s="26">
        <v>27205.5</v>
      </c>
      <c r="D1132" s="27">
        <v>0.0</v>
      </c>
      <c r="E1132" s="48"/>
    </row>
    <row r="1133" hidden="1">
      <c r="A1133" s="53" t="s">
        <v>2536</v>
      </c>
      <c r="B1133" s="29">
        <v>150.0</v>
      </c>
      <c r="C1133" s="26">
        <v>150.0</v>
      </c>
      <c r="D1133" s="27">
        <v>0.0</v>
      </c>
      <c r="E1133" s="40"/>
    </row>
    <row r="1134" hidden="1">
      <c r="A1134" s="53" t="s">
        <v>2538</v>
      </c>
      <c r="B1134" s="29">
        <v>0.0</v>
      </c>
      <c r="C1134" s="26"/>
      <c r="D1134" s="27">
        <v>0.0</v>
      </c>
      <c r="E1134" s="40"/>
    </row>
    <row r="1135" hidden="1">
      <c r="A1135" s="31" t="s">
        <v>2540</v>
      </c>
      <c r="B1135" s="29">
        <v>0.0</v>
      </c>
      <c r="C1135" s="26"/>
      <c r="D1135" s="27">
        <v>0.0</v>
      </c>
      <c r="E1135" s="40"/>
    </row>
    <row r="1136" hidden="1">
      <c r="A1136" s="31" t="s">
        <v>2541</v>
      </c>
      <c r="B1136" s="29">
        <v>0.0</v>
      </c>
      <c r="C1136" s="26"/>
      <c r="D1136" s="27">
        <v>0.0</v>
      </c>
      <c r="E1136" s="48"/>
    </row>
    <row r="1137" hidden="1">
      <c r="A1137" s="31" t="s">
        <v>2543</v>
      </c>
      <c r="B1137" s="29">
        <v>3866.0</v>
      </c>
      <c r="C1137" s="26">
        <v>3866.0</v>
      </c>
      <c r="D1137" s="27">
        <v>0.0</v>
      </c>
      <c r="E1137" s="28" t="s">
        <v>3338</v>
      </c>
    </row>
    <row r="1138" hidden="1">
      <c r="A1138" s="31" t="s">
        <v>2545</v>
      </c>
      <c r="B1138" s="29">
        <v>6440.0</v>
      </c>
      <c r="C1138" s="26">
        <v>6480.0</v>
      </c>
      <c r="D1138" s="27">
        <v>40.0</v>
      </c>
      <c r="E1138" s="40"/>
    </row>
    <row r="1139" hidden="1">
      <c r="A1139" s="54" t="s">
        <v>2546</v>
      </c>
      <c r="B1139" s="29">
        <v>102054.0</v>
      </c>
      <c r="C1139" s="29">
        <v>102054.0</v>
      </c>
      <c r="D1139" s="27">
        <v>0.0</v>
      </c>
      <c r="E1139" s="40"/>
    </row>
    <row r="1140" hidden="1">
      <c r="A1140" s="54" t="s">
        <v>2547</v>
      </c>
      <c r="B1140" s="29">
        <v>38303.0</v>
      </c>
      <c r="C1140" s="55">
        <v>38303.0</v>
      </c>
      <c r="D1140" s="27">
        <v>0.0</v>
      </c>
      <c r="E1140" s="40"/>
    </row>
    <row r="1141" hidden="1">
      <c r="A1141" s="54" t="s">
        <v>2548</v>
      </c>
      <c r="B1141" s="29">
        <v>108718.0</v>
      </c>
      <c r="C1141" s="55">
        <v>108718.0</v>
      </c>
      <c r="D1141" s="27">
        <v>0.0</v>
      </c>
      <c r="E1141" s="40"/>
    </row>
    <row r="1142" hidden="1">
      <c r="A1142" s="54" t="s">
        <v>2549</v>
      </c>
      <c r="B1142" s="29">
        <v>85917.0</v>
      </c>
      <c r="C1142" s="55">
        <v>85917.0</v>
      </c>
      <c r="D1142" s="27">
        <v>0.0</v>
      </c>
      <c r="E1142" s="40"/>
    </row>
    <row r="1143" hidden="1">
      <c r="A1143" s="54" t="s">
        <v>2551</v>
      </c>
      <c r="B1143" s="29">
        <v>0.0</v>
      </c>
      <c r="C1143" s="55">
        <v>0.0</v>
      </c>
      <c r="D1143" s="27">
        <v>0.0</v>
      </c>
      <c r="E1143" s="40"/>
    </row>
    <row r="1144" hidden="1">
      <c r="A1144" s="54" t="s">
        <v>2552</v>
      </c>
      <c r="B1144" s="29">
        <v>9967.0</v>
      </c>
      <c r="C1144" s="55">
        <v>9967.0</v>
      </c>
      <c r="D1144" s="27">
        <v>0.0</v>
      </c>
      <c r="E1144" s="40"/>
    </row>
    <row r="1145" hidden="1">
      <c r="A1145" s="35" t="s">
        <v>2553</v>
      </c>
      <c r="B1145" s="29">
        <v>398408.9</v>
      </c>
      <c r="C1145" s="55">
        <v>398408.9</v>
      </c>
      <c r="D1145" s="27">
        <v>0.0</v>
      </c>
      <c r="E1145" s="40"/>
    </row>
    <row r="1146" hidden="1">
      <c r="A1146" s="36" t="s">
        <v>2554</v>
      </c>
      <c r="B1146" s="41">
        <v>9.60000000000582</v>
      </c>
      <c r="C1146" s="58">
        <v>49.59999999997672</v>
      </c>
      <c r="D1146" s="59">
        <v>39.999999999970896</v>
      </c>
      <c r="E1146" s="44"/>
    </row>
    <row r="1147" hidden="1"/>
    <row r="1148" hidden="1"/>
    <row r="1149" hidden="1">
      <c r="A1149" s="5" t="s">
        <v>2558</v>
      </c>
      <c r="B1149" s="6"/>
      <c r="C1149" s="6"/>
      <c r="D1149" s="6"/>
      <c r="E1149" s="7"/>
    </row>
    <row r="1150" hidden="1">
      <c r="A1150" s="10"/>
      <c r="B1150" s="11"/>
      <c r="C1150" s="11"/>
      <c r="D1150" s="11"/>
      <c r="E1150" s="12"/>
    </row>
    <row r="1151" hidden="1">
      <c r="A1151" s="5" t="s">
        <v>2526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13">
        <v>45754.0</v>
      </c>
      <c r="B1153" s="6"/>
      <c r="C1153" s="50" t="s">
        <v>2527</v>
      </c>
      <c r="D1153" s="15">
        <v>45760.0</v>
      </c>
      <c r="E1153" s="7"/>
    </row>
    <row r="1154" hidden="1">
      <c r="A1154" s="10"/>
      <c r="B1154" s="11"/>
      <c r="C1154" s="16"/>
      <c r="D1154" s="11"/>
      <c r="E1154" s="12"/>
    </row>
    <row r="1155" hidden="1">
      <c r="A1155" s="51" t="s">
        <v>3211</v>
      </c>
      <c r="B1155" s="7"/>
      <c r="C1155" s="16"/>
      <c r="D1155" s="52" t="s">
        <v>3212</v>
      </c>
      <c r="E1155" s="7"/>
    </row>
    <row r="1156" hidden="1">
      <c r="A1156" s="10"/>
      <c r="B1156" s="12"/>
      <c r="C1156" s="16"/>
      <c r="D1156" s="11"/>
      <c r="E1156" s="12"/>
    </row>
    <row r="1157" hidden="1">
      <c r="A1157" s="19" t="s">
        <v>2528</v>
      </c>
      <c r="B1157" s="6"/>
      <c r="C1157" s="6"/>
      <c r="D1157" s="6"/>
      <c r="E1157" s="7"/>
    </row>
    <row r="1158" hidden="1">
      <c r="A1158" s="20" t="s">
        <v>2529</v>
      </c>
      <c r="B1158" s="21" t="s">
        <v>2530</v>
      </c>
      <c r="C1158" s="22" t="s">
        <v>2531</v>
      </c>
      <c r="D1158" s="21" t="s">
        <v>2532</v>
      </c>
      <c r="E1158" s="23" t="s">
        <v>13</v>
      </c>
    </row>
    <row r="1159" hidden="1">
      <c r="A1159" s="53" t="s">
        <v>2533</v>
      </c>
      <c r="B1159" s="25">
        <v>30656.0</v>
      </c>
      <c r="C1159" s="26">
        <v>37562.0</v>
      </c>
      <c r="D1159" s="27">
        <v>6906.0</v>
      </c>
      <c r="E1159" s="40"/>
    </row>
    <row r="1160" hidden="1">
      <c r="A1160" s="53" t="s">
        <v>2535</v>
      </c>
      <c r="B1160" s="29">
        <v>31255.0</v>
      </c>
      <c r="C1160" s="26">
        <v>31595.0</v>
      </c>
      <c r="D1160" s="27">
        <v>340.0</v>
      </c>
      <c r="E1160" s="28" t="s">
        <v>3339</v>
      </c>
    </row>
    <row r="1161" hidden="1">
      <c r="A1161" s="53" t="s">
        <v>2536</v>
      </c>
      <c r="B1161" s="29">
        <v>7282.0</v>
      </c>
      <c r="C1161" s="26">
        <v>880.0</v>
      </c>
      <c r="D1161" s="27">
        <v>-6402.0</v>
      </c>
      <c r="E1161" s="40"/>
    </row>
    <row r="1162" hidden="1">
      <c r="A1162" s="53" t="s">
        <v>2538</v>
      </c>
      <c r="B1162" s="29">
        <v>0.0</v>
      </c>
      <c r="C1162" s="26"/>
      <c r="D1162" s="27">
        <v>0.0</v>
      </c>
      <c r="E1162" s="40"/>
    </row>
    <row r="1163" hidden="1">
      <c r="A1163" s="31" t="s">
        <v>2540</v>
      </c>
      <c r="B1163" s="29">
        <v>0.0</v>
      </c>
      <c r="C1163" s="26"/>
      <c r="D1163" s="27">
        <v>0.0</v>
      </c>
      <c r="E1163" s="40"/>
    </row>
    <row r="1164" hidden="1">
      <c r="A1164" s="31" t="s">
        <v>2541</v>
      </c>
      <c r="B1164" s="29">
        <v>2272.0</v>
      </c>
      <c r="C1164" s="26">
        <v>2275.0</v>
      </c>
      <c r="D1164" s="27">
        <v>3.0</v>
      </c>
      <c r="E1164" s="48" t="s">
        <v>3340</v>
      </c>
    </row>
    <row r="1165" hidden="1">
      <c r="A1165" s="31" t="s">
        <v>2543</v>
      </c>
      <c r="B1165" s="29">
        <v>200.0</v>
      </c>
      <c r="C1165" s="26">
        <v>200.0</v>
      </c>
      <c r="D1165" s="27">
        <v>0.0</v>
      </c>
      <c r="E1165" s="28"/>
    </row>
    <row r="1166" hidden="1">
      <c r="A1166" s="31" t="s">
        <v>2545</v>
      </c>
      <c r="B1166" s="29">
        <v>7160.0</v>
      </c>
      <c r="C1166" s="26">
        <v>7320.0</v>
      </c>
      <c r="D1166" s="27">
        <v>160.0</v>
      </c>
      <c r="E1166" s="40"/>
    </row>
    <row r="1167" hidden="1">
      <c r="A1167" s="54" t="s">
        <v>2546</v>
      </c>
      <c r="B1167" s="29">
        <v>113612.0</v>
      </c>
      <c r="C1167" s="29">
        <v>113612.0</v>
      </c>
      <c r="D1167" s="27">
        <v>0.0</v>
      </c>
      <c r="E1167" s="40"/>
    </row>
    <row r="1168" hidden="1">
      <c r="A1168" s="54" t="s">
        <v>2547</v>
      </c>
      <c r="B1168" s="29">
        <v>46776.0</v>
      </c>
      <c r="C1168" s="55">
        <v>46776.0</v>
      </c>
      <c r="D1168" s="27">
        <v>0.0</v>
      </c>
      <c r="E1168" s="40"/>
    </row>
    <row r="1169" hidden="1">
      <c r="A1169" s="54" t="s">
        <v>2548</v>
      </c>
      <c r="B1169" s="29">
        <v>118006.0</v>
      </c>
      <c r="C1169" s="55">
        <v>118006.0</v>
      </c>
      <c r="D1169" s="27">
        <v>0.0</v>
      </c>
      <c r="E1169" s="40"/>
    </row>
    <row r="1170" hidden="1">
      <c r="A1170" s="54" t="s">
        <v>2549</v>
      </c>
      <c r="B1170" s="29">
        <v>103559.0</v>
      </c>
      <c r="C1170" s="55">
        <v>103559.0</v>
      </c>
      <c r="D1170" s="27">
        <v>0.0</v>
      </c>
      <c r="E1170" s="40"/>
    </row>
    <row r="1171" hidden="1">
      <c r="A1171" s="54" t="s">
        <v>2551</v>
      </c>
      <c r="B1171" s="29">
        <v>358.0</v>
      </c>
      <c r="C1171" s="55">
        <v>358.0</v>
      </c>
      <c r="D1171" s="27">
        <v>0.0</v>
      </c>
      <c r="E1171" s="40"/>
    </row>
    <row r="1172" hidden="1">
      <c r="A1172" s="54" t="s">
        <v>2552</v>
      </c>
      <c r="B1172" s="29">
        <v>18794.0</v>
      </c>
      <c r="C1172" s="55">
        <v>18794.0</v>
      </c>
      <c r="D1172" s="27">
        <v>0.0</v>
      </c>
      <c r="E1172" s="40"/>
    </row>
    <row r="1173" hidden="1">
      <c r="A1173" s="35" t="s">
        <v>2553</v>
      </c>
      <c r="B1173" s="29">
        <v>461128.0</v>
      </c>
      <c r="C1173" s="55">
        <v>461128.0</v>
      </c>
      <c r="D1173" s="27">
        <v>0.0</v>
      </c>
      <c r="E1173" s="40"/>
    </row>
    <row r="1174" hidden="1">
      <c r="A1174" s="36" t="s">
        <v>2554</v>
      </c>
      <c r="B1174" s="41">
        <v>8.0</v>
      </c>
      <c r="C1174" s="58">
        <v>1015.0</v>
      </c>
      <c r="D1174" s="59">
        <v>1007.0</v>
      </c>
      <c r="E1174" s="44"/>
    </row>
    <row r="1175" hidden="1"/>
    <row r="1176" hidden="1"/>
    <row r="1177" hidden="1">
      <c r="A1177" s="5" t="s">
        <v>2558</v>
      </c>
      <c r="B1177" s="6"/>
      <c r="C1177" s="6"/>
      <c r="D1177" s="6"/>
      <c r="E1177" s="7"/>
    </row>
    <row r="1178" hidden="1">
      <c r="A1178" s="10"/>
      <c r="B1178" s="11"/>
      <c r="C1178" s="11"/>
      <c r="D1178" s="11"/>
      <c r="E1178" s="12"/>
    </row>
    <row r="1179" hidden="1">
      <c r="A1179" s="5" t="s">
        <v>2526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13">
        <v>45761.0</v>
      </c>
      <c r="B1181" s="6"/>
      <c r="C1181" s="50" t="s">
        <v>2527</v>
      </c>
      <c r="D1181" s="15">
        <v>45767.0</v>
      </c>
      <c r="E1181" s="7"/>
    </row>
    <row r="1182" hidden="1">
      <c r="A1182" s="10"/>
      <c r="B1182" s="11"/>
      <c r="C1182" s="16"/>
      <c r="D1182" s="11"/>
      <c r="E1182" s="12"/>
    </row>
    <row r="1183" hidden="1">
      <c r="A1183" s="51" t="s">
        <v>3211</v>
      </c>
      <c r="B1183" s="7"/>
      <c r="C1183" s="16"/>
      <c r="D1183" s="52" t="s">
        <v>3212</v>
      </c>
      <c r="E1183" s="7"/>
    </row>
    <row r="1184" hidden="1">
      <c r="A1184" s="10"/>
      <c r="B1184" s="12"/>
      <c r="C1184" s="16"/>
      <c r="D1184" s="11"/>
      <c r="E1184" s="12"/>
    </row>
    <row r="1185" hidden="1">
      <c r="A1185" s="19" t="s">
        <v>2528</v>
      </c>
      <c r="B1185" s="6"/>
      <c r="C1185" s="6"/>
      <c r="D1185" s="6"/>
      <c r="E1185" s="7"/>
    </row>
    <row r="1186" hidden="1">
      <c r="A1186" s="20" t="s">
        <v>2529</v>
      </c>
      <c r="B1186" s="21" t="s">
        <v>2530</v>
      </c>
      <c r="C1186" s="22" t="s">
        <v>2531</v>
      </c>
      <c r="D1186" s="21" t="s">
        <v>2532</v>
      </c>
      <c r="E1186" s="23" t="s">
        <v>13</v>
      </c>
    </row>
    <row r="1187" hidden="1">
      <c r="A1187" s="53" t="s">
        <v>2533</v>
      </c>
      <c r="B1187" s="25">
        <v>25302.0</v>
      </c>
      <c r="C1187" s="26">
        <v>25303.0</v>
      </c>
      <c r="D1187" s="27">
        <v>1.0</v>
      </c>
      <c r="E1187" s="40"/>
    </row>
    <row r="1188" hidden="1">
      <c r="A1188" s="53" t="s">
        <v>2535</v>
      </c>
      <c r="B1188" s="29">
        <v>34373.0</v>
      </c>
      <c r="C1188" s="26">
        <v>34373.0</v>
      </c>
      <c r="D1188" s="27">
        <v>0.0</v>
      </c>
      <c r="E1188" s="28"/>
    </row>
    <row r="1189" hidden="1">
      <c r="A1189" s="53" t="s">
        <v>2536</v>
      </c>
      <c r="B1189" s="29">
        <v>0.0</v>
      </c>
      <c r="C1189" s="26"/>
      <c r="D1189" s="27">
        <v>0.0</v>
      </c>
      <c r="E1189" s="40"/>
    </row>
    <row r="1190" hidden="1">
      <c r="A1190" s="53" t="s">
        <v>2538</v>
      </c>
      <c r="B1190" s="29">
        <v>0.0</v>
      </c>
      <c r="C1190" s="26"/>
      <c r="D1190" s="27">
        <v>0.0</v>
      </c>
      <c r="E1190" s="40"/>
    </row>
    <row r="1191" hidden="1">
      <c r="A1191" s="31" t="s">
        <v>2540</v>
      </c>
      <c r="B1191" s="29">
        <v>0.0</v>
      </c>
      <c r="C1191" s="26"/>
      <c r="D1191" s="27">
        <v>0.0</v>
      </c>
      <c r="E1191" s="40"/>
    </row>
    <row r="1192" hidden="1">
      <c r="A1192" s="31" t="s">
        <v>2541</v>
      </c>
      <c r="B1192" s="29">
        <v>0.0</v>
      </c>
      <c r="C1192" s="26"/>
      <c r="D1192" s="27">
        <v>0.0</v>
      </c>
      <c r="E1192" s="48"/>
    </row>
    <row r="1193" hidden="1">
      <c r="A1193" s="31" t="s">
        <v>2543</v>
      </c>
      <c r="B1193" s="29">
        <v>1242.0</v>
      </c>
      <c r="C1193" s="26">
        <v>1242.0</v>
      </c>
      <c r="D1193" s="27">
        <v>0.0</v>
      </c>
      <c r="E1193" s="28"/>
    </row>
    <row r="1194" hidden="1">
      <c r="A1194" s="31" t="s">
        <v>2545</v>
      </c>
      <c r="B1194" s="29">
        <v>4520.0</v>
      </c>
      <c r="C1194" s="26">
        <v>4520.0</v>
      </c>
      <c r="D1194" s="27">
        <v>0.0</v>
      </c>
      <c r="E1194" s="40"/>
    </row>
    <row r="1195" hidden="1">
      <c r="A1195" s="54" t="s">
        <v>2546</v>
      </c>
      <c r="B1195" s="29">
        <v>106162.0</v>
      </c>
      <c r="C1195" s="29">
        <v>106715.0</v>
      </c>
      <c r="D1195" s="27">
        <v>553.0</v>
      </c>
      <c r="E1195" s="40"/>
    </row>
    <row r="1196" hidden="1">
      <c r="A1196" s="54" t="s">
        <v>2547</v>
      </c>
      <c r="B1196" s="29">
        <v>43489.0</v>
      </c>
      <c r="C1196" s="55">
        <v>43489.0</v>
      </c>
      <c r="D1196" s="27">
        <v>0.0</v>
      </c>
      <c r="E1196" s="40"/>
    </row>
    <row r="1197" hidden="1">
      <c r="A1197" s="54" t="s">
        <v>2548</v>
      </c>
      <c r="B1197" s="29">
        <v>108834.0</v>
      </c>
      <c r="C1197" s="55">
        <v>108834.0</v>
      </c>
      <c r="D1197" s="27">
        <v>0.0</v>
      </c>
      <c r="E1197" s="40"/>
    </row>
    <row r="1198" hidden="1">
      <c r="A1198" s="54" t="s">
        <v>2549</v>
      </c>
      <c r="B1198" s="29">
        <v>86683.0</v>
      </c>
      <c r="C1198" s="55">
        <v>87141.0</v>
      </c>
      <c r="D1198" s="27">
        <v>458.0</v>
      </c>
      <c r="E1198" s="40"/>
    </row>
    <row r="1199" hidden="1">
      <c r="A1199" s="54" t="s">
        <v>2551</v>
      </c>
      <c r="B1199" s="29">
        <v>3124.0</v>
      </c>
      <c r="C1199" s="55">
        <v>3124.0</v>
      </c>
      <c r="D1199" s="27">
        <v>0.0</v>
      </c>
      <c r="E1199" s="40"/>
    </row>
    <row r="1200" hidden="1">
      <c r="A1200" s="54" t="s">
        <v>2552</v>
      </c>
      <c r="B1200" s="29">
        <v>11598.0</v>
      </c>
      <c r="C1200" s="55">
        <v>11598.0</v>
      </c>
      <c r="D1200" s="27">
        <v>0.0</v>
      </c>
      <c r="E1200" s="40"/>
    </row>
    <row r="1201" hidden="1">
      <c r="A1201" s="35" t="s">
        <v>2553</v>
      </c>
      <c r="B1201" s="29">
        <v>413728.5</v>
      </c>
      <c r="C1201" s="55">
        <v>414739.5</v>
      </c>
      <c r="D1201" s="27">
        <v>1011.0</v>
      </c>
      <c r="E1201" s="40"/>
    </row>
    <row r="1202" hidden="1">
      <c r="A1202" s="36" t="s">
        <v>2554</v>
      </c>
      <c r="B1202" s="41">
        <v>0.5</v>
      </c>
      <c r="C1202" s="58">
        <v>1.5</v>
      </c>
      <c r="D1202" s="59">
        <v>1.0</v>
      </c>
      <c r="E1202" s="44"/>
    </row>
    <row r="1203" hidden="1"/>
    <row r="1204" hidden="1"/>
    <row r="1205" hidden="1">
      <c r="A1205" s="5" t="s">
        <v>2558</v>
      </c>
      <c r="B1205" s="6"/>
      <c r="C1205" s="6"/>
      <c r="D1205" s="6"/>
      <c r="E1205" s="7"/>
    </row>
    <row r="1206" hidden="1">
      <c r="A1206" s="10"/>
      <c r="B1206" s="11"/>
      <c r="C1206" s="11"/>
      <c r="D1206" s="11"/>
      <c r="E1206" s="12"/>
    </row>
    <row r="1207" hidden="1">
      <c r="A1207" s="5" t="s">
        <v>2526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13">
        <v>45768.0</v>
      </c>
      <c r="B1209" s="6"/>
      <c r="C1209" s="50" t="s">
        <v>2527</v>
      </c>
      <c r="D1209" s="15">
        <v>45774.0</v>
      </c>
      <c r="E1209" s="7"/>
    </row>
    <row r="1210" hidden="1">
      <c r="A1210" s="10"/>
      <c r="B1210" s="11"/>
      <c r="C1210" s="16"/>
      <c r="D1210" s="11"/>
      <c r="E1210" s="12"/>
    </row>
    <row r="1211" hidden="1">
      <c r="A1211" s="51" t="s">
        <v>3211</v>
      </c>
      <c r="B1211" s="7"/>
      <c r="C1211" s="16"/>
      <c r="D1211" s="52" t="s">
        <v>3212</v>
      </c>
      <c r="E1211" s="7"/>
    </row>
    <row r="1212" hidden="1">
      <c r="A1212" s="10"/>
      <c r="B1212" s="12"/>
      <c r="C1212" s="16"/>
      <c r="D1212" s="11"/>
      <c r="E1212" s="12"/>
    </row>
    <row r="1213" hidden="1">
      <c r="A1213" s="19" t="s">
        <v>2528</v>
      </c>
      <c r="B1213" s="6"/>
      <c r="C1213" s="6"/>
      <c r="D1213" s="6"/>
      <c r="E1213" s="7"/>
    </row>
    <row r="1214" hidden="1">
      <c r="A1214" s="20" t="s">
        <v>2529</v>
      </c>
      <c r="B1214" s="21" t="s">
        <v>2530</v>
      </c>
      <c r="C1214" s="22" t="s">
        <v>2531</v>
      </c>
      <c r="D1214" s="21" t="s">
        <v>2532</v>
      </c>
      <c r="E1214" s="23" t="s">
        <v>13</v>
      </c>
    </row>
    <row r="1215" hidden="1">
      <c r="A1215" s="53" t="s">
        <v>2533</v>
      </c>
      <c r="B1215" s="25">
        <v>35980.0</v>
      </c>
      <c r="C1215" s="26">
        <v>35972.0</v>
      </c>
      <c r="D1215" s="27">
        <v>-8.0</v>
      </c>
      <c r="E1215" s="40"/>
    </row>
    <row r="1216" hidden="1">
      <c r="A1216" s="53" t="s">
        <v>2535</v>
      </c>
      <c r="B1216" s="29">
        <v>27970.0</v>
      </c>
      <c r="C1216" s="26">
        <v>27970.0</v>
      </c>
      <c r="D1216" s="27">
        <v>0.0</v>
      </c>
      <c r="E1216" s="28"/>
    </row>
    <row r="1217" hidden="1">
      <c r="A1217" s="53" t="s">
        <v>2536</v>
      </c>
      <c r="B1217" s="29">
        <v>600.0</v>
      </c>
      <c r="C1217" s="26">
        <v>600.0</v>
      </c>
      <c r="D1217" s="27">
        <v>0.0</v>
      </c>
      <c r="E1217" s="40"/>
    </row>
    <row r="1218" hidden="1">
      <c r="A1218" s="53" t="s">
        <v>2538</v>
      </c>
      <c r="B1218" s="29">
        <v>0.0</v>
      </c>
      <c r="C1218" s="26"/>
      <c r="D1218" s="27">
        <v>0.0</v>
      </c>
      <c r="E1218" s="40"/>
    </row>
    <row r="1219" hidden="1">
      <c r="A1219" s="31" t="s">
        <v>2540</v>
      </c>
      <c r="B1219" s="29">
        <v>0.0</v>
      </c>
      <c r="C1219" s="26"/>
      <c r="D1219" s="27">
        <v>0.0</v>
      </c>
      <c r="E1219" s="40"/>
    </row>
    <row r="1220" hidden="1">
      <c r="A1220" s="31" t="s">
        <v>2541</v>
      </c>
      <c r="B1220" s="29">
        <v>0.0</v>
      </c>
      <c r="C1220" s="26"/>
      <c r="D1220" s="27">
        <v>0.0</v>
      </c>
      <c r="E1220" s="48"/>
    </row>
    <row r="1221" hidden="1">
      <c r="A1221" s="31" t="s">
        <v>2543</v>
      </c>
      <c r="B1221" s="29">
        <v>889.0</v>
      </c>
      <c r="C1221" s="26">
        <v>889.0</v>
      </c>
      <c r="D1221" s="27">
        <v>0.0</v>
      </c>
      <c r="E1221" s="28"/>
    </row>
    <row r="1222" hidden="1">
      <c r="A1222" s="31" t="s">
        <v>2545</v>
      </c>
      <c r="B1222" s="29">
        <v>6960.0</v>
      </c>
      <c r="C1222" s="26">
        <v>6960.0</v>
      </c>
      <c r="D1222" s="27">
        <v>0.0</v>
      </c>
      <c r="E1222" s="40"/>
    </row>
    <row r="1223" hidden="1">
      <c r="A1223" s="54" t="s">
        <v>2546</v>
      </c>
      <c r="B1223" s="29">
        <v>138761.7</v>
      </c>
      <c r="C1223" s="29">
        <v>138761.69999999978</v>
      </c>
      <c r="D1223" s="27">
        <v>-2.3283064365386963E-10</v>
      </c>
      <c r="E1223" s="40"/>
    </row>
    <row r="1224" hidden="1">
      <c r="A1224" s="54" t="s">
        <v>2547</v>
      </c>
      <c r="B1224" s="29">
        <v>49758.0</v>
      </c>
      <c r="C1224" s="55">
        <v>49758.0</v>
      </c>
      <c r="D1224" s="27">
        <v>0.0</v>
      </c>
      <c r="E1224" s="40"/>
    </row>
    <row r="1225" hidden="1">
      <c r="A1225" s="54" t="s">
        <v>2548</v>
      </c>
      <c r="B1225" s="29">
        <v>118324.0</v>
      </c>
      <c r="C1225" s="55">
        <v>117317.0</v>
      </c>
      <c r="D1225" s="27">
        <v>-1007.0</v>
      </c>
      <c r="E1225" s="40"/>
    </row>
    <row r="1226" hidden="1">
      <c r="A1226" s="54" t="s">
        <v>2549</v>
      </c>
      <c r="B1226" s="29">
        <v>93601.0</v>
      </c>
      <c r="C1226" s="55">
        <v>93601.0</v>
      </c>
      <c r="D1226" s="27">
        <v>0.0</v>
      </c>
      <c r="E1226" s="40"/>
    </row>
    <row r="1227" hidden="1">
      <c r="A1227" s="54" t="s">
        <v>2551</v>
      </c>
      <c r="B1227" s="29">
        <v>2677.0</v>
      </c>
      <c r="C1227" s="55">
        <v>2677.0</v>
      </c>
      <c r="D1227" s="27">
        <v>0.0</v>
      </c>
      <c r="E1227" s="40"/>
    </row>
    <row r="1228" hidden="1">
      <c r="A1228" s="54" t="s">
        <v>2552</v>
      </c>
      <c r="B1228" s="29">
        <v>16030.0</v>
      </c>
      <c r="C1228" s="55">
        <v>16030.0</v>
      </c>
      <c r="D1228" s="27">
        <v>0.0</v>
      </c>
      <c r="E1228" s="40"/>
    </row>
    <row r="1229" hidden="1">
      <c r="A1229" s="35" t="s">
        <v>2553</v>
      </c>
      <c r="B1229" s="29">
        <v>475516.20000000007</v>
      </c>
      <c r="C1229" s="55">
        <v>474509.20000000077</v>
      </c>
      <c r="D1229" s="27">
        <v>-1006.9999999993015</v>
      </c>
      <c r="E1229" s="40"/>
    </row>
    <row r="1230" hidden="1">
      <c r="A1230" s="36" t="s">
        <v>2554</v>
      </c>
      <c r="B1230" s="41">
        <v>4.499999999956344</v>
      </c>
      <c r="C1230" s="58">
        <v>-3.5000000009895302</v>
      </c>
      <c r="D1230" s="59">
        <v>-8.000000000945874</v>
      </c>
      <c r="E1230" s="44"/>
    </row>
    <row r="1231" hidden="1"/>
    <row r="1232" hidden="1"/>
    <row r="1233" hidden="1">
      <c r="A1233" s="5" t="s">
        <v>2558</v>
      </c>
      <c r="B1233" s="6"/>
      <c r="C1233" s="6"/>
      <c r="D1233" s="6"/>
      <c r="E1233" s="7"/>
    </row>
    <row r="1234" hidden="1">
      <c r="A1234" s="10"/>
      <c r="B1234" s="11"/>
      <c r="C1234" s="11"/>
      <c r="D1234" s="11"/>
      <c r="E1234" s="12"/>
    </row>
    <row r="1235" hidden="1">
      <c r="A1235" s="5" t="s">
        <v>2526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13">
        <v>45775.0</v>
      </c>
      <c r="B1237" s="6"/>
      <c r="C1237" s="50" t="s">
        <v>2527</v>
      </c>
      <c r="D1237" s="15">
        <v>45777.0</v>
      </c>
      <c r="E1237" s="7"/>
    </row>
    <row r="1238" hidden="1">
      <c r="A1238" s="10"/>
      <c r="B1238" s="11"/>
      <c r="C1238" s="16"/>
      <c r="D1238" s="11"/>
      <c r="E1238" s="12"/>
    </row>
    <row r="1239" hidden="1">
      <c r="A1239" s="51" t="s">
        <v>3211</v>
      </c>
      <c r="B1239" s="7"/>
      <c r="C1239" s="16"/>
      <c r="D1239" s="52" t="s">
        <v>3214</v>
      </c>
      <c r="E1239" s="7"/>
    </row>
    <row r="1240" hidden="1">
      <c r="A1240" s="10"/>
      <c r="B1240" s="12"/>
      <c r="C1240" s="16"/>
      <c r="D1240" s="11"/>
      <c r="E1240" s="12"/>
    </row>
    <row r="1241" hidden="1">
      <c r="A1241" s="19" t="s">
        <v>2528</v>
      </c>
      <c r="B1241" s="6"/>
      <c r="C1241" s="6"/>
      <c r="D1241" s="6"/>
      <c r="E1241" s="7"/>
    </row>
    <row r="1242" hidden="1">
      <c r="A1242" s="20" t="s">
        <v>2529</v>
      </c>
      <c r="B1242" s="21" t="s">
        <v>2530</v>
      </c>
      <c r="C1242" s="22" t="s">
        <v>2531</v>
      </c>
      <c r="D1242" s="21" t="s">
        <v>2532</v>
      </c>
      <c r="E1242" s="23" t="s">
        <v>13</v>
      </c>
    </row>
    <row r="1243" hidden="1">
      <c r="A1243" s="53" t="s">
        <v>2533</v>
      </c>
      <c r="B1243" s="25">
        <v>7831.0</v>
      </c>
      <c r="C1243" s="26">
        <v>7831.0</v>
      </c>
      <c r="D1243" s="27">
        <v>0.0</v>
      </c>
      <c r="E1243" s="40"/>
    </row>
    <row r="1244" hidden="1">
      <c r="A1244" s="53" t="s">
        <v>2535</v>
      </c>
      <c r="B1244" s="29">
        <v>11148.0</v>
      </c>
      <c r="C1244" s="26">
        <v>11148.0</v>
      </c>
      <c r="D1244" s="27">
        <v>0.0</v>
      </c>
      <c r="E1244" s="28"/>
    </row>
    <row r="1245" hidden="1">
      <c r="A1245" s="53" t="s">
        <v>2536</v>
      </c>
      <c r="B1245" s="29">
        <v>0.0</v>
      </c>
      <c r="C1245" s="26"/>
      <c r="D1245" s="27">
        <v>0.0</v>
      </c>
      <c r="E1245" s="40"/>
    </row>
    <row r="1246" hidden="1">
      <c r="A1246" s="53" t="s">
        <v>2538</v>
      </c>
      <c r="B1246" s="29">
        <v>0.0</v>
      </c>
      <c r="C1246" s="26"/>
      <c r="D1246" s="27">
        <v>0.0</v>
      </c>
      <c r="E1246" s="40"/>
    </row>
    <row r="1247" hidden="1">
      <c r="A1247" s="31" t="s">
        <v>2540</v>
      </c>
      <c r="B1247" s="29">
        <v>0.0</v>
      </c>
      <c r="C1247" s="26"/>
      <c r="D1247" s="27">
        <v>0.0</v>
      </c>
      <c r="E1247" s="40"/>
    </row>
    <row r="1248" hidden="1">
      <c r="A1248" s="31" t="s">
        <v>2541</v>
      </c>
      <c r="B1248" s="29">
        <v>3780.0</v>
      </c>
      <c r="C1248" s="26">
        <v>3780.0</v>
      </c>
      <c r="D1248" s="27">
        <v>0.0</v>
      </c>
      <c r="E1248" s="48"/>
    </row>
    <row r="1249" hidden="1">
      <c r="A1249" s="31" t="s">
        <v>2543</v>
      </c>
      <c r="B1249" s="29">
        <v>50.0</v>
      </c>
      <c r="C1249" s="26">
        <v>50.0</v>
      </c>
      <c r="D1249" s="27">
        <v>0.0</v>
      </c>
      <c r="E1249" s="28"/>
    </row>
    <row r="1250" hidden="1">
      <c r="A1250" s="31" t="s">
        <v>2545</v>
      </c>
      <c r="B1250" s="29">
        <v>2640.0</v>
      </c>
      <c r="C1250" s="26">
        <v>2640.0</v>
      </c>
      <c r="D1250" s="27">
        <v>0.0</v>
      </c>
      <c r="E1250" s="40"/>
    </row>
    <row r="1251" hidden="1">
      <c r="A1251" s="54" t="s">
        <v>2546</v>
      </c>
      <c r="B1251" s="29">
        <v>40035.0</v>
      </c>
      <c r="C1251" s="29">
        <v>40035.0</v>
      </c>
      <c r="D1251" s="27">
        <v>0.0</v>
      </c>
      <c r="E1251" s="40"/>
    </row>
    <row r="1252" hidden="1">
      <c r="A1252" s="54" t="s">
        <v>2547</v>
      </c>
      <c r="B1252" s="29">
        <v>16097.0</v>
      </c>
      <c r="C1252" s="55">
        <v>16097.0</v>
      </c>
      <c r="D1252" s="27">
        <v>0.0</v>
      </c>
      <c r="E1252" s="40"/>
    </row>
    <row r="1253" hidden="1">
      <c r="A1253" s="54" t="s">
        <v>2548</v>
      </c>
      <c r="B1253" s="29">
        <v>31738.0</v>
      </c>
      <c r="C1253" s="55">
        <v>31409.0</v>
      </c>
      <c r="D1253" s="27">
        <v>-329.0</v>
      </c>
      <c r="E1253" s="40"/>
    </row>
    <row r="1254" hidden="1">
      <c r="A1254" s="54" t="s">
        <v>2549</v>
      </c>
      <c r="B1254" s="29">
        <v>34772.0</v>
      </c>
      <c r="C1254" s="55">
        <v>34772.0</v>
      </c>
      <c r="D1254" s="27">
        <v>0.0</v>
      </c>
      <c r="E1254" s="40"/>
    </row>
    <row r="1255" hidden="1">
      <c r="A1255" s="54" t="s">
        <v>2551</v>
      </c>
      <c r="B1255" s="29">
        <v>1010.0</v>
      </c>
      <c r="C1255" s="55">
        <v>1010.0</v>
      </c>
      <c r="D1255" s="27">
        <v>0.0</v>
      </c>
      <c r="E1255" s="40"/>
    </row>
    <row r="1256" hidden="1">
      <c r="A1256" s="54" t="s">
        <v>2552</v>
      </c>
      <c r="B1256" s="29">
        <v>5860.0</v>
      </c>
      <c r="C1256" s="55">
        <v>5860.0</v>
      </c>
      <c r="D1256" s="27">
        <v>0.0</v>
      </c>
      <c r="E1256" s="40"/>
    </row>
    <row r="1257" hidden="1">
      <c r="A1257" s="35" t="s">
        <v>2553</v>
      </c>
      <c r="B1257" s="29">
        <v>149097.0</v>
      </c>
      <c r="C1257" s="55">
        <v>148768.0</v>
      </c>
      <c r="D1257" s="27">
        <v>-329.0</v>
      </c>
      <c r="E1257" s="40"/>
    </row>
    <row r="1258" hidden="1">
      <c r="A1258" s="36" t="s">
        <v>2554</v>
      </c>
      <c r="B1258" s="41">
        <v>4.0</v>
      </c>
      <c r="C1258" s="58">
        <v>4.0</v>
      </c>
      <c r="D1258" s="59">
        <v>0.0</v>
      </c>
      <c r="E1258" s="44"/>
    </row>
    <row r="1259" hidden="1"/>
    <row r="1260" hidden="1"/>
    <row r="1261" hidden="1">
      <c r="A1261" s="5" t="s">
        <v>2558</v>
      </c>
      <c r="B1261" s="6"/>
      <c r="C1261" s="6"/>
      <c r="D1261" s="6"/>
      <c r="E1261" s="7"/>
    </row>
    <row r="1262" hidden="1">
      <c r="A1262" s="10"/>
      <c r="B1262" s="11"/>
      <c r="C1262" s="11"/>
      <c r="D1262" s="11"/>
      <c r="E1262" s="12"/>
    </row>
    <row r="1263" hidden="1">
      <c r="A1263" s="5" t="s">
        <v>2526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13">
        <v>45778.0</v>
      </c>
      <c r="B1265" s="6"/>
      <c r="C1265" s="50" t="s">
        <v>2527</v>
      </c>
      <c r="D1265" s="15">
        <v>45781.0</v>
      </c>
      <c r="E1265" s="7"/>
    </row>
    <row r="1266" hidden="1">
      <c r="A1266" s="10"/>
      <c r="B1266" s="11"/>
      <c r="C1266" s="16"/>
      <c r="D1266" s="11"/>
      <c r="E1266" s="12"/>
    </row>
    <row r="1267" hidden="1">
      <c r="A1267" s="51" t="s">
        <v>3267</v>
      </c>
      <c r="B1267" s="7"/>
      <c r="C1267" s="16"/>
      <c r="D1267" s="52" t="s">
        <v>3212</v>
      </c>
      <c r="E1267" s="7"/>
    </row>
    <row r="1268" hidden="1">
      <c r="A1268" s="10"/>
      <c r="B1268" s="12"/>
      <c r="C1268" s="16"/>
      <c r="D1268" s="11"/>
      <c r="E1268" s="12"/>
    </row>
    <row r="1269" hidden="1">
      <c r="A1269" s="19" t="s">
        <v>2528</v>
      </c>
      <c r="B1269" s="6"/>
      <c r="C1269" s="6"/>
      <c r="D1269" s="6"/>
      <c r="E1269" s="7"/>
    </row>
    <row r="1270" hidden="1">
      <c r="A1270" s="20" t="s">
        <v>2529</v>
      </c>
      <c r="B1270" s="21" t="s">
        <v>2530</v>
      </c>
      <c r="C1270" s="22" t="s">
        <v>2531</v>
      </c>
      <c r="D1270" s="21" t="s">
        <v>2532</v>
      </c>
      <c r="E1270" s="23" t="s">
        <v>13</v>
      </c>
    </row>
    <row r="1271" hidden="1">
      <c r="A1271" s="53" t="s">
        <v>2533</v>
      </c>
      <c r="B1271" s="25">
        <v>17935.0</v>
      </c>
      <c r="C1271" s="26">
        <v>17946.0</v>
      </c>
      <c r="D1271" s="27">
        <v>11.0</v>
      </c>
      <c r="E1271" s="40"/>
    </row>
    <row r="1272" hidden="1">
      <c r="A1272" s="53" t="s">
        <v>2535</v>
      </c>
      <c r="B1272" s="29">
        <v>22282.5</v>
      </c>
      <c r="C1272" s="26">
        <v>22282.5</v>
      </c>
      <c r="D1272" s="27">
        <v>0.0</v>
      </c>
      <c r="E1272" s="28"/>
    </row>
    <row r="1273" hidden="1">
      <c r="A1273" s="53" t="s">
        <v>2536</v>
      </c>
      <c r="B1273" s="29">
        <v>320.0</v>
      </c>
      <c r="C1273" s="26">
        <v>320.0</v>
      </c>
      <c r="D1273" s="27">
        <v>0.0</v>
      </c>
      <c r="E1273" s="40"/>
    </row>
    <row r="1274" hidden="1">
      <c r="A1274" s="53" t="s">
        <v>2538</v>
      </c>
      <c r="B1274" s="29">
        <v>0.0</v>
      </c>
      <c r="C1274" s="26"/>
      <c r="D1274" s="27">
        <v>0.0</v>
      </c>
      <c r="E1274" s="40"/>
    </row>
    <row r="1275" hidden="1">
      <c r="A1275" s="31" t="s">
        <v>2540</v>
      </c>
      <c r="B1275" s="29">
        <v>0.0</v>
      </c>
      <c r="C1275" s="26"/>
      <c r="D1275" s="27">
        <v>0.0</v>
      </c>
      <c r="E1275" s="40"/>
    </row>
    <row r="1276" hidden="1">
      <c r="A1276" s="31" t="s">
        <v>2541</v>
      </c>
      <c r="B1276" s="29">
        <v>0.0</v>
      </c>
      <c r="C1276" s="26"/>
      <c r="D1276" s="27">
        <v>0.0</v>
      </c>
      <c r="E1276" s="48"/>
    </row>
    <row r="1277" hidden="1">
      <c r="A1277" s="31" t="s">
        <v>2543</v>
      </c>
      <c r="B1277" s="29">
        <v>2200.0</v>
      </c>
      <c r="C1277" s="26">
        <v>2200.0</v>
      </c>
      <c r="D1277" s="27">
        <v>0.0</v>
      </c>
      <c r="E1277" s="28" t="s">
        <v>3341</v>
      </c>
    </row>
    <row r="1278" hidden="1">
      <c r="A1278" s="31" t="s">
        <v>2545</v>
      </c>
      <c r="B1278" s="29">
        <v>3400.0</v>
      </c>
      <c r="C1278" s="26">
        <v>3400.0</v>
      </c>
      <c r="D1278" s="27">
        <v>0.0</v>
      </c>
      <c r="E1278" s="40"/>
    </row>
    <row r="1279" hidden="1">
      <c r="A1279" s="54" t="s">
        <v>2546</v>
      </c>
      <c r="B1279" s="29">
        <v>76984.0</v>
      </c>
      <c r="C1279" s="29">
        <v>76984.0</v>
      </c>
      <c r="D1279" s="27">
        <v>0.0</v>
      </c>
      <c r="E1279" s="40"/>
    </row>
    <row r="1280" hidden="1">
      <c r="A1280" s="54" t="s">
        <v>2547</v>
      </c>
      <c r="B1280" s="29">
        <v>30825.0</v>
      </c>
      <c r="C1280" s="55">
        <v>30825.0</v>
      </c>
      <c r="D1280" s="27">
        <v>0.0</v>
      </c>
      <c r="E1280" s="40"/>
    </row>
    <row r="1281" hidden="1">
      <c r="A1281" s="54" t="s">
        <v>2548</v>
      </c>
      <c r="B1281" s="29">
        <v>68486.0</v>
      </c>
      <c r="C1281" s="55">
        <v>68486.0</v>
      </c>
      <c r="D1281" s="27">
        <v>0.0</v>
      </c>
      <c r="E1281" s="40"/>
    </row>
    <row r="1282" hidden="1">
      <c r="A1282" s="54" t="s">
        <v>2549</v>
      </c>
      <c r="B1282" s="29">
        <v>59415.0</v>
      </c>
      <c r="C1282" s="55">
        <v>59415.0</v>
      </c>
      <c r="D1282" s="27">
        <v>0.0</v>
      </c>
      <c r="E1282" s="40"/>
    </row>
    <row r="1283" hidden="1">
      <c r="A1283" s="54" t="s">
        <v>2551</v>
      </c>
      <c r="B1283" s="29">
        <v>2675.0</v>
      </c>
      <c r="C1283" s="55">
        <v>2675.0</v>
      </c>
      <c r="D1283" s="27">
        <v>0.0</v>
      </c>
      <c r="E1283" s="40"/>
    </row>
    <row r="1284" hidden="1">
      <c r="A1284" s="54" t="s">
        <v>2552</v>
      </c>
      <c r="B1284" s="29">
        <v>10724.0</v>
      </c>
      <c r="C1284" s="55">
        <v>10724.0</v>
      </c>
      <c r="D1284" s="27">
        <v>0.0</v>
      </c>
      <c r="E1284" s="40"/>
    </row>
    <row r="1285" hidden="1">
      <c r="A1285" s="35" t="s">
        <v>2553</v>
      </c>
      <c r="B1285" s="29">
        <v>284521.0</v>
      </c>
      <c r="C1285" s="55">
        <v>284521.0</v>
      </c>
      <c r="D1285" s="27">
        <v>0.0</v>
      </c>
      <c r="E1285" s="40"/>
    </row>
    <row r="1286" hidden="1">
      <c r="A1286" s="36" t="s">
        <v>2554</v>
      </c>
      <c r="B1286" s="41">
        <v>1.5</v>
      </c>
      <c r="C1286" s="58">
        <v>12.5</v>
      </c>
      <c r="D1286" s="59">
        <v>11.0</v>
      </c>
      <c r="E1286" s="44"/>
    </row>
    <row r="1287" hidden="1"/>
    <row r="1288" hidden="1"/>
    <row r="1289" hidden="1">
      <c r="A1289" s="5" t="s">
        <v>2558</v>
      </c>
      <c r="B1289" s="6"/>
      <c r="C1289" s="6"/>
      <c r="D1289" s="6"/>
      <c r="E1289" s="7"/>
    </row>
    <row r="1290" hidden="1">
      <c r="A1290" s="10"/>
      <c r="B1290" s="11"/>
      <c r="C1290" s="11"/>
      <c r="D1290" s="11"/>
      <c r="E1290" s="12"/>
    </row>
    <row r="1291" hidden="1">
      <c r="A1291" s="5" t="s">
        <v>2526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13">
        <v>45782.0</v>
      </c>
      <c r="B1293" s="6"/>
      <c r="C1293" s="50" t="s">
        <v>2527</v>
      </c>
      <c r="D1293" s="15">
        <v>45788.0</v>
      </c>
      <c r="E1293" s="7"/>
    </row>
    <row r="1294" hidden="1">
      <c r="A1294" s="10"/>
      <c r="B1294" s="11"/>
      <c r="C1294" s="16"/>
      <c r="D1294" s="11"/>
      <c r="E1294" s="12"/>
    </row>
    <row r="1295" hidden="1">
      <c r="A1295" s="51" t="s">
        <v>3211</v>
      </c>
      <c r="B1295" s="7"/>
      <c r="C1295" s="16"/>
      <c r="D1295" s="52" t="s">
        <v>3212</v>
      </c>
      <c r="E1295" s="7"/>
    </row>
    <row r="1296" hidden="1">
      <c r="A1296" s="10"/>
      <c r="B1296" s="12"/>
      <c r="C1296" s="16"/>
      <c r="D1296" s="11"/>
      <c r="E1296" s="12"/>
    </row>
    <row r="1297" hidden="1">
      <c r="A1297" s="19" t="s">
        <v>2528</v>
      </c>
      <c r="B1297" s="6"/>
      <c r="C1297" s="6"/>
      <c r="D1297" s="6"/>
      <c r="E1297" s="7"/>
    </row>
    <row r="1298" hidden="1">
      <c r="A1298" s="20" t="s">
        <v>2529</v>
      </c>
      <c r="B1298" s="21" t="s">
        <v>2530</v>
      </c>
      <c r="C1298" s="22" t="s">
        <v>2531</v>
      </c>
      <c r="D1298" s="21" t="s">
        <v>2532</v>
      </c>
      <c r="E1298" s="23" t="s">
        <v>13</v>
      </c>
    </row>
    <row r="1299" hidden="1">
      <c r="A1299" s="53" t="s">
        <v>2533</v>
      </c>
      <c r="B1299" s="25">
        <v>37727.0</v>
      </c>
      <c r="C1299" s="26">
        <v>37722.0</v>
      </c>
      <c r="D1299" s="27">
        <v>-5.0</v>
      </c>
      <c r="E1299" s="40"/>
    </row>
    <row r="1300" hidden="1">
      <c r="A1300" s="53" t="s">
        <v>2535</v>
      </c>
      <c r="B1300" s="29">
        <v>38164.0</v>
      </c>
      <c r="C1300" s="26">
        <v>33447.0</v>
      </c>
      <c r="D1300" s="27">
        <v>-4717.0</v>
      </c>
      <c r="E1300" s="28" t="s">
        <v>3342</v>
      </c>
    </row>
    <row r="1301" hidden="1">
      <c r="A1301" s="53" t="s">
        <v>2536</v>
      </c>
      <c r="B1301" s="29">
        <v>0.0</v>
      </c>
      <c r="C1301" s="26"/>
      <c r="D1301" s="27">
        <v>0.0</v>
      </c>
      <c r="E1301" s="40"/>
    </row>
    <row r="1302" hidden="1">
      <c r="A1302" s="53" t="s">
        <v>2538</v>
      </c>
      <c r="B1302" s="29">
        <v>0.0</v>
      </c>
      <c r="C1302" s="26"/>
      <c r="D1302" s="27">
        <v>0.0</v>
      </c>
      <c r="E1302" s="40"/>
    </row>
    <row r="1303" hidden="1">
      <c r="A1303" s="31" t="s">
        <v>2540</v>
      </c>
      <c r="B1303" s="29">
        <v>0.0</v>
      </c>
      <c r="C1303" s="26"/>
      <c r="D1303" s="27">
        <v>0.0</v>
      </c>
      <c r="E1303" s="40"/>
    </row>
    <row r="1304" hidden="1">
      <c r="A1304" s="31" t="s">
        <v>2541</v>
      </c>
      <c r="B1304" s="29">
        <v>0.0</v>
      </c>
      <c r="C1304" s="26"/>
      <c r="D1304" s="27">
        <v>0.0</v>
      </c>
      <c r="E1304" s="48"/>
    </row>
    <row r="1305" hidden="1">
      <c r="A1305" s="31" t="s">
        <v>2543</v>
      </c>
      <c r="B1305" s="29">
        <v>1342.0</v>
      </c>
      <c r="C1305" s="26">
        <v>1342.0</v>
      </c>
      <c r="D1305" s="27">
        <v>0.0</v>
      </c>
      <c r="E1305" s="28"/>
    </row>
    <row r="1306" hidden="1">
      <c r="A1306" s="31" t="s">
        <v>2545</v>
      </c>
      <c r="B1306" s="29">
        <v>7280.0</v>
      </c>
      <c r="C1306" s="26">
        <v>7280.0</v>
      </c>
      <c r="D1306" s="27">
        <v>0.0</v>
      </c>
      <c r="E1306" s="40"/>
    </row>
    <row r="1307" hidden="1">
      <c r="A1307" s="54" t="s">
        <v>2546</v>
      </c>
      <c r="B1307" s="29">
        <v>104429.0</v>
      </c>
      <c r="C1307" s="29">
        <v>104429.0</v>
      </c>
      <c r="D1307" s="27">
        <v>0.0</v>
      </c>
      <c r="E1307" s="40"/>
    </row>
    <row r="1308" hidden="1">
      <c r="A1308" s="54" t="s">
        <v>2547</v>
      </c>
      <c r="B1308" s="29">
        <v>51669.0</v>
      </c>
      <c r="C1308" s="55">
        <v>51669.0</v>
      </c>
      <c r="D1308" s="27">
        <v>0.0</v>
      </c>
      <c r="E1308" s="40"/>
    </row>
    <row r="1309" hidden="1">
      <c r="A1309" s="54" t="s">
        <v>2548</v>
      </c>
      <c r="B1309" s="29">
        <v>105748.0</v>
      </c>
      <c r="C1309" s="55">
        <v>105449.0</v>
      </c>
      <c r="D1309" s="27">
        <v>-299.0</v>
      </c>
      <c r="E1309" s="40"/>
    </row>
    <row r="1310" hidden="1">
      <c r="A1310" s="54" t="s">
        <v>2549</v>
      </c>
      <c r="B1310" s="29">
        <v>97833.0</v>
      </c>
      <c r="C1310" s="55">
        <v>97833.0</v>
      </c>
      <c r="D1310" s="27">
        <v>0.0</v>
      </c>
      <c r="E1310" s="40"/>
    </row>
    <row r="1311" hidden="1">
      <c r="A1311" s="54" t="s">
        <v>2551</v>
      </c>
      <c r="B1311" s="29">
        <v>4598.0</v>
      </c>
      <c r="C1311" s="55">
        <v>4598.0</v>
      </c>
      <c r="D1311" s="27">
        <v>0.0</v>
      </c>
      <c r="E1311" s="40"/>
    </row>
    <row r="1312" hidden="1">
      <c r="A1312" s="54" t="s">
        <v>2552</v>
      </c>
      <c r="B1312" s="29">
        <v>15698.0</v>
      </c>
      <c r="C1312" s="55">
        <v>15698.0</v>
      </c>
      <c r="D1312" s="27">
        <v>0.0</v>
      </c>
      <c r="E1312" s="40"/>
    </row>
    <row r="1313" hidden="1">
      <c r="A1313" s="35" t="s">
        <v>2553</v>
      </c>
      <c r="B1313" s="29">
        <v>448781.5</v>
      </c>
      <c r="C1313" s="55">
        <v>448482.5</v>
      </c>
      <c r="D1313" s="27">
        <v>-299.0</v>
      </c>
      <c r="E1313" s="40"/>
    </row>
    <row r="1314" hidden="1">
      <c r="A1314" s="36" t="s">
        <v>2554</v>
      </c>
      <c r="B1314" s="41">
        <v>8.5</v>
      </c>
      <c r="C1314" s="58">
        <v>-4713.5</v>
      </c>
      <c r="D1314" s="59">
        <v>-4722.0</v>
      </c>
      <c r="E1314" s="44"/>
    </row>
    <row r="1315" hidden="1"/>
    <row r="1316" hidden="1"/>
    <row r="1317" hidden="1">
      <c r="A1317" s="5" t="s">
        <v>2558</v>
      </c>
      <c r="B1317" s="6"/>
      <c r="C1317" s="6"/>
      <c r="D1317" s="6"/>
      <c r="E1317" s="7"/>
    </row>
    <row r="1318" hidden="1">
      <c r="A1318" s="10"/>
      <c r="B1318" s="11"/>
      <c r="C1318" s="11"/>
      <c r="D1318" s="11"/>
      <c r="E1318" s="12"/>
    </row>
    <row r="1319" hidden="1">
      <c r="A1319" s="5" t="s">
        <v>2526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13">
        <v>45789.0</v>
      </c>
      <c r="B1321" s="6"/>
      <c r="C1321" s="50" t="s">
        <v>2527</v>
      </c>
      <c r="D1321" s="15">
        <v>45795.0</v>
      </c>
      <c r="E1321" s="7"/>
    </row>
    <row r="1322" hidden="1">
      <c r="A1322" s="10"/>
      <c r="B1322" s="11"/>
      <c r="C1322" s="16"/>
      <c r="D1322" s="11"/>
      <c r="E1322" s="12"/>
    </row>
    <row r="1323" hidden="1">
      <c r="A1323" s="51" t="s">
        <v>3211</v>
      </c>
      <c r="B1323" s="7"/>
      <c r="C1323" s="16"/>
      <c r="D1323" s="52" t="s">
        <v>3212</v>
      </c>
      <c r="E1323" s="7"/>
    </row>
    <row r="1324" hidden="1">
      <c r="A1324" s="10"/>
      <c r="B1324" s="12"/>
      <c r="C1324" s="16"/>
      <c r="D1324" s="11"/>
      <c r="E1324" s="12"/>
    </row>
    <row r="1325" hidden="1">
      <c r="A1325" s="19" t="s">
        <v>2528</v>
      </c>
      <c r="B1325" s="6"/>
      <c r="C1325" s="6"/>
      <c r="D1325" s="6"/>
      <c r="E1325" s="7"/>
    </row>
    <row r="1326" hidden="1">
      <c r="A1326" s="20" t="s">
        <v>2529</v>
      </c>
      <c r="B1326" s="21" t="s">
        <v>2530</v>
      </c>
      <c r="C1326" s="22" t="s">
        <v>2531</v>
      </c>
      <c r="D1326" s="21" t="s">
        <v>2532</v>
      </c>
      <c r="E1326" s="23" t="s">
        <v>13</v>
      </c>
    </row>
    <row r="1327" hidden="1">
      <c r="A1327" s="53" t="s">
        <v>2533</v>
      </c>
      <c r="B1327" s="25">
        <v>25234.0</v>
      </c>
      <c r="C1327" s="26">
        <v>25234.0</v>
      </c>
      <c r="D1327" s="27">
        <v>0.0</v>
      </c>
      <c r="E1327" s="40"/>
    </row>
    <row r="1328" hidden="1">
      <c r="A1328" s="53" t="s">
        <v>2535</v>
      </c>
      <c r="B1328" s="29">
        <v>33177.0</v>
      </c>
      <c r="C1328" s="26">
        <v>26686.0</v>
      </c>
      <c r="D1328" s="27">
        <v>-6491.0</v>
      </c>
      <c r="E1328" s="28" t="s">
        <v>3343</v>
      </c>
    </row>
    <row r="1329" hidden="1">
      <c r="A1329" s="53" t="s">
        <v>2536</v>
      </c>
      <c r="B1329" s="29">
        <v>240.0</v>
      </c>
      <c r="C1329" s="26">
        <v>240.0</v>
      </c>
      <c r="D1329" s="27">
        <v>0.0</v>
      </c>
      <c r="E1329" s="40"/>
    </row>
    <row r="1330" hidden="1">
      <c r="A1330" s="53" t="s">
        <v>2538</v>
      </c>
      <c r="B1330" s="29">
        <v>0.0</v>
      </c>
      <c r="C1330" s="26"/>
      <c r="D1330" s="27">
        <v>0.0</v>
      </c>
      <c r="E1330" s="40"/>
    </row>
    <row r="1331" hidden="1">
      <c r="A1331" s="31" t="s">
        <v>2540</v>
      </c>
      <c r="B1331" s="29">
        <v>0.0</v>
      </c>
      <c r="C1331" s="26"/>
      <c r="D1331" s="27">
        <v>0.0</v>
      </c>
      <c r="E1331" s="40"/>
    </row>
    <row r="1332" hidden="1">
      <c r="A1332" s="31" t="s">
        <v>2541</v>
      </c>
      <c r="B1332" s="29">
        <v>0.0</v>
      </c>
      <c r="C1332" s="26"/>
      <c r="D1332" s="27">
        <v>0.0</v>
      </c>
      <c r="E1332" s="48"/>
    </row>
    <row r="1333" hidden="1">
      <c r="A1333" s="31" t="s">
        <v>2543</v>
      </c>
      <c r="B1333" s="29">
        <v>175.0</v>
      </c>
      <c r="C1333" s="26">
        <v>20.0</v>
      </c>
      <c r="D1333" s="27">
        <v>-155.0</v>
      </c>
      <c r="E1333" s="28" t="s">
        <v>3344</v>
      </c>
    </row>
    <row r="1334" hidden="1">
      <c r="A1334" s="31" t="s">
        <v>2545</v>
      </c>
      <c r="B1334" s="29">
        <v>7080.0</v>
      </c>
      <c r="C1334" s="26">
        <v>7120.0</v>
      </c>
      <c r="D1334" s="27">
        <v>40.0</v>
      </c>
      <c r="E1334" s="40"/>
    </row>
    <row r="1335" hidden="1">
      <c r="A1335" s="54" t="s">
        <v>2546</v>
      </c>
      <c r="B1335" s="29">
        <v>123263.0</v>
      </c>
      <c r="C1335" s="29">
        <v>123263.0</v>
      </c>
      <c r="D1335" s="27">
        <v>0.0</v>
      </c>
      <c r="E1335" s="40"/>
    </row>
    <row r="1336" hidden="1">
      <c r="A1336" s="54" t="s">
        <v>2547</v>
      </c>
      <c r="B1336" s="29">
        <v>53655.0</v>
      </c>
      <c r="C1336" s="55">
        <v>54148.0</v>
      </c>
      <c r="D1336" s="27">
        <v>493.0</v>
      </c>
      <c r="E1336" s="40"/>
    </row>
    <row r="1337" hidden="1">
      <c r="A1337" s="54" t="s">
        <v>2548</v>
      </c>
      <c r="B1337" s="29">
        <v>129550.0</v>
      </c>
      <c r="C1337" s="55">
        <v>129908.0</v>
      </c>
      <c r="D1337" s="27">
        <v>358.0</v>
      </c>
      <c r="E1337" s="40"/>
    </row>
    <row r="1338" hidden="1">
      <c r="A1338" s="54" t="s">
        <v>2549</v>
      </c>
      <c r="B1338" s="29">
        <v>93554.0</v>
      </c>
      <c r="C1338" s="55">
        <v>93554.0</v>
      </c>
      <c r="D1338" s="27">
        <v>0.0</v>
      </c>
      <c r="E1338" s="40"/>
    </row>
    <row r="1339" hidden="1">
      <c r="A1339" s="54" t="s">
        <v>2551</v>
      </c>
      <c r="B1339" s="29">
        <v>355.0</v>
      </c>
      <c r="C1339" s="55">
        <v>355.0</v>
      </c>
      <c r="D1339" s="27">
        <v>0.0</v>
      </c>
      <c r="E1339" s="40"/>
    </row>
    <row r="1340" hidden="1">
      <c r="A1340" s="54" t="s">
        <v>2552</v>
      </c>
      <c r="B1340" s="29">
        <v>14796.0</v>
      </c>
      <c r="C1340" s="55">
        <v>14283.0</v>
      </c>
      <c r="D1340" s="27">
        <v>-513.0</v>
      </c>
      <c r="E1340" s="40"/>
    </row>
    <row r="1341" hidden="1">
      <c r="A1341" s="35" t="s">
        <v>2553</v>
      </c>
      <c r="B1341" s="29">
        <v>466278.5</v>
      </c>
      <c r="C1341" s="55">
        <v>466855.5</v>
      </c>
      <c r="D1341" s="27">
        <v>577.0</v>
      </c>
      <c r="E1341" s="40"/>
    </row>
    <row r="1342" hidden="1">
      <c r="A1342" s="36" t="s">
        <v>2554</v>
      </c>
      <c r="B1342" s="41">
        <v>4.5</v>
      </c>
      <c r="C1342" s="58">
        <v>-6327.5</v>
      </c>
      <c r="D1342" s="59">
        <v>-6332.0</v>
      </c>
      <c r="E1342" s="44"/>
    </row>
    <row r="1343" hidden="1"/>
    <row r="1344" hidden="1"/>
    <row r="1345" hidden="1">
      <c r="A1345" s="5" t="s">
        <v>2558</v>
      </c>
      <c r="B1345" s="6"/>
      <c r="C1345" s="6"/>
      <c r="D1345" s="6"/>
      <c r="E1345" s="7"/>
    </row>
    <row r="1346" hidden="1">
      <c r="A1346" s="10"/>
      <c r="B1346" s="11"/>
      <c r="C1346" s="11"/>
      <c r="D1346" s="11"/>
      <c r="E1346" s="12"/>
    </row>
    <row r="1347" hidden="1">
      <c r="A1347" s="5" t="s">
        <v>2526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13">
        <v>45796.0</v>
      </c>
      <c r="B1349" s="6"/>
      <c r="C1349" s="50" t="s">
        <v>2527</v>
      </c>
      <c r="D1349" s="15">
        <v>45802.0</v>
      </c>
      <c r="E1349" s="7"/>
    </row>
    <row r="1350" hidden="1">
      <c r="A1350" s="10"/>
      <c r="B1350" s="11"/>
      <c r="C1350" s="16"/>
      <c r="D1350" s="11"/>
      <c r="E1350" s="12"/>
    </row>
    <row r="1351" hidden="1">
      <c r="A1351" s="51" t="s">
        <v>3211</v>
      </c>
      <c r="B1351" s="7"/>
      <c r="C1351" s="16"/>
      <c r="D1351" s="52" t="s">
        <v>3212</v>
      </c>
      <c r="E1351" s="7"/>
    </row>
    <row r="1352" hidden="1">
      <c r="A1352" s="10"/>
      <c r="B1352" s="12"/>
      <c r="C1352" s="16"/>
      <c r="D1352" s="11"/>
      <c r="E1352" s="12"/>
    </row>
    <row r="1353" hidden="1">
      <c r="A1353" s="19" t="s">
        <v>2528</v>
      </c>
      <c r="B1353" s="6"/>
      <c r="C1353" s="6"/>
      <c r="D1353" s="6"/>
      <c r="E1353" s="7"/>
    </row>
    <row r="1354" hidden="1">
      <c r="A1354" s="20" t="s">
        <v>2529</v>
      </c>
      <c r="B1354" s="21" t="s">
        <v>2530</v>
      </c>
      <c r="C1354" s="22" t="s">
        <v>2531</v>
      </c>
      <c r="D1354" s="21" t="s">
        <v>2532</v>
      </c>
      <c r="E1354" s="23" t="s">
        <v>13</v>
      </c>
    </row>
    <row r="1355" hidden="1">
      <c r="A1355" s="53" t="s">
        <v>2533</v>
      </c>
      <c r="B1355" s="25">
        <v>30287.0</v>
      </c>
      <c r="C1355" s="26">
        <v>30277.0</v>
      </c>
      <c r="D1355" s="27">
        <v>-10.0</v>
      </c>
      <c r="E1355" s="40"/>
    </row>
    <row r="1356" hidden="1">
      <c r="A1356" s="53" t="s">
        <v>2535</v>
      </c>
      <c r="B1356" s="29">
        <v>32097.0</v>
      </c>
      <c r="C1356" s="26">
        <v>26890.0</v>
      </c>
      <c r="D1356" s="27">
        <v>-5207.0</v>
      </c>
      <c r="E1356" s="28" t="s">
        <v>3345</v>
      </c>
    </row>
    <row r="1357" hidden="1">
      <c r="A1357" s="53" t="s">
        <v>2536</v>
      </c>
      <c r="B1357" s="29">
        <v>280.0</v>
      </c>
      <c r="C1357" s="26">
        <v>280.0</v>
      </c>
      <c r="D1357" s="27">
        <v>0.0</v>
      </c>
      <c r="E1357" s="40"/>
    </row>
    <row r="1358" hidden="1">
      <c r="A1358" s="53" t="s">
        <v>2538</v>
      </c>
      <c r="B1358" s="29">
        <v>0.0</v>
      </c>
      <c r="C1358" s="26"/>
      <c r="D1358" s="27">
        <v>0.0</v>
      </c>
      <c r="E1358" s="40"/>
    </row>
    <row r="1359" hidden="1">
      <c r="A1359" s="31" t="s">
        <v>2540</v>
      </c>
      <c r="B1359" s="29">
        <v>0.0</v>
      </c>
      <c r="C1359" s="26"/>
      <c r="D1359" s="27">
        <v>0.0</v>
      </c>
      <c r="E1359" s="40"/>
    </row>
    <row r="1360" hidden="1">
      <c r="A1360" s="31" t="s">
        <v>2541</v>
      </c>
      <c r="B1360" s="29">
        <v>2835.0</v>
      </c>
      <c r="C1360" s="26">
        <v>2835.0</v>
      </c>
      <c r="D1360" s="27">
        <v>0.0</v>
      </c>
      <c r="E1360" s="48" t="s">
        <v>3346</v>
      </c>
    </row>
    <row r="1361" hidden="1">
      <c r="A1361" s="31" t="s">
        <v>2543</v>
      </c>
      <c r="B1361" s="29">
        <v>240.0</v>
      </c>
      <c r="C1361" s="26">
        <v>240.0</v>
      </c>
      <c r="D1361" s="27">
        <v>0.0</v>
      </c>
      <c r="E1361" s="28" t="s">
        <v>3347</v>
      </c>
    </row>
    <row r="1362" hidden="1">
      <c r="A1362" s="31" t="s">
        <v>2545</v>
      </c>
      <c r="B1362" s="29">
        <v>6880.0</v>
      </c>
      <c r="C1362" s="26">
        <v>6880.0</v>
      </c>
      <c r="D1362" s="27">
        <v>0.0</v>
      </c>
      <c r="E1362" s="40"/>
    </row>
    <row r="1363" hidden="1">
      <c r="A1363" s="54" t="s">
        <v>2546</v>
      </c>
      <c r="B1363" s="29">
        <v>126498.0</v>
      </c>
      <c r="C1363" s="29">
        <v>126844.0</v>
      </c>
      <c r="D1363" s="27">
        <v>346.0</v>
      </c>
      <c r="E1363" s="40"/>
    </row>
    <row r="1364" hidden="1">
      <c r="A1364" s="54" t="s">
        <v>2547</v>
      </c>
      <c r="B1364" s="29">
        <v>50174.0</v>
      </c>
      <c r="C1364" s="55">
        <v>50174.0</v>
      </c>
      <c r="D1364" s="27">
        <v>0.0</v>
      </c>
      <c r="E1364" s="40"/>
    </row>
    <row r="1365" hidden="1">
      <c r="A1365" s="54" t="s">
        <v>2548</v>
      </c>
      <c r="B1365" s="29">
        <v>122061.0</v>
      </c>
      <c r="C1365" s="55">
        <v>122061.0</v>
      </c>
      <c r="D1365" s="27">
        <v>0.0</v>
      </c>
      <c r="E1365" s="40"/>
    </row>
    <row r="1366" hidden="1">
      <c r="A1366" s="54" t="s">
        <v>2549</v>
      </c>
      <c r="B1366" s="29">
        <v>103619.0</v>
      </c>
      <c r="C1366" s="55">
        <v>103619.0</v>
      </c>
      <c r="D1366" s="27">
        <v>0.0</v>
      </c>
      <c r="E1366" s="40"/>
    </row>
    <row r="1367" hidden="1">
      <c r="A1367" s="54" t="s">
        <v>2551</v>
      </c>
      <c r="B1367" s="29">
        <v>1016.0</v>
      </c>
      <c r="C1367" s="55">
        <v>1016.0</v>
      </c>
      <c r="D1367" s="27">
        <v>0.0</v>
      </c>
      <c r="E1367" s="40"/>
    </row>
    <row r="1368" hidden="1">
      <c r="A1368" s="54" t="s">
        <v>2552</v>
      </c>
      <c r="B1368" s="29">
        <v>14969.0</v>
      </c>
      <c r="C1368" s="55">
        <v>14969.0</v>
      </c>
      <c r="D1368" s="27">
        <v>0.0</v>
      </c>
      <c r="E1368" s="40"/>
    </row>
    <row r="1369" hidden="1">
      <c r="A1369" s="35" t="s">
        <v>2553</v>
      </c>
      <c r="B1369" s="29">
        <v>475980.0</v>
      </c>
      <c r="C1369" s="55">
        <v>476326.0</v>
      </c>
      <c r="D1369" s="27">
        <v>346.0</v>
      </c>
      <c r="E1369" s="40"/>
    </row>
    <row r="1370" hidden="1">
      <c r="A1370" s="36" t="s">
        <v>2554</v>
      </c>
      <c r="B1370" s="41">
        <v>7.0</v>
      </c>
      <c r="C1370" s="58">
        <v>-5210.0</v>
      </c>
      <c r="D1370" s="59">
        <v>-5217.0</v>
      </c>
      <c r="E1370" s="44"/>
    </row>
    <row r="1371" hidden="1"/>
    <row r="1372" hidden="1"/>
    <row r="1373" hidden="1">
      <c r="A1373" s="5" t="s">
        <v>2558</v>
      </c>
      <c r="B1373" s="6"/>
      <c r="C1373" s="6"/>
      <c r="D1373" s="6"/>
      <c r="E1373" s="7"/>
    </row>
    <row r="1374" hidden="1">
      <c r="A1374" s="10"/>
      <c r="B1374" s="11"/>
      <c r="C1374" s="11"/>
      <c r="D1374" s="11"/>
      <c r="E1374" s="12"/>
    </row>
    <row r="1375" hidden="1">
      <c r="A1375" s="5" t="s">
        <v>2526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13">
        <v>45803.0</v>
      </c>
      <c r="B1377" s="6"/>
      <c r="C1377" s="50" t="s">
        <v>2527</v>
      </c>
      <c r="D1377" s="15">
        <v>45808.0</v>
      </c>
      <c r="E1377" s="7"/>
    </row>
    <row r="1378" hidden="1">
      <c r="A1378" s="10"/>
      <c r="B1378" s="11"/>
      <c r="C1378" s="16"/>
      <c r="D1378" s="11"/>
      <c r="E1378" s="12"/>
    </row>
    <row r="1379" hidden="1">
      <c r="A1379" s="51" t="s">
        <v>3211</v>
      </c>
      <c r="B1379" s="7"/>
      <c r="C1379" s="16"/>
      <c r="D1379" s="52" t="s">
        <v>3220</v>
      </c>
      <c r="E1379" s="7"/>
    </row>
    <row r="1380" hidden="1">
      <c r="A1380" s="10"/>
      <c r="B1380" s="12"/>
      <c r="C1380" s="16"/>
      <c r="D1380" s="11"/>
      <c r="E1380" s="12"/>
    </row>
    <row r="1381" hidden="1">
      <c r="A1381" s="19" t="s">
        <v>2528</v>
      </c>
      <c r="B1381" s="6"/>
      <c r="C1381" s="6"/>
      <c r="D1381" s="6"/>
      <c r="E1381" s="7"/>
    </row>
    <row r="1382" hidden="1">
      <c r="A1382" s="20" t="s">
        <v>2529</v>
      </c>
      <c r="B1382" s="21" t="s">
        <v>2530</v>
      </c>
      <c r="C1382" s="22" t="s">
        <v>2531</v>
      </c>
      <c r="D1382" s="21" t="s">
        <v>2532</v>
      </c>
      <c r="E1382" s="23" t="s">
        <v>13</v>
      </c>
    </row>
    <row r="1383" hidden="1">
      <c r="A1383" s="53" t="s">
        <v>2533</v>
      </c>
      <c r="B1383" s="25">
        <v>28928.0</v>
      </c>
      <c r="C1383" s="26">
        <v>28930.0</v>
      </c>
      <c r="D1383" s="27">
        <v>2.0</v>
      </c>
      <c r="E1383" s="40"/>
    </row>
    <row r="1384" hidden="1">
      <c r="A1384" s="53" t="s">
        <v>2535</v>
      </c>
      <c r="B1384" s="29">
        <v>24862.0</v>
      </c>
      <c r="C1384" s="26">
        <v>24368.0</v>
      </c>
      <c r="D1384" s="27">
        <v>-494.0</v>
      </c>
      <c r="E1384" s="28"/>
    </row>
    <row r="1385" hidden="1">
      <c r="A1385" s="53" t="s">
        <v>2536</v>
      </c>
      <c r="B1385" s="29">
        <v>360.0</v>
      </c>
      <c r="C1385" s="26">
        <v>360.0</v>
      </c>
      <c r="D1385" s="27">
        <v>0.0</v>
      </c>
      <c r="E1385" s="40"/>
    </row>
    <row r="1386" hidden="1">
      <c r="A1386" s="53" t="s">
        <v>2538</v>
      </c>
      <c r="B1386" s="29">
        <v>0.0</v>
      </c>
      <c r="C1386" s="26"/>
      <c r="D1386" s="27">
        <v>0.0</v>
      </c>
      <c r="E1386" s="40"/>
    </row>
    <row r="1387" hidden="1">
      <c r="A1387" s="31" t="s">
        <v>2540</v>
      </c>
      <c r="B1387" s="29">
        <v>0.0</v>
      </c>
      <c r="C1387" s="26"/>
      <c r="D1387" s="27">
        <v>0.0</v>
      </c>
      <c r="E1387" s="40"/>
    </row>
    <row r="1388" hidden="1">
      <c r="A1388" s="31" t="s">
        <v>2541</v>
      </c>
      <c r="B1388" s="29">
        <v>0.0</v>
      </c>
      <c r="C1388" s="26"/>
      <c r="D1388" s="27">
        <v>0.0</v>
      </c>
      <c r="E1388" s="48"/>
    </row>
    <row r="1389" hidden="1">
      <c r="A1389" s="31" t="s">
        <v>2543</v>
      </c>
      <c r="B1389" s="29">
        <v>780.0</v>
      </c>
      <c r="C1389" s="26">
        <v>699.0</v>
      </c>
      <c r="D1389" s="27">
        <v>-81.0</v>
      </c>
      <c r="E1389" s="28"/>
    </row>
    <row r="1390" hidden="1">
      <c r="A1390" s="31" t="s">
        <v>2545</v>
      </c>
      <c r="B1390" s="29">
        <v>5640.0</v>
      </c>
      <c r="C1390" s="26">
        <v>5600.0</v>
      </c>
      <c r="D1390" s="27">
        <v>-40.0</v>
      </c>
      <c r="E1390" s="40"/>
    </row>
    <row r="1391" hidden="1">
      <c r="A1391" s="54" t="s">
        <v>2546</v>
      </c>
      <c r="B1391" s="29">
        <v>107656.0</v>
      </c>
      <c r="C1391" s="29">
        <v>108274.0</v>
      </c>
      <c r="D1391" s="27">
        <v>618.0</v>
      </c>
      <c r="E1391" s="40"/>
    </row>
    <row r="1392" hidden="1">
      <c r="A1392" s="54" t="s">
        <v>2547</v>
      </c>
      <c r="B1392" s="29">
        <v>39248.0</v>
      </c>
      <c r="C1392" s="55">
        <v>39248.0</v>
      </c>
      <c r="D1392" s="27">
        <v>0.0</v>
      </c>
      <c r="E1392" s="40"/>
    </row>
    <row r="1393" hidden="1">
      <c r="A1393" s="54" t="s">
        <v>2548</v>
      </c>
      <c r="B1393" s="29">
        <v>97612.0</v>
      </c>
      <c r="C1393" s="55">
        <v>97612.0</v>
      </c>
      <c r="D1393" s="27">
        <v>0.0</v>
      </c>
      <c r="E1393" s="40"/>
    </row>
    <row r="1394" hidden="1">
      <c r="A1394" s="54" t="s">
        <v>2549</v>
      </c>
      <c r="B1394" s="29">
        <v>88406.0</v>
      </c>
      <c r="C1394" s="55">
        <v>88406.0</v>
      </c>
      <c r="D1394" s="27">
        <v>0.0</v>
      </c>
      <c r="E1394" s="40"/>
    </row>
    <row r="1395" hidden="1">
      <c r="A1395" s="54" t="s">
        <v>2551</v>
      </c>
      <c r="B1395" s="29">
        <v>1320.0</v>
      </c>
      <c r="C1395" s="55">
        <v>1320.0</v>
      </c>
      <c r="D1395" s="27">
        <v>0.0</v>
      </c>
      <c r="E1395" s="40"/>
    </row>
    <row r="1396" hidden="1">
      <c r="A1396" s="54" t="s">
        <v>2552</v>
      </c>
      <c r="B1396" s="29">
        <v>11494.0</v>
      </c>
      <c r="C1396" s="55">
        <v>11494.0</v>
      </c>
      <c r="D1396" s="27">
        <v>0.0</v>
      </c>
      <c r="E1396" s="40"/>
    </row>
    <row r="1397" hidden="1">
      <c r="A1397" s="35" t="s">
        <v>2553</v>
      </c>
      <c r="B1397" s="29">
        <v>394791.0</v>
      </c>
      <c r="C1397" s="55">
        <v>395409.0</v>
      </c>
      <c r="D1397" s="27">
        <v>618.0</v>
      </c>
      <c r="E1397" s="40"/>
    </row>
    <row r="1398" hidden="1">
      <c r="A1398" s="36" t="s">
        <v>2554</v>
      </c>
      <c r="B1398" s="41">
        <v>21.0</v>
      </c>
      <c r="C1398" s="58">
        <v>-592.0</v>
      </c>
      <c r="D1398" s="59">
        <v>-613.0</v>
      </c>
      <c r="E1398" s="44"/>
    </row>
    <row r="1399" hidden="1"/>
    <row r="1400" hidden="1"/>
    <row r="1401" hidden="1">
      <c r="A1401" s="5" t="s">
        <v>2558</v>
      </c>
      <c r="B1401" s="6"/>
      <c r="C1401" s="6"/>
      <c r="D1401" s="6"/>
      <c r="E1401" s="7"/>
    </row>
    <row r="1402" hidden="1">
      <c r="A1402" s="10"/>
      <c r="B1402" s="11"/>
      <c r="C1402" s="11"/>
      <c r="D1402" s="11"/>
      <c r="E1402" s="12"/>
    </row>
    <row r="1403" hidden="1">
      <c r="A1403" s="5" t="s">
        <v>2526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13">
        <v>45809.0</v>
      </c>
      <c r="B1405" s="6"/>
      <c r="C1405" s="50" t="s">
        <v>2527</v>
      </c>
      <c r="D1405" s="15">
        <v>45809.0</v>
      </c>
      <c r="E1405" s="7"/>
    </row>
    <row r="1406" hidden="1">
      <c r="A1406" s="10"/>
      <c r="B1406" s="11"/>
      <c r="C1406" s="16"/>
      <c r="D1406" s="11"/>
      <c r="E1406" s="12"/>
    </row>
    <row r="1407" hidden="1">
      <c r="A1407" s="51" t="s">
        <v>3212</v>
      </c>
      <c r="B1407" s="7"/>
      <c r="C1407" s="16"/>
      <c r="D1407" s="52" t="s">
        <v>3212</v>
      </c>
      <c r="E1407" s="7"/>
    </row>
    <row r="1408" hidden="1">
      <c r="A1408" s="10"/>
      <c r="B1408" s="12"/>
      <c r="C1408" s="16"/>
      <c r="D1408" s="11"/>
      <c r="E1408" s="12"/>
    </row>
    <row r="1409" hidden="1">
      <c r="A1409" s="19" t="s">
        <v>2528</v>
      </c>
      <c r="B1409" s="6"/>
      <c r="C1409" s="6"/>
      <c r="D1409" s="6"/>
      <c r="E1409" s="7"/>
    </row>
    <row r="1410" hidden="1">
      <c r="A1410" s="20" t="s">
        <v>2529</v>
      </c>
      <c r="B1410" s="21" t="s">
        <v>2530</v>
      </c>
      <c r="C1410" s="22" t="s">
        <v>2531</v>
      </c>
      <c r="D1410" s="21" t="s">
        <v>2532</v>
      </c>
      <c r="E1410" s="23" t="s">
        <v>13</v>
      </c>
    </row>
    <row r="1411" hidden="1">
      <c r="A1411" s="53" t="s">
        <v>2533</v>
      </c>
      <c r="B1411" s="25">
        <v>4296.0</v>
      </c>
      <c r="C1411" s="26">
        <v>4296.0</v>
      </c>
      <c r="D1411" s="27">
        <v>0.0</v>
      </c>
      <c r="E1411" s="40"/>
    </row>
    <row r="1412" hidden="1">
      <c r="A1412" s="53" t="s">
        <v>2535</v>
      </c>
      <c r="B1412" s="29">
        <v>5004.0</v>
      </c>
      <c r="C1412" s="26">
        <v>5004.0</v>
      </c>
      <c r="D1412" s="27">
        <v>0.0</v>
      </c>
      <c r="E1412" s="28"/>
    </row>
    <row r="1413" hidden="1">
      <c r="A1413" s="53" t="s">
        <v>2536</v>
      </c>
      <c r="B1413" s="29">
        <v>0.0</v>
      </c>
      <c r="C1413" s="26"/>
      <c r="D1413" s="27">
        <v>0.0</v>
      </c>
      <c r="E1413" s="40"/>
    </row>
    <row r="1414" hidden="1">
      <c r="A1414" s="53" t="s">
        <v>2538</v>
      </c>
      <c r="B1414" s="29">
        <v>0.0</v>
      </c>
      <c r="C1414" s="26"/>
      <c r="D1414" s="27">
        <v>0.0</v>
      </c>
      <c r="E1414" s="40"/>
    </row>
    <row r="1415" hidden="1">
      <c r="A1415" s="31" t="s">
        <v>2540</v>
      </c>
      <c r="B1415" s="29">
        <v>0.0</v>
      </c>
      <c r="C1415" s="26"/>
      <c r="D1415" s="27">
        <v>0.0</v>
      </c>
      <c r="E1415" s="40"/>
    </row>
    <row r="1416" hidden="1">
      <c r="A1416" s="31" t="s">
        <v>2541</v>
      </c>
      <c r="B1416" s="29">
        <v>0.0</v>
      </c>
      <c r="C1416" s="26"/>
      <c r="D1416" s="27">
        <v>0.0</v>
      </c>
      <c r="E1416" s="48"/>
    </row>
    <row r="1417" hidden="1">
      <c r="A1417" s="31" t="s">
        <v>2543</v>
      </c>
      <c r="B1417" s="29">
        <v>0.0</v>
      </c>
      <c r="C1417" s="26"/>
      <c r="D1417" s="27">
        <v>0.0</v>
      </c>
      <c r="E1417" s="28"/>
    </row>
    <row r="1418" hidden="1">
      <c r="A1418" s="31" t="s">
        <v>2545</v>
      </c>
      <c r="B1418" s="29">
        <v>920.0</v>
      </c>
      <c r="C1418" s="26">
        <v>920.0</v>
      </c>
      <c r="D1418" s="27">
        <v>0.0</v>
      </c>
      <c r="E1418" s="40"/>
    </row>
    <row r="1419" hidden="1">
      <c r="A1419" s="54" t="s">
        <v>2546</v>
      </c>
      <c r="B1419" s="29">
        <v>13348.0</v>
      </c>
      <c r="C1419" s="29">
        <v>13348.0</v>
      </c>
      <c r="D1419" s="27">
        <v>0.0</v>
      </c>
      <c r="E1419" s="40"/>
    </row>
    <row r="1420" hidden="1">
      <c r="A1420" s="54" t="s">
        <v>2547</v>
      </c>
      <c r="B1420" s="29">
        <v>9433.0</v>
      </c>
      <c r="C1420" s="55">
        <v>9433.0</v>
      </c>
      <c r="D1420" s="27">
        <v>0.0</v>
      </c>
      <c r="E1420" s="40"/>
    </row>
    <row r="1421" hidden="1">
      <c r="A1421" s="54" t="s">
        <v>2548</v>
      </c>
      <c r="B1421" s="29">
        <v>20795.0</v>
      </c>
      <c r="C1421" s="55">
        <v>20795.0</v>
      </c>
      <c r="D1421" s="27">
        <v>0.0</v>
      </c>
      <c r="E1421" s="40"/>
    </row>
    <row r="1422" hidden="1">
      <c r="A1422" s="54" t="s">
        <v>2549</v>
      </c>
      <c r="B1422" s="29">
        <v>17960.0</v>
      </c>
      <c r="C1422" s="55">
        <v>17960.0</v>
      </c>
      <c r="D1422" s="27">
        <v>0.0</v>
      </c>
      <c r="E1422" s="40"/>
    </row>
    <row r="1423" hidden="1">
      <c r="A1423" s="54" t="s">
        <v>2551</v>
      </c>
      <c r="B1423" s="29">
        <v>756.0</v>
      </c>
      <c r="C1423" s="55">
        <v>756.0</v>
      </c>
      <c r="D1423" s="27">
        <v>0.0</v>
      </c>
      <c r="E1423" s="40"/>
    </row>
    <row r="1424" hidden="1">
      <c r="A1424" s="54" t="s">
        <v>2552</v>
      </c>
      <c r="B1424" s="29">
        <v>1142.0</v>
      </c>
      <c r="C1424" s="55">
        <v>1142.0</v>
      </c>
      <c r="D1424" s="27">
        <v>0.0</v>
      </c>
      <c r="E1424" s="40"/>
    </row>
    <row r="1425" hidden="1">
      <c r="A1425" s="35" t="s">
        <v>2553</v>
      </c>
      <c r="B1425" s="29">
        <v>72511.5</v>
      </c>
      <c r="C1425" s="55">
        <v>72511.5</v>
      </c>
      <c r="D1425" s="27">
        <v>0.0</v>
      </c>
      <c r="E1425" s="40"/>
    </row>
    <row r="1426" hidden="1">
      <c r="A1426" s="36" t="s">
        <v>2554</v>
      </c>
      <c r="B1426" s="41">
        <v>0.5</v>
      </c>
      <c r="C1426" s="58">
        <v>0.5</v>
      </c>
      <c r="D1426" s="59">
        <v>0.0</v>
      </c>
      <c r="E1426" s="44"/>
    </row>
    <row r="1427" hidden="1"/>
    <row r="1428" hidden="1"/>
    <row r="1429" hidden="1">
      <c r="A1429" s="5" t="s">
        <v>2558</v>
      </c>
      <c r="B1429" s="6"/>
      <c r="C1429" s="6"/>
      <c r="D1429" s="6"/>
      <c r="E1429" s="7"/>
    </row>
    <row r="1430" hidden="1">
      <c r="A1430" s="10"/>
      <c r="B1430" s="11"/>
      <c r="C1430" s="11"/>
      <c r="D1430" s="11"/>
      <c r="E1430" s="12"/>
    </row>
    <row r="1431" hidden="1">
      <c r="A1431" s="5" t="s">
        <v>2526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13">
        <v>45810.0</v>
      </c>
      <c r="B1433" s="6"/>
      <c r="C1433" s="50" t="s">
        <v>2527</v>
      </c>
      <c r="D1433" s="15">
        <v>45816.0</v>
      </c>
      <c r="E1433" s="7"/>
    </row>
    <row r="1434" hidden="1">
      <c r="A1434" s="10"/>
      <c r="B1434" s="11"/>
      <c r="C1434" s="16"/>
      <c r="D1434" s="11"/>
      <c r="E1434" s="12"/>
    </row>
    <row r="1435" hidden="1">
      <c r="A1435" s="51" t="s">
        <v>3211</v>
      </c>
      <c r="B1435" s="7"/>
      <c r="C1435" s="16"/>
      <c r="D1435" s="52" t="s">
        <v>3212</v>
      </c>
      <c r="E1435" s="7"/>
    </row>
    <row r="1436" hidden="1">
      <c r="A1436" s="10"/>
      <c r="B1436" s="12"/>
      <c r="C1436" s="16"/>
      <c r="D1436" s="11"/>
      <c r="E1436" s="12"/>
    </row>
    <row r="1437" hidden="1">
      <c r="A1437" s="19" t="s">
        <v>2528</v>
      </c>
      <c r="B1437" s="6"/>
      <c r="C1437" s="6"/>
      <c r="D1437" s="6"/>
      <c r="E1437" s="7"/>
    </row>
    <row r="1438" hidden="1">
      <c r="A1438" s="20" t="s">
        <v>2529</v>
      </c>
      <c r="B1438" s="21" t="s">
        <v>2530</v>
      </c>
      <c r="C1438" s="22" t="s">
        <v>2531</v>
      </c>
      <c r="D1438" s="21" t="s">
        <v>2532</v>
      </c>
      <c r="E1438" s="23" t="s">
        <v>13</v>
      </c>
    </row>
    <row r="1439" hidden="1">
      <c r="A1439" s="53" t="s">
        <v>2533</v>
      </c>
      <c r="B1439" s="25">
        <v>24388.0</v>
      </c>
      <c r="C1439" s="26">
        <v>24088.0</v>
      </c>
      <c r="D1439" s="27">
        <v>-300.0</v>
      </c>
      <c r="E1439" s="40"/>
    </row>
    <row r="1440" hidden="1">
      <c r="A1440" s="53" t="s">
        <v>2535</v>
      </c>
      <c r="B1440" s="29">
        <v>32311.0</v>
      </c>
      <c r="C1440" s="26">
        <v>32311.0</v>
      </c>
      <c r="D1440" s="27">
        <v>0.0</v>
      </c>
      <c r="E1440" s="28"/>
    </row>
    <row r="1441" hidden="1">
      <c r="A1441" s="53" t="s">
        <v>2536</v>
      </c>
      <c r="B1441" s="29">
        <v>1155.0</v>
      </c>
      <c r="C1441" s="26">
        <v>1155.0</v>
      </c>
      <c r="D1441" s="27">
        <v>0.0</v>
      </c>
      <c r="E1441" s="40"/>
    </row>
    <row r="1442" hidden="1">
      <c r="A1442" s="53" t="s">
        <v>2538</v>
      </c>
      <c r="B1442" s="29">
        <v>0.0</v>
      </c>
      <c r="C1442" s="26"/>
      <c r="D1442" s="27">
        <v>0.0</v>
      </c>
      <c r="E1442" s="40"/>
    </row>
    <row r="1443" hidden="1">
      <c r="A1443" s="31" t="s">
        <v>2540</v>
      </c>
      <c r="B1443" s="29">
        <v>0.0</v>
      </c>
      <c r="C1443" s="26"/>
      <c r="D1443" s="27">
        <v>0.0</v>
      </c>
      <c r="E1443" s="40"/>
    </row>
    <row r="1444" hidden="1">
      <c r="A1444" s="31" t="s">
        <v>2541</v>
      </c>
      <c r="B1444" s="29">
        <v>0.0</v>
      </c>
      <c r="C1444" s="26"/>
      <c r="D1444" s="27">
        <v>0.0</v>
      </c>
      <c r="E1444" s="48"/>
    </row>
    <row r="1445" hidden="1">
      <c r="A1445" s="31" t="s">
        <v>2543</v>
      </c>
      <c r="B1445" s="29">
        <v>0.0</v>
      </c>
      <c r="C1445" s="26"/>
      <c r="D1445" s="27">
        <v>0.0</v>
      </c>
      <c r="E1445" s="28"/>
    </row>
    <row r="1446" hidden="1">
      <c r="A1446" s="31" t="s">
        <v>2545</v>
      </c>
      <c r="B1446" s="29">
        <v>7160.0</v>
      </c>
      <c r="C1446" s="26">
        <v>6400.0</v>
      </c>
      <c r="D1446" s="27">
        <v>-760.0</v>
      </c>
      <c r="E1446" s="40"/>
    </row>
    <row r="1447" hidden="1">
      <c r="A1447" s="54" t="s">
        <v>2546</v>
      </c>
      <c r="B1447" s="29">
        <v>134240.0</v>
      </c>
      <c r="C1447" s="29">
        <v>134240.0</v>
      </c>
      <c r="D1447" s="27">
        <v>0.0</v>
      </c>
      <c r="E1447" s="40"/>
    </row>
    <row r="1448" hidden="1">
      <c r="A1448" s="54" t="s">
        <v>2547</v>
      </c>
      <c r="B1448" s="29">
        <v>45614.0</v>
      </c>
      <c r="C1448" s="55">
        <v>45614.0</v>
      </c>
      <c r="D1448" s="27">
        <v>0.0</v>
      </c>
      <c r="E1448" s="40"/>
    </row>
    <row r="1449" hidden="1">
      <c r="A1449" s="54" t="s">
        <v>2548</v>
      </c>
      <c r="B1449" s="29">
        <v>102382.0</v>
      </c>
      <c r="C1449" s="55">
        <v>101565.0</v>
      </c>
      <c r="D1449" s="27">
        <v>-817.0</v>
      </c>
      <c r="E1449" s="40"/>
    </row>
    <row r="1450" hidden="1">
      <c r="A1450" s="54" t="s">
        <v>2549</v>
      </c>
      <c r="B1450" s="29">
        <v>104764.0</v>
      </c>
      <c r="C1450" s="55">
        <v>104764.0</v>
      </c>
      <c r="D1450" s="27">
        <v>0.0</v>
      </c>
      <c r="E1450" s="40"/>
    </row>
    <row r="1451" hidden="1">
      <c r="A1451" s="54" t="s">
        <v>2551</v>
      </c>
      <c r="B1451" s="29">
        <v>1727.0</v>
      </c>
      <c r="C1451" s="55">
        <v>1727.0</v>
      </c>
      <c r="D1451" s="27">
        <v>0.0</v>
      </c>
      <c r="E1451" s="40"/>
    </row>
    <row r="1452" hidden="1">
      <c r="A1452" s="54" t="s">
        <v>2552</v>
      </c>
      <c r="B1452" s="29">
        <v>16631.0</v>
      </c>
      <c r="C1452" s="55">
        <v>16631.0</v>
      </c>
      <c r="D1452" s="27">
        <v>0.0</v>
      </c>
      <c r="E1452" s="40"/>
    </row>
    <row r="1453" hidden="1">
      <c r="A1453" s="35" t="s">
        <v>2553</v>
      </c>
      <c r="B1453" s="29">
        <v>453734.2</v>
      </c>
      <c r="C1453" s="55">
        <v>452917.2</v>
      </c>
      <c r="D1453" s="27">
        <v>-817.0</v>
      </c>
      <c r="E1453" s="40"/>
    </row>
    <row r="1454" hidden="1">
      <c r="A1454" s="36" t="s">
        <v>2554</v>
      </c>
      <c r="B1454" s="41">
        <v>6.80000000000291</v>
      </c>
      <c r="C1454" s="58">
        <v>-1053.2000000000116</v>
      </c>
      <c r="D1454" s="59">
        <v>-1060.0000000000146</v>
      </c>
      <c r="E1454" s="44"/>
    </row>
    <row r="1455" hidden="1"/>
    <row r="1456" hidden="1"/>
    <row r="1457" hidden="1">
      <c r="A1457" s="5" t="s">
        <v>2558</v>
      </c>
      <c r="B1457" s="6"/>
      <c r="C1457" s="6"/>
      <c r="D1457" s="6"/>
      <c r="E1457" s="7"/>
    </row>
    <row r="1458" hidden="1">
      <c r="A1458" s="10"/>
      <c r="B1458" s="11"/>
      <c r="C1458" s="11"/>
      <c r="D1458" s="11"/>
      <c r="E1458" s="12"/>
    </row>
    <row r="1459" hidden="1">
      <c r="A1459" s="5" t="s">
        <v>2526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13">
        <v>45817.0</v>
      </c>
      <c r="B1461" s="6"/>
      <c r="C1461" s="50" t="s">
        <v>2527</v>
      </c>
      <c r="D1461" s="15">
        <v>45823.0</v>
      </c>
      <c r="E1461" s="7"/>
    </row>
    <row r="1462" hidden="1">
      <c r="A1462" s="10"/>
      <c r="B1462" s="11"/>
      <c r="C1462" s="16"/>
      <c r="D1462" s="11"/>
      <c r="E1462" s="12"/>
    </row>
    <row r="1463" hidden="1">
      <c r="A1463" s="51" t="s">
        <v>3211</v>
      </c>
      <c r="B1463" s="7"/>
      <c r="C1463" s="16"/>
      <c r="D1463" s="52" t="s">
        <v>3212</v>
      </c>
      <c r="E1463" s="7"/>
    </row>
    <row r="1464" hidden="1">
      <c r="A1464" s="10"/>
      <c r="B1464" s="12"/>
      <c r="C1464" s="16"/>
      <c r="D1464" s="11"/>
      <c r="E1464" s="12"/>
    </row>
    <row r="1465" hidden="1">
      <c r="A1465" s="19" t="s">
        <v>2528</v>
      </c>
      <c r="B1465" s="6"/>
      <c r="C1465" s="6"/>
      <c r="D1465" s="6"/>
      <c r="E1465" s="7"/>
    </row>
    <row r="1466" hidden="1">
      <c r="A1466" s="20" t="s">
        <v>2529</v>
      </c>
      <c r="B1466" s="21" t="s">
        <v>2530</v>
      </c>
      <c r="C1466" s="22" t="s">
        <v>2531</v>
      </c>
      <c r="D1466" s="21" t="s">
        <v>2532</v>
      </c>
      <c r="E1466" s="23" t="s">
        <v>13</v>
      </c>
    </row>
    <row r="1467" hidden="1">
      <c r="A1467" s="53" t="s">
        <v>2533</v>
      </c>
      <c r="B1467" s="25">
        <v>34838.0</v>
      </c>
      <c r="C1467" s="26">
        <v>34838.0</v>
      </c>
      <c r="D1467" s="27">
        <v>0.0</v>
      </c>
      <c r="E1467" s="40"/>
    </row>
    <row r="1468" hidden="1">
      <c r="A1468" s="53" t="s">
        <v>2535</v>
      </c>
      <c r="B1468" s="29">
        <v>36819.0</v>
      </c>
      <c r="C1468" s="26">
        <v>36819.0</v>
      </c>
      <c r="D1468" s="27">
        <v>0.0</v>
      </c>
      <c r="E1468" s="28"/>
    </row>
    <row r="1469" hidden="1">
      <c r="A1469" s="53" t="s">
        <v>2536</v>
      </c>
      <c r="B1469" s="29">
        <v>0.0</v>
      </c>
      <c r="C1469" s="26"/>
      <c r="D1469" s="27">
        <v>0.0</v>
      </c>
      <c r="E1469" s="40"/>
    </row>
    <row r="1470" hidden="1">
      <c r="A1470" s="53" t="s">
        <v>2538</v>
      </c>
      <c r="B1470" s="29">
        <v>0.0</v>
      </c>
      <c r="C1470" s="26"/>
      <c r="D1470" s="27">
        <v>0.0</v>
      </c>
      <c r="E1470" s="40"/>
    </row>
    <row r="1471" hidden="1">
      <c r="A1471" s="31" t="s">
        <v>2540</v>
      </c>
      <c r="B1471" s="29">
        <v>0.0</v>
      </c>
      <c r="C1471" s="26"/>
      <c r="D1471" s="27">
        <v>0.0</v>
      </c>
      <c r="E1471" s="40"/>
    </row>
    <row r="1472" hidden="1">
      <c r="A1472" s="31" t="s">
        <v>2541</v>
      </c>
      <c r="B1472" s="29">
        <v>70.0</v>
      </c>
      <c r="C1472" s="26">
        <v>70.0</v>
      </c>
      <c r="D1472" s="27">
        <v>0.0</v>
      </c>
      <c r="E1472" s="48" t="s">
        <v>3348</v>
      </c>
    </row>
    <row r="1473" hidden="1">
      <c r="A1473" s="31" t="s">
        <v>2543</v>
      </c>
      <c r="B1473" s="29">
        <v>227.0</v>
      </c>
      <c r="C1473" s="26">
        <v>227.0</v>
      </c>
      <c r="D1473" s="27">
        <v>0.0</v>
      </c>
      <c r="E1473" s="28" t="s">
        <v>3349</v>
      </c>
    </row>
    <row r="1474" hidden="1">
      <c r="A1474" s="31" t="s">
        <v>2545</v>
      </c>
      <c r="B1474" s="29">
        <v>6040.0</v>
      </c>
      <c r="C1474" s="26">
        <v>5960.0</v>
      </c>
      <c r="D1474" s="27">
        <v>-80.0</v>
      </c>
      <c r="E1474" s="40"/>
    </row>
    <row r="1475" hidden="1">
      <c r="A1475" s="54" t="s">
        <v>2546</v>
      </c>
      <c r="B1475" s="29">
        <v>126463.0</v>
      </c>
      <c r="C1475" s="29">
        <v>126463.0</v>
      </c>
      <c r="D1475" s="27">
        <v>0.0</v>
      </c>
      <c r="E1475" s="40"/>
    </row>
    <row r="1476" hidden="1">
      <c r="A1476" s="54" t="s">
        <v>2547</v>
      </c>
      <c r="B1476" s="29">
        <v>48023.0</v>
      </c>
      <c r="C1476" s="55">
        <v>48023.0</v>
      </c>
      <c r="D1476" s="27">
        <v>0.0</v>
      </c>
      <c r="E1476" s="40"/>
    </row>
    <row r="1477" hidden="1">
      <c r="A1477" s="54" t="s">
        <v>2548</v>
      </c>
      <c r="B1477" s="29">
        <v>119680.0</v>
      </c>
      <c r="C1477" s="55">
        <v>119381.0</v>
      </c>
      <c r="D1477" s="27">
        <v>-299.0</v>
      </c>
      <c r="E1477" s="40"/>
    </row>
    <row r="1478" hidden="1">
      <c r="A1478" s="54" t="s">
        <v>2549</v>
      </c>
      <c r="B1478" s="29">
        <v>99224.0</v>
      </c>
      <c r="C1478" s="55">
        <v>99224.0</v>
      </c>
      <c r="D1478" s="27">
        <v>0.0</v>
      </c>
      <c r="E1478" s="40"/>
    </row>
    <row r="1479" hidden="1">
      <c r="A1479" s="54" t="s">
        <v>2551</v>
      </c>
      <c r="B1479" s="29">
        <v>3397.0</v>
      </c>
      <c r="C1479" s="55">
        <v>3397.0</v>
      </c>
      <c r="D1479" s="27">
        <v>0.0</v>
      </c>
      <c r="E1479" s="40"/>
    </row>
    <row r="1480" hidden="1">
      <c r="A1480" s="54" t="s">
        <v>2552</v>
      </c>
      <c r="B1480" s="29">
        <v>12763.0</v>
      </c>
      <c r="C1480" s="55">
        <v>12060.0</v>
      </c>
      <c r="D1480" s="27">
        <v>-703.0</v>
      </c>
      <c r="E1480" s="40"/>
    </row>
    <row r="1481" hidden="1">
      <c r="A1481" s="35" t="s">
        <v>2553</v>
      </c>
      <c r="B1481" s="29">
        <v>474754.1</v>
      </c>
      <c r="C1481" s="55">
        <v>473752.1</v>
      </c>
      <c r="D1481" s="27">
        <v>-1002.0</v>
      </c>
      <c r="E1481" s="40"/>
    </row>
    <row r="1482" hidden="1">
      <c r="A1482" s="36" t="s">
        <v>2554</v>
      </c>
      <c r="B1482" s="41">
        <v>26.900000000001455</v>
      </c>
      <c r="C1482" s="58">
        <v>649.9000000000233</v>
      </c>
      <c r="D1482" s="59">
        <v>623.0000000000218</v>
      </c>
      <c r="E1482" s="44"/>
    </row>
    <row r="1483" hidden="1"/>
    <row r="1484" hidden="1"/>
    <row r="1485" hidden="1">
      <c r="A1485" s="5" t="s">
        <v>2558</v>
      </c>
      <c r="B1485" s="6"/>
      <c r="C1485" s="6"/>
      <c r="D1485" s="6"/>
      <c r="E1485" s="7"/>
    </row>
    <row r="1486" hidden="1">
      <c r="A1486" s="10"/>
      <c r="B1486" s="11"/>
      <c r="C1486" s="11"/>
      <c r="D1486" s="11"/>
      <c r="E1486" s="12"/>
    </row>
    <row r="1487" hidden="1">
      <c r="A1487" s="5" t="s">
        <v>2526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13">
        <v>45824.0</v>
      </c>
      <c r="B1489" s="6"/>
      <c r="C1489" s="50" t="s">
        <v>2527</v>
      </c>
      <c r="D1489" s="15">
        <v>45830.0</v>
      </c>
      <c r="E1489" s="7"/>
    </row>
    <row r="1490" hidden="1">
      <c r="A1490" s="10"/>
      <c r="B1490" s="11"/>
      <c r="C1490" s="16"/>
      <c r="D1490" s="11"/>
      <c r="E1490" s="12"/>
    </row>
    <row r="1491" hidden="1">
      <c r="A1491" s="51" t="s">
        <v>3211</v>
      </c>
      <c r="B1491" s="7"/>
      <c r="C1491" s="16"/>
      <c r="D1491" s="52" t="s">
        <v>3212</v>
      </c>
      <c r="E1491" s="7"/>
    </row>
    <row r="1492" hidden="1">
      <c r="A1492" s="10"/>
      <c r="B1492" s="12"/>
      <c r="C1492" s="16"/>
      <c r="D1492" s="11"/>
      <c r="E1492" s="12"/>
    </row>
    <row r="1493" hidden="1">
      <c r="A1493" s="19" t="s">
        <v>2528</v>
      </c>
      <c r="B1493" s="6"/>
      <c r="C1493" s="6"/>
      <c r="D1493" s="6"/>
      <c r="E1493" s="7"/>
    </row>
    <row r="1494" hidden="1">
      <c r="A1494" s="20" t="s">
        <v>2529</v>
      </c>
      <c r="B1494" s="21" t="s">
        <v>2530</v>
      </c>
      <c r="C1494" s="22" t="s">
        <v>2531</v>
      </c>
      <c r="D1494" s="21" t="s">
        <v>2532</v>
      </c>
      <c r="E1494" s="23" t="s">
        <v>13</v>
      </c>
    </row>
    <row r="1495" hidden="1">
      <c r="A1495" s="53" t="s">
        <v>2533</v>
      </c>
      <c r="B1495" s="25">
        <v>29053.0</v>
      </c>
      <c r="C1495" s="26">
        <v>29053.0</v>
      </c>
      <c r="D1495" s="27">
        <v>0.0</v>
      </c>
      <c r="E1495" s="40"/>
    </row>
    <row r="1496" hidden="1">
      <c r="A1496" s="53" t="s">
        <v>2535</v>
      </c>
      <c r="B1496" s="29">
        <v>32282.0</v>
      </c>
      <c r="C1496" s="26">
        <v>32282.0</v>
      </c>
      <c r="D1496" s="27">
        <v>0.0</v>
      </c>
      <c r="E1496" s="28"/>
    </row>
    <row r="1497" hidden="1">
      <c r="A1497" s="53" t="s">
        <v>2536</v>
      </c>
      <c r="B1497" s="29">
        <v>800.0</v>
      </c>
      <c r="C1497" s="26">
        <v>800.0</v>
      </c>
      <c r="D1497" s="27">
        <v>0.0</v>
      </c>
      <c r="E1497" s="40"/>
    </row>
    <row r="1498" hidden="1">
      <c r="A1498" s="53" t="s">
        <v>2538</v>
      </c>
      <c r="B1498" s="29">
        <v>0.0</v>
      </c>
      <c r="C1498" s="26"/>
      <c r="D1498" s="27">
        <v>0.0</v>
      </c>
      <c r="E1498" s="40"/>
    </row>
    <row r="1499" hidden="1">
      <c r="A1499" s="31" t="s">
        <v>2540</v>
      </c>
      <c r="B1499" s="29">
        <v>0.0</v>
      </c>
      <c r="C1499" s="26"/>
      <c r="D1499" s="27">
        <v>0.0</v>
      </c>
      <c r="E1499" s="40"/>
    </row>
    <row r="1500" hidden="1">
      <c r="A1500" s="31" t="s">
        <v>2541</v>
      </c>
      <c r="B1500" s="29">
        <v>2900.0</v>
      </c>
      <c r="C1500" s="26">
        <v>2835.0</v>
      </c>
      <c r="D1500" s="27">
        <v>-65.0</v>
      </c>
      <c r="E1500" s="28" t="s">
        <v>3350</v>
      </c>
    </row>
    <row r="1501" hidden="1">
      <c r="A1501" s="31" t="s">
        <v>2543</v>
      </c>
      <c r="B1501" s="29">
        <v>380.0</v>
      </c>
      <c r="C1501" s="26">
        <v>380.0</v>
      </c>
      <c r="D1501" s="27">
        <v>0.0</v>
      </c>
      <c r="E1501" s="28"/>
    </row>
    <row r="1502" hidden="1">
      <c r="A1502" s="31" t="s">
        <v>2545</v>
      </c>
      <c r="B1502" s="29">
        <v>7160.0</v>
      </c>
      <c r="C1502" s="26">
        <v>7120.0</v>
      </c>
      <c r="D1502" s="27">
        <v>-40.0</v>
      </c>
      <c r="E1502" s="40"/>
    </row>
    <row r="1503" hidden="1">
      <c r="A1503" s="54" t="s">
        <v>2546</v>
      </c>
      <c r="B1503" s="29">
        <v>110105.0</v>
      </c>
      <c r="C1503" s="29">
        <v>110105.0</v>
      </c>
      <c r="D1503" s="27">
        <v>0.0</v>
      </c>
      <c r="E1503" s="40"/>
    </row>
    <row r="1504" hidden="1">
      <c r="A1504" s="54" t="s">
        <v>2547</v>
      </c>
      <c r="B1504" s="29">
        <v>50954.0</v>
      </c>
      <c r="C1504" s="55">
        <v>50954.0</v>
      </c>
      <c r="D1504" s="27">
        <v>0.0</v>
      </c>
      <c r="E1504" s="40"/>
    </row>
    <row r="1505" hidden="1">
      <c r="A1505" s="54" t="s">
        <v>2548</v>
      </c>
      <c r="B1505" s="29">
        <v>111177.0</v>
      </c>
      <c r="C1505" s="55">
        <v>111177.0</v>
      </c>
      <c r="D1505" s="27">
        <v>0.0</v>
      </c>
      <c r="E1505" s="40"/>
    </row>
    <row r="1506" hidden="1">
      <c r="A1506" s="54" t="s">
        <v>2549</v>
      </c>
      <c r="B1506" s="29">
        <v>105546.0</v>
      </c>
      <c r="C1506" s="55">
        <v>105546.0</v>
      </c>
      <c r="D1506" s="27">
        <v>0.0</v>
      </c>
      <c r="E1506" s="40"/>
    </row>
    <row r="1507" hidden="1">
      <c r="A1507" s="54" t="s">
        <v>2551</v>
      </c>
      <c r="B1507" s="29">
        <v>1418.0</v>
      </c>
      <c r="C1507" s="55">
        <v>1418.0</v>
      </c>
      <c r="D1507" s="27">
        <v>0.0</v>
      </c>
      <c r="E1507" s="40"/>
    </row>
    <row r="1508" hidden="1">
      <c r="A1508" s="54" t="s">
        <v>2552</v>
      </c>
      <c r="B1508" s="29">
        <v>14508.0</v>
      </c>
      <c r="C1508" s="55">
        <v>14508.0</v>
      </c>
      <c r="D1508" s="27">
        <v>0.0</v>
      </c>
      <c r="E1508" s="40"/>
    </row>
    <row r="1509" hidden="1">
      <c r="A1509" s="35" t="s">
        <v>2553</v>
      </c>
      <c r="B1509" s="29">
        <v>451761.5</v>
      </c>
      <c r="C1509" s="55">
        <v>451761.5</v>
      </c>
      <c r="D1509" s="27">
        <v>0.0</v>
      </c>
      <c r="E1509" s="40"/>
    </row>
    <row r="1510" hidden="1">
      <c r="A1510" s="36" t="s">
        <v>2554</v>
      </c>
      <c r="B1510" s="41">
        <v>13.5</v>
      </c>
      <c r="C1510" s="58">
        <v>-91.5</v>
      </c>
      <c r="D1510" s="59">
        <v>-105.0</v>
      </c>
      <c r="E1510" s="44"/>
    </row>
    <row r="1511" hidden="1"/>
    <row r="1512" hidden="1"/>
    <row r="1513" hidden="1">
      <c r="A1513" s="5" t="s">
        <v>2558</v>
      </c>
      <c r="B1513" s="6"/>
      <c r="C1513" s="6"/>
      <c r="D1513" s="6"/>
      <c r="E1513" s="7"/>
    </row>
    <row r="1514" hidden="1">
      <c r="A1514" s="10"/>
      <c r="B1514" s="11"/>
      <c r="C1514" s="11"/>
      <c r="D1514" s="11"/>
      <c r="E1514" s="12"/>
    </row>
    <row r="1515" hidden="1">
      <c r="A1515" s="5" t="s">
        <v>2526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13">
        <v>45831.0</v>
      </c>
      <c r="B1517" s="6"/>
      <c r="C1517" s="50" t="s">
        <v>2527</v>
      </c>
      <c r="D1517" s="15">
        <v>45838.0</v>
      </c>
      <c r="E1517" s="7"/>
    </row>
    <row r="1518" hidden="1">
      <c r="A1518" s="10"/>
      <c r="B1518" s="11"/>
      <c r="C1518" s="16"/>
      <c r="D1518" s="11"/>
      <c r="E1518" s="12"/>
    </row>
    <row r="1519" hidden="1">
      <c r="A1519" s="51" t="s">
        <v>3211</v>
      </c>
      <c r="B1519" s="7"/>
      <c r="C1519" s="16"/>
      <c r="D1519" s="52" t="s">
        <v>3211</v>
      </c>
      <c r="E1519" s="7"/>
    </row>
    <row r="1520" hidden="1">
      <c r="A1520" s="10"/>
      <c r="B1520" s="12"/>
      <c r="C1520" s="16"/>
      <c r="D1520" s="11"/>
      <c r="E1520" s="12"/>
    </row>
    <row r="1521" hidden="1">
      <c r="A1521" s="19" t="s">
        <v>2528</v>
      </c>
      <c r="B1521" s="6"/>
      <c r="C1521" s="6"/>
      <c r="D1521" s="6"/>
      <c r="E1521" s="7"/>
    </row>
    <row r="1522" hidden="1">
      <c r="A1522" s="20" t="s">
        <v>2529</v>
      </c>
      <c r="B1522" s="21" t="s">
        <v>2530</v>
      </c>
      <c r="C1522" s="22" t="s">
        <v>2531</v>
      </c>
      <c r="D1522" s="21" t="s">
        <v>2532</v>
      </c>
      <c r="E1522" s="23" t="s">
        <v>13</v>
      </c>
    </row>
    <row r="1523" hidden="1">
      <c r="A1523" s="53" t="s">
        <v>2533</v>
      </c>
      <c r="B1523" s="25">
        <v>46821.0</v>
      </c>
      <c r="C1523" s="26">
        <v>46840.0</v>
      </c>
      <c r="D1523" s="27">
        <v>19.0</v>
      </c>
      <c r="E1523" s="40"/>
    </row>
    <row r="1524" hidden="1">
      <c r="A1524" s="53" t="s">
        <v>2535</v>
      </c>
      <c r="B1524" s="29">
        <v>37229.0</v>
      </c>
      <c r="C1524" s="26">
        <v>34727.0</v>
      </c>
      <c r="D1524" s="27">
        <v>-2502.0</v>
      </c>
      <c r="E1524" s="28" t="s">
        <v>3351</v>
      </c>
    </row>
    <row r="1525" hidden="1">
      <c r="A1525" s="53" t="s">
        <v>2536</v>
      </c>
      <c r="B1525" s="29">
        <v>400.0</v>
      </c>
      <c r="C1525" s="26">
        <v>400.0</v>
      </c>
      <c r="D1525" s="27">
        <v>0.0</v>
      </c>
      <c r="E1525" s="40"/>
    </row>
    <row r="1526" hidden="1">
      <c r="A1526" s="53" t="s">
        <v>2538</v>
      </c>
      <c r="B1526" s="29">
        <v>0.0</v>
      </c>
      <c r="C1526" s="26"/>
      <c r="D1526" s="27">
        <v>0.0</v>
      </c>
      <c r="E1526" s="40"/>
    </row>
    <row r="1527" hidden="1">
      <c r="A1527" s="31" t="s">
        <v>2540</v>
      </c>
      <c r="B1527" s="29">
        <v>0.0</v>
      </c>
      <c r="C1527" s="26"/>
      <c r="D1527" s="27">
        <v>0.0</v>
      </c>
      <c r="E1527" s="40"/>
    </row>
    <row r="1528" hidden="1">
      <c r="A1528" s="31" t="s">
        <v>2541</v>
      </c>
      <c r="B1528" s="29">
        <v>0.0</v>
      </c>
      <c r="C1528" s="26"/>
      <c r="D1528" s="27">
        <v>0.0</v>
      </c>
      <c r="E1528" s="28"/>
    </row>
    <row r="1529" hidden="1">
      <c r="A1529" s="31" t="s">
        <v>2543</v>
      </c>
      <c r="B1529" s="29">
        <v>0.0</v>
      </c>
      <c r="C1529" s="26"/>
      <c r="D1529" s="27">
        <v>0.0</v>
      </c>
      <c r="E1529" s="28"/>
    </row>
    <row r="1530" hidden="1">
      <c r="A1530" s="31" t="s">
        <v>2545</v>
      </c>
      <c r="B1530" s="29">
        <v>8760.0</v>
      </c>
      <c r="C1530" s="26">
        <v>8520.0</v>
      </c>
      <c r="D1530" s="27">
        <v>-240.0</v>
      </c>
      <c r="E1530" s="40"/>
    </row>
    <row r="1531" hidden="1">
      <c r="A1531" s="54" t="s">
        <v>2546</v>
      </c>
      <c r="B1531" s="29">
        <v>103148.0</v>
      </c>
      <c r="C1531" s="29">
        <v>103148.0</v>
      </c>
      <c r="D1531" s="27">
        <v>0.0</v>
      </c>
      <c r="E1531" s="40"/>
    </row>
    <row r="1532" hidden="1">
      <c r="A1532" s="54" t="s">
        <v>2547</v>
      </c>
      <c r="B1532" s="29">
        <v>48167.0</v>
      </c>
      <c r="C1532" s="55">
        <v>48167.0</v>
      </c>
      <c r="D1532" s="27">
        <v>0.0</v>
      </c>
      <c r="E1532" s="40"/>
    </row>
    <row r="1533" hidden="1">
      <c r="A1533" s="54" t="s">
        <v>2548</v>
      </c>
      <c r="B1533" s="29">
        <v>118975.0</v>
      </c>
      <c r="C1533" s="55">
        <v>118975.0</v>
      </c>
      <c r="D1533" s="27">
        <v>0.0</v>
      </c>
      <c r="E1533" s="40"/>
    </row>
    <row r="1534" hidden="1">
      <c r="A1534" s="54" t="s">
        <v>2549</v>
      </c>
      <c r="B1534" s="29">
        <v>110268.0</v>
      </c>
      <c r="C1534" s="55">
        <v>110268.0</v>
      </c>
      <c r="D1534" s="27">
        <v>0.0</v>
      </c>
      <c r="E1534" s="40"/>
    </row>
    <row r="1535" hidden="1">
      <c r="A1535" s="54" t="s">
        <v>2551</v>
      </c>
      <c r="B1535" s="29">
        <v>4600.0</v>
      </c>
      <c r="C1535" s="55">
        <v>4600.0</v>
      </c>
      <c r="D1535" s="27">
        <v>0.0</v>
      </c>
      <c r="E1535" s="40"/>
    </row>
    <row r="1536" hidden="1">
      <c r="A1536" s="54" t="s">
        <v>2552</v>
      </c>
      <c r="B1536" s="29">
        <v>17215.0</v>
      </c>
      <c r="C1536" s="55">
        <v>17215.0</v>
      </c>
      <c r="D1536" s="27">
        <v>0.0</v>
      </c>
      <c r="E1536" s="40"/>
    </row>
    <row r="1537" hidden="1">
      <c r="A1537" s="35" t="s">
        <v>2553</v>
      </c>
      <c r="B1537" s="29">
        <v>478362.0</v>
      </c>
      <c r="C1537" s="55">
        <v>478362.0</v>
      </c>
      <c r="D1537" s="27">
        <v>0.0</v>
      </c>
      <c r="E1537" s="40"/>
    </row>
    <row r="1538" hidden="1">
      <c r="A1538" s="36" t="s">
        <v>2554</v>
      </c>
      <c r="B1538" s="41">
        <v>6.0</v>
      </c>
      <c r="C1538" s="58">
        <v>-2717.0</v>
      </c>
      <c r="D1538" s="59">
        <v>-2723.0</v>
      </c>
      <c r="E1538" s="44"/>
    </row>
    <row r="1539" hidden="1"/>
    <row r="1540" hidden="1"/>
    <row r="1541" hidden="1">
      <c r="A1541" s="5" t="s">
        <v>2558</v>
      </c>
      <c r="B1541" s="6"/>
      <c r="C1541" s="6"/>
      <c r="D1541" s="6"/>
      <c r="E1541" s="7"/>
    </row>
    <row r="1542" hidden="1">
      <c r="A1542" s="10"/>
      <c r="B1542" s="11"/>
      <c r="C1542" s="11"/>
      <c r="D1542" s="11"/>
      <c r="E1542" s="12"/>
    </row>
    <row r="1543" hidden="1">
      <c r="A1543" s="5" t="s">
        <v>2526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13">
        <v>45839.0</v>
      </c>
      <c r="B1545" s="6"/>
      <c r="C1545" s="50" t="s">
        <v>2527</v>
      </c>
      <c r="D1545" s="15">
        <v>45844.0</v>
      </c>
      <c r="E1545" s="7"/>
    </row>
    <row r="1546" hidden="1">
      <c r="A1546" s="10"/>
      <c r="B1546" s="11"/>
      <c r="C1546" s="16"/>
      <c r="D1546" s="11"/>
      <c r="E1546" s="12"/>
    </row>
    <row r="1547" hidden="1">
      <c r="A1547" s="51" t="s">
        <v>3213</v>
      </c>
      <c r="B1547" s="7"/>
      <c r="C1547" s="16"/>
      <c r="D1547" s="52" t="s">
        <v>3212</v>
      </c>
      <c r="E1547" s="7"/>
    </row>
    <row r="1548" hidden="1">
      <c r="A1548" s="10"/>
      <c r="B1548" s="12"/>
      <c r="C1548" s="16"/>
      <c r="D1548" s="11"/>
      <c r="E1548" s="12"/>
    </row>
    <row r="1549" hidden="1">
      <c r="A1549" s="19" t="s">
        <v>2528</v>
      </c>
      <c r="B1549" s="6"/>
      <c r="C1549" s="6"/>
      <c r="D1549" s="6"/>
      <c r="E1549" s="7"/>
    </row>
    <row r="1550" hidden="1">
      <c r="A1550" s="20" t="s">
        <v>2529</v>
      </c>
      <c r="B1550" s="21" t="s">
        <v>2530</v>
      </c>
      <c r="C1550" s="22" t="s">
        <v>2531</v>
      </c>
      <c r="D1550" s="21" t="s">
        <v>2532</v>
      </c>
      <c r="E1550" s="23" t="s">
        <v>13</v>
      </c>
    </row>
    <row r="1551" hidden="1">
      <c r="A1551" s="53" t="s">
        <v>2533</v>
      </c>
      <c r="B1551" s="25">
        <v>13862.0</v>
      </c>
      <c r="C1551" s="26">
        <v>13841.0</v>
      </c>
      <c r="D1551" s="27">
        <v>-21.0</v>
      </c>
      <c r="E1551" s="40"/>
    </row>
    <row r="1552" hidden="1">
      <c r="A1552" s="53" t="s">
        <v>2535</v>
      </c>
      <c r="B1552" s="29">
        <v>19774.0</v>
      </c>
      <c r="C1552" s="26">
        <v>19774.0</v>
      </c>
      <c r="D1552" s="27">
        <v>0.0</v>
      </c>
      <c r="E1552" s="28"/>
    </row>
    <row r="1553" hidden="1">
      <c r="A1553" s="53" t="s">
        <v>2536</v>
      </c>
      <c r="B1553" s="29">
        <v>960.0</v>
      </c>
      <c r="C1553" s="26">
        <v>960.0</v>
      </c>
      <c r="D1553" s="27">
        <v>0.0</v>
      </c>
      <c r="E1553" s="40"/>
    </row>
    <row r="1554" hidden="1">
      <c r="A1554" s="53" t="s">
        <v>2538</v>
      </c>
      <c r="B1554" s="29">
        <v>0.0</v>
      </c>
      <c r="C1554" s="26"/>
      <c r="D1554" s="27">
        <v>0.0</v>
      </c>
      <c r="E1554" s="40"/>
    </row>
    <row r="1555" hidden="1">
      <c r="A1555" s="31" t="s">
        <v>2540</v>
      </c>
      <c r="B1555" s="29">
        <v>0.0</v>
      </c>
      <c r="C1555" s="26"/>
      <c r="D1555" s="27">
        <v>0.0</v>
      </c>
      <c r="E1555" s="40"/>
    </row>
    <row r="1556" hidden="1">
      <c r="A1556" s="31" t="s">
        <v>2541</v>
      </c>
      <c r="B1556" s="29">
        <v>386.0</v>
      </c>
      <c r="C1556" s="26">
        <v>386.0</v>
      </c>
      <c r="D1556" s="27">
        <v>0.0</v>
      </c>
      <c r="E1556" s="28"/>
    </row>
    <row r="1557" hidden="1">
      <c r="A1557" s="31" t="s">
        <v>2543</v>
      </c>
      <c r="B1557" s="29">
        <v>6000.0</v>
      </c>
      <c r="C1557" s="26">
        <v>6000.0</v>
      </c>
      <c r="D1557" s="27">
        <v>0.0</v>
      </c>
      <c r="E1557" s="28" t="s">
        <v>3352</v>
      </c>
    </row>
    <row r="1558" hidden="1">
      <c r="A1558" s="31" t="s">
        <v>2545</v>
      </c>
      <c r="B1558" s="29">
        <v>6000.0</v>
      </c>
      <c r="C1558" s="26">
        <v>5960.0</v>
      </c>
      <c r="D1558" s="27">
        <v>-40.0</v>
      </c>
      <c r="E1558" s="40"/>
    </row>
    <row r="1559" hidden="1">
      <c r="A1559" s="54" t="s">
        <v>2546</v>
      </c>
      <c r="B1559" s="29">
        <v>77358.0</v>
      </c>
      <c r="C1559" s="29">
        <v>77358.0</v>
      </c>
      <c r="D1559" s="27">
        <v>0.0</v>
      </c>
      <c r="E1559" s="40"/>
    </row>
    <row r="1560" hidden="1">
      <c r="A1560" s="54" t="s">
        <v>2547</v>
      </c>
      <c r="B1560" s="29">
        <v>45868.0</v>
      </c>
      <c r="C1560" s="55">
        <v>45868.0</v>
      </c>
      <c r="D1560" s="27">
        <v>0.0</v>
      </c>
      <c r="E1560" s="40"/>
    </row>
    <row r="1561" hidden="1">
      <c r="A1561" s="54" t="s">
        <v>2548</v>
      </c>
      <c r="B1561" s="29">
        <v>90423.0</v>
      </c>
      <c r="C1561" s="55">
        <v>90423.0</v>
      </c>
      <c r="D1561" s="27">
        <v>0.0</v>
      </c>
      <c r="E1561" s="40"/>
    </row>
    <row r="1562" hidden="1">
      <c r="A1562" s="54" t="s">
        <v>2549</v>
      </c>
      <c r="B1562" s="29">
        <v>88070.0</v>
      </c>
      <c r="C1562" s="55">
        <v>88070.0</v>
      </c>
      <c r="D1562" s="27">
        <v>0.0</v>
      </c>
      <c r="E1562" s="40"/>
    </row>
    <row r="1563" hidden="1">
      <c r="A1563" s="54" t="s">
        <v>2551</v>
      </c>
      <c r="B1563" s="29">
        <v>2713.0</v>
      </c>
      <c r="C1563" s="55">
        <v>2713.0</v>
      </c>
      <c r="D1563" s="27">
        <v>0.0</v>
      </c>
      <c r="E1563" s="40"/>
    </row>
    <row r="1564" hidden="1">
      <c r="A1564" s="54" t="s">
        <v>2552</v>
      </c>
      <c r="B1564" s="29">
        <v>9613.0</v>
      </c>
      <c r="C1564" s="55">
        <v>9613.0</v>
      </c>
      <c r="D1564" s="27">
        <v>0.0</v>
      </c>
      <c r="E1564" s="40"/>
    </row>
    <row r="1565" hidden="1">
      <c r="A1565" s="35" t="s">
        <v>2553</v>
      </c>
      <c r="B1565" s="29">
        <v>351397.5</v>
      </c>
      <c r="C1565" s="55">
        <v>351397.5</v>
      </c>
      <c r="D1565" s="27">
        <v>0.0</v>
      </c>
      <c r="E1565" s="40"/>
    </row>
    <row r="1566" hidden="1">
      <c r="A1566" s="36" t="s">
        <v>2554</v>
      </c>
      <c r="B1566" s="41">
        <v>16.5</v>
      </c>
      <c r="C1566" s="58">
        <v>-44.5</v>
      </c>
      <c r="D1566" s="59">
        <v>-61.0</v>
      </c>
      <c r="E1566" s="44"/>
    </row>
    <row r="1567" hidden="1"/>
    <row r="1568" hidden="1"/>
    <row r="1569" hidden="1">
      <c r="A1569" s="5" t="s">
        <v>2558</v>
      </c>
      <c r="B1569" s="6"/>
      <c r="C1569" s="6"/>
      <c r="D1569" s="6"/>
      <c r="E1569" s="7"/>
    </row>
    <row r="1570" hidden="1">
      <c r="A1570" s="10"/>
      <c r="B1570" s="11"/>
      <c r="C1570" s="11"/>
      <c r="D1570" s="11"/>
      <c r="E1570" s="12"/>
    </row>
    <row r="1571" hidden="1">
      <c r="A1571" s="5" t="s">
        <v>2526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13">
        <v>45845.0</v>
      </c>
      <c r="B1573" s="6"/>
      <c r="C1573" s="50" t="s">
        <v>2527</v>
      </c>
      <c r="D1573" s="15">
        <v>45851.0</v>
      </c>
      <c r="E1573" s="7"/>
    </row>
    <row r="1574" hidden="1">
      <c r="A1574" s="10"/>
      <c r="B1574" s="11"/>
      <c r="C1574" s="16"/>
      <c r="D1574" s="11"/>
      <c r="E1574" s="12"/>
    </row>
    <row r="1575" hidden="1">
      <c r="A1575" s="51" t="s">
        <v>3211</v>
      </c>
      <c r="B1575" s="7"/>
      <c r="C1575" s="16"/>
      <c r="D1575" s="52" t="s">
        <v>3212</v>
      </c>
      <c r="E1575" s="7"/>
    </row>
    <row r="1576" hidden="1">
      <c r="A1576" s="10"/>
      <c r="B1576" s="12"/>
      <c r="C1576" s="16"/>
      <c r="D1576" s="11"/>
      <c r="E1576" s="12"/>
    </row>
    <row r="1577" hidden="1">
      <c r="A1577" s="19" t="s">
        <v>2528</v>
      </c>
      <c r="B1577" s="6"/>
      <c r="C1577" s="6"/>
      <c r="D1577" s="6"/>
      <c r="E1577" s="7"/>
    </row>
    <row r="1578" hidden="1">
      <c r="A1578" s="20" t="s">
        <v>2529</v>
      </c>
      <c r="B1578" s="21" t="s">
        <v>2530</v>
      </c>
      <c r="C1578" s="22" t="s">
        <v>2531</v>
      </c>
      <c r="D1578" s="21" t="s">
        <v>2532</v>
      </c>
      <c r="E1578" s="23" t="s">
        <v>13</v>
      </c>
    </row>
    <row r="1579" hidden="1">
      <c r="A1579" s="53" t="s">
        <v>2533</v>
      </c>
      <c r="B1579" s="25">
        <v>21565.0</v>
      </c>
      <c r="C1579" s="26">
        <v>21565.0</v>
      </c>
      <c r="D1579" s="27">
        <v>0.0</v>
      </c>
      <c r="E1579" s="40"/>
    </row>
    <row r="1580" hidden="1">
      <c r="A1580" s="53" t="s">
        <v>2535</v>
      </c>
      <c r="B1580" s="29">
        <v>32452.0</v>
      </c>
      <c r="C1580" s="26">
        <v>32452.0</v>
      </c>
      <c r="D1580" s="27">
        <v>0.0</v>
      </c>
      <c r="E1580" s="28"/>
    </row>
    <row r="1581" hidden="1">
      <c r="A1581" s="53" t="s">
        <v>2536</v>
      </c>
      <c r="B1581" s="29">
        <v>817.0</v>
      </c>
      <c r="C1581" s="26">
        <v>817.0</v>
      </c>
      <c r="D1581" s="27">
        <v>0.0</v>
      </c>
      <c r="E1581" s="40"/>
    </row>
    <row r="1582" hidden="1">
      <c r="A1582" s="53" t="s">
        <v>2538</v>
      </c>
      <c r="B1582" s="29">
        <v>0.0</v>
      </c>
      <c r="C1582" s="26"/>
      <c r="D1582" s="27">
        <v>0.0</v>
      </c>
      <c r="E1582" s="40"/>
    </row>
    <row r="1583" hidden="1">
      <c r="A1583" s="31" t="s">
        <v>2540</v>
      </c>
      <c r="B1583" s="29">
        <v>0.0</v>
      </c>
      <c r="C1583" s="26"/>
      <c r="D1583" s="27">
        <v>0.0</v>
      </c>
      <c r="E1583" s="40"/>
    </row>
    <row r="1584" hidden="1">
      <c r="A1584" s="31" t="s">
        <v>2541</v>
      </c>
      <c r="B1584" s="29">
        <v>2835.0</v>
      </c>
      <c r="C1584" s="26">
        <v>2835.0</v>
      </c>
      <c r="D1584" s="27">
        <v>0.0</v>
      </c>
      <c r="E1584" s="28" t="s">
        <v>3353</v>
      </c>
    </row>
    <row r="1585" hidden="1">
      <c r="A1585" s="31" t="s">
        <v>2543</v>
      </c>
      <c r="B1585" s="29">
        <v>891.0</v>
      </c>
      <c r="C1585" s="26">
        <v>571.0</v>
      </c>
      <c r="D1585" s="27">
        <v>-320.0</v>
      </c>
      <c r="E1585" s="28" t="s">
        <v>3354</v>
      </c>
    </row>
    <row r="1586" hidden="1">
      <c r="A1586" s="31" t="s">
        <v>2545</v>
      </c>
      <c r="B1586" s="29">
        <v>5480.0</v>
      </c>
      <c r="C1586" s="26">
        <v>5800.0</v>
      </c>
      <c r="D1586" s="27">
        <v>320.0</v>
      </c>
      <c r="E1586" s="40"/>
    </row>
    <row r="1587" hidden="1">
      <c r="A1587" s="54" t="s">
        <v>2546</v>
      </c>
      <c r="B1587" s="29">
        <v>110854.0</v>
      </c>
      <c r="C1587" s="29">
        <v>110854.0</v>
      </c>
      <c r="D1587" s="27">
        <v>0.0</v>
      </c>
      <c r="E1587" s="40"/>
    </row>
    <row r="1588" hidden="1">
      <c r="A1588" s="54" t="s">
        <v>2547</v>
      </c>
      <c r="B1588" s="29">
        <v>45226.0</v>
      </c>
      <c r="C1588" s="55">
        <v>45226.0</v>
      </c>
      <c r="D1588" s="27">
        <v>0.0</v>
      </c>
      <c r="E1588" s="40"/>
    </row>
    <row r="1589" hidden="1">
      <c r="A1589" s="54" t="s">
        <v>2548</v>
      </c>
      <c r="B1589" s="29">
        <v>103682.0</v>
      </c>
      <c r="C1589" s="55">
        <v>103682.0</v>
      </c>
      <c r="D1589" s="27">
        <v>0.0</v>
      </c>
      <c r="E1589" s="40"/>
    </row>
    <row r="1590" hidden="1">
      <c r="A1590" s="54" t="s">
        <v>2549</v>
      </c>
      <c r="B1590" s="29">
        <v>106272.0</v>
      </c>
      <c r="C1590" s="55">
        <v>106272.0</v>
      </c>
      <c r="D1590" s="27">
        <v>0.0</v>
      </c>
      <c r="E1590" s="40"/>
    </row>
    <row r="1591" hidden="1">
      <c r="A1591" s="54" t="s">
        <v>2551</v>
      </c>
      <c r="B1591" s="29">
        <v>4398.0</v>
      </c>
      <c r="C1591" s="55">
        <v>4398.0</v>
      </c>
      <c r="D1591" s="27">
        <v>0.0</v>
      </c>
      <c r="E1591" s="40"/>
    </row>
    <row r="1592" hidden="1">
      <c r="A1592" s="54" t="s">
        <v>2552</v>
      </c>
      <c r="B1592" s="29">
        <v>13229.0</v>
      </c>
      <c r="C1592" s="55">
        <v>12033.0</v>
      </c>
      <c r="D1592" s="27">
        <v>-1196.0</v>
      </c>
      <c r="E1592" s="40"/>
    </row>
    <row r="1593" hidden="1">
      <c r="A1593" s="35" t="s">
        <v>2553</v>
      </c>
      <c r="B1593" s="29">
        <v>434466.0</v>
      </c>
      <c r="C1593" s="55">
        <v>433270.0</v>
      </c>
      <c r="D1593" s="27">
        <v>-1196.0</v>
      </c>
      <c r="E1593" s="40"/>
    </row>
    <row r="1594" hidden="1">
      <c r="A1594" s="36" t="s">
        <v>2554</v>
      </c>
      <c r="B1594" s="41">
        <v>6.0</v>
      </c>
      <c r="C1594" s="58">
        <v>1202.0</v>
      </c>
      <c r="D1594" s="59">
        <v>1196.0</v>
      </c>
      <c r="E1594" s="44"/>
    </row>
    <row r="1595" hidden="1"/>
    <row r="1596" hidden="1"/>
    <row r="1597" hidden="1">
      <c r="A1597" s="5" t="s">
        <v>2558</v>
      </c>
      <c r="B1597" s="6"/>
      <c r="C1597" s="6"/>
      <c r="D1597" s="6"/>
      <c r="E1597" s="7"/>
    </row>
    <row r="1598" hidden="1">
      <c r="A1598" s="10"/>
      <c r="B1598" s="11"/>
      <c r="C1598" s="11"/>
      <c r="D1598" s="11"/>
      <c r="E1598" s="12"/>
    </row>
    <row r="1599" hidden="1">
      <c r="A1599" s="5" t="s">
        <v>2526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13">
        <v>45852.0</v>
      </c>
      <c r="B1601" s="6"/>
      <c r="C1601" s="50" t="s">
        <v>2527</v>
      </c>
      <c r="D1601" s="15">
        <v>45858.0</v>
      </c>
      <c r="E1601" s="7"/>
    </row>
    <row r="1602" hidden="1">
      <c r="A1602" s="10"/>
      <c r="B1602" s="11"/>
      <c r="C1602" s="16"/>
      <c r="D1602" s="11"/>
      <c r="E1602" s="12"/>
    </row>
    <row r="1603" hidden="1">
      <c r="A1603" s="51" t="s">
        <v>3211</v>
      </c>
      <c r="B1603" s="7"/>
      <c r="C1603" s="16"/>
      <c r="D1603" s="52" t="s">
        <v>3212</v>
      </c>
      <c r="E1603" s="7"/>
    </row>
    <row r="1604" hidden="1">
      <c r="A1604" s="10"/>
      <c r="B1604" s="12"/>
      <c r="C1604" s="16"/>
      <c r="D1604" s="11"/>
      <c r="E1604" s="12"/>
    </row>
    <row r="1605" hidden="1">
      <c r="A1605" s="19" t="s">
        <v>2528</v>
      </c>
      <c r="B1605" s="6"/>
      <c r="C1605" s="6"/>
      <c r="D1605" s="6"/>
      <c r="E1605" s="7"/>
    </row>
    <row r="1606" hidden="1">
      <c r="A1606" s="20" t="s">
        <v>2529</v>
      </c>
      <c r="B1606" s="21" t="s">
        <v>2530</v>
      </c>
      <c r="C1606" s="22" t="s">
        <v>2531</v>
      </c>
      <c r="D1606" s="21" t="s">
        <v>2532</v>
      </c>
      <c r="E1606" s="23" t="s">
        <v>13</v>
      </c>
    </row>
    <row r="1607" hidden="1">
      <c r="A1607" s="53" t="s">
        <v>2533</v>
      </c>
      <c r="B1607" s="25">
        <v>28020.0</v>
      </c>
      <c r="C1607" s="26">
        <v>28021.0</v>
      </c>
      <c r="D1607" s="27">
        <v>1.0</v>
      </c>
      <c r="E1607" s="40"/>
    </row>
    <row r="1608" hidden="1">
      <c r="A1608" s="53" t="s">
        <v>2535</v>
      </c>
      <c r="B1608" s="29">
        <v>35331.0</v>
      </c>
      <c r="C1608" s="26">
        <v>35331.0</v>
      </c>
      <c r="D1608" s="27">
        <v>0.0</v>
      </c>
      <c r="E1608" s="28"/>
    </row>
    <row r="1609" hidden="1">
      <c r="A1609" s="53" t="s">
        <v>2536</v>
      </c>
      <c r="B1609" s="29">
        <v>0.0</v>
      </c>
      <c r="C1609" s="26"/>
      <c r="D1609" s="27">
        <v>0.0</v>
      </c>
      <c r="E1609" s="40"/>
    </row>
    <row r="1610" hidden="1">
      <c r="A1610" s="53" t="s">
        <v>2538</v>
      </c>
      <c r="B1610" s="29">
        <v>0.0</v>
      </c>
      <c r="C1610" s="26"/>
      <c r="D1610" s="27">
        <v>0.0</v>
      </c>
      <c r="E1610" s="40"/>
    </row>
    <row r="1611" hidden="1">
      <c r="A1611" s="31" t="s">
        <v>2540</v>
      </c>
      <c r="B1611" s="29">
        <v>0.0</v>
      </c>
      <c r="C1611" s="26"/>
      <c r="D1611" s="27">
        <v>0.0</v>
      </c>
      <c r="E1611" s="40"/>
    </row>
    <row r="1612" hidden="1">
      <c r="A1612" s="31" t="s">
        <v>2541</v>
      </c>
      <c r="B1612" s="29">
        <v>0.0</v>
      </c>
      <c r="C1612" s="26"/>
      <c r="D1612" s="27">
        <v>0.0</v>
      </c>
      <c r="E1612" s="28"/>
    </row>
    <row r="1613" hidden="1">
      <c r="A1613" s="31" t="s">
        <v>2543</v>
      </c>
      <c r="B1613" s="29">
        <v>1560.0</v>
      </c>
      <c r="C1613" s="26"/>
      <c r="D1613" s="27">
        <v>-1560.0</v>
      </c>
      <c r="E1613" s="28"/>
    </row>
    <row r="1614" hidden="1">
      <c r="A1614" s="31" t="s">
        <v>2545</v>
      </c>
      <c r="B1614" s="29">
        <v>5800.0</v>
      </c>
      <c r="C1614" s="26">
        <v>6720.0</v>
      </c>
      <c r="D1614" s="27">
        <v>920.0</v>
      </c>
      <c r="E1614" s="40"/>
    </row>
    <row r="1615" hidden="1">
      <c r="A1615" s="54" t="s">
        <v>2546</v>
      </c>
      <c r="B1615" s="29">
        <v>106134.0</v>
      </c>
      <c r="C1615" s="29">
        <v>106134.0</v>
      </c>
      <c r="D1615" s="27">
        <v>0.0</v>
      </c>
      <c r="E1615" s="40"/>
    </row>
    <row r="1616" hidden="1">
      <c r="A1616" s="54" t="s">
        <v>2547</v>
      </c>
      <c r="B1616" s="29">
        <v>45916.0</v>
      </c>
      <c r="C1616" s="55">
        <v>45916.0</v>
      </c>
      <c r="D1616" s="27">
        <v>0.0</v>
      </c>
      <c r="E1616" s="40"/>
    </row>
    <row r="1617" hidden="1">
      <c r="A1617" s="54" t="s">
        <v>2548</v>
      </c>
      <c r="B1617" s="29">
        <v>101315.0</v>
      </c>
      <c r="C1617" s="55">
        <v>100787.0</v>
      </c>
      <c r="D1617" s="27">
        <v>-528.0</v>
      </c>
      <c r="E1617" s="40"/>
    </row>
    <row r="1618" hidden="1">
      <c r="A1618" s="54" t="s">
        <v>2549</v>
      </c>
      <c r="B1618" s="29">
        <v>99435.0</v>
      </c>
      <c r="C1618" s="55">
        <v>99435.0</v>
      </c>
      <c r="D1618" s="27">
        <v>0.0</v>
      </c>
      <c r="E1618" s="40"/>
    </row>
    <row r="1619" hidden="1">
      <c r="A1619" s="54" t="s">
        <v>2551</v>
      </c>
      <c r="B1619" s="29">
        <v>1140.0</v>
      </c>
      <c r="C1619" s="55">
        <v>1140.0</v>
      </c>
      <c r="D1619" s="27">
        <v>0.0</v>
      </c>
      <c r="E1619" s="40"/>
    </row>
    <row r="1620" hidden="1">
      <c r="A1620" s="54" t="s">
        <v>2552</v>
      </c>
      <c r="B1620" s="29">
        <v>13211.0</v>
      </c>
      <c r="C1620" s="55">
        <v>12683.0</v>
      </c>
      <c r="D1620" s="27">
        <v>-528.0</v>
      </c>
      <c r="E1620" s="40"/>
    </row>
    <row r="1621" hidden="1">
      <c r="A1621" s="35" t="s">
        <v>2553</v>
      </c>
      <c r="B1621" s="29">
        <v>424649.0</v>
      </c>
      <c r="C1621" s="55">
        <v>423593.0</v>
      </c>
      <c r="D1621" s="27">
        <v>-1056.0</v>
      </c>
      <c r="E1621" s="40"/>
    </row>
    <row r="1622" hidden="1">
      <c r="A1622" s="36" t="s">
        <v>2554</v>
      </c>
      <c r="B1622" s="41">
        <v>2.0</v>
      </c>
      <c r="C1622" s="58">
        <v>-109.0</v>
      </c>
      <c r="D1622" s="59">
        <v>-111.0</v>
      </c>
      <c r="E1622" s="44"/>
    </row>
    <row r="1623" hidden="1"/>
    <row r="1624" hidden="1"/>
    <row r="1625" hidden="1">
      <c r="A1625" s="5" t="s">
        <v>2558</v>
      </c>
      <c r="B1625" s="6"/>
      <c r="C1625" s="6"/>
      <c r="D1625" s="6"/>
      <c r="E1625" s="7"/>
    </row>
    <row r="1626" hidden="1">
      <c r="A1626" s="10"/>
      <c r="B1626" s="11"/>
      <c r="C1626" s="11"/>
      <c r="D1626" s="11"/>
      <c r="E1626" s="12"/>
    </row>
    <row r="1627" hidden="1">
      <c r="A1627" s="5" t="s">
        <v>2526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13">
        <v>45859.0</v>
      </c>
      <c r="B1629" s="6"/>
      <c r="C1629" s="50" t="s">
        <v>2527</v>
      </c>
      <c r="D1629" s="15">
        <v>45865.0</v>
      </c>
      <c r="E1629" s="7"/>
    </row>
    <row r="1630" hidden="1">
      <c r="A1630" s="10"/>
      <c r="B1630" s="11"/>
      <c r="C1630" s="16"/>
      <c r="D1630" s="11"/>
      <c r="E1630" s="12"/>
    </row>
    <row r="1631" hidden="1">
      <c r="A1631" s="51" t="s">
        <v>3211</v>
      </c>
      <c r="B1631" s="7"/>
      <c r="C1631" s="16"/>
      <c r="D1631" s="52" t="s">
        <v>3212</v>
      </c>
      <c r="E1631" s="7"/>
    </row>
    <row r="1632" hidden="1">
      <c r="A1632" s="10"/>
      <c r="B1632" s="12"/>
      <c r="C1632" s="16"/>
      <c r="D1632" s="11"/>
      <c r="E1632" s="12"/>
    </row>
    <row r="1633" hidden="1">
      <c r="A1633" s="19" t="s">
        <v>2528</v>
      </c>
      <c r="B1633" s="6"/>
      <c r="C1633" s="6"/>
      <c r="D1633" s="6"/>
      <c r="E1633" s="7"/>
    </row>
    <row r="1634" hidden="1">
      <c r="A1634" s="20" t="s">
        <v>2529</v>
      </c>
      <c r="B1634" s="21" t="s">
        <v>2530</v>
      </c>
      <c r="C1634" s="22" t="s">
        <v>2531</v>
      </c>
      <c r="D1634" s="21" t="s">
        <v>2532</v>
      </c>
      <c r="E1634" s="23" t="s">
        <v>13</v>
      </c>
    </row>
    <row r="1635" hidden="1">
      <c r="A1635" s="53" t="s">
        <v>2533</v>
      </c>
      <c r="B1635" s="25">
        <v>23045.0</v>
      </c>
      <c r="C1635" s="26">
        <v>23045.0</v>
      </c>
      <c r="D1635" s="27">
        <v>0.0</v>
      </c>
      <c r="E1635" s="40"/>
    </row>
    <row r="1636" hidden="1">
      <c r="A1636" s="53" t="s">
        <v>2535</v>
      </c>
      <c r="B1636" s="29">
        <v>28263.0</v>
      </c>
      <c r="C1636" s="26">
        <v>28263.0</v>
      </c>
      <c r="D1636" s="27">
        <v>0.0</v>
      </c>
      <c r="E1636" s="28"/>
    </row>
    <row r="1637" hidden="1">
      <c r="A1637" s="53" t="s">
        <v>2536</v>
      </c>
      <c r="B1637" s="29">
        <v>600.0</v>
      </c>
      <c r="C1637" s="26">
        <v>600.0</v>
      </c>
      <c r="D1637" s="27">
        <v>0.0</v>
      </c>
      <c r="E1637" s="40"/>
    </row>
    <row r="1638" hidden="1">
      <c r="A1638" s="53" t="s">
        <v>2538</v>
      </c>
      <c r="B1638" s="29">
        <v>0.0</v>
      </c>
      <c r="C1638" s="26"/>
      <c r="D1638" s="27">
        <v>0.0</v>
      </c>
      <c r="E1638" s="40"/>
    </row>
    <row r="1639" hidden="1">
      <c r="A1639" s="31" t="s">
        <v>2540</v>
      </c>
      <c r="B1639" s="29">
        <v>0.0</v>
      </c>
      <c r="C1639" s="26"/>
      <c r="D1639" s="27">
        <v>0.0</v>
      </c>
      <c r="E1639" s="40"/>
    </row>
    <row r="1640" hidden="1">
      <c r="A1640" s="31" t="s">
        <v>2541</v>
      </c>
      <c r="B1640" s="29">
        <v>20.0</v>
      </c>
      <c r="C1640" s="26"/>
      <c r="D1640" s="27">
        <v>-20.0</v>
      </c>
      <c r="E1640" s="28"/>
    </row>
    <row r="1641" hidden="1">
      <c r="A1641" s="31" t="s">
        <v>2543</v>
      </c>
      <c r="B1641" s="29">
        <v>6870.0</v>
      </c>
      <c r="C1641" s="26">
        <v>6870.0</v>
      </c>
      <c r="D1641" s="27">
        <v>0.0</v>
      </c>
      <c r="E1641" s="28"/>
    </row>
    <row r="1642" hidden="1">
      <c r="A1642" s="31" t="s">
        <v>2545</v>
      </c>
      <c r="B1642" s="29">
        <v>5960.0</v>
      </c>
      <c r="C1642" s="26">
        <v>6000.0</v>
      </c>
      <c r="D1642" s="27">
        <v>40.0</v>
      </c>
      <c r="E1642" s="40"/>
    </row>
    <row r="1643" hidden="1">
      <c r="A1643" s="54" t="s">
        <v>2546</v>
      </c>
      <c r="B1643" s="29">
        <v>88169.0</v>
      </c>
      <c r="C1643" s="29">
        <v>88433.0</v>
      </c>
      <c r="D1643" s="27">
        <v>264.0</v>
      </c>
      <c r="E1643" s="40"/>
    </row>
    <row r="1644" hidden="1">
      <c r="A1644" s="54" t="s">
        <v>2547</v>
      </c>
      <c r="B1644" s="29">
        <v>35890.0</v>
      </c>
      <c r="C1644" s="55">
        <v>35890.0</v>
      </c>
      <c r="D1644" s="27">
        <v>0.0</v>
      </c>
      <c r="E1644" s="40"/>
    </row>
    <row r="1645" hidden="1">
      <c r="A1645" s="54" t="s">
        <v>2548</v>
      </c>
      <c r="B1645" s="29">
        <v>125147.0</v>
      </c>
      <c r="C1645" s="55">
        <v>124599.0</v>
      </c>
      <c r="D1645" s="27">
        <v>-548.0</v>
      </c>
      <c r="E1645" s="40"/>
    </row>
    <row r="1646" hidden="1">
      <c r="A1646" s="54" t="s">
        <v>2549</v>
      </c>
      <c r="B1646" s="29">
        <v>88080.0</v>
      </c>
      <c r="C1646" s="55">
        <v>88080.0</v>
      </c>
      <c r="D1646" s="27">
        <v>0.0</v>
      </c>
      <c r="E1646" s="40"/>
    </row>
    <row r="1647" hidden="1">
      <c r="A1647" s="54" t="s">
        <v>2551</v>
      </c>
      <c r="B1647" s="29">
        <v>2511.0</v>
      </c>
      <c r="C1647" s="55">
        <v>2511.0</v>
      </c>
      <c r="D1647" s="27">
        <v>0.0</v>
      </c>
      <c r="E1647" s="40"/>
    </row>
    <row r="1648" hidden="1">
      <c r="A1648" s="54" t="s">
        <v>2552</v>
      </c>
      <c r="B1648" s="29">
        <v>13285.0</v>
      </c>
      <c r="C1648" s="55">
        <v>13285.0</v>
      </c>
      <c r="D1648" s="27">
        <v>0.0</v>
      </c>
      <c r="E1648" s="40"/>
    </row>
    <row r="1649" hidden="1">
      <c r="A1649" s="35" t="s">
        <v>2553</v>
      </c>
      <c r="B1649" s="29">
        <v>404525.0</v>
      </c>
      <c r="C1649" s="55">
        <v>404241.0</v>
      </c>
      <c r="D1649" s="27">
        <v>-284.0</v>
      </c>
      <c r="E1649" s="40"/>
    </row>
    <row r="1650" hidden="1">
      <c r="A1650" s="36" t="s">
        <v>2554</v>
      </c>
      <c r="B1650" s="41">
        <v>30.0</v>
      </c>
      <c r="C1650" s="58">
        <v>50.0</v>
      </c>
      <c r="D1650" s="59">
        <v>20.0</v>
      </c>
      <c r="E1650" s="44"/>
    </row>
    <row r="1651" hidden="1"/>
    <row r="1652" hidden="1"/>
    <row r="1653" hidden="1">
      <c r="A1653" s="5" t="s">
        <v>2558</v>
      </c>
      <c r="B1653" s="6"/>
      <c r="C1653" s="6"/>
      <c r="D1653" s="6"/>
      <c r="E1653" s="7"/>
    </row>
    <row r="1654" hidden="1">
      <c r="A1654" s="10"/>
      <c r="B1654" s="11"/>
      <c r="C1654" s="11"/>
      <c r="D1654" s="11"/>
      <c r="E1654" s="12"/>
    </row>
    <row r="1655" hidden="1">
      <c r="A1655" s="5" t="s">
        <v>2526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13">
        <v>45866.0</v>
      </c>
      <c r="B1657" s="6"/>
      <c r="C1657" s="50" t="s">
        <v>2527</v>
      </c>
      <c r="D1657" s="15">
        <v>45869.0</v>
      </c>
      <c r="E1657" s="7"/>
    </row>
    <row r="1658" hidden="1">
      <c r="A1658" s="10"/>
      <c r="B1658" s="11"/>
      <c r="C1658" s="16"/>
      <c r="D1658" s="11"/>
      <c r="E1658" s="12"/>
    </row>
    <row r="1659" hidden="1">
      <c r="A1659" s="51" t="s">
        <v>3211</v>
      </c>
      <c r="B1659" s="7"/>
      <c r="C1659" s="16"/>
      <c r="D1659" s="52" t="s">
        <v>3267</v>
      </c>
      <c r="E1659" s="7"/>
    </row>
    <row r="1660" hidden="1">
      <c r="A1660" s="10"/>
      <c r="B1660" s="12"/>
      <c r="C1660" s="16"/>
      <c r="D1660" s="11"/>
      <c r="E1660" s="12"/>
    </row>
    <row r="1661" hidden="1">
      <c r="A1661" s="19" t="s">
        <v>2528</v>
      </c>
      <c r="B1661" s="6"/>
      <c r="C1661" s="6"/>
      <c r="D1661" s="6"/>
      <c r="E1661" s="7"/>
    </row>
    <row r="1662" hidden="1">
      <c r="A1662" s="20" t="s">
        <v>2529</v>
      </c>
      <c r="B1662" s="21" t="s">
        <v>2530</v>
      </c>
      <c r="C1662" s="22" t="s">
        <v>2531</v>
      </c>
      <c r="D1662" s="21" t="s">
        <v>2532</v>
      </c>
      <c r="E1662" s="23" t="s">
        <v>13</v>
      </c>
    </row>
    <row r="1663" hidden="1">
      <c r="A1663" s="53" t="s">
        <v>2533</v>
      </c>
      <c r="B1663" s="25">
        <v>17641.0</v>
      </c>
      <c r="C1663" s="26">
        <v>17641.0</v>
      </c>
      <c r="D1663" s="27">
        <v>0.0</v>
      </c>
      <c r="E1663" s="40"/>
    </row>
    <row r="1664" hidden="1">
      <c r="A1664" s="53" t="s">
        <v>2535</v>
      </c>
      <c r="B1664" s="29">
        <v>19959.0</v>
      </c>
      <c r="C1664" s="26">
        <v>19959.0</v>
      </c>
      <c r="D1664" s="27">
        <v>0.0</v>
      </c>
      <c r="E1664" s="28"/>
    </row>
    <row r="1665" hidden="1">
      <c r="A1665" s="53" t="s">
        <v>2536</v>
      </c>
      <c r="B1665" s="29">
        <v>0.0</v>
      </c>
      <c r="C1665" s="26"/>
      <c r="D1665" s="27">
        <v>0.0</v>
      </c>
      <c r="E1665" s="40"/>
    </row>
    <row r="1666" hidden="1">
      <c r="A1666" s="53" t="s">
        <v>2538</v>
      </c>
      <c r="B1666" s="29">
        <v>0.0</v>
      </c>
      <c r="C1666" s="26"/>
      <c r="D1666" s="27">
        <v>0.0</v>
      </c>
      <c r="E1666" s="40"/>
    </row>
    <row r="1667" hidden="1">
      <c r="A1667" s="31" t="s">
        <v>2540</v>
      </c>
      <c r="B1667" s="29">
        <v>0.0</v>
      </c>
      <c r="C1667" s="26"/>
      <c r="D1667" s="27">
        <v>0.0</v>
      </c>
      <c r="E1667" s="40"/>
    </row>
    <row r="1668" hidden="1">
      <c r="A1668" s="31" t="s">
        <v>2541</v>
      </c>
      <c r="B1668" s="29">
        <v>0.0</v>
      </c>
      <c r="C1668" s="26"/>
      <c r="D1668" s="27">
        <v>0.0</v>
      </c>
      <c r="E1668" s="28"/>
    </row>
    <row r="1669" hidden="1">
      <c r="A1669" s="31" t="s">
        <v>2543</v>
      </c>
      <c r="B1669" s="29">
        <v>744.0</v>
      </c>
      <c r="C1669" s="26">
        <v>744.0</v>
      </c>
      <c r="D1669" s="27">
        <v>0.0</v>
      </c>
      <c r="E1669" s="28" t="s">
        <v>3355</v>
      </c>
    </row>
    <row r="1670" hidden="1">
      <c r="A1670" s="31" t="s">
        <v>2545</v>
      </c>
      <c r="B1670" s="29">
        <v>1600.0</v>
      </c>
      <c r="C1670" s="26">
        <v>1600.0</v>
      </c>
      <c r="D1670" s="27">
        <v>0.0</v>
      </c>
      <c r="E1670" s="40"/>
    </row>
    <row r="1671" hidden="1">
      <c r="A1671" s="54" t="s">
        <v>2546</v>
      </c>
      <c r="B1671" s="29">
        <v>54214.0</v>
      </c>
      <c r="C1671" s="29">
        <v>54214.0</v>
      </c>
      <c r="D1671" s="27">
        <v>0.0</v>
      </c>
      <c r="E1671" s="40"/>
    </row>
    <row r="1672" hidden="1">
      <c r="A1672" s="54" t="s">
        <v>2547</v>
      </c>
      <c r="B1672" s="29">
        <v>17486.0</v>
      </c>
      <c r="C1672" s="55">
        <v>17486.0</v>
      </c>
      <c r="D1672" s="27">
        <v>0.0</v>
      </c>
      <c r="E1672" s="40"/>
    </row>
    <row r="1673" hidden="1">
      <c r="A1673" s="54" t="s">
        <v>2548</v>
      </c>
      <c r="B1673" s="29">
        <v>55320.0</v>
      </c>
      <c r="C1673" s="55">
        <v>55320.0</v>
      </c>
      <c r="D1673" s="27">
        <v>0.0</v>
      </c>
      <c r="E1673" s="40"/>
    </row>
    <row r="1674" hidden="1">
      <c r="A1674" s="54" t="s">
        <v>2549</v>
      </c>
      <c r="B1674" s="29">
        <v>49256.0</v>
      </c>
      <c r="C1674" s="55">
        <v>49256.0</v>
      </c>
      <c r="D1674" s="27">
        <v>0.0</v>
      </c>
      <c r="E1674" s="40"/>
    </row>
    <row r="1675" hidden="1">
      <c r="A1675" s="54" t="s">
        <v>2551</v>
      </c>
      <c r="B1675" s="29">
        <v>3295.0</v>
      </c>
      <c r="C1675" s="55">
        <v>3295.0</v>
      </c>
      <c r="D1675" s="27">
        <v>0.0</v>
      </c>
      <c r="E1675" s="40"/>
    </row>
    <row r="1676" hidden="1">
      <c r="A1676" s="54" t="s">
        <v>2552</v>
      </c>
      <c r="B1676" s="29">
        <v>11297.0</v>
      </c>
      <c r="C1676" s="55">
        <v>11297.0</v>
      </c>
      <c r="D1676" s="27">
        <v>0.0</v>
      </c>
      <c r="E1676" s="40"/>
    </row>
    <row r="1677" hidden="1">
      <c r="A1677" s="35" t="s">
        <v>2553</v>
      </c>
      <c r="B1677" s="29">
        <v>219506.5</v>
      </c>
      <c r="C1677" s="55">
        <v>219506.5</v>
      </c>
      <c r="D1677" s="27">
        <v>0.0</v>
      </c>
      <c r="E1677" s="40"/>
    </row>
    <row r="1678" hidden="1">
      <c r="A1678" s="36" t="s">
        <v>2554</v>
      </c>
      <c r="B1678" s="41">
        <v>8.5</v>
      </c>
      <c r="C1678" s="58">
        <v>8.5</v>
      </c>
      <c r="D1678" s="59">
        <v>0.0</v>
      </c>
      <c r="E1678" s="44"/>
    </row>
    <row r="1679" hidden="1"/>
    <row r="1680" hidden="1"/>
    <row r="1681" hidden="1">
      <c r="A1681" s="5" t="s">
        <v>2558</v>
      </c>
      <c r="B1681" s="6"/>
      <c r="C1681" s="6"/>
      <c r="D1681" s="6"/>
      <c r="E1681" s="7"/>
    </row>
    <row r="1682" hidden="1">
      <c r="A1682" s="10"/>
      <c r="B1682" s="11"/>
      <c r="C1682" s="11"/>
      <c r="D1682" s="11"/>
      <c r="E1682" s="12"/>
    </row>
    <row r="1683" hidden="1">
      <c r="A1683" s="5" t="s">
        <v>2526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13">
        <v>45870.0</v>
      </c>
      <c r="B1685" s="6"/>
      <c r="C1685" s="50" t="s">
        <v>2527</v>
      </c>
      <c r="D1685" s="15">
        <v>45872.0</v>
      </c>
      <c r="E1685" s="7"/>
    </row>
    <row r="1686" hidden="1">
      <c r="A1686" s="10"/>
      <c r="B1686" s="11"/>
      <c r="C1686" s="16"/>
      <c r="D1686" s="11"/>
      <c r="E1686" s="12"/>
    </row>
    <row r="1687" hidden="1">
      <c r="A1687" s="51" t="s">
        <v>3218</v>
      </c>
      <c r="B1687" s="7"/>
      <c r="C1687" s="16"/>
      <c r="D1687" s="52" t="s">
        <v>3212</v>
      </c>
      <c r="E1687" s="7"/>
    </row>
    <row r="1688" hidden="1">
      <c r="A1688" s="10"/>
      <c r="B1688" s="12"/>
      <c r="C1688" s="16"/>
      <c r="D1688" s="11"/>
      <c r="E1688" s="12"/>
    </row>
    <row r="1689" hidden="1">
      <c r="A1689" s="19" t="s">
        <v>2528</v>
      </c>
      <c r="B1689" s="6"/>
      <c r="C1689" s="6"/>
      <c r="D1689" s="6"/>
      <c r="E1689" s="7"/>
    </row>
    <row r="1690" hidden="1">
      <c r="A1690" s="20" t="s">
        <v>2529</v>
      </c>
      <c r="B1690" s="21" t="s">
        <v>2530</v>
      </c>
      <c r="C1690" s="22" t="s">
        <v>2531</v>
      </c>
      <c r="D1690" s="21" t="s">
        <v>2532</v>
      </c>
      <c r="E1690" s="23" t="s">
        <v>13</v>
      </c>
    </row>
    <row r="1691" hidden="1">
      <c r="A1691" s="53" t="s">
        <v>2533</v>
      </c>
      <c r="B1691" s="25">
        <v>9470.0</v>
      </c>
      <c r="C1691" s="26">
        <v>14960.0</v>
      </c>
      <c r="D1691" s="27">
        <v>5490.0</v>
      </c>
      <c r="E1691" s="40"/>
    </row>
    <row r="1692" hidden="1">
      <c r="A1692" s="53" t="s">
        <v>2535</v>
      </c>
      <c r="B1692" s="29">
        <v>14439.0</v>
      </c>
      <c r="C1692" s="26">
        <v>14439.0</v>
      </c>
      <c r="D1692" s="27">
        <v>0.0</v>
      </c>
      <c r="E1692" s="28"/>
    </row>
    <row r="1693" hidden="1">
      <c r="A1693" s="53" t="s">
        <v>2536</v>
      </c>
      <c r="B1693" s="29">
        <v>5490.0</v>
      </c>
      <c r="C1693" s="26"/>
      <c r="D1693" s="27">
        <v>-5490.0</v>
      </c>
      <c r="E1693" s="40"/>
    </row>
    <row r="1694" hidden="1">
      <c r="A1694" s="53" t="s">
        <v>2538</v>
      </c>
      <c r="B1694" s="29">
        <v>0.0</v>
      </c>
      <c r="C1694" s="26"/>
      <c r="D1694" s="27">
        <v>0.0</v>
      </c>
      <c r="E1694" s="40"/>
    </row>
    <row r="1695" hidden="1">
      <c r="A1695" s="31" t="s">
        <v>2540</v>
      </c>
      <c r="B1695" s="29">
        <v>0.0</v>
      </c>
      <c r="C1695" s="26"/>
      <c r="D1695" s="27">
        <v>0.0</v>
      </c>
      <c r="E1695" s="40"/>
    </row>
    <row r="1696" hidden="1">
      <c r="A1696" s="31" t="s">
        <v>2541</v>
      </c>
      <c r="B1696" s="29">
        <v>0.0</v>
      </c>
      <c r="C1696" s="26"/>
      <c r="D1696" s="27">
        <v>0.0</v>
      </c>
      <c r="E1696" s="28"/>
    </row>
    <row r="1697" hidden="1">
      <c r="A1697" s="31" t="s">
        <v>2543</v>
      </c>
      <c r="B1697" s="29">
        <v>128.0</v>
      </c>
      <c r="C1697" s="26">
        <v>128.0</v>
      </c>
      <c r="D1697" s="27">
        <v>0.0</v>
      </c>
      <c r="E1697" s="28" t="s">
        <v>3356</v>
      </c>
    </row>
    <row r="1698" hidden="1">
      <c r="A1698" s="31" t="s">
        <v>2545</v>
      </c>
      <c r="B1698" s="29">
        <v>1600.0</v>
      </c>
      <c r="C1698" s="26">
        <v>1560.0</v>
      </c>
      <c r="D1698" s="27">
        <v>-40.0</v>
      </c>
      <c r="E1698" s="40"/>
    </row>
    <row r="1699" hidden="1">
      <c r="A1699" s="54" t="s">
        <v>2546</v>
      </c>
      <c r="B1699" s="29">
        <v>48222.0</v>
      </c>
      <c r="C1699" s="29">
        <v>48222.0</v>
      </c>
      <c r="D1699" s="27">
        <v>0.0</v>
      </c>
      <c r="E1699" s="40"/>
    </row>
    <row r="1700" hidden="1">
      <c r="A1700" s="54" t="s">
        <v>2547</v>
      </c>
      <c r="B1700" s="29">
        <v>26576.0</v>
      </c>
      <c r="C1700" s="55">
        <v>26576.0</v>
      </c>
      <c r="D1700" s="27">
        <v>0.0</v>
      </c>
      <c r="E1700" s="40"/>
    </row>
    <row r="1701" hidden="1">
      <c r="A1701" s="54" t="s">
        <v>2548</v>
      </c>
      <c r="B1701" s="29">
        <v>51929.0</v>
      </c>
      <c r="C1701" s="55">
        <v>51929.0</v>
      </c>
      <c r="D1701" s="27">
        <v>0.0</v>
      </c>
      <c r="E1701" s="40"/>
    </row>
    <row r="1702" hidden="1">
      <c r="A1702" s="54" t="s">
        <v>2549</v>
      </c>
      <c r="B1702" s="29">
        <v>42238.0</v>
      </c>
      <c r="C1702" s="55">
        <v>42238.0</v>
      </c>
      <c r="D1702" s="27">
        <v>0.0</v>
      </c>
      <c r="E1702" s="40"/>
    </row>
    <row r="1703" hidden="1">
      <c r="A1703" s="54" t="s">
        <v>2551</v>
      </c>
      <c r="B1703" s="29">
        <v>1396.0</v>
      </c>
      <c r="C1703" s="55">
        <v>1396.0</v>
      </c>
      <c r="D1703" s="27">
        <v>0.0</v>
      </c>
      <c r="E1703" s="40"/>
    </row>
    <row r="1704" hidden="1">
      <c r="A1704" s="54" t="s">
        <v>2552</v>
      </c>
      <c r="B1704" s="29">
        <v>8169.0</v>
      </c>
      <c r="C1704" s="55">
        <v>8169.0</v>
      </c>
      <c r="D1704" s="27">
        <v>0.0</v>
      </c>
      <c r="E1704" s="40"/>
    </row>
    <row r="1705" hidden="1">
      <c r="A1705" s="35" t="s">
        <v>2553</v>
      </c>
      <c r="B1705" s="29">
        <v>201473.5</v>
      </c>
      <c r="C1705" s="55">
        <v>201473.5</v>
      </c>
      <c r="D1705" s="27">
        <v>0.0</v>
      </c>
      <c r="E1705" s="40"/>
    </row>
    <row r="1706" hidden="1">
      <c r="A1706" s="36" t="s">
        <v>2554</v>
      </c>
      <c r="B1706" s="41">
        <v>14.5</v>
      </c>
      <c r="C1706" s="58">
        <v>-25.5</v>
      </c>
      <c r="D1706" s="59">
        <v>-40.0</v>
      </c>
      <c r="E1706" s="44"/>
    </row>
    <row r="1707" hidden="1"/>
    <row r="1708" hidden="1"/>
    <row r="1709" hidden="1">
      <c r="A1709" s="5" t="s">
        <v>2558</v>
      </c>
      <c r="B1709" s="6"/>
      <c r="C1709" s="6"/>
      <c r="D1709" s="6"/>
      <c r="E1709" s="7"/>
    </row>
    <row r="1710" hidden="1">
      <c r="A1710" s="10"/>
      <c r="B1710" s="11"/>
      <c r="C1710" s="11"/>
      <c r="D1710" s="11"/>
      <c r="E1710" s="12"/>
    </row>
    <row r="1711" hidden="1">
      <c r="A1711" s="5" t="s">
        <v>2526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13">
        <v>45873.0</v>
      </c>
      <c r="B1713" s="6"/>
      <c r="C1713" s="50" t="s">
        <v>2527</v>
      </c>
      <c r="D1713" s="15">
        <v>45879.0</v>
      </c>
      <c r="E1713" s="7"/>
    </row>
    <row r="1714" hidden="1">
      <c r="A1714" s="10"/>
      <c r="B1714" s="11"/>
      <c r="C1714" s="16"/>
      <c r="D1714" s="11"/>
      <c r="E1714" s="12"/>
    </row>
    <row r="1715" hidden="1">
      <c r="A1715" s="51" t="s">
        <v>3211</v>
      </c>
      <c r="B1715" s="7"/>
      <c r="C1715" s="16"/>
      <c r="D1715" s="52" t="s">
        <v>3212</v>
      </c>
      <c r="E1715" s="7"/>
    </row>
    <row r="1716" hidden="1">
      <c r="A1716" s="10"/>
      <c r="B1716" s="12"/>
      <c r="C1716" s="16"/>
      <c r="D1716" s="11"/>
      <c r="E1716" s="12"/>
    </row>
    <row r="1717" hidden="1">
      <c r="A1717" s="19" t="s">
        <v>2528</v>
      </c>
      <c r="B1717" s="6"/>
      <c r="C1717" s="6"/>
      <c r="D1717" s="6"/>
      <c r="E1717" s="7"/>
    </row>
    <row r="1718" hidden="1">
      <c r="A1718" s="20" t="s">
        <v>2529</v>
      </c>
      <c r="B1718" s="21" t="s">
        <v>2530</v>
      </c>
      <c r="C1718" s="22" t="s">
        <v>2531</v>
      </c>
      <c r="D1718" s="21" t="s">
        <v>2532</v>
      </c>
      <c r="E1718" s="23" t="s">
        <v>13</v>
      </c>
    </row>
    <row r="1719" hidden="1">
      <c r="A1719" s="53" t="s">
        <v>2533</v>
      </c>
      <c r="B1719" s="25">
        <v>21888.0</v>
      </c>
      <c r="C1719" s="26">
        <v>22389.0</v>
      </c>
      <c r="D1719" s="27">
        <v>501.0</v>
      </c>
      <c r="E1719" s="40"/>
    </row>
    <row r="1720" hidden="1">
      <c r="A1720" s="53" t="s">
        <v>2535</v>
      </c>
      <c r="B1720" s="29">
        <v>29987.0</v>
      </c>
      <c r="C1720" s="26">
        <v>25449.0</v>
      </c>
      <c r="D1720" s="27">
        <v>-4538.0</v>
      </c>
      <c r="E1720" s="28"/>
    </row>
    <row r="1721" hidden="1">
      <c r="A1721" s="53" t="s">
        <v>2536</v>
      </c>
      <c r="B1721" s="29">
        <v>0.0</v>
      </c>
      <c r="C1721" s="26"/>
      <c r="D1721" s="27">
        <v>0.0</v>
      </c>
      <c r="E1721" s="40"/>
    </row>
    <row r="1722" hidden="1">
      <c r="A1722" s="53" t="s">
        <v>2538</v>
      </c>
      <c r="B1722" s="29">
        <v>0.0</v>
      </c>
      <c r="C1722" s="26"/>
      <c r="D1722" s="27">
        <v>0.0</v>
      </c>
      <c r="E1722" s="40"/>
    </row>
    <row r="1723" hidden="1">
      <c r="A1723" s="31" t="s">
        <v>2540</v>
      </c>
      <c r="B1723" s="29">
        <v>0.0</v>
      </c>
      <c r="C1723" s="26"/>
      <c r="D1723" s="27">
        <v>0.0</v>
      </c>
      <c r="E1723" s="40"/>
    </row>
    <row r="1724" hidden="1">
      <c r="A1724" s="31" t="s">
        <v>2541</v>
      </c>
      <c r="B1724" s="29">
        <v>0.0</v>
      </c>
      <c r="C1724" s="26"/>
      <c r="D1724" s="27">
        <v>0.0</v>
      </c>
      <c r="E1724" s="28"/>
    </row>
    <row r="1725" hidden="1">
      <c r="A1725" s="31" t="s">
        <v>2543</v>
      </c>
      <c r="B1725" s="29">
        <v>2231.0</v>
      </c>
      <c r="C1725" s="26">
        <v>2231.0</v>
      </c>
      <c r="D1725" s="27">
        <v>0.0</v>
      </c>
      <c r="E1725" s="28" t="s">
        <v>3357</v>
      </c>
    </row>
    <row r="1726" hidden="1">
      <c r="A1726" s="31" t="s">
        <v>2545</v>
      </c>
      <c r="B1726" s="29">
        <v>4960.0</v>
      </c>
      <c r="C1726" s="26">
        <v>4840.0</v>
      </c>
      <c r="D1726" s="27">
        <v>-120.0</v>
      </c>
      <c r="E1726" s="40"/>
    </row>
    <row r="1727" hidden="1">
      <c r="A1727" s="54" t="s">
        <v>2546</v>
      </c>
      <c r="B1727" s="29">
        <v>101132.0</v>
      </c>
      <c r="C1727" s="29">
        <v>101132.0</v>
      </c>
      <c r="D1727" s="27">
        <v>0.0</v>
      </c>
      <c r="E1727" s="40"/>
    </row>
    <row r="1728" hidden="1">
      <c r="A1728" s="54" t="s">
        <v>2547</v>
      </c>
      <c r="B1728" s="29">
        <v>35000.0</v>
      </c>
      <c r="C1728" s="55">
        <v>36011.0</v>
      </c>
      <c r="D1728" s="27">
        <v>1011.0</v>
      </c>
      <c r="E1728" s="40"/>
    </row>
    <row r="1729" hidden="1">
      <c r="A1729" s="54" t="s">
        <v>2548</v>
      </c>
      <c r="B1729" s="29">
        <v>120969.0</v>
      </c>
      <c r="C1729" s="55">
        <v>120969.0</v>
      </c>
      <c r="D1729" s="27">
        <v>0.0</v>
      </c>
      <c r="E1729" s="40"/>
    </row>
    <row r="1730" hidden="1">
      <c r="A1730" s="54" t="s">
        <v>2549</v>
      </c>
      <c r="B1730" s="29">
        <v>95686.5</v>
      </c>
      <c r="C1730" s="55">
        <v>95686.5</v>
      </c>
      <c r="D1730" s="27">
        <v>0.0</v>
      </c>
      <c r="E1730" s="40"/>
    </row>
    <row r="1731" hidden="1">
      <c r="A1731" s="54" t="s">
        <v>2551</v>
      </c>
      <c r="B1731" s="29">
        <v>3489.0</v>
      </c>
      <c r="C1731" s="55">
        <v>3489.0</v>
      </c>
      <c r="D1731" s="27">
        <v>0.0</v>
      </c>
      <c r="E1731" s="40"/>
    </row>
    <row r="1732" hidden="1">
      <c r="A1732" s="54" t="s">
        <v>2552</v>
      </c>
      <c r="B1732" s="29">
        <v>16873.0</v>
      </c>
      <c r="C1732" s="55">
        <v>16873.0</v>
      </c>
      <c r="D1732" s="27">
        <v>0.0</v>
      </c>
      <c r="E1732" s="40"/>
    </row>
    <row r="1733" hidden="1">
      <c r="A1733" s="35" t="s">
        <v>2553</v>
      </c>
      <c r="B1733" s="29">
        <v>415333.7</v>
      </c>
      <c r="C1733" s="55">
        <v>416344.7</v>
      </c>
      <c r="D1733" s="27">
        <v>1011.0</v>
      </c>
      <c r="E1733" s="40"/>
    </row>
    <row r="1734" hidden="1">
      <c r="A1734" s="36" t="s">
        <v>2554</v>
      </c>
      <c r="B1734" s="41">
        <v>8.80000000000291</v>
      </c>
      <c r="C1734" s="58">
        <v>-4148.200000000012</v>
      </c>
      <c r="D1734" s="59">
        <v>-4157.000000000015</v>
      </c>
      <c r="E1734" s="44"/>
    </row>
    <row r="1735" hidden="1"/>
    <row r="1736" hidden="1"/>
    <row r="1737" hidden="1">
      <c r="A1737" s="5" t="s">
        <v>2558</v>
      </c>
      <c r="B1737" s="6"/>
      <c r="C1737" s="6"/>
      <c r="D1737" s="6"/>
      <c r="E1737" s="7"/>
    </row>
    <row r="1738" hidden="1">
      <c r="A1738" s="10"/>
      <c r="B1738" s="11"/>
      <c r="C1738" s="11"/>
      <c r="D1738" s="11"/>
      <c r="E1738" s="12"/>
    </row>
    <row r="1739" hidden="1">
      <c r="A1739" s="5" t="s">
        <v>2526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13">
        <v>45880.0</v>
      </c>
      <c r="B1741" s="6"/>
      <c r="C1741" s="50" t="s">
        <v>2527</v>
      </c>
      <c r="D1741" s="15">
        <v>45886.0</v>
      </c>
      <c r="E1741" s="7"/>
    </row>
    <row r="1742" hidden="1">
      <c r="A1742" s="10"/>
      <c r="B1742" s="11"/>
      <c r="C1742" s="16"/>
      <c r="D1742" s="11"/>
      <c r="E1742" s="12"/>
    </row>
    <row r="1743" hidden="1">
      <c r="A1743" s="51" t="s">
        <v>3211</v>
      </c>
      <c r="B1743" s="7"/>
      <c r="C1743" s="16"/>
      <c r="D1743" s="52" t="s">
        <v>3212</v>
      </c>
      <c r="E1743" s="7"/>
    </row>
    <row r="1744" hidden="1">
      <c r="A1744" s="10"/>
      <c r="B1744" s="12"/>
      <c r="C1744" s="16"/>
      <c r="D1744" s="11"/>
      <c r="E1744" s="12"/>
    </row>
    <row r="1745" hidden="1">
      <c r="A1745" s="19" t="s">
        <v>2528</v>
      </c>
      <c r="B1745" s="6"/>
      <c r="C1745" s="6"/>
      <c r="D1745" s="6"/>
      <c r="E1745" s="7"/>
    </row>
    <row r="1746" hidden="1">
      <c r="A1746" s="20" t="s">
        <v>2529</v>
      </c>
      <c r="B1746" s="21" t="s">
        <v>2530</v>
      </c>
      <c r="C1746" s="22" t="s">
        <v>2531</v>
      </c>
      <c r="D1746" s="21" t="s">
        <v>2532</v>
      </c>
      <c r="E1746" s="23" t="s">
        <v>13</v>
      </c>
    </row>
    <row r="1747" hidden="1">
      <c r="A1747" s="53" t="s">
        <v>2533</v>
      </c>
      <c r="B1747" s="25">
        <v>23453.0</v>
      </c>
      <c r="C1747" s="26">
        <v>23471.0</v>
      </c>
      <c r="D1747" s="27">
        <v>18.0</v>
      </c>
      <c r="E1747" s="40"/>
    </row>
    <row r="1748" hidden="1">
      <c r="A1748" s="53" t="s">
        <v>2535</v>
      </c>
      <c r="B1748" s="29">
        <v>37232.0</v>
      </c>
      <c r="C1748" s="26">
        <v>32126.0</v>
      </c>
      <c r="D1748" s="27">
        <v>-5106.0</v>
      </c>
      <c r="E1748" s="28" t="s">
        <v>3358</v>
      </c>
    </row>
    <row r="1749" hidden="1">
      <c r="A1749" s="53" t="s">
        <v>2536</v>
      </c>
      <c r="B1749" s="29">
        <v>1000.0</v>
      </c>
      <c r="C1749" s="26">
        <v>1000.0</v>
      </c>
      <c r="D1749" s="27">
        <v>0.0</v>
      </c>
      <c r="E1749" s="40"/>
    </row>
    <row r="1750" hidden="1">
      <c r="A1750" s="53" t="s">
        <v>2538</v>
      </c>
      <c r="B1750" s="29">
        <v>0.0</v>
      </c>
      <c r="C1750" s="26"/>
      <c r="D1750" s="27">
        <v>0.0</v>
      </c>
      <c r="E1750" s="40"/>
    </row>
    <row r="1751" hidden="1">
      <c r="A1751" s="31" t="s">
        <v>2540</v>
      </c>
      <c r="B1751" s="29">
        <v>0.0</v>
      </c>
      <c r="C1751" s="26"/>
      <c r="D1751" s="27">
        <v>0.0</v>
      </c>
      <c r="E1751" s="40"/>
    </row>
    <row r="1752" hidden="1">
      <c r="A1752" s="31" t="s">
        <v>2541</v>
      </c>
      <c r="B1752" s="29">
        <v>0.0</v>
      </c>
      <c r="C1752" s="26"/>
      <c r="D1752" s="27">
        <v>0.0</v>
      </c>
      <c r="E1752" s="28"/>
    </row>
    <row r="1753" hidden="1">
      <c r="A1753" s="31" t="s">
        <v>2543</v>
      </c>
      <c r="B1753" s="29">
        <v>3455.0</v>
      </c>
      <c r="C1753" s="26">
        <v>3455.0</v>
      </c>
      <c r="D1753" s="27">
        <v>0.0</v>
      </c>
      <c r="E1753" s="28" t="s">
        <v>3359</v>
      </c>
    </row>
    <row r="1754" hidden="1">
      <c r="A1754" s="31" t="s">
        <v>2545</v>
      </c>
      <c r="B1754" s="29">
        <v>6160.0</v>
      </c>
      <c r="C1754" s="26">
        <v>6160.0</v>
      </c>
      <c r="D1754" s="27">
        <v>0.0</v>
      </c>
      <c r="E1754" s="40"/>
    </row>
    <row r="1755" hidden="1">
      <c r="A1755" s="54" t="s">
        <v>2546</v>
      </c>
      <c r="B1755" s="29">
        <v>113017.0</v>
      </c>
      <c r="C1755" s="29">
        <v>113017.0</v>
      </c>
      <c r="D1755" s="27">
        <v>0.0</v>
      </c>
      <c r="E1755" s="40"/>
    </row>
    <row r="1756" hidden="1">
      <c r="A1756" s="54" t="s">
        <v>2547</v>
      </c>
      <c r="B1756" s="29">
        <v>43987.0</v>
      </c>
      <c r="C1756" s="55">
        <v>43987.0</v>
      </c>
      <c r="D1756" s="27">
        <v>0.0</v>
      </c>
      <c r="E1756" s="40"/>
    </row>
    <row r="1757" hidden="1">
      <c r="A1757" s="54" t="s">
        <v>2548</v>
      </c>
      <c r="B1757" s="29">
        <v>113188.0</v>
      </c>
      <c r="C1757" s="55">
        <v>112545.0</v>
      </c>
      <c r="D1757" s="27">
        <v>-643.0</v>
      </c>
      <c r="E1757" s="40"/>
    </row>
    <row r="1758" hidden="1">
      <c r="A1758" s="54" t="s">
        <v>2549</v>
      </c>
      <c r="B1758" s="29">
        <v>100394.0</v>
      </c>
      <c r="C1758" s="55">
        <v>100394.0</v>
      </c>
      <c r="D1758" s="27">
        <v>0.0</v>
      </c>
      <c r="E1758" s="40"/>
    </row>
    <row r="1759" hidden="1">
      <c r="A1759" s="54" t="s">
        <v>2551</v>
      </c>
      <c r="B1759" s="29">
        <v>2414.0</v>
      </c>
      <c r="C1759" s="55">
        <v>2414.0</v>
      </c>
      <c r="D1759" s="27">
        <v>0.0</v>
      </c>
      <c r="E1759" s="40"/>
    </row>
    <row r="1760" hidden="1">
      <c r="A1760" s="54" t="s">
        <v>2552</v>
      </c>
      <c r="B1760" s="29">
        <v>14146.0</v>
      </c>
      <c r="C1760" s="55">
        <v>13488.0</v>
      </c>
      <c r="D1760" s="27">
        <v>-658.0</v>
      </c>
      <c r="E1760" s="40"/>
    </row>
    <row r="1761" hidden="1">
      <c r="A1761" s="35" t="s">
        <v>2553</v>
      </c>
      <c r="B1761" s="29">
        <v>444302.3</v>
      </c>
      <c r="C1761" s="55">
        <v>443001.3</v>
      </c>
      <c r="D1761" s="27">
        <v>-1301.0</v>
      </c>
      <c r="E1761" s="40"/>
    </row>
    <row r="1762" hidden="1">
      <c r="A1762" s="36" t="s">
        <v>2554</v>
      </c>
      <c r="B1762" s="41">
        <v>-2.3000000000029104</v>
      </c>
      <c r="C1762" s="58">
        <v>-4432.299999999988</v>
      </c>
      <c r="D1762" s="59">
        <v>-4429.999999999985</v>
      </c>
      <c r="E1762" s="44"/>
    </row>
    <row r="1763" hidden="1"/>
    <row r="1764" hidden="1"/>
    <row r="1765" hidden="1">
      <c r="A1765" s="5" t="s">
        <v>2558</v>
      </c>
      <c r="B1765" s="6"/>
      <c r="C1765" s="6"/>
      <c r="D1765" s="6"/>
      <c r="E1765" s="7"/>
    </row>
    <row r="1766" hidden="1">
      <c r="A1766" s="10"/>
      <c r="B1766" s="11"/>
      <c r="C1766" s="11"/>
      <c r="D1766" s="11"/>
      <c r="E1766" s="12"/>
    </row>
    <row r="1767" hidden="1">
      <c r="A1767" s="5" t="s">
        <v>2526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13">
        <v>45887.0</v>
      </c>
      <c r="B1769" s="6"/>
      <c r="C1769" s="50" t="s">
        <v>2527</v>
      </c>
      <c r="D1769" s="15">
        <v>45893.0</v>
      </c>
      <c r="E1769" s="7"/>
    </row>
    <row r="1770" hidden="1">
      <c r="A1770" s="10"/>
      <c r="B1770" s="11"/>
      <c r="C1770" s="16"/>
      <c r="D1770" s="11"/>
      <c r="E1770" s="12"/>
    </row>
    <row r="1771" hidden="1">
      <c r="A1771" s="51" t="s">
        <v>3211</v>
      </c>
      <c r="B1771" s="7"/>
      <c r="C1771" s="16"/>
      <c r="D1771" s="52" t="s">
        <v>3212</v>
      </c>
      <c r="E1771" s="7"/>
    </row>
    <row r="1772" hidden="1">
      <c r="A1772" s="10"/>
      <c r="B1772" s="12"/>
      <c r="C1772" s="16"/>
      <c r="D1772" s="11"/>
      <c r="E1772" s="12"/>
    </row>
    <row r="1773" hidden="1">
      <c r="A1773" s="19" t="s">
        <v>2528</v>
      </c>
      <c r="B1773" s="6"/>
      <c r="C1773" s="6"/>
      <c r="D1773" s="6"/>
      <c r="E1773" s="7"/>
    </row>
    <row r="1774" hidden="1">
      <c r="A1774" s="20" t="s">
        <v>2529</v>
      </c>
      <c r="B1774" s="21" t="s">
        <v>2530</v>
      </c>
      <c r="C1774" s="22" t="s">
        <v>2531</v>
      </c>
      <c r="D1774" s="21" t="s">
        <v>2532</v>
      </c>
      <c r="E1774" s="23" t="s">
        <v>13</v>
      </c>
    </row>
    <row r="1775" hidden="1">
      <c r="A1775" s="53" t="s">
        <v>2533</v>
      </c>
      <c r="B1775" s="25">
        <v>15541.0</v>
      </c>
      <c r="C1775" s="26">
        <v>15542.0</v>
      </c>
      <c r="D1775" s="27">
        <v>1.0</v>
      </c>
      <c r="E1775" s="40"/>
    </row>
    <row r="1776" hidden="1">
      <c r="A1776" s="53" t="s">
        <v>2535</v>
      </c>
      <c r="B1776" s="29">
        <v>28893.0</v>
      </c>
      <c r="C1776" s="26">
        <v>28893.0</v>
      </c>
      <c r="D1776" s="27">
        <v>0.0</v>
      </c>
      <c r="E1776" s="28"/>
    </row>
    <row r="1777" hidden="1">
      <c r="A1777" s="53" t="s">
        <v>2536</v>
      </c>
      <c r="B1777" s="29">
        <v>0.0</v>
      </c>
      <c r="C1777" s="26"/>
      <c r="D1777" s="27">
        <v>0.0</v>
      </c>
      <c r="E1777" s="40"/>
    </row>
    <row r="1778" hidden="1">
      <c r="A1778" s="53" t="s">
        <v>2538</v>
      </c>
      <c r="B1778" s="29">
        <v>0.0</v>
      </c>
      <c r="C1778" s="26"/>
      <c r="D1778" s="27">
        <v>0.0</v>
      </c>
      <c r="E1778" s="40"/>
    </row>
    <row r="1779" hidden="1">
      <c r="A1779" s="31" t="s">
        <v>2540</v>
      </c>
      <c r="B1779" s="29">
        <v>0.0</v>
      </c>
      <c r="C1779" s="26"/>
      <c r="D1779" s="27">
        <v>0.0</v>
      </c>
      <c r="E1779" s="40"/>
    </row>
    <row r="1780" hidden="1">
      <c r="A1780" s="31" t="s">
        <v>2541</v>
      </c>
      <c r="B1780" s="29">
        <v>2920.0</v>
      </c>
      <c r="C1780" s="26">
        <v>2835.0</v>
      </c>
      <c r="D1780" s="27">
        <v>-85.0</v>
      </c>
      <c r="E1780" s="28" t="s">
        <v>3360</v>
      </c>
    </row>
    <row r="1781" hidden="1">
      <c r="A1781" s="31" t="s">
        <v>2543</v>
      </c>
      <c r="B1781" s="29">
        <v>155.0</v>
      </c>
      <c r="C1781" s="26">
        <v>160.0</v>
      </c>
      <c r="D1781" s="27">
        <v>5.0</v>
      </c>
      <c r="E1781" s="28" t="s">
        <v>3361</v>
      </c>
    </row>
    <row r="1782" hidden="1">
      <c r="A1782" s="31" t="s">
        <v>2545</v>
      </c>
      <c r="B1782" s="29">
        <v>5840.0</v>
      </c>
      <c r="C1782" s="26">
        <v>5920.0</v>
      </c>
      <c r="D1782" s="27">
        <v>80.0</v>
      </c>
      <c r="E1782" s="40"/>
    </row>
    <row r="1783" hidden="1">
      <c r="A1783" s="54" t="s">
        <v>2546</v>
      </c>
      <c r="B1783" s="29">
        <v>120074.0</v>
      </c>
      <c r="C1783" s="29">
        <v>120074.0</v>
      </c>
      <c r="D1783" s="27">
        <v>0.0</v>
      </c>
      <c r="E1783" s="40"/>
    </row>
    <row r="1784" hidden="1">
      <c r="A1784" s="54" t="s">
        <v>2547</v>
      </c>
      <c r="B1784" s="29">
        <v>44816.0</v>
      </c>
      <c r="C1784" s="55">
        <v>44816.0</v>
      </c>
      <c r="D1784" s="27">
        <v>0.0</v>
      </c>
      <c r="E1784" s="40"/>
    </row>
    <row r="1785" hidden="1">
      <c r="A1785" s="54" t="s">
        <v>2548</v>
      </c>
      <c r="B1785" s="29">
        <v>114317.0</v>
      </c>
      <c r="C1785" s="55">
        <v>114317.0</v>
      </c>
      <c r="D1785" s="27">
        <v>0.0</v>
      </c>
      <c r="E1785" s="40"/>
    </row>
    <row r="1786" hidden="1">
      <c r="A1786" s="54" t="s">
        <v>2549</v>
      </c>
      <c r="B1786" s="29">
        <v>88011.0</v>
      </c>
      <c r="C1786" s="55">
        <v>88011.0</v>
      </c>
      <c r="D1786" s="27">
        <v>0.0</v>
      </c>
      <c r="E1786" s="40"/>
    </row>
    <row r="1787" hidden="1">
      <c r="A1787" s="54" t="s">
        <v>2551</v>
      </c>
      <c r="B1787" s="29">
        <v>3190.0</v>
      </c>
      <c r="C1787" s="55">
        <v>3190.0</v>
      </c>
      <c r="D1787" s="27">
        <v>0.0</v>
      </c>
      <c r="E1787" s="40"/>
    </row>
    <row r="1788" hidden="1">
      <c r="A1788" s="54" t="s">
        <v>2552</v>
      </c>
      <c r="B1788" s="29">
        <v>11892.0</v>
      </c>
      <c r="C1788" s="55">
        <v>11892.0</v>
      </c>
      <c r="D1788" s="27">
        <v>0.0</v>
      </c>
      <c r="E1788" s="40"/>
    </row>
    <row r="1789" hidden="1">
      <c r="A1789" s="35" t="s">
        <v>2553</v>
      </c>
      <c r="B1789" s="29">
        <v>423751.0</v>
      </c>
      <c r="C1789" s="55">
        <v>423751.0</v>
      </c>
      <c r="D1789" s="27">
        <v>0.0</v>
      </c>
      <c r="E1789" s="40"/>
    </row>
    <row r="1790" hidden="1">
      <c r="A1790" s="36" t="s">
        <v>2554</v>
      </c>
      <c r="B1790" s="41">
        <v>6.0</v>
      </c>
      <c r="C1790" s="58">
        <v>7.0</v>
      </c>
      <c r="D1790" s="59">
        <v>1.0</v>
      </c>
      <c r="E1790" s="44"/>
    </row>
    <row r="1791" hidden="1"/>
    <row r="1792" hidden="1"/>
    <row r="1793" hidden="1">
      <c r="A1793" s="5" t="s">
        <v>2558</v>
      </c>
      <c r="B1793" s="6"/>
      <c r="C1793" s="6"/>
      <c r="D1793" s="6"/>
      <c r="E1793" s="7"/>
    </row>
    <row r="1794" hidden="1">
      <c r="A1794" s="10"/>
      <c r="B1794" s="11"/>
      <c r="C1794" s="11"/>
      <c r="D1794" s="11"/>
      <c r="E1794" s="12"/>
    </row>
    <row r="1795" hidden="1">
      <c r="A1795" s="5" t="s">
        <v>2526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13">
        <v>45894.0</v>
      </c>
      <c r="B1797" s="6"/>
      <c r="C1797" s="50" t="s">
        <v>2527</v>
      </c>
      <c r="D1797" s="15">
        <v>45900.0</v>
      </c>
      <c r="E1797" s="7"/>
    </row>
    <row r="1798" hidden="1">
      <c r="A1798" s="10"/>
      <c r="B1798" s="11"/>
      <c r="C1798" s="16"/>
      <c r="D1798" s="11"/>
      <c r="E1798" s="12"/>
    </row>
    <row r="1799" hidden="1">
      <c r="A1799" s="51" t="s">
        <v>3211</v>
      </c>
      <c r="B1799" s="7"/>
      <c r="C1799" s="16"/>
      <c r="D1799" s="52" t="s">
        <v>3212</v>
      </c>
      <c r="E1799" s="7"/>
    </row>
    <row r="1800" hidden="1">
      <c r="A1800" s="10"/>
      <c r="B1800" s="12"/>
      <c r="C1800" s="16"/>
      <c r="D1800" s="11"/>
      <c r="E1800" s="12"/>
    </row>
    <row r="1801" hidden="1">
      <c r="A1801" s="19" t="s">
        <v>2528</v>
      </c>
      <c r="B1801" s="6"/>
      <c r="C1801" s="6"/>
      <c r="D1801" s="6"/>
      <c r="E1801" s="7"/>
    </row>
    <row r="1802" hidden="1">
      <c r="A1802" s="20" t="s">
        <v>2529</v>
      </c>
      <c r="B1802" s="21" t="s">
        <v>2530</v>
      </c>
      <c r="C1802" s="22" t="s">
        <v>2531</v>
      </c>
      <c r="D1802" s="21" t="s">
        <v>2532</v>
      </c>
      <c r="E1802" s="23" t="s">
        <v>13</v>
      </c>
    </row>
    <row r="1803" hidden="1">
      <c r="A1803" s="53" t="s">
        <v>2533</v>
      </c>
      <c r="B1803" s="25">
        <v>22630.0</v>
      </c>
      <c r="C1803" s="26">
        <v>22630.0</v>
      </c>
      <c r="D1803" s="27">
        <v>0.0</v>
      </c>
      <c r="E1803" s="40"/>
    </row>
    <row r="1804" hidden="1">
      <c r="A1804" s="53" t="s">
        <v>2535</v>
      </c>
      <c r="B1804" s="29">
        <v>32496.0</v>
      </c>
      <c r="C1804" s="26">
        <v>32496.0</v>
      </c>
      <c r="D1804" s="27">
        <v>0.0</v>
      </c>
      <c r="E1804" s="28"/>
    </row>
    <row r="1805" hidden="1">
      <c r="A1805" s="53" t="s">
        <v>2536</v>
      </c>
      <c r="B1805" s="29">
        <v>860.0</v>
      </c>
      <c r="C1805" s="26">
        <v>860.0</v>
      </c>
      <c r="D1805" s="27">
        <v>0.0</v>
      </c>
      <c r="E1805" s="40"/>
    </row>
    <row r="1806" hidden="1">
      <c r="A1806" s="53" t="s">
        <v>2538</v>
      </c>
      <c r="B1806" s="29">
        <v>0.0</v>
      </c>
      <c r="C1806" s="26"/>
      <c r="D1806" s="27">
        <v>0.0</v>
      </c>
      <c r="E1806" s="40"/>
    </row>
    <row r="1807" hidden="1">
      <c r="A1807" s="31" t="s">
        <v>2540</v>
      </c>
      <c r="B1807" s="29">
        <v>0.0</v>
      </c>
      <c r="C1807" s="26"/>
      <c r="D1807" s="27">
        <v>0.0</v>
      </c>
      <c r="E1807" s="40"/>
    </row>
    <row r="1808" hidden="1">
      <c r="A1808" s="31" t="s">
        <v>2541</v>
      </c>
      <c r="B1808" s="29">
        <v>0.0</v>
      </c>
      <c r="C1808" s="26"/>
      <c r="D1808" s="27">
        <v>0.0</v>
      </c>
      <c r="E1808" s="28"/>
    </row>
    <row r="1809" hidden="1">
      <c r="A1809" s="31" t="s">
        <v>2543</v>
      </c>
      <c r="B1809" s="29">
        <v>3469.0</v>
      </c>
      <c r="C1809" s="26">
        <v>3469.0</v>
      </c>
      <c r="D1809" s="27">
        <v>0.0</v>
      </c>
      <c r="E1809" s="28"/>
    </row>
    <row r="1810" hidden="1">
      <c r="A1810" s="31" t="s">
        <v>2545</v>
      </c>
      <c r="B1810" s="29">
        <v>5600.0</v>
      </c>
      <c r="C1810" s="26">
        <v>5640.0</v>
      </c>
      <c r="D1810" s="27">
        <v>40.0</v>
      </c>
      <c r="E1810" s="40"/>
    </row>
    <row r="1811" hidden="1">
      <c r="A1811" s="54" t="s">
        <v>2546</v>
      </c>
      <c r="B1811" s="29">
        <v>99713.0</v>
      </c>
      <c r="C1811" s="29">
        <v>99713.0</v>
      </c>
      <c r="D1811" s="27">
        <v>0.0</v>
      </c>
      <c r="E1811" s="40"/>
    </row>
    <row r="1812" hidden="1">
      <c r="A1812" s="54" t="s">
        <v>2547</v>
      </c>
      <c r="B1812" s="29">
        <v>44481.0</v>
      </c>
      <c r="C1812" s="55">
        <v>44481.0</v>
      </c>
      <c r="D1812" s="27">
        <v>0.0</v>
      </c>
      <c r="E1812" s="40"/>
    </row>
    <row r="1813" hidden="1">
      <c r="A1813" s="54" t="s">
        <v>2548</v>
      </c>
      <c r="B1813" s="29">
        <v>123691.0</v>
      </c>
      <c r="C1813" s="55">
        <v>122371.0</v>
      </c>
      <c r="D1813" s="27">
        <v>-1320.0</v>
      </c>
      <c r="E1813" s="40"/>
    </row>
    <row r="1814" hidden="1">
      <c r="A1814" s="54" t="s">
        <v>2549</v>
      </c>
      <c r="B1814" s="29">
        <v>105046.0</v>
      </c>
      <c r="C1814" s="55">
        <v>105345.0</v>
      </c>
      <c r="D1814" s="27">
        <v>299.0</v>
      </c>
      <c r="E1814" s="40"/>
    </row>
    <row r="1815" hidden="1">
      <c r="A1815" s="54" t="s">
        <v>2551</v>
      </c>
      <c r="B1815" s="29">
        <v>3522.0</v>
      </c>
      <c r="C1815" s="55">
        <v>3522.0</v>
      </c>
      <c r="D1815" s="27">
        <v>0.0</v>
      </c>
      <c r="E1815" s="40"/>
    </row>
    <row r="1816" hidden="1">
      <c r="A1816" s="54" t="s">
        <v>2552</v>
      </c>
      <c r="B1816" s="29">
        <v>16803.0</v>
      </c>
      <c r="C1816" s="55">
        <v>16803.0</v>
      </c>
      <c r="D1816" s="27">
        <v>0.0</v>
      </c>
      <c r="E1816" s="40"/>
    </row>
    <row r="1817" hidden="1">
      <c r="A1817" s="35" t="s">
        <v>2553</v>
      </c>
      <c r="B1817" s="29">
        <v>441508.5</v>
      </c>
      <c r="C1817" s="55">
        <v>440487.5</v>
      </c>
      <c r="D1817" s="27">
        <v>-1021.0</v>
      </c>
      <c r="E1817" s="40"/>
    </row>
    <row r="1818" hidden="1">
      <c r="A1818" s="36" t="s">
        <v>2554</v>
      </c>
      <c r="B1818" s="41">
        <v>-0.5</v>
      </c>
      <c r="C1818" s="58">
        <v>39.5</v>
      </c>
      <c r="D1818" s="59">
        <v>40.0</v>
      </c>
      <c r="E1818" s="44"/>
    </row>
    <row r="1819" hidden="1"/>
    <row r="1820" hidden="1"/>
    <row r="1821" hidden="1">
      <c r="A1821" s="5" t="s">
        <v>2558</v>
      </c>
      <c r="B1821" s="6"/>
      <c r="C1821" s="6"/>
      <c r="D1821" s="6"/>
      <c r="E1821" s="7"/>
    </row>
    <row r="1822" hidden="1">
      <c r="A1822" s="10"/>
      <c r="B1822" s="11"/>
      <c r="C1822" s="11"/>
      <c r="D1822" s="11"/>
      <c r="E1822" s="12"/>
    </row>
    <row r="1823" hidden="1">
      <c r="A1823" s="5" t="s">
        <v>2526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13">
        <v>45901.0</v>
      </c>
      <c r="B1825" s="6"/>
      <c r="C1825" s="50" t="s">
        <v>2527</v>
      </c>
      <c r="D1825" s="15">
        <v>45907.0</v>
      </c>
      <c r="E1825" s="7"/>
    </row>
    <row r="1826" hidden="1">
      <c r="A1826" s="10"/>
      <c r="B1826" s="11"/>
      <c r="C1826" s="16"/>
      <c r="D1826" s="11"/>
      <c r="E1826" s="12"/>
    </row>
    <row r="1827" hidden="1">
      <c r="A1827" s="51" t="s">
        <v>3211</v>
      </c>
      <c r="B1827" s="7"/>
      <c r="C1827" s="16"/>
      <c r="D1827" s="52" t="s">
        <v>3212</v>
      </c>
      <c r="E1827" s="7"/>
    </row>
    <row r="1828" hidden="1">
      <c r="A1828" s="10"/>
      <c r="B1828" s="12"/>
      <c r="C1828" s="16"/>
      <c r="D1828" s="11"/>
      <c r="E1828" s="12"/>
    </row>
    <row r="1829" hidden="1">
      <c r="A1829" s="19" t="s">
        <v>2528</v>
      </c>
      <c r="B1829" s="6"/>
      <c r="C1829" s="6"/>
      <c r="D1829" s="6"/>
      <c r="E1829" s="7"/>
    </row>
    <row r="1830" hidden="1">
      <c r="A1830" s="20" t="s">
        <v>2529</v>
      </c>
      <c r="B1830" s="21" t="s">
        <v>2530</v>
      </c>
      <c r="C1830" s="22" t="s">
        <v>2531</v>
      </c>
      <c r="D1830" s="21" t="s">
        <v>2532</v>
      </c>
      <c r="E1830" s="23" t="s">
        <v>13</v>
      </c>
    </row>
    <row r="1831" hidden="1">
      <c r="A1831" s="53" t="s">
        <v>2533</v>
      </c>
      <c r="B1831" s="25">
        <v>24996.0</v>
      </c>
      <c r="C1831" s="26">
        <v>24996.0</v>
      </c>
      <c r="D1831" s="27">
        <v>0.0</v>
      </c>
      <c r="E1831" s="40"/>
    </row>
    <row r="1832" hidden="1">
      <c r="A1832" s="53" t="s">
        <v>2535</v>
      </c>
      <c r="B1832" s="29">
        <v>32968.0</v>
      </c>
      <c r="C1832" s="26">
        <v>28331.0</v>
      </c>
      <c r="D1832" s="27">
        <v>-4637.0</v>
      </c>
      <c r="E1832" s="28" t="s">
        <v>3362</v>
      </c>
    </row>
    <row r="1833" hidden="1">
      <c r="A1833" s="53" t="s">
        <v>2536</v>
      </c>
      <c r="B1833" s="29">
        <v>500.0</v>
      </c>
      <c r="C1833" s="26">
        <v>500.0</v>
      </c>
      <c r="D1833" s="27">
        <v>0.0</v>
      </c>
      <c r="E1833" s="40"/>
    </row>
    <row r="1834" hidden="1">
      <c r="A1834" s="53" t="s">
        <v>2538</v>
      </c>
      <c r="B1834" s="29">
        <v>0.0</v>
      </c>
      <c r="C1834" s="26"/>
      <c r="D1834" s="27">
        <v>0.0</v>
      </c>
      <c r="E1834" s="40"/>
    </row>
    <row r="1835" hidden="1">
      <c r="A1835" s="31" t="s">
        <v>2540</v>
      </c>
      <c r="B1835" s="29">
        <v>0.0</v>
      </c>
      <c r="C1835" s="26"/>
      <c r="D1835" s="27">
        <v>0.0</v>
      </c>
      <c r="E1835" s="40"/>
    </row>
    <row r="1836" hidden="1">
      <c r="A1836" s="31" t="s">
        <v>2541</v>
      </c>
      <c r="B1836" s="29">
        <v>0.0</v>
      </c>
      <c r="C1836" s="26"/>
      <c r="D1836" s="27">
        <v>0.0</v>
      </c>
      <c r="E1836" s="28"/>
    </row>
    <row r="1837" hidden="1">
      <c r="A1837" s="31" t="s">
        <v>2543</v>
      </c>
      <c r="B1837" s="29">
        <v>40.0</v>
      </c>
      <c r="C1837" s="26"/>
      <c r="D1837" s="27">
        <v>-40.0</v>
      </c>
      <c r="E1837" s="28"/>
    </row>
    <row r="1838" hidden="1">
      <c r="A1838" s="31" t="s">
        <v>2545</v>
      </c>
      <c r="B1838" s="29">
        <v>5240.0</v>
      </c>
      <c r="C1838" s="26">
        <v>5240.0</v>
      </c>
      <c r="D1838" s="27">
        <v>0.0</v>
      </c>
      <c r="E1838" s="40"/>
    </row>
    <row r="1839" hidden="1">
      <c r="A1839" s="54" t="s">
        <v>2546</v>
      </c>
      <c r="B1839" s="29">
        <v>102587.0</v>
      </c>
      <c r="C1839" s="29">
        <v>102587.0</v>
      </c>
      <c r="D1839" s="27">
        <v>0.0</v>
      </c>
      <c r="E1839" s="40"/>
    </row>
    <row r="1840" hidden="1">
      <c r="A1840" s="54" t="s">
        <v>2547</v>
      </c>
      <c r="B1840" s="29">
        <v>47823.0</v>
      </c>
      <c r="C1840" s="55">
        <v>47823.0</v>
      </c>
      <c r="D1840" s="27">
        <v>0.0</v>
      </c>
      <c r="E1840" s="40"/>
    </row>
    <row r="1841" hidden="1">
      <c r="A1841" s="54" t="s">
        <v>2548</v>
      </c>
      <c r="B1841" s="29">
        <v>122781.0</v>
      </c>
      <c r="C1841" s="55">
        <v>122452.0</v>
      </c>
      <c r="D1841" s="27">
        <v>-329.0</v>
      </c>
      <c r="E1841" s="40"/>
    </row>
    <row r="1842" hidden="1">
      <c r="A1842" s="54" t="s">
        <v>2549</v>
      </c>
      <c r="B1842" s="29">
        <v>98482.0</v>
      </c>
      <c r="C1842" s="55">
        <v>98482.0</v>
      </c>
      <c r="D1842" s="27">
        <v>0.0</v>
      </c>
      <c r="E1842" s="40"/>
    </row>
    <row r="1843" hidden="1">
      <c r="A1843" s="54" t="s">
        <v>2551</v>
      </c>
      <c r="B1843" s="29">
        <v>3554.0</v>
      </c>
      <c r="C1843" s="55">
        <v>3554.0</v>
      </c>
      <c r="D1843" s="27">
        <v>0.0</v>
      </c>
      <c r="E1843" s="40"/>
    </row>
    <row r="1844" hidden="1">
      <c r="A1844" s="54" t="s">
        <v>2552</v>
      </c>
      <c r="B1844" s="29">
        <v>11978.0</v>
      </c>
      <c r="C1844" s="55">
        <v>11978.0</v>
      </c>
      <c r="D1844" s="27">
        <v>0.0</v>
      </c>
      <c r="E1844" s="40"/>
    </row>
    <row r="1845" hidden="1">
      <c r="A1845" s="35" t="s">
        <v>2553</v>
      </c>
      <c r="B1845" s="29">
        <v>438963.30000000005</v>
      </c>
      <c r="C1845" s="55">
        <v>438634.30000000005</v>
      </c>
      <c r="D1845" s="27">
        <v>-329.0</v>
      </c>
      <c r="E1845" s="40"/>
    </row>
    <row r="1846" hidden="1">
      <c r="A1846" s="36" t="s">
        <v>2554</v>
      </c>
      <c r="B1846" s="41">
        <v>7.700000000004366</v>
      </c>
      <c r="C1846" s="58">
        <v>-4669.300000000047</v>
      </c>
      <c r="D1846" s="59">
        <v>-4677.000000000051</v>
      </c>
      <c r="E1846" s="44"/>
    </row>
    <row r="1847" hidden="1"/>
    <row r="1848" hidden="1"/>
    <row r="1849" hidden="1">
      <c r="A1849" s="5" t="s">
        <v>2558</v>
      </c>
      <c r="B1849" s="6"/>
      <c r="C1849" s="6"/>
      <c r="D1849" s="6"/>
      <c r="E1849" s="7"/>
    </row>
    <row r="1850" hidden="1">
      <c r="A1850" s="10"/>
      <c r="B1850" s="11"/>
      <c r="C1850" s="11"/>
      <c r="D1850" s="11"/>
      <c r="E1850" s="12"/>
    </row>
    <row r="1851" hidden="1">
      <c r="A1851" s="5" t="s">
        <v>2526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13">
        <v>45908.0</v>
      </c>
      <c r="B1853" s="6"/>
      <c r="C1853" s="50" t="s">
        <v>2527</v>
      </c>
      <c r="D1853" s="15">
        <v>45914.0</v>
      </c>
      <c r="E1853" s="7"/>
    </row>
    <row r="1854" hidden="1">
      <c r="A1854" s="10"/>
      <c r="B1854" s="11"/>
      <c r="C1854" s="16"/>
      <c r="D1854" s="11"/>
      <c r="E1854" s="12"/>
    </row>
    <row r="1855" hidden="1">
      <c r="A1855" s="51" t="s">
        <v>3211</v>
      </c>
      <c r="B1855" s="7"/>
      <c r="C1855" s="16"/>
      <c r="D1855" s="52" t="s">
        <v>3212</v>
      </c>
      <c r="E1855" s="7"/>
    </row>
    <row r="1856" hidden="1">
      <c r="A1856" s="10"/>
      <c r="B1856" s="12"/>
      <c r="C1856" s="16"/>
      <c r="D1856" s="11"/>
      <c r="E1856" s="12"/>
    </row>
    <row r="1857" hidden="1">
      <c r="A1857" s="19" t="s">
        <v>2528</v>
      </c>
      <c r="B1857" s="6"/>
      <c r="C1857" s="6"/>
      <c r="D1857" s="6"/>
      <c r="E1857" s="7"/>
    </row>
    <row r="1858" hidden="1">
      <c r="A1858" s="20" t="s">
        <v>2529</v>
      </c>
      <c r="B1858" s="21" t="s">
        <v>2530</v>
      </c>
      <c r="C1858" s="22" t="s">
        <v>2531</v>
      </c>
      <c r="D1858" s="21" t="s">
        <v>2532</v>
      </c>
      <c r="E1858" s="23" t="s">
        <v>13</v>
      </c>
    </row>
    <row r="1859" hidden="1">
      <c r="A1859" s="53" t="s">
        <v>2533</v>
      </c>
      <c r="B1859" s="25">
        <v>26194.0</v>
      </c>
      <c r="C1859" s="26">
        <v>26195.0</v>
      </c>
      <c r="D1859" s="27">
        <v>1.0</v>
      </c>
      <c r="E1859" s="40"/>
    </row>
    <row r="1860" hidden="1">
      <c r="A1860" s="53" t="s">
        <v>2535</v>
      </c>
      <c r="B1860" s="29">
        <v>33592.0</v>
      </c>
      <c r="C1860" s="26">
        <v>33592.0</v>
      </c>
      <c r="D1860" s="27">
        <v>0.0</v>
      </c>
      <c r="E1860" s="28"/>
    </row>
    <row r="1861" hidden="1">
      <c r="A1861" s="53" t="s">
        <v>2536</v>
      </c>
      <c r="B1861" s="29">
        <v>200.0</v>
      </c>
      <c r="C1861" s="26">
        <v>200.0</v>
      </c>
      <c r="D1861" s="27">
        <v>0.0</v>
      </c>
      <c r="E1861" s="40"/>
    </row>
    <row r="1862" hidden="1">
      <c r="A1862" s="53" t="s">
        <v>2538</v>
      </c>
      <c r="B1862" s="29">
        <v>0.0</v>
      </c>
      <c r="C1862" s="26"/>
      <c r="D1862" s="27">
        <v>0.0</v>
      </c>
      <c r="E1862" s="40"/>
    </row>
    <row r="1863" hidden="1">
      <c r="A1863" s="31" t="s">
        <v>2540</v>
      </c>
      <c r="B1863" s="29">
        <v>0.0</v>
      </c>
      <c r="C1863" s="26"/>
      <c r="D1863" s="27">
        <v>0.0</v>
      </c>
      <c r="E1863" s="40"/>
    </row>
    <row r="1864" hidden="1">
      <c r="A1864" s="31" t="s">
        <v>2541</v>
      </c>
      <c r="B1864" s="29">
        <v>0.0</v>
      </c>
      <c r="C1864" s="26"/>
      <c r="D1864" s="27">
        <v>0.0</v>
      </c>
      <c r="E1864" s="28"/>
    </row>
    <row r="1865" hidden="1">
      <c r="A1865" s="31" t="s">
        <v>2543</v>
      </c>
      <c r="B1865" s="29">
        <v>880.0</v>
      </c>
      <c r="C1865" s="26"/>
      <c r="D1865" s="27">
        <v>-880.0</v>
      </c>
      <c r="E1865" s="28"/>
    </row>
    <row r="1866" hidden="1">
      <c r="A1866" s="31" t="s">
        <v>2545</v>
      </c>
      <c r="B1866" s="29">
        <v>5480.0</v>
      </c>
      <c r="C1866" s="26">
        <v>6360.0</v>
      </c>
      <c r="D1866" s="27">
        <v>880.0</v>
      </c>
      <c r="E1866" s="40"/>
    </row>
    <row r="1867" hidden="1">
      <c r="A1867" s="54" t="s">
        <v>2546</v>
      </c>
      <c r="B1867" s="29">
        <v>114482.0</v>
      </c>
      <c r="C1867" s="29">
        <v>116077.0</v>
      </c>
      <c r="D1867" s="27">
        <v>1595.0</v>
      </c>
      <c r="E1867" s="40"/>
    </row>
    <row r="1868" hidden="1">
      <c r="A1868" s="54" t="s">
        <v>2547</v>
      </c>
      <c r="B1868" s="29">
        <v>27643.0</v>
      </c>
      <c r="C1868" s="55">
        <v>29388.0</v>
      </c>
      <c r="D1868" s="27">
        <v>1745.0</v>
      </c>
      <c r="E1868" s="40"/>
    </row>
    <row r="1869" hidden="1">
      <c r="A1869" s="54" t="s">
        <v>2548</v>
      </c>
      <c r="B1869" s="29">
        <v>118392.0</v>
      </c>
      <c r="C1869" s="55">
        <v>118392.0</v>
      </c>
      <c r="D1869" s="27">
        <v>0.0</v>
      </c>
      <c r="E1869" s="40"/>
    </row>
    <row r="1870" hidden="1">
      <c r="A1870" s="54" t="s">
        <v>2549</v>
      </c>
      <c r="B1870" s="29">
        <v>96644.0</v>
      </c>
      <c r="C1870" s="55">
        <v>97302.0</v>
      </c>
      <c r="D1870" s="27">
        <v>658.0</v>
      </c>
      <c r="E1870" s="40"/>
    </row>
    <row r="1871" hidden="1">
      <c r="A1871" s="54" t="s">
        <v>2551</v>
      </c>
      <c r="B1871" s="29">
        <v>4568.0</v>
      </c>
      <c r="C1871" s="55">
        <v>4568.0</v>
      </c>
      <c r="D1871" s="27">
        <v>0.0</v>
      </c>
      <c r="E1871" s="40"/>
    </row>
    <row r="1872" hidden="1">
      <c r="A1872" s="54" t="s">
        <v>2552</v>
      </c>
      <c r="B1872" s="29">
        <v>11428.0</v>
      </c>
      <c r="C1872" s="55">
        <v>11916.0</v>
      </c>
      <c r="D1872" s="27">
        <v>488.0</v>
      </c>
      <c r="E1872" s="40"/>
    </row>
    <row r="1873" hidden="1">
      <c r="A1873" s="35" t="s">
        <v>2553</v>
      </c>
      <c r="B1873" s="29">
        <v>428057.2</v>
      </c>
      <c r="C1873" s="55">
        <v>432618.2</v>
      </c>
      <c r="D1873" s="27">
        <v>4561.0</v>
      </c>
      <c r="E1873" s="40"/>
    </row>
    <row r="1874" hidden="1">
      <c r="A1874" s="36" t="s">
        <v>2554</v>
      </c>
      <c r="B1874" s="41">
        <v>17.80000000000291</v>
      </c>
      <c r="C1874" s="58">
        <v>-544.2000000000116</v>
      </c>
      <c r="D1874" s="59">
        <v>-562.0000000000146</v>
      </c>
      <c r="E1874" s="44"/>
    </row>
    <row r="1875" hidden="1"/>
    <row r="1876" hidden="1"/>
    <row r="1877" hidden="1">
      <c r="A1877" s="5" t="s">
        <v>2558</v>
      </c>
      <c r="B1877" s="6"/>
      <c r="C1877" s="6"/>
      <c r="D1877" s="6"/>
      <c r="E1877" s="7"/>
    </row>
    <row r="1878" hidden="1">
      <c r="A1878" s="10"/>
      <c r="B1878" s="11"/>
      <c r="C1878" s="11"/>
      <c r="D1878" s="11"/>
      <c r="E1878" s="12"/>
    </row>
    <row r="1879" hidden="1">
      <c r="A1879" s="5" t="s">
        <v>2526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13">
        <v>45915.0</v>
      </c>
      <c r="B1881" s="6"/>
      <c r="C1881" s="50" t="s">
        <v>2527</v>
      </c>
      <c r="D1881" s="15">
        <v>45921.0</v>
      </c>
      <c r="E1881" s="7"/>
    </row>
    <row r="1882" hidden="1">
      <c r="A1882" s="10"/>
      <c r="B1882" s="11"/>
      <c r="C1882" s="16"/>
      <c r="D1882" s="11"/>
      <c r="E1882" s="12"/>
    </row>
    <row r="1883" hidden="1">
      <c r="A1883" s="51" t="s">
        <v>3211</v>
      </c>
      <c r="B1883" s="7"/>
      <c r="C1883" s="16"/>
      <c r="D1883" s="52" t="s">
        <v>3212</v>
      </c>
      <c r="E1883" s="7"/>
    </row>
    <row r="1884" hidden="1">
      <c r="A1884" s="10"/>
      <c r="B1884" s="12"/>
      <c r="C1884" s="16"/>
      <c r="D1884" s="11"/>
      <c r="E1884" s="12"/>
    </row>
    <row r="1885" hidden="1">
      <c r="A1885" s="19" t="s">
        <v>2528</v>
      </c>
      <c r="B1885" s="6"/>
      <c r="C1885" s="6"/>
      <c r="D1885" s="6"/>
      <c r="E1885" s="7"/>
    </row>
    <row r="1886" hidden="1">
      <c r="A1886" s="20" t="s">
        <v>2529</v>
      </c>
      <c r="B1886" s="21" t="s">
        <v>2530</v>
      </c>
      <c r="C1886" s="22" t="s">
        <v>2531</v>
      </c>
      <c r="D1886" s="21" t="s">
        <v>2532</v>
      </c>
      <c r="E1886" s="23" t="s">
        <v>13</v>
      </c>
    </row>
    <row r="1887" hidden="1">
      <c r="A1887" s="53" t="s">
        <v>2533</v>
      </c>
      <c r="B1887" s="25">
        <v>26869.0</v>
      </c>
      <c r="C1887" s="26">
        <v>26850.0</v>
      </c>
      <c r="D1887" s="27">
        <v>-19.0</v>
      </c>
      <c r="E1887" s="40"/>
    </row>
    <row r="1888" hidden="1">
      <c r="A1888" s="53" t="s">
        <v>2535</v>
      </c>
      <c r="B1888" s="29">
        <v>28386.0</v>
      </c>
      <c r="C1888" s="26">
        <v>28386.0</v>
      </c>
      <c r="D1888" s="27">
        <v>0.0</v>
      </c>
      <c r="E1888" s="28"/>
    </row>
    <row r="1889" hidden="1">
      <c r="A1889" s="53" t="s">
        <v>2536</v>
      </c>
      <c r="B1889" s="29">
        <v>920.0</v>
      </c>
      <c r="C1889" s="26">
        <v>920.0</v>
      </c>
      <c r="D1889" s="27">
        <v>0.0</v>
      </c>
      <c r="E1889" s="40"/>
    </row>
    <row r="1890" hidden="1">
      <c r="A1890" s="53" t="s">
        <v>2538</v>
      </c>
      <c r="B1890" s="29">
        <v>0.0</v>
      </c>
      <c r="C1890" s="26"/>
      <c r="D1890" s="27">
        <v>0.0</v>
      </c>
      <c r="E1890" s="40"/>
    </row>
    <row r="1891" hidden="1">
      <c r="A1891" s="31" t="s">
        <v>2540</v>
      </c>
      <c r="B1891" s="29">
        <v>0.0</v>
      </c>
      <c r="C1891" s="26"/>
      <c r="D1891" s="27">
        <v>0.0</v>
      </c>
      <c r="E1891" s="40"/>
    </row>
    <row r="1892" hidden="1">
      <c r="A1892" s="31" t="s">
        <v>2541</v>
      </c>
      <c r="B1892" s="29">
        <v>3024.0</v>
      </c>
      <c r="C1892" s="26">
        <v>3024.0</v>
      </c>
      <c r="D1892" s="27">
        <v>0.0</v>
      </c>
      <c r="E1892" s="28"/>
    </row>
    <row r="1893" hidden="1">
      <c r="A1893" s="31" t="s">
        <v>2543</v>
      </c>
      <c r="B1893" s="29">
        <v>40.0</v>
      </c>
      <c r="C1893" s="26">
        <v>40.0</v>
      </c>
      <c r="D1893" s="27">
        <v>0.0</v>
      </c>
      <c r="E1893" s="28"/>
    </row>
    <row r="1894" hidden="1">
      <c r="A1894" s="31" t="s">
        <v>2545</v>
      </c>
      <c r="B1894" s="29">
        <v>5400.0</v>
      </c>
      <c r="C1894" s="26">
        <v>5400.0</v>
      </c>
      <c r="D1894" s="27">
        <v>0.0</v>
      </c>
      <c r="E1894" s="40"/>
    </row>
    <row r="1895" hidden="1">
      <c r="A1895" s="54" t="s">
        <v>2546</v>
      </c>
      <c r="B1895" s="29">
        <v>105998.0</v>
      </c>
      <c r="C1895" s="29">
        <v>105998.0</v>
      </c>
      <c r="D1895" s="27">
        <v>0.0</v>
      </c>
      <c r="E1895" s="40"/>
    </row>
    <row r="1896" hidden="1">
      <c r="A1896" s="54" t="s">
        <v>2547</v>
      </c>
      <c r="B1896" s="29">
        <v>46190.0</v>
      </c>
      <c r="C1896" s="55">
        <v>46190.0</v>
      </c>
      <c r="D1896" s="27">
        <v>0.0</v>
      </c>
      <c r="E1896" s="40"/>
    </row>
    <row r="1897" hidden="1">
      <c r="A1897" s="54" t="s">
        <v>2548</v>
      </c>
      <c r="B1897" s="29">
        <v>131325.0</v>
      </c>
      <c r="C1897" s="55">
        <v>131325.0</v>
      </c>
      <c r="D1897" s="27">
        <v>0.0</v>
      </c>
      <c r="E1897" s="40"/>
    </row>
    <row r="1898" hidden="1">
      <c r="A1898" s="54" t="s">
        <v>2549</v>
      </c>
      <c r="B1898" s="29">
        <v>86775.0</v>
      </c>
      <c r="C1898" s="55">
        <v>86775.0</v>
      </c>
      <c r="D1898" s="27">
        <v>0.0</v>
      </c>
      <c r="E1898" s="40"/>
    </row>
    <row r="1899" hidden="1">
      <c r="A1899" s="54" t="s">
        <v>2551</v>
      </c>
      <c r="B1899" s="29">
        <v>3178.0</v>
      </c>
      <c r="C1899" s="55">
        <v>3178.0</v>
      </c>
      <c r="D1899" s="27">
        <v>0.0</v>
      </c>
      <c r="E1899" s="40"/>
    </row>
    <row r="1900" hidden="1">
      <c r="A1900" s="54" t="s">
        <v>2552</v>
      </c>
      <c r="B1900" s="29">
        <v>9105.0</v>
      </c>
      <c r="C1900" s="55">
        <v>9105.0</v>
      </c>
      <c r="D1900" s="27">
        <v>0.0</v>
      </c>
      <c r="E1900" s="40"/>
    </row>
    <row r="1901" hidden="1">
      <c r="A1901" s="35" t="s">
        <v>2553</v>
      </c>
      <c r="B1901" s="29">
        <v>438083.0</v>
      </c>
      <c r="C1901" s="55">
        <v>438103.0</v>
      </c>
      <c r="D1901" s="27">
        <v>20.0</v>
      </c>
      <c r="E1901" s="40"/>
    </row>
    <row r="1902" hidden="1">
      <c r="A1902" s="36" t="s">
        <v>2554</v>
      </c>
      <c r="B1902" s="41">
        <v>22.0</v>
      </c>
      <c r="C1902" s="58">
        <v>-17.0</v>
      </c>
      <c r="D1902" s="59">
        <v>-39.0</v>
      </c>
      <c r="E1902" s="44"/>
    </row>
    <row r="1903" hidden="1"/>
    <row r="1904" hidden="1"/>
    <row r="1905" hidden="1">
      <c r="A1905" s="5" t="s">
        <v>2558</v>
      </c>
      <c r="B1905" s="6"/>
      <c r="C1905" s="6"/>
      <c r="D1905" s="6"/>
      <c r="E1905" s="7"/>
    </row>
    <row r="1906" hidden="1">
      <c r="A1906" s="10"/>
      <c r="B1906" s="11"/>
      <c r="C1906" s="11"/>
      <c r="D1906" s="11"/>
      <c r="E1906" s="12"/>
    </row>
    <row r="1907" hidden="1">
      <c r="A1907" s="5" t="s">
        <v>2526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13">
        <v>45922.0</v>
      </c>
      <c r="B1909" s="6"/>
      <c r="C1909" s="50" t="s">
        <v>2527</v>
      </c>
      <c r="D1909" s="15">
        <v>45928.0</v>
      </c>
      <c r="E1909" s="7"/>
    </row>
    <row r="1910" hidden="1">
      <c r="A1910" s="10"/>
      <c r="B1910" s="11"/>
      <c r="C1910" s="16"/>
      <c r="D1910" s="11"/>
      <c r="E1910" s="12"/>
    </row>
    <row r="1911" hidden="1">
      <c r="A1911" s="51" t="s">
        <v>3211</v>
      </c>
      <c r="B1911" s="7"/>
      <c r="C1911" s="16"/>
      <c r="D1911" s="52" t="s">
        <v>3212</v>
      </c>
      <c r="E1911" s="7"/>
    </row>
    <row r="1912" hidden="1">
      <c r="A1912" s="10"/>
      <c r="B1912" s="12"/>
      <c r="C1912" s="16"/>
      <c r="D1912" s="11"/>
      <c r="E1912" s="12"/>
    </row>
    <row r="1913" hidden="1">
      <c r="A1913" s="19" t="s">
        <v>2528</v>
      </c>
      <c r="B1913" s="6"/>
      <c r="C1913" s="6"/>
      <c r="D1913" s="6"/>
      <c r="E1913" s="7"/>
    </row>
    <row r="1914" hidden="1">
      <c r="A1914" s="20" t="s">
        <v>2529</v>
      </c>
      <c r="B1914" s="21" t="s">
        <v>2530</v>
      </c>
      <c r="C1914" s="22" t="s">
        <v>2531</v>
      </c>
      <c r="D1914" s="21" t="s">
        <v>2532</v>
      </c>
      <c r="E1914" s="23" t="s">
        <v>13</v>
      </c>
    </row>
    <row r="1915" hidden="1">
      <c r="A1915" s="53" t="s">
        <v>2533</v>
      </c>
      <c r="B1915" s="25">
        <v>31177.0</v>
      </c>
      <c r="C1915" s="26">
        <v>29177.0</v>
      </c>
      <c r="D1915" s="27">
        <v>-2000.0</v>
      </c>
      <c r="E1915" s="40"/>
    </row>
    <row r="1916" hidden="1">
      <c r="A1916" s="53" t="s">
        <v>2535</v>
      </c>
      <c r="B1916" s="29">
        <v>29599.0</v>
      </c>
      <c r="C1916" s="26">
        <v>29599.0</v>
      </c>
      <c r="D1916" s="27">
        <v>0.0</v>
      </c>
      <c r="E1916" s="28"/>
    </row>
    <row r="1917" hidden="1">
      <c r="A1917" s="53" t="s">
        <v>2536</v>
      </c>
      <c r="B1917" s="29">
        <v>1050.0</v>
      </c>
      <c r="C1917" s="26">
        <v>1050.0</v>
      </c>
      <c r="D1917" s="27">
        <v>0.0</v>
      </c>
      <c r="E1917" s="40"/>
    </row>
    <row r="1918" hidden="1">
      <c r="A1918" s="53" t="s">
        <v>2538</v>
      </c>
      <c r="B1918" s="29">
        <v>0.0</v>
      </c>
      <c r="C1918" s="26"/>
      <c r="D1918" s="27">
        <v>0.0</v>
      </c>
      <c r="E1918" s="40"/>
    </row>
    <row r="1919" hidden="1">
      <c r="A1919" s="31" t="s">
        <v>2540</v>
      </c>
      <c r="B1919" s="29">
        <v>0.0</v>
      </c>
      <c r="C1919" s="26"/>
      <c r="D1919" s="27">
        <v>0.0</v>
      </c>
      <c r="E1919" s="40"/>
    </row>
    <row r="1920" hidden="1">
      <c r="A1920" s="31" t="s">
        <v>2541</v>
      </c>
      <c r="B1920" s="29">
        <v>0.0</v>
      </c>
      <c r="C1920" s="26"/>
      <c r="D1920" s="27">
        <v>0.0</v>
      </c>
      <c r="E1920" s="28"/>
    </row>
    <row r="1921" hidden="1">
      <c r="A1921" s="31" t="s">
        <v>2543</v>
      </c>
      <c r="B1921" s="29">
        <v>1296.8</v>
      </c>
      <c r="C1921" s="26">
        <v>56.8</v>
      </c>
      <c r="D1921" s="27">
        <v>-1240.0</v>
      </c>
      <c r="E1921" s="28" t="s">
        <v>3363</v>
      </c>
    </row>
    <row r="1922" hidden="1">
      <c r="A1922" s="31" t="s">
        <v>2545</v>
      </c>
      <c r="B1922" s="29">
        <v>4280.0</v>
      </c>
      <c r="C1922" s="26">
        <v>5520.0</v>
      </c>
      <c r="D1922" s="27">
        <v>1240.0</v>
      </c>
      <c r="E1922" s="40"/>
    </row>
    <row r="1923" hidden="1">
      <c r="A1923" s="54" t="s">
        <v>2546</v>
      </c>
      <c r="B1923" s="29">
        <v>130353.0</v>
      </c>
      <c r="C1923" s="29">
        <v>130353.0</v>
      </c>
      <c r="D1923" s="27">
        <v>0.0</v>
      </c>
      <c r="E1923" s="40"/>
    </row>
    <row r="1924" hidden="1">
      <c r="A1924" s="54" t="s">
        <v>2547</v>
      </c>
      <c r="B1924" s="29">
        <v>36892.0</v>
      </c>
      <c r="C1924" s="55">
        <v>36892.0</v>
      </c>
      <c r="D1924" s="27">
        <v>0.0</v>
      </c>
      <c r="E1924" s="40"/>
    </row>
    <row r="1925" hidden="1">
      <c r="A1925" s="54" t="s">
        <v>2548</v>
      </c>
      <c r="B1925" s="29">
        <v>147119.0</v>
      </c>
      <c r="C1925" s="55">
        <v>147119.0</v>
      </c>
      <c r="D1925" s="27">
        <v>0.0</v>
      </c>
      <c r="E1925" s="40"/>
    </row>
    <row r="1926" hidden="1">
      <c r="A1926" s="54" t="s">
        <v>2549</v>
      </c>
      <c r="B1926" s="29">
        <v>114028.0</v>
      </c>
      <c r="C1926" s="55">
        <v>114028.0</v>
      </c>
      <c r="D1926" s="27">
        <v>0.0</v>
      </c>
      <c r="E1926" s="40"/>
    </row>
    <row r="1927" hidden="1">
      <c r="A1927" s="54" t="s">
        <v>2551</v>
      </c>
      <c r="B1927" s="29">
        <v>8401.0</v>
      </c>
      <c r="C1927" s="55">
        <v>8401.0</v>
      </c>
      <c r="D1927" s="27">
        <v>0.0</v>
      </c>
      <c r="E1927" s="40"/>
    </row>
    <row r="1928" hidden="1">
      <c r="A1928" s="54" t="s">
        <v>2552</v>
      </c>
      <c r="B1928" s="29">
        <v>12666.0</v>
      </c>
      <c r="C1928" s="55">
        <v>12666.0</v>
      </c>
      <c r="D1928" s="27">
        <v>0.0</v>
      </c>
      <c r="E1928" s="40"/>
    </row>
    <row r="1929" hidden="1">
      <c r="A1929" s="35" t="s">
        <v>2553</v>
      </c>
      <c r="B1929" s="29">
        <v>504195.4</v>
      </c>
      <c r="C1929" s="55">
        <v>504215.4</v>
      </c>
      <c r="D1929" s="27">
        <v>20.0</v>
      </c>
      <c r="E1929" s="40"/>
    </row>
    <row r="1930" hidden="1">
      <c r="A1930" s="36" t="s">
        <v>2554</v>
      </c>
      <c r="B1930" s="41">
        <v>0.40000000000873115</v>
      </c>
      <c r="C1930" s="58">
        <v>-2019.600000000035</v>
      </c>
      <c r="D1930" s="59">
        <v>-2020.0000000000437</v>
      </c>
      <c r="E1930" s="44"/>
    </row>
    <row r="1931" hidden="1"/>
    <row r="1932" hidden="1"/>
    <row r="1933" hidden="1">
      <c r="A1933" s="5" t="s">
        <v>2558</v>
      </c>
      <c r="B1933" s="6"/>
      <c r="C1933" s="6"/>
      <c r="D1933" s="6"/>
      <c r="E1933" s="7"/>
    </row>
    <row r="1934" hidden="1">
      <c r="A1934" s="10"/>
      <c r="B1934" s="11"/>
      <c r="C1934" s="11"/>
      <c r="D1934" s="11"/>
      <c r="E1934" s="12"/>
    </row>
    <row r="1935" hidden="1">
      <c r="A1935" s="5" t="s">
        <v>2526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13">
        <v>45929.0</v>
      </c>
      <c r="B1937" s="6"/>
      <c r="C1937" s="50" t="s">
        <v>2527</v>
      </c>
      <c r="D1937" s="15">
        <v>45930.0</v>
      </c>
      <c r="E1937" s="7"/>
    </row>
    <row r="1938" hidden="1">
      <c r="A1938" s="10"/>
      <c r="B1938" s="11"/>
      <c r="C1938" s="16"/>
      <c r="D1938" s="11"/>
      <c r="E1938" s="12"/>
    </row>
    <row r="1939" hidden="1">
      <c r="A1939" s="51" t="s">
        <v>3211</v>
      </c>
      <c r="B1939" s="7"/>
      <c r="C1939" s="16"/>
      <c r="D1939" s="52" t="s">
        <v>3213</v>
      </c>
      <c r="E1939" s="7"/>
    </row>
    <row r="1940" hidden="1">
      <c r="A1940" s="10"/>
      <c r="B1940" s="12"/>
      <c r="C1940" s="16"/>
      <c r="D1940" s="11"/>
      <c r="E1940" s="12"/>
    </row>
    <row r="1941" hidden="1">
      <c r="A1941" s="19" t="s">
        <v>2528</v>
      </c>
      <c r="B1941" s="6"/>
      <c r="C1941" s="6"/>
      <c r="D1941" s="6"/>
      <c r="E1941" s="7"/>
    </row>
    <row r="1942" hidden="1">
      <c r="A1942" s="20" t="s">
        <v>2529</v>
      </c>
      <c r="B1942" s="21" t="s">
        <v>2530</v>
      </c>
      <c r="C1942" s="22" t="s">
        <v>2531</v>
      </c>
      <c r="D1942" s="21" t="s">
        <v>2532</v>
      </c>
      <c r="E1942" s="23" t="s">
        <v>13</v>
      </c>
    </row>
    <row r="1943" hidden="1">
      <c r="A1943" s="53" t="s">
        <v>2533</v>
      </c>
      <c r="B1943" s="25">
        <v>10940.0</v>
      </c>
      <c r="C1943" s="26">
        <v>10940.0</v>
      </c>
      <c r="D1943" s="27">
        <v>0.0</v>
      </c>
      <c r="E1943" s="40"/>
    </row>
    <row r="1944" hidden="1">
      <c r="A1944" s="53" t="s">
        <v>2535</v>
      </c>
      <c r="B1944" s="29">
        <v>5140.6</v>
      </c>
      <c r="C1944" s="26">
        <v>5140.6</v>
      </c>
      <c r="D1944" s="27">
        <v>0.0</v>
      </c>
      <c r="E1944" s="28"/>
    </row>
    <row r="1945" hidden="1">
      <c r="A1945" s="53" t="s">
        <v>2536</v>
      </c>
      <c r="B1945" s="29">
        <v>200.0</v>
      </c>
      <c r="C1945" s="26">
        <v>200.0</v>
      </c>
      <c r="D1945" s="27">
        <v>0.0</v>
      </c>
      <c r="E1945" s="40"/>
    </row>
    <row r="1946" hidden="1">
      <c r="A1946" s="53" t="s">
        <v>2538</v>
      </c>
      <c r="B1946" s="29">
        <v>0.0</v>
      </c>
      <c r="C1946" s="26"/>
      <c r="D1946" s="27">
        <v>0.0</v>
      </c>
      <c r="E1946" s="40"/>
    </row>
    <row r="1947" hidden="1">
      <c r="A1947" s="31" t="s">
        <v>2540</v>
      </c>
      <c r="B1947" s="29">
        <v>0.0</v>
      </c>
      <c r="C1947" s="26"/>
      <c r="D1947" s="27">
        <v>0.0</v>
      </c>
      <c r="E1947" s="40"/>
    </row>
    <row r="1948" hidden="1">
      <c r="A1948" s="31" t="s">
        <v>2541</v>
      </c>
      <c r="B1948" s="29">
        <v>3980.0</v>
      </c>
      <c r="C1948" s="26">
        <v>3980.0</v>
      </c>
      <c r="D1948" s="27">
        <v>0.0</v>
      </c>
      <c r="E1948" s="28" t="s">
        <v>3364</v>
      </c>
    </row>
    <row r="1949" hidden="1">
      <c r="A1949" s="31" t="s">
        <v>2543</v>
      </c>
      <c r="B1949" s="29">
        <v>0.0</v>
      </c>
      <c r="C1949" s="26"/>
      <c r="D1949" s="27">
        <v>0.0</v>
      </c>
      <c r="E1949" s="28"/>
    </row>
    <row r="1950" hidden="1">
      <c r="A1950" s="31" t="s">
        <v>2545</v>
      </c>
      <c r="B1950" s="29">
        <v>1560.0</v>
      </c>
      <c r="C1950" s="26">
        <v>1560.0</v>
      </c>
      <c r="D1950" s="27">
        <v>0.0</v>
      </c>
      <c r="E1950" s="40"/>
    </row>
    <row r="1951" hidden="1">
      <c r="A1951" s="54" t="s">
        <v>2546</v>
      </c>
      <c r="B1951" s="29">
        <v>25262.0</v>
      </c>
      <c r="C1951" s="29">
        <v>25262.0</v>
      </c>
      <c r="D1951" s="27">
        <v>0.0</v>
      </c>
      <c r="E1951" s="40"/>
    </row>
    <row r="1952" hidden="1">
      <c r="A1952" s="54" t="s">
        <v>2547</v>
      </c>
      <c r="B1952" s="29">
        <v>9194.0</v>
      </c>
      <c r="C1952" s="55">
        <v>9194.0</v>
      </c>
      <c r="D1952" s="27">
        <v>0.0</v>
      </c>
      <c r="E1952" s="40"/>
    </row>
    <row r="1953" hidden="1">
      <c r="A1953" s="54" t="s">
        <v>2548</v>
      </c>
      <c r="B1953" s="29">
        <v>24885.0</v>
      </c>
      <c r="C1953" s="55">
        <v>24885.0</v>
      </c>
      <c r="D1953" s="27">
        <v>0.0</v>
      </c>
      <c r="E1953" s="40"/>
    </row>
    <row r="1954" hidden="1">
      <c r="A1954" s="54" t="s">
        <v>2549</v>
      </c>
      <c r="B1954" s="29">
        <v>18935.0</v>
      </c>
      <c r="C1954" s="55">
        <v>18935.0</v>
      </c>
      <c r="D1954" s="27">
        <v>0.0</v>
      </c>
      <c r="E1954" s="40"/>
    </row>
    <row r="1955" hidden="1">
      <c r="A1955" s="54" t="s">
        <v>2551</v>
      </c>
      <c r="B1955" s="29">
        <v>707.0</v>
      </c>
      <c r="C1955" s="55">
        <v>707.0</v>
      </c>
      <c r="D1955" s="27">
        <v>0.0</v>
      </c>
      <c r="E1955" s="40"/>
    </row>
    <row r="1956" hidden="1">
      <c r="A1956" s="54" t="s">
        <v>2552</v>
      </c>
      <c r="B1956" s="29">
        <v>4983.0</v>
      </c>
      <c r="C1956" s="55">
        <v>4983.0</v>
      </c>
      <c r="D1956" s="27">
        <v>0.0</v>
      </c>
      <c r="E1956" s="40"/>
    </row>
    <row r="1957" hidden="1">
      <c r="A1957" s="35" t="s">
        <v>2553</v>
      </c>
      <c r="B1957" s="29">
        <v>100792.0</v>
      </c>
      <c r="C1957" s="55">
        <v>100832.0</v>
      </c>
      <c r="D1957" s="27">
        <v>40.0</v>
      </c>
      <c r="E1957" s="40"/>
    </row>
    <row r="1958" hidden="1">
      <c r="A1958" s="36" t="s">
        <v>2554</v>
      </c>
      <c r="B1958" s="41">
        <v>11.599999999998545</v>
      </c>
      <c r="C1958" s="58">
        <v>-28.39999999999418</v>
      </c>
      <c r="D1958" s="59">
        <v>-39.999999999992724</v>
      </c>
      <c r="E1958" s="44"/>
    </row>
    <row r="1959" hidden="1"/>
    <row r="1960" hidden="1"/>
    <row r="1961" hidden="1">
      <c r="A1961" s="5" t="s">
        <v>2558</v>
      </c>
      <c r="B1961" s="6"/>
      <c r="C1961" s="6"/>
      <c r="D1961" s="6"/>
      <c r="E1961" s="7"/>
    </row>
    <row r="1962" hidden="1">
      <c r="A1962" s="10"/>
      <c r="B1962" s="11"/>
      <c r="C1962" s="11"/>
      <c r="D1962" s="11"/>
      <c r="E1962" s="12"/>
    </row>
    <row r="1963" hidden="1">
      <c r="A1963" s="5" t="s">
        <v>2526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13">
        <v>45931.0</v>
      </c>
      <c r="B1965" s="6"/>
      <c r="C1965" s="50" t="s">
        <v>2527</v>
      </c>
      <c r="D1965" s="15">
        <v>45935.0</v>
      </c>
      <c r="E1965" s="7"/>
    </row>
    <row r="1966" hidden="1">
      <c r="A1966" s="10"/>
      <c r="B1966" s="11"/>
      <c r="C1966" s="16"/>
      <c r="D1966" s="11"/>
      <c r="E1966" s="12"/>
    </row>
    <row r="1967" hidden="1">
      <c r="A1967" s="51" t="s">
        <v>3214</v>
      </c>
      <c r="B1967" s="7"/>
      <c r="C1967" s="16"/>
      <c r="D1967" s="52" t="s">
        <v>3212</v>
      </c>
      <c r="E1967" s="7"/>
    </row>
    <row r="1968" hidden="1">
      <c r="A1968" s="10"/>
      <c r="B1968" s="12"/>
      <c r="C1968" s="16"/>
      <c r="D1968" s="11"/>
      <c r="E1968" s="12"/>
    </row>
    <row r="1969" hidden="1">
      <c r="A1969" s="19" t="s">
        <v>2528</v>
      </c>
      <c r="B1969" s="6"/>
      <c r="C1969" s="6"/>
      <c r="D1969" s="6"/>
      <c r="E1969" s="7"/>
    </row>
    <row r="1970" hidden="1">
      <c r="A1970" s="20" t="s">
        <v>2529</v>
      </c>
      <c r="B1970" s="21" t="s">
        <v>2530</v>
      </c>
      <c r="C1970" s="22" t="s">
        <v>2531</v>
      </c>
      <c r="D1970" s="21" t="s">
        <v>2532</v>
      </c>
      <c r="E1970" s="23" t="s">
        <v>13</v>
      </c>
    </row>
    <row r="1971" hidden="1">
      <c r="A1971" s="53" t="s">
        <v>2533</v>
      </c>
      <c r="B1971" s="25">
        <v>16442.0</v>
      </c>
      <c r="C1971" s="26">
        <v>16442.0</v>
      </c>
      <c r="D1971" s="27">
        <v>0.0</v>
      </c>
      <c r="E1971" s="40"/>
    </row>
    <row r="1972" hidden="1">
      <c r="A1972" s="53" t="s">
        <v>2535</v>
      </c>
      <c r="B1972" s="29">
        <v>23341.0</v>
      </c>
      <c r="C1972" s="26">
        <v>23341.0</v>
      </c>
      <c r="D1972" s="27">
        <v>0.0</v>
      </c>
      <c r="E1972" s="28"/>
    </row>
    <row r="1973" hidden="1">
      <c r="A1973" s="53" t="s">
        <v>2536</v>
      </c>
      <c r="B1973" s="29">
        <v>1190.0</v>
      </c>
      <c r="C1973" s="26">
        <v>1190.0</v>
      </c>
      <c r="D1973" s="27">
        <v>0.0</v>
      </c>
      <c r="E1973" s="40"/>
    </row>
    <row r="1974" hidden="1">
      <c r="A1974" s="53" t="s">
        <v>2538</v>
      </c>
      <c r="B1974" s="29">
        <v>0.0</v>
      </c>
      <c r="C1974" s="26"/>
      <c r="D1974" s="27">
        <v>0.0</v>
      </c>
      <c r="E1974" s="40"/>
    </row>
    <row r="1975" hidden="1">
      <c r="A1975" s="31" t="s">
        <v>2540</v>
      </c>
      <c r="B1975" s="29">
        <v>0.0</v>
      </c>
      <c r="C1975" s="26"/>
      <c r="D1975" s="27">
        <v>0.0</v>
      </c>
      <c r="E1975" s="40"/>
    </row>
    <row r="1976" hidden="1">
      <c r="A1976" s="31" t="s">
        <v>2541</v>
      </c>
      <c r="B1976" s="29">
        <v>0.0</v>
      </c>
      <c r="C1976" s="26"/>
      <c r="D1976" s="27">
        <v>0.0</v>
      </c>
      <c r="E1976" s="28"/>
    </row>
    <row r="1977" hidden="1">
      <c r="A1977" s="31" t="s">
        <v>2543</v>
      </c>
      <c r="B1977" s="29">
        <v>6160.0</v>
      </c>
      <c r="C1977" s="26">
        <v>6153.0</v>
      </c>
      <c r="D1977" s="27">
        <v>-7.0</v>
      </c>
      <c r="E1977" s="28" t="s">
        <v>3365</v>
      </c>
    </row>
    <row r="1978" hidden="1">
      <c r="A1978" s="31" t="s">
        <v>2545</v>
      </c>
      <c r="B1978" s="29">
        <v>5080.0</v>
      </c>
      <c r="C1978" s="26">
        <v>5120.0</v>
      </c>
      <c r="D1978" s="27">
        <v>40.0</v>
      </c>
      <c r="E1978" s="40"/>
    </row>
    <row r="1979" hidden="1">
      <c r="A1979" s="54" t="s">
        <v>2546</v>
      </c>
      <c r="B1979" s="29">
        <v>93615.0</v>
      </c>
      <c r="C1979" s="29">
        <v>94273.0</v>
      </c>
      <c r="D1979" s="27">
        <v>658.0</v>
      </c>
      <c r="E1979" s="40"/>
    </row>
    <row r="1980" hidden="1">
      <c r="A1980" s="54" t="s">
        <v>2547</v>
      </c>
      <c r="B1980" s="29">
        <v>33238.0</v>
      </c>
      <c r="C1980" s="55">
        <v>33607.0</v>
      </c>
      <c r="D1980" s="27">
        <v>369.0</v>
      </c>
      <c r="E1980" s="40"/>
    </row>
    <row r="1981" hidden="1">
      <c r="A1981" s="54" t="s">
        <v>2548</v>
      </c>
      <c r="B1981" s="29">
        <v>100278.0</v>
      </c>
      <c r="C1981" s="55">
        <v>100278.0</v>
      </c>
      <c r="D1981" s="27">
        <v>0.0</v>
      </c>
      <c r="E1981" s="40"/>
    </row>
    <row r="1982" hidden="1">
      <c r="A1982" s="54" t="s">
        <v>2549</v>
      </c>
      <c r="B1982" s="29">
        <v>76188.0</v>
      </c>
      <c r="C1982" s="55">
        <v>76188.0</v>
      </c>
      <c r="D1982" s="27">
        <v>0.0</v>
      </c>
      <c r="E1982" s="40"/>
    </row>
    <row r="1983" hidden="1">
      <c r="A1983" s="54" t="s">
        <v>2551</v>
      </c>
      <c r="B1983" s="29">
        <v>1872.0</v>
      </c>
      <c r="C1983" s="55">
        <v>1872.0</v>
      </c>
      <c r="D1983" s="27">
        <v>0.0</v>
      </c>
      <c r="E1983" s="40"/>
    </row>
    <row r="1984" hidden="1">
      <c r="A1984" s="54" t="s">
        <v>2552</v>
      </c>
      <c r="B1984" s="29">
        <v>11857.0</v>
      </c>
      <c r="C1984" s="55">
        <v>11857.0</v>
      </c>
      <c r="D1984" s="27">
        <v>0.0</v>
      </c>
      <c r="E1984" s="40"/>
    </row>
    <row r="1985" hidden="1">
      <c r="A1985" s="35" t="s">
        <v>2553</v>
      </c>
      <c r="B1985" s="29">
        <v>357389.5</v>
      </c>
      <c r="C1985" s="55">
        <v>358416.5</v>
      </c>
      <c r="D1985" s="27">
        <v>1027.0</v>
      </c>
      <c r="E1985" s="40"/>
    </row>
    <row r="1986" hidden="1">
      <c r="A1986" s="36" t="s">
        <v>2554</v>
      </c>
      <c r="B1986" s="41">
        <v>14.5</v>
      </c>
      <c r="C1986" s="58">
        <v>47.5</v>
      </c>
      <c r="D1986" s="59">
        <v>33.0</v>
      </c>
      <c r="E1986" s="44"/>
    </row>
    <row r="1987" hidden="1"/>
    <row r="1988" hidden="1"/>
    <row r="1989" hidden="1">
      <c r="A1989" s="5" t="s">
        <v>2558</v>
      </c>
      <c r="B1989" s="6"/>
      <c r="C1989" s="6"/>
      <c r="D1989" s="6"/>
      <c r="E1989" s="7"/>
    </row>
    <row r="1990" hidden="1">
      <c r="A1990" s="10"/>
      <c r="B1990" s="11"/>
      <c r="C1990" s="11"/>
      <c r="D1990" s="11"/>
      <c r="E1990" s="12"/>
    </row>
    <row r="1991" hidden="1">
      <c r="A1991" s="5" t="s">
        <v>2526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13">
        <v>45936.0</v>
      </c>
      <c r="B1993" s="6"/>
      <c r="C1993" s="50" t="s">
        <v>2527</v>
      </c>
      <c r="D1993" s="15">
        <v>45942.0</v>
      </c>
      <c r="E1993" s="7"/>
    </row>
    <row r="1994" hidden="1">
      <c r="A1994" s="10"/>
      <c r="B1994" s="11"/>
      <c r="C1994" s="16"/>
      <c r="D1994" s="11"/>
      <c r="E1994" s="12"/>
    </row>
    <row r="1995" hidden="1">
      <c r="A1995" s="51" t="s">
        <v>3211</v>
      </c>
      <c r="B1995" s="7"/>
      <c r="C1995" s="16"/>
      <c r="D1995" s="52" t="s">
        <v>3212</v>
      </c>
      <c r="E1995" s="7"/>
    </row>
    <row r="1996" hidden="1">
      <c r="A1996" s="10"/>
      <c r="B1996" s="12"/>
      <c r="C1996" s="16"/>
      <c r="D1996" s="11"/>
      <c r="E1996" s="12"/>
    </row>
    <row r="1997" hidden="1">
      <c r="A1997" s="19" t="s">
        <v>2528</v>
      </c>
      <c r="B1997" s="6"/>
      <c r="C1997" s="6"/>
      <c r="D1997" s="6"/>
      <c r="E1997" s="7"/>
    </row>
    <row r="1998" hidden="1">
      <c r="A1998" s="20" t="s">
        <v>2529</v>
      </c>
      <c r="B1998" s="21" t="s">
        <v>2530</v>
      </c>
      <c r="C1998" s="22" t="s">
        <v>2531</v>
      </c>
      <c r="D1998" s="21" t="s">
        <v>2532</v>
      </c>
      <c r="E1998" s="23" t="s">
        <v>13</v>
      </c>
    </row>
    <row r="1999" hidden="1">
      <c r="A1999" s="53" t="s">
        <v>2533</v>
      </c>
      <c r="B1999" s="25">
        <v>49547.0</v>
      </c>
      <c r="C1999" s="26">
        <v>49547.0</v>
      </c>
      <c r="D1999" s="27">
        <v>0.0</v>
      </c>
      <c r="E1999" s="40"/>
    </row>
    <row r="2000" hidden="1">
      <c r="A2000" s="53" t="s">
        <v>2535</v>
      </c>
      <c r="B2000" s="29">
        <v>28902.0</v>
      </c>
      <c r="C2000" s="26">
        <v>28902.0</v>
      </c>
      <c r="D2000" s="27">
        <v>0.0</v>
      </c>
      <c r="E2000" s="28"/>
    </row>
    <row r="2001" hidden="1">
      <c r="A2001" s="53" t="s">
        <v>2536</v>
      </c>
      <c r="B2001" s="29">
        <v>400.0</v>
      </c>
      <c r="C2001" s="26">
        <v>400.0</v>
      </c>
      <c r="D2001" s="27">
        <v>0.0</v>
      </c>
      <c r="E2001" s="40"/>
    </row>
    <row r="2002" hidden="1">
      <c r="A2002" s="53" t="s">
        <v>2538</v>
      </c>
      <c r="B2002" s="29">
        <v>0.0</v>
      </c>
      <c r="C2002" s="26"/>
      <c r="D2002" s="27">
        <v>0.0</v>
      </c>
      <c r="E2002" s="40"/>
    </row>
    <row r="2003" hidden="1">
      <c r="A2003" s="31" t="s">
        <v>2540</v>
      </c>
      <c r="B2003" s="29">
        <v>0.0</v>
      </c>
      <c r="C2003" s="26"/>
      <c r="D2003" s="27">
        <v>0.0</v>
      </c>
      <c r="E2003" s="40"/>
    </row>
    <row r="2004" hidden="1">
      <c r="A2004" s="31" t="s">
        <v>2541</v>
      </c>
      <c r="B2004" s="29">
        <v>0.0</v>
      </c>
      <c r="C2004" s="26"/>
      <c r="D2004" s="27">
        <v>0.0</v>
      </c>
      <c r="E2004" s="28"/>
    </row>
    <row r="2005" hidden="1">
      <c r="A2005" s="31" t="s">
        <v>2543</v>
      </c>
      <c r="B2005" s="29">
        <v>1024.0</v>
      </c>
      <c r="C2005" s="26">
        <v>984.0</v>
      </c>
      <c r="D2005" s="27">
        <v>-40.0</v>
      </c>
      <c r="E2005" s="28" t="s">
        <v>3366</v>
      </c>
    </row>
    <row r="2006" hidden="1">
      <c r="A2006" s="31" t="s">
        <v>2545</v>
      </c>
      <c r="B2006" s="29">
        <v>5440.0</v>
      </c>
      <c r="C2006" s="26">
        <v>5320.0</v>
      </c>
      <c r="D2006" s="27">
        <v>-120.0</v>
      </c>
      <c r="E2006" s="40"/>
    </row>
    <row r="2007" hidden="1">
      <c r="A2007" s="54" t="s">
        <v>2546</v>
      </c>
      <c r="B2007" s="29">
        <v>121082.0</v>
      </c>
      <c r="C2007" s="29">
        <v>122104.0</v>
      </c>
      <c r="D2007" s="27">
        <v>1022.0</v>
      </c>
      <c r="E2007" s="40"/>
    </row>
    <row r="2008" hidden="1">
      <c r="A2008" s="54" t="s">
        <v>2547</v>
      </c>
      <c r="B2008" s="29">
        <v>42378.0</v>
      </c>
      <c r="C2008" s="55">
        <v>42762.0</v>
      </c>
      <c r="D2008" s="27">
        <v>384.0</v>
      </c>
      <c r="E2008" s="40"/>
    </row>
    <row r="2009" hidden="1">
      <c r="A2009" s="54" t="s">
        <v>2548</v>
      </c>
      <c r="B2009" s="29">
        <v>122086.0</v>
      </c>
      <c r="C2009" s="55">
        <v>122086.0</v>
      </c>
      <c r="D2009" s="27">
        <v>0.0</v>
      </c>
      <c r="E2009" s="40"/>
    </row>
    <row r="2010" hidden="1">
      <c r="A2010" s="54" t="s">
        <v>2549</v>
      </c>
      <c r="B2010" s="29">
        <v>99102.0</v>
      </c>
      <c r="C2010" s="55">
        <v>99930.0</v>
      </c>
      <c r="D2010" s="27">
        <v>828.0</v>
      </c>
      <c r="E2010" s="40"/>
    </row>
    <row r="2011" hidden="1">
      <c r="A2011" s="54" t="s">
        <v>2551</v>
      </c>
      <c r="B2011" s="29">
        <v>6439.0</v>
      </c>
      <c r="C2011" s="55">
        <v>6439.0</v>
      </c>
      <c r="D2011" s="27">
        <v>0.0</v>
      </c>
      <c r="E2011" s="40"/>
    </row>
    <row r="2012" hidden="1">
      <c r="A2012" s="54" t="s">
        <v>2552</v>
      </c>
      <c r="B2012" s="29">
        <v>19396.0</v>
      </c>
      <c r="C2012" s="55">
        <v>19775.0</v>
      </c>
      <c r="D2012" s="27">
        <v>379.0</v>
      </c>
      <c r="E2012" s="40"/>
    </row>
    <row r="2013" hidden="1">
      <c r="A2013" s="35" t="s">
        <v>2553</v>
      </c>
      <c r="B2013" s="29">
        <v>476388.0</v>
      </c>
      <c r="C2013" s="55">
        <v>479001.0</v>
      </c>
      <c r="D2013" s="27">
        <v>2613.0</v>
      </c>
      <c r="E2013" s="40"/>
    </row>
    <row r="2014" hidden="1">
      <c r="A2014" s="36" t="s">
        <v>2554</v>
      </c>
      <c r="B2014" s="41">
        <v>12.0</v>
      </c>
      <c r="C2014" s="58">
        <v>-527.0</v>
      </c>
      <c r="D2014" s="59">
        <v>-539.0</v>
      </c>
      <c r="E2014" s="44"/>
    </row>
    <row r="2015" hidden="1"/>
    <row r="2016" hidden="1"/>
    <row r="2017" hidden="1">
      <c r="A2017" s="5" t="s">
        <v>2558</v>
      </c>
      <c r="B2017" s="6"/>
      <c r="C2017" s="6"/>
      <c r="D2017" s="6"/>
      <c r="E2017" s="7"/>
    </row>
    <row r="2018" hidden="1">
      <c r="A2018" s="10"/>
      <c r="B2018" s="11"/>
      <c r="C2018" s="11"/>
      <c r="D2018" s="11"/>
      <c r="E2018" s="12"/>
    </row>
    <row r="2019" hidden="1">
      <c r="A2019" s="5" t="s">
        <v>2526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13">
        <v>45943.0</v>
      </c>
      <c r="B2021" s="6"/>
      <c r="C2021" s="50" t="s">
        <v>2527</v>
      </c>
      <c r="D2021" s="15">
        <v>45949.0</v>
      </c>
      <c r="E2021" s="7"/>
    </row>
    <row r="2022" hidden="1">
      <c r="A2022" s="10"/>
      <c r="B2022" s="11"/>
      <c r="C2022" s="16"/>
      <c r="D2022" s="11"/>
      <c r="E2022" s="12"/>
    </row>
    <row r="2023" hidden="1">
      <c r="A2023" s="51" t="s">
        <v>3211</v>
      </c>
      <c r="B2023" s="7"/>
      <c r="C2023" s="16"/>
      <c r="D2023" s="52" t="s">
        <v>3212</v>
      </c>
      <c r="E2023" s="7"/>
    </row>
    <row r="2024" hidden="1">
      <c r="A2024" s="10"/>
      <c r="B2024" s="12"/>
      <c r="C2024" s="16"/>
      <c r="D2024" s="11"/>
      <c r="E2024" s="12"/>
    </row>
    <row r="2025" hidden="1">
      <c r="A2025" s="19" t="s">
        <v>2528</v>
      </c>
      <c r="B2025" s="6"/>
      <c r="C2025" s="6"/>
      <c r="D2025" s="6"/>
      <c r="E2025" s="7"/>
    </row>
    <row r="2026" hidden="1">
      <c r="A2026" s="20" t="s">
        <v>2529</v>
      </c>
      <c r="B2026" s="21" t="s">
        <v>2530</v>
      </c>
      <c r="C2026" s="22" t="s">
        <v>2531</v>
      </c>
      <c r="D2026" s="21" t="s">
        <v>2532</v>
      </c>
      <c r="E2026" s="23" t="s">
        <v>13</v>
      </c>
    </row>
    <row r="2027" hidden="1">
      <c r="A2027" s="53" t="s">
        <v>2533</v>
      </c>
      <c r="B2027" s="25">
        <v>25531.0</v>
      </c>
      <c r="C2027" s="26">
        <v>25531.0</v>
      </c>
      <c r="D2027" s="27">
        <v>0.0</v>
      </c>
      <c r="E2027" s="40"/>
    </row>
    <row r="2028" hidden="1">
      <c r="A2028" s="53" t="s">
        <v>2535</v>
      </c>
      <c r="B2028" s="29">
        <v>34912.0</v>
      </c>
      <c r="C2028" s="26">
        <v>34912.0</v>
      </c>
      <c r="D2028" s="27">
        <v>0.0</v>
      </c>
      <c r="E2028" s="28"/>
    </row>
    <row r="2029" hidden="1">
      <c r="A2029" s="53" t="s">
        <v>2536</v>
      </c>
      <c r="B2029" s="29">
        <v>340.0</v>
      </c>
      <c r="C2029" s="26">
        <v>340.0</v>
      </c>
      <c r="D2029" s="27">
        <v>0.0</v>
      </c>
      <c r="E2029" s="40"/>
    </row>
    <row r="2030" hidden="1">
      <c r="A2030" s="53" t="s">
        <v>2538</v>
      </c>
      <c r="B2030" s="29">
        <v>0.0</v>
      </c>
      <c r="C2030" s="26"/>
      <c r="D2030" s="27">
        <v>0.0</v>
      </c>
      <c r="E2030" s="40"/>
    </row>
    <row r="2031" hidden="1">
      <c r="A2031" s="31" t="s">
        <v>2540</v>
      </c>
      <c r="B2031" s="29">
        <v>0.0</v>
      </c>
      <c r="C2031" s="26"/>
      <c r="D2031" s="27">
        <v>0.0</v>
      </c>
      <c r="E2031" s="40"/>
    </row>
    <row r="2032" hidden="1">
      <c r="A2032" s="31" t="s">
        <v>2541</v>
      </c>
      <c r="B2032" s="29">
        <v>3780.0</v>
      </c>
      <c r="C2032" s="26">
        <v>3856.0</v>
      </c>
      <c r="D2032" s="27">
        <v>76.0</v>
      </c>
      <c r="E2032" s="28"/>
    </row>
    <row r="2033" hidden="1">
      <c r="A2033" s="31" t="s">
        <v>2543</v>
      </c>
      <c r="B2033" s="29">
        <v>876.0</v>
      </c>
      <c r="C2033" s="26"/>
      <c r="D2033" s="27">
        <v>-876.0</v>
      </c>
      <c r="E2033" s="28"/>
    </row>
    <row r="2034" hidden="1">
      <c r="A2034" s="31" t="s">
        <v>2545</v>
      </c>
      <c r="B2034" s="29">
        <v>5560.0</v>
      </c>
      <c r="C2034" s="26">
        <v>6320.0</v>
      </c>
      <c r="D2034" s="27">
        <v>760.0</v>
      </c>
      <c r="E2034" s="40"/>
    </row>
    <row r="2035" hidden="1">
      <c r="A2035" s="54" t="s">
        <v>2546</v>
      </c>
      <c r="B2035" s="29">
        <v>106825.0</v>
      </c>
      <c r="C2035" s="29">
        <v>106825.0</v>
      </c>
      <c r="D2035" s="27">
        <v>0.0</v>
      </c>
      <c r="E2035" s="40"/>
    </row>
    <row r="2036" hidden="1">
      <c r="A2036" s="54" t="s">
        <v>2547</v>
      </c>
      <c r="B2036" s="29">
        <v>46353.0</v>
      </c>
      <c r="C2036" s="55">
        <v>46353.0</v>
      </c>
      <c r="D2036" s="27">
        <v>0.0</v>
      </c>
      <c r="E2036" s="40"/>
    </row>
    <row r="2037" hidden="1">
      <c r="A2037" s="54" t="s">
        <v>2548</v>
      </c>
      <c r="B2037" s="29">
        <v>120343.0</v>
      </c>
      <c r="C2037" s="55">
        <v>120632.0</v>
      </c>
      <c r="D2037" s="27">
        <v>289.0</v>
      </c>
      <c r="E2037" s="40"/>
    </row>
    <row r="2038" hidden="1">
      <c r="A2038" s="54" t="s">
        <v>2549</v>
      </c>
      <c r="B2038" s="29">
        <v>108646.0</v>
      </c>
      <c r="C2038" s="55">
        <v>108646.0</v>
      </c>
      <c r="D2038" s="27">
        <v>0.0</v>
      </c>
      <c r="E2038" s="40"/>
    </row>
    <row r="2039" hidden="1">
      <c r="A2039" s="54" t="s">
        <v>2551</v>
      </c>
      <c r="B2039" s="29">
        <v>2441.0</v>
      </c>
      <c r="C2039" s="55">
        <v>2441.0</v>
      </c>
      <c r="D2039" s="27">
        <v>0.0</v>
      </c>
      <c r="E2039" s="40"/>
    </row>
    <row r="2040" hidden="1">
      <c r="A2040" s="54" t="s">
        <v>2552</v>
      </c>
      <c r="B2040" s="29">
        <v>11802.0</v>
      </c>
      <c r="C2040" s="55">
        <v>11802.0</v>
      </c>
      <c r="D2040" s="27">
        <v>0.0</v>
      </c>
      <c r="E2040" s="40"/>
    </row>
    <row r="2041" hidden="1">
      <c r="A2041" s="35" t="s">
        <v>2553</v>
      </c>
      <c r="B2041" s="29">
        <v>455597.9</v>
      </c>
      <c r="C2041" s="55">
        <v>455886.9</v>
      </c>
      <c r="D2041" s="27">
        <v>289.0</v>
      </c>
      <c r="E2041" s="40"/>
    </row>
    <row r="2042" hidden="1">
      <c r="A2042" s="36" t="s">
        <v>2554</v>
      </c>
      <c r="B2042" s="41">
        <v>9.10000000000582</v>
      </c>
      <c r="C2042" s="58">
        <v>-30.900000000023283</v>
      </c>
      <c r="D2042" s="59">
        <v>-40.000000000029104</v>
      </c>
      <c r="E2042" s="44"/>
    </row>
    <row r="2043" hidden="1"/>
    <row r="2044" hidden="1"/>
    <row r="2045" hidden="1">
      <c r="A2045" s="5" t="s">
        <v>2558</v>
      </c>
      <c r="B2045" s="6"/>
      <c r="C2045" s="6"/>
      <c r="D2045" s="6"/>
      <c r="E2045" s="7"/>
    </row>
    <row r="2046" hidden="1">
      <c r="A2046" s="10"/>
      <c r="B2046" s="11"/>
      <c r="C2046" s="11"/>
      <c r="D2046" s="11"/>
      <c r="E2046" s="12"/>
    </row>
    <row r="2047" hidden="1">
      <c r="A2047" s="5" t="s">
        <v>2526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13">
        <v>45950.0</v>
      </c>
      <c r="B2049" s="6"/>
      <c r="C2049" s="50" t="s">
        <v>2527</v>
      </c>
      <c r="D2049" s="15">
        <v>45956.0</v>
      </c>
      <c r="E2049" s="7"/>
    </row>
    <row r="2050" hidden="1">
      <c r="A2050" s="10"/>
      <c r="B2050" s="11"/>
      <c r="C2050" s="16"/>
      <c r="D2050" s="11"/>
      <c r="E2050" s="12"/>
    </row>
    <row r="2051" hidden="1">
      <c r="A2051" s="51" t="s">
        <v>3211</v>
      </c>
      <c r="B2051" s="7"/>
      <c r="C2051" s="16"/>
      <c r="D2051" s="52" t="s">
        <v>3212</v>
      </c>
      <c r="E2051" s="7"/>
    </row>
    <row r="2052" hidden="1">
      <c r="A2052" s="10"/>
      <c r="B2052" s="12"/>
      <c r="C2052" s="16"/>
      <c r="D2052" s="11"/>
      <c r="E2052" s="12"/>
    </row>
    <row r="2053" hidden="1">
      <c r="A2053" s="19" t="s">
        <v>2528</v>
      </c>
      <c r="B2053" s="6"/>
      <c r="C2053" s="6"/>
      <c r="D2053" s="6"/>
      <c r="E2053" s="7"/>
    </row>
    <row r="2054" hidden="1">
      <c r="A2054" s="20" t="s">
        <v>2529</v>
      </c>
      <c r="B2054" s="21" t="s">
        <v>2530</v>
      </c>
      <c r="C2054" s="22" t="s">
        <v>2531</v>
      </c>
      <c r="D2054" s="21" t="s">
        <v>2532</v>
      </c>
      <c r="E2054" s="23" t="s">
        <v>13</v>
      </c>
    </row>
    <row r="2055" hidden="1">
      <c r="A2055" s="53" t="s">
        <v>2533</v>
      </c>
      <c r="B2055" s="25">
        <v>37466.0</v>
      </c>
      <c r="C2055" s="26">
        <v>37466.0</v>
      </c>
      <c r="D2055" s="27">
        <v>0.0</v>
      </c>
      <c r="E2055" s="40"/>
    </row>
    <row r="2056" hidden="1">
      <c r="A2056" s="53" t="s">
        <v>2535</v>
      </c>
      <c r="B2056" s="29">
        <v>25730.0</v>
      </c>
      <c r="C2056" s="26">
        <v>25730.0</v>
      </c>
      <c r="D2056" s="27">
        <v>0.0</v>
      </c>
      <c r="E2056" s="28"/>
    </row>
    <row r="2057" hidden="1">
      <c r="A2057" s="53" t="s">
        <v>2536</v>
      </c>
      <c r="B2057" s="29">
        <v>840.0</v>
      </c>
      <c r="C2057" s="26">
        <v>840.0</v>
      </c>
      <c r="D2057" s="27">
        <v>0.0</v>
      </c>
      <c r="E2057" s="40"/>
    </row>
    <row r="2058" hidden="1">
      <c r="A2058" s="53" t="s">
        <v>2538</v>
      </c>
      <c r="B2058" s="29">
        <v>500.0</v>
      </c>
      <c r="C2058" s="26">
        <v>500.0</v>
      </c>
      <c r="D2058" s="27">
        <v>0.0</v>
      </c>
      <c r="E2058" s="40"/>
    </row>
    <row r="2059" hidden="1">
      <c r="A2059" s="31" t="s">
        <v>2540</v>
      </c>
      <c r="B2059" s="29">
        <v>0.0</v>
      </c>
      <c r="C2059" s="26"/>
      <c r="D2059" s="27">
        <v>0.0</v>
      </c>
      <c r="E2059" s="40"/>
    </row>
    <row r="2060" hidden="1">
      <c r="A2060" s="31" t="s">
        <v>2541</v>
      </c>
      <c r="B2060" s="29">
        <v>194.0</v>
      </c>
      <c r="C2060" s="26">
        <v>194.0</v>
      </c>
      <c r="D2060" s="27">
        <v>0.0</v>
      </c>
      <c r="E2060" s="28"/>
    </row>
    <row r="2061" hidden="1">
      <c r="A2061" s="31" t="s">
        <v>2543</v>
      </c>
      <c r="B2061" s="29">
        <v>300.0</v>
      </c>
      <c r="C2061" s="26">
        <v>300.0</v>
      </c>
      <c r="D2061" s="27">
        <v>0.0</v>
      </c>
      <c r="E2061" s="28"/>
    </row>
    <row r="2062" hidden="1">
      <c r="A2062" s="31" t="s">
        <v>2545</v>
      </c>
      <c r="B2062" s="29">
        <v>6400.0</v>
      </c>
      <c r="C2062" s="26">
        <v>5840.0</v>
      </c>
      <c r="D2062" s="27">
        <v>-560.0</v>
      </c>
      <c r="E2062" s="40"/>
    </row>
    <row r="2063" hidden="1">
      <c r="A2063" s="54" t="s">
        <v>2546</v>
      </c>
      <c r="B2063" s="29">
        <v>107212.0</v>
      </c>
      <c r="C2063" s="29">
        <v>108458.0</v>
      </c>
      <c r="D2063" s="27">
        <v>1246.0</v>
      </c>
      <c r="E2063" s="40"/>
    </row>
    <row r="2064" hidden="1">
      <c r="A2064" s="54" t="s">
        <v>2547</v>
      </c>
      <c r="B2064" s="29">
        <v>38603.0</v>
      </c>
      <c r="C2064" s="55">
        <v>39156.0</v>
      </c>
      <c r="D2064" s="27">
        <v>553.0</v>
      </c>
      <c r="E2064" s="40"/>
    </row>
    <row r="2065" hidden="1">
      <c r="A2065" s="54" t="s">
        <v>2548</v>
      </c>
      <c r="B2065" s="29">
        <v>122912.0</v>
      </c>
      <c r="C2065" s="55">
        <v>123440.0</v>
      </c>
      <c r="D2065" s="27">
        <v>528.0</v>
      </c>
      <c r="E2065" s="40"/>
    </row>
    <row r="2066" hidden="1">
      <c r="A2066" s="54" t="s">
        <v>2549</v>
      </c>
      <c r="B2066" s="29">
        <v>91233.5</v>
      </c>
      <c r="C2066" s="55">
        <v>91233.5</v>
      </c>
      <c r="D2066" s="27">
        <v>0.0</v>
      </c>
      <c r="E2066" s="40"/>
    </row>
    <row r="2067" hidden="1">
      <c r="A2067" s="54" t="s">
        <v>2551</v>
      </c>
      <c r="B2067" s="29">
        <v>1603.0</v>
      </c>
      <c r="C2067" s="55">
        <v>1603.0</v>
      </c>
      <c r="D2067" s="27">
        <v>0.0</v>
      </c>
      <c r="E2067" s="40"/>
    </row>
    <row r="2068" hidden="1">
      <c r="A2068" s="54" t="s">
        <v>2552</v>
      </c>
      <c r="B2068" s="29">
        <v>18762.0</v>
      </c>
      <c r="C2068" s="55">
        <v>19196.0</v>
      </c>
      <c r="D2068" s="27">
        <v>434.0</v>
      </c>
      <c r="E2068" s="40"/>
    </row>
    <row r="2069" hidden="1">
      <c r="A2069" s="35" t="s">
        <v>2553</v>
      </c>
      <c r="B2069" s="29">
        <v>432986.2</v>
      </c>
      <c r="C2069" s="55">
        <v>435747.2</v>
      </c>
      <c r="D2069" s="27">
        <v>2761.0</v>
      </c>
      <c r="E2069" s="40"/>
    </row>
    <row r="2070" hidden="1">
      <c r="A2070" s="36" t="s">
        <v>2554</v>
      </c>
      <c r="B2070" s="41">
        <v>7.30000000000291</v>
      </c>
      <c r="C2070" s="58">
        <v>-986.7000000000116</v>
      </c>
      <c r="D2070" s="59">
        <v>-994.0000000000146</v>
      </c>
      <c r="E2070" s="44"/>
    </row>
    <row r="2071" hidden="1"/>
    <row r="2072" hidden="1"/>
    <row r="2073" hidden="1">
      <c r="A2073" s="5" t="s">
        <v>2558</v>
      </c>
      <c r="B2073" s="6"/>
      <c r="C2073" s="6"/>
      <c r="D2073" s="6"/>
      <c r="E2073" s="7"/>
    </row>
    <row r="2074" hidden="1">
      <c r="A2074" s="10"/>
      <c r="B2074" s="11"/>
      <c r="C2074" s="11"/>
      <c r="D2074" s="11"/>
      <c r="E2074" s="12"/>
    </row>
    <row r="2075" hidden="1">
      <c r="A2075" s="5" t="s">
        <v>2526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13">
        <v>45957.0</v>
      </c>
      <c r="B2077" s="6"/>
      <c r="C2077" s="50" t="s">
        <v>2527</v>
      </c>
      <c r="D2077" s="15">
        <v>45961.0</v>
      </c>
      <c r="E2077" s="7"/>
    </row>
    <row r="2078" hidden="1">
      <c r="A2078" s="10"/>
      <c r="B2078" s="11"/>
      <c r="C2078" s="16"/>
      <c r="D2078" s="11"/>
      <c r="E2078" s="12"/>
    </row>
    <row r="2079" hidden="1">
      <c r="A2079" s="51" t="s">
        <v>3211</v>
      </c>
      <c r="B2079" s="7"/>
      <c r="C2079" s="16"/>
      <c r="D2079" s="52" t="s">
        <v>3218</v>
      </c>
      <c r="E2079" s="7"/>
    </row>
    <row r="2080" hidden="1">
      <c r="A2080" s="10"/>
      <c r="B2080" s="12"/>
      <c r="C2080" s="16"/>
      <c r="D2080" s="11"/>
      <c r="E2080" s="12"/>
    </row>
    <row r="2081" hidden="1">
      <c r="A2081" s="19" t="s">
        <v>2528</v>
      </c>
      <c r="B2081" s="6"/>
      <c r="C2081" s="6"/>
      <c r="D2081" s="6"/>
      <c r="E2081" s="7"/>
    </row>
    <row r="2082" hidden="1">
      <c r="A2082" s="20" t="s">
        <v>2529</v>
      </c>
      <c r="B2082" s="21" t="s">
        <v>2530</v>
      </c>
      <c r="C2082" s="22" t="s">
        <v>2531</v>
      </c>
      <c r="D2082" s="21" t="s">
        <v>2532</v>
      </c>
      <c r="E2082" s="23" t="s">
        <v>13</v>
      </c>
    </row>
    <row r="2083" hidden="1">
      <c r="A2083" s="53" t="s">
        <v>2533</v>
      </c>
      <c r="B2083" s="25">
        <v>21489.0</v>
      </c>
      <c r="C2083" s="26">
        <v>21489.0</v>
      </c>
      <c r="D2083" s="27">
        <v>0.0</v>
      </c>
      <c r="E2083" s="40"/>
    </row>
    <row r="2084" hidden="1">
      <c r="A2084" s="53" t="s">
        <v>2535</v>
      </c>
      <c r="B2084" s="29">
        <v>17836.0</v>
      </c>
      <c r="C2084" s="26">
        <v>17836.0</v>
      </c>
      <c r="D2084" s="27">
        <v>0.0</v>
      </c>
      <c r="E2084" s="28"/>
    </row>
    <row r="2085" hidden="1">
      <c r="A2085" s="53" t="s">
        <v>2536</v>
      </c>
      <c r="B2085" s="29">
        <v>0.0</v>
      </c>
      <c r="C2085" s="26"/>
      <c r="D2085" s="27">
        <v>0.0</v>
      </c>
      <c r="E2085" s="40"/>
    </row>
    <row r="2086" hidden="1">
      <c r="A2086" s="53" t="s">
        <v>2538</v>
      </c>
      <c r="B2086" s="29">
        <v>0.0</v>
      </c>
      <c r="C2086" s="26"/>
      <c r="D2086" s="27">
        <v>0.0</v>
      </c>
      <c r="E2086" s="40"/>
    </row>
    <row r="2087" hidden="1">
      <c r="A2087" s="31" t="s">
        <v>2540</v>
      </c>
      <c r="B2087" s="29">
        <v>0.0</v>
      </c>
      <c r="C2087" s="26"/>
      <c r="D2087" s="27">
        <v>0.0</v>
      </c>
      <c r="E2087" s="40"/>
    </row>
    <row r="2088" hidden="1">
      <c r="A2088" s="31" t="s">
        <v>2541</v>
      </c>
      <c r="B2088" s="29">
        <v>0.0</v>
      </c>
      <c r="C2088" s="26"/>
      <c r="D2088" s="27">
        <v>0.0</v>
      </c>
      <c r="E2088" s="28"/>
    </row>
    <row r="2089" hidden="1">
      <c r="A2089" s="31" t="s">
        <v>2543</v>
      </c>
      <c r="B2089" s="29">
        <v>237.0</v>
      </c>
      <c r="C2089" s="26">
        <v>237.0</v>
      </c>
      <c r="D2089" s="27">
        <v>0.0</v>
      </c>
      <c r="E2089" s="28"/>
    </row>
    <row r="2090" hidden="1">
      <c r="A2090" s="31" t="s">
        <v>2545</v>
      </c>
      <c r="B2090" s="29">
        <v>4400.0</v>
      </c>
      <c r="C2090" s="26">
        <v>4400.0</v>
      </c>
      <c r="D2090" s="27">
        <v>0.0</v>
      </c>
      <c r="E2090" s="40"/>
    </row>
    <row r="2091" hidden="1">
      <c r="A2091" s="54" t="s">
        <v>2546</v>
      </c>
      <c r="B2091" s="29">
        <v>74467.0</v>
      </c>
      <c r="C2091" s="29">
        <v>74467.0</v>
      </c>
      <c r="D2091" s="27">
        <v>0.0</v>
      </c>
      <c r="E2091" s="40"/>
    </row>
    <row r="2092" hidden="1">
      <c r="A2092" s="54" t="s">
        <v>2547</v>
      </c>
      <c r="B2092" s="29">
        <v>30149.0</v>
      </c>
      <c r="C2092" s="55">
        <v>30149.0</v>
      </c>
      <c r="D2092" s="27">
        <v>0.0</v>
      </c>
      <c r="E2092" s="40"/>
    </row>
    <row r="2093" hidden="1">
      <c r="A2093" s="54" t="s">
        <v>2548</v>
      </c>
      <c r="B2093" s="29">
        <v>78810.0</v>
      </c>
      <c r="C2093" s="55">
        <v>78810.0</v>
      </c>
      <c r="D2093" s="27">
        <v>0.0</v>
      </c>
      <c r="E2093" s="40"/>
    </row>
    <row r="2094" hidden="1">
      <c r="A2094" s="54" t="s">
        <v>2549</v>
      </c>
      <c r="B2094" s="29">
        <v>68011.0</v>
      </c>
      <c r="C2094" s="55">
        <v>68011.0</v>
      </c>
      <c r="D2094" s="27">
        <v>0.0</v>
      </c>
      <c r="E2094" s="40"/>
    </row>
    <row r="2095" hidden="1">
      <c r="A2095" s="54" t="s">
        <v>2551</v>
      </c>
      <c r="B2095" s="29">
        <v>811.0</v>
      </c>
      <c r="C2095" s="55">
        <v>811.0</v>
      </c>
      <c r="D2095" s="27">
        <v>0.0</v>
      </c>
      <c r="E2095" s="40"/>
    </row>
    <row r="2096" hidden="1">
      <c r="A2096" s="54" t="s">
        <v>2552</v>
      </c>
      <c r="B2096" s="29">
        <v>9880.0</v>
      </c>
      <c r="C2096" s="55">
        <v>9880.0</v>
      </c>
      <c r="D2096" s="27">
        <v>0.0</v>
      </c>
      <c r="E2096" s="40"/>
    </row>
    <row r="2097" hidden="1">
      <c r="A2097" s="35" t="s">
        <v>2553</v>
      </c>
      <c r="B2097" s="29">
        <v>296206.5</v>
      </c>
      <c r="C2097" s="55">
        <v>296206.5</v>
      </c>
      <c r="D2097" s="27">
        <v>0.0</v>
      </c>
      <c r="E2097" s="40"/>
    </row>
    <row r="2098" hidden="1">
      <c r="A2098" s="36" t="s">
        <v>2554</v>
      </c>
      <c r="B2098" s="41">
        <v>3.5</v>
      </c>
      <c r="C2098" s="58">
        <v>3.5</v>
      </c>
      <c r="D2098" s="59">
        <v>0.0</v>
      </c>
      <c r="E2098" s="44"/>
    </row>
    <row r="2099" hidden="1"/>
    <row r="2100" hidden="1"/>
    <row r="2101" hidden="1">
      <c r="A2101" s="5" t="s">
        <v>2558</v>
      </c>
      <c r="B2101" s="6"/>
      <c r="C2101" s="6"/>
      <c r="D2101" s="6"/>
      <c r="E2101" s="7"/>
    </row>
    <row r="2102" hidden="1">
      <c r="A2102" s="10"/>
      <c r="B2102" s="11"/>
      <c r="C2102" s="11"/>
      <c r="D2102" s="11"/>
      <c r="E2102" s="12"/>
    </row>
    <row r="2103" hidden="1">
      <c r="A2103" s="5" t="s">
        <v>2526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13">
        <v>45962.0</v>
      </c>
      <c r="B2105" s="6"/>
      <c r="C2105" s="50" t="s">
        <v>2527</v>
      </c>
      <c r="D2105" s="15">
        <v>45963.0</v>
      </c>
      <c r="E2105" s="7"/>
    </row>
    <row r="2106" hidden="1">
      <c r="A2106" s="10"/>
      <c r="B2106" s="11"/>
      <c r="C2106" s="16"/>
      <c r="D2106" s="11"/>
      <c r="E2106" s="12"/>
    </row>
    <row r="2107" hidden="1">
      <c r="A2107" s="51" t="s">
        <v>3220</v>
      </c>
      <c r="B2107" s="7"/>
      <c r="C2107" s="16"/>
      <c r="D2107" s="52" t="s">
        <v>3212</v>
      </c>
      <c r="E2107" s="7"/>
    </row>
    <row r="2108" hidden="1">
      <c r="A2108" s="10"/>
      <c r="B2108" s="12"/>
      <c r="C2108" s="16"/>
      <c r="D2108" s="11"/>
      <c r="E2108" s="12"/>
    </row>
    <row r="2109" hidden="1">
      <c r="A2109" s="19" t="s">
        <v>2528</v>
      </c>
      <c r="B2109" s="6"/>
      <c r="C2109" s="6"/>
      <c r="D2109" s="6"/>
      <c r="E2109" s="7"/>
    </row>
    <row r="2110" hidden="1">
      <c r="A2110" s="20" t="s">
        <v>2529</v>
      </c>
      <c r="B2110" s="21" t="s">
        <v>2530</v>
      </c>
      <c r="C2110" s="22" t="s">
        <v>2531</v>
      </c>
      <c r="D2110" s="21" t="s">
        <v>2532</v>
      </c>
      <c r="E2110" s="23" t="s">
        <v>13</v>
      </c>
    </row>
    <row r="2111" hidden="1">
      <c r="A2111" s="53" t="s">
        <v>2533</v>
      </c>
      <c r="B2111" s="25">
        <v>13013.0</v>
      </c>
      <c r="C2111" s="26">
        <v>13013.0</v>
      </c>
      <c r="D2111" s="27">
        <v>0.0</v>
      </c>
      <c r="E2111" s="40"/>
    </row>
    <row r="2112" hidden="1">
      <c r="A2112" s="53" t="s">
        <v>2535</v>
      </c>
      <c r="B2112" s="29">
        <v>8382.0</v>
      </c>
      <c r="C2112" s="26">
        <v>8382.0</v>
      </c>
      <c r="D2112" s="27">
        <v>0.0</v>
      </c>
      <c r="E2112" s="28"/>
    </row>
    <row r="2113" hidden="1">
      <c r="A2113" s="53" t="s">
        <v>2536</v>
      </c>
      <c r="B2113" s="29">
        <v>0.0</v>
      </c>
      <c r="C2113" s="26"/>
      <c r="D2113" s="27">
        <v>0.0</v>
      </c>
      <c r="E2113" s="40"/>
    </row>
    <row r="2114" hidden="1">
      <c r="A2114" s="53" t="s">
        <v>2538</v>
      </c>
      <c r="B2114" s="29">
        <v>0.0</v>
      </c>
      <c r="C2114" s="26"/>
      <c r="D2114" s="27">
        <v>0.0</v>
      </c>
      <c r="E2114" s="40"/>
    </row>
    <row r="2115" hidden="1">
      <c r="A2115" s="31" t="s">
        <v>2540</v>
      </c>
      <c r="B2115" s="29">
        <v>0.0</v>
      </c>
      <c r="C2115" s="26"/>
      <c r="D2115" s="27">
        <v>0.0</v>
      </c>
      <c r="E2115" s="40"/>
    </row>
    <row r="2116" hidden="1">
      <c r="A2116" s="31" t="s">
        <v>2541</v>
      </c>
      <c r="B2116" s="29">
        <v>0.0</v>
      </c>
      <c r="C2116" s="26"/>
      <c r="D2116" s="27">
        <v>0.0</v>
      </c>
      <c r="E2116" s="28"/>
    </row>
    <row r="2117" hidden="1">
      <c r="A2117" s="31" t="s">
        <v>2543</v>
      </c>
      <c r="B2117" s="29">
        <v>0.0</v>
      </c>
      <c r="C2117" s="26"/>
      <c r="D2117" s="27">
        <v>0.0</v>
      </c>
      <c r="E2117" s="28"/>
    </row>
    <row r="2118" hidden="1">
      <c r="A2118" s="31" t="s">
        <v>2545</v>
      </c>
      <c r="B2118" s="29">
        <v>2120.0</v>
      </c>
      <c r="C2118" s="26">
        <v>2120.0</v>
      </c>
      <c r="D2118" s="27">
        <v>0.0</v>
      </c>
      <c r="E2118" s="40"/>
    </row>
    <row r="2119" hidden="1">
      <c r="A2119" s="54" t="s">
        <v>2546</v>
      </c>
      <c r="B2119" s="29">
        <v>45636.0</v>
      </c>
      <c r="C2119" s="29">
        <v>45636.0</v>
      </c>
      <c r="D2119" s="27">
        <v>0.0</v>
      </c>
      <c r="E2119" s="40"/>
    </row>
    <row r="2120" hidden="1">
      <c r="A2120" s="54" t="s">
        <v>2547</v>
      </c>
      <c r="B2120" s="29">
        <v>19527.0</v>
      </c>
      <c r="C2120" s="55">
        <v>19527.0</v>
      </c>
      <c r="D2120" s="27">
        <v>0.0</v>
      </c>
      <c r="E2120" s="40"/>
    </row>
    <row r="2121" hidden="1">
      <c r="A2121" s="54" t="s">
        <v>2548</v>
      </c>
      <c r="B2121" s="29">
        <v>47510.0</v>
      </c>
      <c r="C2121" s="55">
        <v>47510.0</v>
      </c>
      <c r="D2121" s="27">
        <v>0.0</v>
      </c>
      <c r="E2121" s="40"/>
    </row>
    <row r="2122" hidden="1">
      <c r="A2122" s="54" t="s">
        <v>2549</v>
      </c>
      <c r="B2122" s="29">
        <v>31195.0</v>
      </c>
      <c r="C2122" s="55">
        <v>31951.0</v>
      </c>
      <c r="D2122" s="27">
        <v>756.0</v>
      </c>
      <c r="E2122" s="40"/>
    </row>
    <row r="2123" hidden="1">
      <c r="A2123" s="54" t="s">
        <v>2551</v>
      </c>
      <c r="B2123" s="29">
        <v>0.0</v>
      </c>
      <c r="C2123" s="55">
        <v>0.0</v>
      </c>
      <c r="D2123" s="27">
        <v>0.0</v>
      </c>
      <c r="E2123" s="40"/>
    </row>
    <row r="2124" hidden="1">
      <c r="A2124" s="54" t="s">
        <v>2552</v>
      </c>
      <c r="B2124" s="29">
        <v>7588.0</v>
      </c>
      <c r="C2124" s="55">
        <v>7588.0</v>
      </c>
      <c r="D2124" s="27">
        <v>0.0</v>
      </c>
      <c r="E2124" s="40"/>
    </row>
    <row r="2125" hidden="1">
      <c r="A2125" s="35" t="s">
        <v>2553</v>
      </c>
      <c r="B2125" s="29">
        <v>167382.5</v>
      </c>
      <c r="C2125" s="55">
        <v>168138.5</v>
      </c>
      <c r="D2125" s="27">
        <v>756.0</v>
      </c>
      <c r="E2125" s="40"/>
    </row>
    <row r="2126" hidden="1">
      <c r="A2126" s="36" t="s">
        <v>2554</v>
      </c>
      <c r="B2126" s="41">
        <v>0.5</v>
      </c>
      <c r="C2126" s="58">
        <v>0.5</v>
      </c>
      <c r="D2126" s="59">
        <v>0.0</v>
      </c>
      <c r="E2126" s="44"/>
    </row>
    <row r="2127" hidden="1"/>
    <row r="2128" hidden="1"/>
    <row r="2129" hidden="1">
      <c r="A2129" s="5" t="s">
        <v>2558</v>
      </c>
      <c r="B2129" s="6"/>
      <c r="C2129" s="6"/>
      <c r="D2129" s="6"/>
      <c r="E2129" s="7"/>
    </row>
    <row r="2130" hidden="1">
      <c r="A2130" s="10"/>
      <c r="B2130" s="11"/>
      <c r="C2130" s="11"/>
      <c r="D2130" s="11"/>
      <c r="E2130" s="12"/>
    </row>
    <row r="2131" hidden="1">
      <c r="A2131" s="5" t="s">
        <v>2526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13">
        <v>45964.0</v>
      </c>
      <c r="B2133" s="6"/>
      <c r="C2133" s="50" t="s">
        <v>2527</v>
      </c>
      <c r="D2133" s="15">
        <v>45970.0</v>
      </c>
      <c r="E2133" s="7"/>
    </row>
    <row r="2134" hidden="1">
      <c r="A2134" s="10"/>
      <c r="B2134" s="11"/>
      <c r="C2134" s="16"/>
      <c r="D2134" s="11"/>
      <c r="E2134" s="12"/>
    </row>
    <row r="2135" hidden="1">
      <c r="A2135" s="51" t="s">
        <v>3211</v>
      </c>
      <c r="B2135" s="7"/>
      <c r="C2135" s="16"/>
      <c r="D2135" s="52" t="s">
        <v>3212</v>
      </c>
      <c r="E2135" s="7"/>
    </row>
    <row r="2136" hidden="1">
      <c r="A2136" s="10"/>
      <c r="B2136" s="12"/>
      <c r="C2136" s="16"/>
      <c r="D2136" s="11"/>
      <c r="E2136" s="12"/>
    </row>
    <row r="2137" hidden="1">
      <c r="A2137" s="19" t="s">
        <v>2528</v>
      </c>
      <c r="B2137" s="6"/>
      <c r="C2137" s="6"/>
      <c r="D2137" s="6"/>
      <c r="E2137" s="7"/>
    </row>
    <row r="2138" hidden="1">
      <c r="A2138" s="20" t="s">
        <v>2529</v>
      </c>
      <c r="B2138" s="21" t="s">
        <v>2530</v>
      </c>
      <c r="C2138" s="22" t="s">
        <v>2531</v>
      </c>
      <c r="D2138" s="21" t="s">
        <v>2532</v>
      </c>
      <c r="E2138" s="23" t="s">
        <v>13</v>
      </c>
    </row>
    <row r="2139" hidden="1">
      <c r="A2139" s="53" t="s">
        <v>2533</v>
      </c>
      <c r="B2139" s="25">
        <v>27737.0</v>
      </c>
      <c r="C2139" s="26">
        <v>27737.0</v>
      </c>
      <c r="D2139" s="27">
        <v>0.0</v>
      </c>
      <c r="E2139" s="40"/>
    </row>
    <row r="2140" hidden="1">
      <c r="A2140" s="53" t="s">
        <v>2535</v>
      </c>
      <c r="B2140" s="29">
        <v>31011.0</v>
      </c>
      <c r="C2140" s="26">
        <v>31011.0</v>
      </c>
      <c r="D2140" s="27">
        <v>0.0</v>
      </c>
      <c r="E2140" s="28"/>
    </row>
    <row r="2141" hidden="1">
      <c r="A2141" s="53" t="s">
        <v>2536</v>
      </c>
      <c r="B2141" s="29">
        <v>670.0</v>
      </c>
      <c r="C2141" s="26">
        <v>670.0</v>
      </c>
      <c r="D2141" s="27">
        <v>0.0</v>
      </c>
      <c r="E2141" s="40"/>
    </row>
    <row r="2142" hidden="1">
      <c r="A2142" s="53" t="s">
        <v>2538</v>
      </c>
      <c r="B2142" s="29">
        <v>0.0</v>
      </c>
      <c r="C2142" s="26"/>
      <c r="D2142" s="27">
        <v>0.0</v>
      </c>
      <c r="E2142" s="40"/>
    </row>
    <row r="2143" hidden="1">
      <c r="A2143" s="31" t="s">
        <v>2540</v>
      </c>
      <c r="B2143" s="29">
        <v>0.0</v>
      </c>
      <c r="C2143" s="26"/>
      <c r="D2143" s="27">
        <v>0.0</v>
      </c>
      <c r="E2143" s="40"/>
    </row>
    <row r="2144" hidden="1">
      <c r="A2144" s="31" t="s">
        <v>2541</v>
      </c>
      <c r="B2144" s="29">
        <v>0.0</v>
      </c>
      <c r="C2144" s="26"/>
      <c r="D2144" s="27">
        <v>0.0</v>
      </c>
      <c r="E2144" s="28"/>
    </row>
    <row r="2145" hidden="1">
      <c r="A2145" s="31" t="s">
        <v>2543</v>
      </c>
      <c r="B2145" s="29">
        <v>1022.0</v>
      </c>
      <c r="C2145" s="26">
        <v>1023.0</v>
      </c>
      <c r="D2145" s="27">
        <v>1.0</v>
      </c>
      <c r="E2145" s="28" t="s">
        <v>3367</v>
      </c>
    </row>
    <row r="2146" hidden="1">
      <c r="A2146" s="31" t="s">
        <v>2545</v>
      </c>
      <c r="B2146" s="29">
        <v>5720.0</v>
      </c>
      <c r="C2146" s="26">
        <v>5720.0</v>
      </c>
      <c r="D2146" s="27">
        <v>0.0</v>
      </c>
      <c r="E2146" s="40"/>
    </row>
    <row r="2147" hidden="1">
      <c r="A2147" s="54" t="s">
        <v>2546</v>
      </c>
      <c r="B2147" s="29">
        <v>106316.0</v>
      </c>
      <c r="C2147" s="29">
        <v>106316.0</v>
      </c>
      <c r="D2147" s="27">
        <v>0.0</v>
      </c>
      <c r="E2147" s="40"/>
    </row>
    <row r="2148" hidden="1">
      <c r="A2148" s="54" t="s">
        <v>2547</v>
      </c>
      <c r="B2148" s="29">
        <v>43726.0</v>
      </c>
      <c r="C2148" s="55">
        <v>43726.0</v>
      </c>
      <c r="D2148" s="27">
        <v>0.0</v>
      </c>
      <c r="E2148" s="40"/>
    </row>
    <row r="2149" hidden="1">
      <c r="A2149" s="54" t="s">
        <v>2548</v>
      </c>
      <c r="B2149" s="29">
        <v>130882.0</v>
      </c>
      <c r="C2149" s="55">
        <v>130059.0</v>
      </c>
      <c r="D2149" s="27">
        <v>-823.0</v>
      </c>
      <c r="E2149" s="40"/>
    </row>
    <row r="2150" hidden="1">
      <c r="A2150" s="54" t="s">
        <v>2549</v>
      </c>
      <c r="B2150" s="29">
        <v>96208.0</v>
      </c>
      <c r="C2150" s="55">
        <v>96208.0</v>
      </c>
      <c r="D2150" s="27">
        <v>0.0</v>
      </c>
      <c r="E2150" s="40"/>
    </row>
    <row r="2151" hidden="1">
      <c r="A2151" s="54" t="s">
        <v>2551</v>
      </c>
      <c r="B2151" s="29">
        <v>1723.0</v>
      </c>
      <c r="C2151" s="55">
        <v>1723.0</v>
      </c>
      <c r="D2151" s="27">
        <v>0.0</v>
      </c>
      <c r="E2151" s="40"/>
    </row>
    <row r="2152" hidden="1">
      <c r="A2152" s="54" t="s">
        <v>2552</v>
      </c>
      <c r="B2152" s="29">
        <v>18072.0</v>
      </c>
      <c r="C2152" s="55">
        <v>18072.0</v>
      </c>
      <c r="D2152" s="27">
        <v>0.0</v>
      </c>
      <c r="E2152" s="40"/>
    </row>
    <row r="2153" hidden="1">
      <c r="A2153" s="35" t="s">
        <v>2553</v>
      </c>
      <c r="B2153" s="29">
        <v>445013.0</v>
      </c>
      <c r="C2153" s="55">
        <v>444190.0</v>
      </c>
      <c r="D2153" s="27">
        <v>-823.0</v>
      </c>
      <c r="E2153" s="40"/>
    </row>
    <row r="2154" hidden="1">
      <c r="A2154" s="36" t="s">
        <v>2554</v>
      </c>
      <c r="B2154" s="41">
        <v>2.0</v>
      </c>
      <c r="C2154" s="58">
        <v>3.0</v>
      </c>
      <c r="D2154" s="59">
        <v>1.0</v>
      </c>
      <c r="E2154" s="44"/>
    </row>
    <row r="2155" hidden="1"/>
    <row r="2156" hidden="1"/>
    <row r="2157" hidden="1">
      <c r="A2157" s="5" t="s">
        <v>2558</v>
      </c>
      <c r="B2157" s="6"/>
      <c r="C2157" s="6"/>
      <c r="D2157" s="6"/>
      <c r="E2157" s="7"/>
    </row>
    <row r="2158" hidden="1">
      <c r="A2158" s="10"/>
      <c r="B2158" s="11"/>
      <c r="C2158" s="11"/>
      <c r="D2158" s="11"/>
      <c r="E2158" s="12"/>
    </row>
    <row r="2159" hidden="1">
      <c r="A2159" s="5" t="s">
        <v>2526</v>
      </c>
      <c r="B2159" s="6"/>
      <c r="C2159" s="6"/>
      <c r="D2159" s="6"/>
      <c r="E2159" s="7"/>
    </row>
    <row r="2160" hidden="1">
      <c r="A2160" s="10"/>
      <c r="B2160" s="11"/>
      <c r="C2160" s="11"/>
      <c r="D2160" s="11"/>
      <c r="E2160" s="12"/>
    </row>
    <row r="2161" hidden="1">
      <c r="A2161" s="13">
        <v>45971.0</v>
      </c>
      <c r="B2161" s="6"/>
      <c r="C2161" s="50" t="s">
        <v>2527</v>
      </c>
      <c r="D2161" s="15">
        <v>45977.0</v>
      </c>
      <c r="E2161" s="7"/>
    </row>
    <row r="2162" hidden="1">
      <c r="A2162" s="10"/>
      <c r="B2162" s="11"/>
      <c r="C2162" s="16"/>
      <c r="D2162" s="11"/>
      <c r="E2162" s="12"/>
    </row>
    <row r="2163" hidden="1">
      <c r="A2163" s="51" t="s">
        <v>3211</v>
      </c>
      <c r="B2163" s="7"/>
      <c r="C2163" s="16"/>
      <c r="D2163" s="52" t="s">
        <v>3212</v>
      </c>
      <c r="E2163" s="7"/>
    </row>
    <row r="2164" hidden="1">
      <c r="A2164" s="10"/>
      <c r="B2164" s="12"/>
      <c r="C2164" s="16"/>
      <c r="D2164" s="11"/>
      <c r="E2164" s="12"/>
    </row>
    <row r="2165" hidden="1">
      <c r="A2165" s="19" t="s">
        <v>2528</v>
      </c>
      <c r="B2165" s="6"/>
      <c r="C2165" s="6"/>
      <c r="D2165" s="6"/>
      <c r="E2165" s="7"/>
    </row>
    <row r="2166" hidden="1">
      <c r="A2166" s="20" t="s">
        <v>2529</v>
      </c>
      <c r="B2166" s="21" t="s">
        <v>2530</v>
      </c>
      <c r="C2166" s="22" t="s">
        <v>2531</v>
      </c>
      <c r="D2166" s="21" t="s">
        <v>2532</v>
      </c>
      <c r="E2166" s="23" t="s">
        <v>13</v>
      </c>
    </row>
    <row r="2167" hidden="1">
      <c r="A2167" s="53" t="s">
        <v>2533</v>
      </c>
      <c r="B2167" s="25">
        <v>28446.0</v>
      </c>
      <c r="C2167" s="26">
        <v>28446.0</v>
      </c>
      <c r="D2167" s="27">
        <v>0.0</v>
      </c>
      <c r="E2167" s="40"/>
    </row>
    <row r="2168" hidden="1">
      <c r="A2168" s="53" t="s">
        <v>2535</v>
      </c>
      <c r="B2168" s="29">
        <v>33696.0</v>
      </c>
      <c r="C2168" s="26">
        <v>33696.0</v>
      </c>
      <c r="D2168" s="27">
        <v>0.0</v>
      </c>
      <c r="E2168" s="28"/>
    </row>
    <row r="2169" hidden="1">
      <c r="A2169" s="53" t="s">
        <v>2536</v>
      </c>
      <c r="B2169" s="29">
        <v>600.0</v>
      </c>
      <c r="C2169" s="26">
        <v>600.0</v>
      </c>
      <c r="D2169" s="27">
        <v>0.0</v>
      </c>
      <c r="E2169" s="40"/>
    </row>
    <row r="2170" hidden="1">
      <c r="A2170" s="53" t="s">
        <v>2538</v>
      </c>
      <c r="B2170" s="29">
        <v>0.0</v>
      </c>
      <c r="C2170" s="26"/>
      <c r="D2170" s="27">
        <v>0.0</v>
      </c>
      <c r="E2170" s="40"/>
    </row>
    <row r="2171" hidden="1">
      <c r="A2171" s="31" t="s">
        <v>2540</v>
      </c>
      <c r="B2171" s="29">
        <v>0.0</v>
      </c>
      <c r="C2171" s="26"/>
      <c r="D2171" s="27">
        <v>0.0</v>
      </c>
      <c r="E2171" s="40"/>
    </row>
    <row r="2172" hidden="1">
      <c r="A2172" s="31" t="s">
        <v>2541</v>
      </c>
      <c r="B2172" s="29">
        <v>945.0</v>
      </c>
      <c r="C2172" s="26">
        <v>945.0</v>
      </c>
      <c r="D2172" s="27">
        <v>0.0</v>
      </c>
      <c r="E2172" s="28"/>
    </row>
    <row r="2173" hidden="1">
      <c r="A2173" s="31" t="s">
        <v>2543</v>
      </c>
      <c r="B2173" s="29">
        <v>2369.0</v>
      </c>
      <c r="C2173" s="26">
        <v>2369.0</v>
      </c>
      <c r="D2173" s="27">
        <v>0.0</v>
      </c>
      <c r="E2173" s="28" t="s">
        <v>3368</v>
      </c>
    </row>
    <row r="2174" hidden="1">
      <c r="A2174" s="31" t="s">
        <v>2545</v>
      </c>
      <c r="B2174" s="29">
        <v>6560.0</v>
      </c>
      <c r="C2174" s="26">
        <v>6560.0</v>
      </c>
      <c r="D2174" s="27">
        <v>0.0</v>
      </c>
      <c r="E2174" s="40"/>
    </row>
    <row r="2175" hidden="1">
      <c r="A2175" s="54" t="s">
        <v>2546</v>
      </c>
      <c r="B2175" s="29">
        <v>116520.0</v>
      </c>
      <c r="C2175" s="29">
        <v>116520.0</v>
      </c>
      <c r="D2175" s="27">
        <v>0.0</v>
      </c>
      <c r="E2175" s="40"/>
    </row>
    <row r="2176" hidden="1">
      <c r="A2176" s="54" t="s">
        <v>2547</v>
      </c>
      <c r="B2176" s="29">
        <v>41718.0</v>
      </c>
      <c r="C2176" s="55">
        <v>41718.0</v>
      </c>
      <c r="D2176" s="27">
        <v>0.0</v>
      </c>
      <c r="E2176" s="40"/>
    </row>
    <row r="2177" hidden="1">
      <c r="A2177" s="54" t="s">
        <v>2548</v>
      </c>
      <c r="B2177" s="29">
        <v>136229.0</v>
      </c>
      <c r="C2177" s="55">
        <v>136229.0</v>
      </c>
      <c r="D2177" s="27">
        <v>0.0</v>
      </c>
      <c r="E2177" s="40"/>
    </row>
    <row r="2178" hidden="1">
      <c r="A2178" s="54" t="s">
        <v>2549</v>
      </c>
      <c r="B2178" s="29">
        <v>124560.0</v>
      </c>
      <c r="C2178" s="55">
        <v>124560.0</v>
      </c>
      <c r="D2178" s="27">
        <v>0.0</v>
      </c>
      <c r="E2178" s="40"/>
    </row>
    <row r="2179" hidden="1">
      <c r="A2179" s="54" t="s">
        <v>2551</v>
      </c>
      <c r="B2179" s="29">
        <v>2957.0</v>
      </c>
      <c r="C2179" s="55">
        <v>2957.0</v>
      </c>
      <c r="D2179" s="27">
        <v>0.0</v>
      </c>
      <c r="E2179" s="40"/>
    </row>
    <row r="2180" hidden="1">
      <c r="A2180" s="54" t="s">
        <v>2552</v>
      </c>
      <c r="B2180" s="29">
        <v>11892.0</v>
      </c>
      <c r="C2180" s="55">
        <v>11892.0</v>
      </c>
      <c r="D2180" s="27">
        <v>0.0</v>
      </c>
      <c r="E2180" s="40"/>
    </row>
    <row r="2181" hidden="1">
      <c r="A2181" s="35" t="s">
        <v>2553</v>
      </c>
      <c r="B2181" s="29">
        <v>494586.5</v>
      </c>
      <c r="C2181" s="55">
        <v>494675.5</v>
      </c>
      <c r="D2181" s="27">
        <v>89.0</v>
      </c>
      <c r="E2181" s="40"/>
    </row>
    <row r="2182" hidden="1">
      <c r="A2182" s="36" t="s">
        <v>2554</v>
      </c>
      <c r="B2182" s="41">
        <v>13.5</v>
      </c>
      <c r="C2182" s="58">
        <v>-75.5</v>
      </c>
      <c r="D2182" s="59">
        <v>-89.0</v>
      </c>
      <c r="E2182" s="44"/>
    </row>
    <row r="2183" hidden="1"/>
    <row r="2184" hidden="1"/>
    <row r="2185" hidden="1">
      <c r="A2185" s="5" t="s">
        <v>2558</v>
      </c>
      <c r="B2185" s="6"/>
      <c r="C2185" s="6"/>
      <c r="D2185" s="6"/>
      <c r="E2185" s="7"/>
    </row>
    <row r="2186" hidden="1">
      <c r="A2186" s="10"/>
      <c r="B2186" s="11"/>
      <c r="C2186" s="11"/>
      <c r="D2186" s="11"/>
      <c r="E2186" s="12"/>
    </row>
    <row r="2187" hidden="1">
      <c r="A2187" s="5" t="s">
        <v>2526</v>
      </c>
      <c r="B2187" s="6"/>
      <c r="C2187" s="6"/>
      <c r="D2187" s="6"/>
      <c r="E2187" s="7"/>
    </row>
    <row r="2188" hidden="1">
      <c r="A2188" s="10"/>
      <c r="B2188" s="11"/>
      <c r="C2188" s="11"/>
      <c r="D2188" s="11"/>
      <c r="E2188" s="12"/>
    </row>
    <row r="2189" hidden="1">
      <c r="A2189" s="13">
        <v>45971.0</v>
      </c>
      <c r="B2189" s="6"/>
      <c r="C2189" s="50" t="s">
        <v>2527</v>
      </c>
      <c r="D2189" s="15">
        <v>45977.0</v>
      </c>
      <c r="E2189" s="7"/>
    </row>
    <row r="2190" hidden="1">
      <c r="A2190" s="10"/>
      <c r="B2190" s="11"/>
      <c r="C2190" s="16"/>
      <c r="D2190" s="11"/>
      <c r="E2190" s="12"/>
    </row>
    <row r="2191" hidden="1">
      <c r="A2191" s="51" t="s">
        <v>3211</v>
      </c>
      <c r="B2191" s="7"/>
      <c r="C2191" s="16"/>
      <c r="D2191" s="52" t="s">
        <v>3212</v>
      </c>
      <c r="E2191" s="7"/>
    </row>
    <row r="2192" hidden="1">
      <c r="A2192" s="10"/>
      <c r="B2192" s="12"/>
      <c r="C2192" s="16"/>
      <c r="D2192" s="11"/>
      <c r="E2192" s="12"/>
    </row>
    <row r="2193" hidden="1">
      <c r="A2193" s="19" t="s">
        <v>2528</v>
      </c>
      <c r="B2193" s="6"/>
      <c r="C2193" s="6"/>
      <c r="D2193" s="6"/>
      <c r="E2193" s="7"/>
    </row>
    <row r="2194" hidden="1">
      <c r="A2194" s="20" t="s">
        <v>2529</v>
      </c>
      <c r="B2194" s="21" t="s">
        <v>2530</v>
      </c>
      <c r="C2194" s="22" t="s">
        <v>2531</v>
      </c>
      <c r="D2194" s="21" t="s">
        <v>2532</v>
      </c>
      <c r="E2194" s="23" t="s">
        <v>13</v>
      </c>
    </row>
    <row r="2195" hidden="1">
      <c r="A2195" s="53" t="s">
        <v>2533</v>
      </c>
      <c r="B2195" s="25">
        <v>28446.0</v>
      </c>
      <c r="C2195" s="26">
        <v>28446.0</v>
      </c>
      <c r="D2195" s="27">
        <v>0.0</v>
      </c>
      <c r="E2195" s="40"/>
    </row>
    <row r="2196" hidden="1">
      <c r="A2196" s="53" t="s">
        <v>2535</v>
      </c>
      <c r="B2196" s="29">
        <v>33696.0</v>
      </c>
      <c r="C2196" s="26">
        <v>33696.0</v>
      </c>
      <c r="D2196" s="27">
        <v>0.0</v>
      </c>
      <c r="E2196" s="28"/>
    </row>
    <row r="2197" hidden="1">
      <c r="A2197" s="53" t="s">
        <v>2536</v>
      </c>
      <c r="B2197" s="29">
        <v>600.0</v>
      </c>
      <c r="C2197" s="26">
        <v>600.0</v>
      </c>
      <c r="D2197" s="27">
        <v>0.0</v>
      </c>
      <c r="E2197" s="40"/>
    </row>
    <row r="2198" hidden="1">
      <c r="A2198" s="53" t="s">
        <v>2538</v>
      </c>
      <c r="B2198" s="29">
        <v>0.0</v>
      </c>
      <c r="C2198" s="26"/>
      <c r="D2198" s="27">
        <v>0.0</v>
      </c>
      <c r="E2198" s="40"/>
    </row>
    <row r="2199" hidden="1">
      <c r="A2199" s="31" t="s">
        <v>2540</v>
      </c>
      <c r="B2199" s="29">
        <v>0.0</v>
      </c>
      <c r="C2199" s="26"/>
      <c r="D2199" s="27">
        <v>0.0</v>
      </c>
      <c r="E2199" s="40"/>
    </row>
    <row r="2200" hidden="1">
      <c r="A2200" s="31" t="s">
        <v>2541</v>
      </c>
      <c r="B2200" s="29">
        <v>945.0</v>
      </c>
      <c r="C2200" s="26">
        <v>945.0</v>
      </c>
      <c r="D2200" s="27">
        <v>0.0</v>
      </c>
      <c r="E2200" s="28"/>
    </row>
    <row r="2201" hidden="1">
      <c r="A2201" s="31" t="s">
        <v>2543</v>
      </c>
      <c r="B2201" s="29">
        <v>2369.0</v>
      </c>
      <c r="C2201" s="26">
        <v>2369.0</v>
      </c>
      <c r="D2201" s="27">
        <v>0.0</v>
      </c>
      <c r="E2201" s="28" t="s">
        <v>3368</v>
      </c>
    </row>
    <row r="2202" hidden="1">
      <c r="A2202" s="31" t="s">
        <v>2545</v>
      </c>
      <c r="B2202" s="29">
        <v>6560.0</v>
      </c>
      <c r="C2202" s="26">
        <v>6560.0</v>
      </c>
      <c r="D2202" s="27">
        <v>0.0</v>
      </c>
      <c r="E2202" s="40"/>
    </row>
    <row r="2203" hidden="1">
      <c r="A2203" s="54" t="s">
        <v>2546</v>
      </c>
      <c r="B2203" s="29">
        <v>116520.0</v>
      </c>
      <c r="C2203" s="29">
        <v>116520.0</v>
      </c>
      <c r="D2203" s="27">
        <v>0.0</v>
      </c>
      <c r="E2203" s="40"/>
    </row>
    <row r="2204" hidden="1">
      <c r="A2204" s="54" t="s">
        <v>2547</v>
      </c>
      <c r="B2204" s="29">
        <v>41718.0</v>
      </c>
      <c r="C2204" s="55">
        <v>41718.0</v>
      </c>
      <c r="D2204" s="27">
        <v>0.0</v>
      </c>
      <c r="E2204" s="40"/>
    </row>
    <row r="2205" hidden="1">
      <c r="A2205" s="54" t="s">
        <v>2548</v>
      </c>
      <c r="B2205" s="29">
        <v>136229.0</v>
      </c>
      <c r="C2205" s="55">
        <v>136229.0</v>
      </c>
      <c r="D2205" s="27">
        <v>0.0</v>
      </c>
      <c r="E2205" s="40"/>
    </row>
    <row r="2206" hidden="1">
      <c r="A2206" s="54" t="s">
        <v>2549</v>
      </c>
      <c r="B2206" s="29">
        <v>124560.0</v>
      </c>
      <c r="C2206" s="55">
        <v>124560.0</v>
      </c>
      <c r="D2206" s="27">
        <v>0.0</v>
      </c>
      <c r="E2206" s="40"/>
    </row>
    <row r="2207" hidden="1">
      <c r="A2207" s="54" t="s">
        <v>2551</v>
      </c>
      <c r="B2207" s="29">
        <v>2957.0</v>
      </c>
      <c r="C2207" s="55">
        <v>2957.0</v>
      </c>
      <c r="D2207" s="27">
        <v>0.0</v>
      </c>
      <c r="E2207" s="40"/>
    </row>
    <row r="2208" hidden="1">
      <c r="A2208" s="54" t="s">
        <v>2552</v>
      </c>
      <c r="B2208" s="29">
        <v>11892.0</v>
      </c>
      <c r="C2208" s="55">
        <v>11892.0</v>
      </c>
      <c r="D2208" s="27">
        <v>0.0</v>
      </c>
      <c r="E2208" s="40"/>
    </row>
    <row r="2209" hidden="1">
      <c r="A2209" s="35" t="s">
        <v>2553</v>
      </c>
      <c r="B2209" s="29">
        <v>494586.5</v>
      </c>
      <c r="C2209" s="55">
        <v>494675.5</v>
      </c>
      <c r="D2209" s="27">
        <v>89.0</v>
      </c>
      <c r="E2209" s="40"/>
    </row>
    <row r="2210" hidden="1">
      <c r="A2210" s="36" t="s">
        <v>2554</v>
      </c>
      <c r="B2210" s="41">
        <v>13.5</v>
      </c>
      <c r="C2210" s="58">
        <v>-75.5</v>
      </c>
      <c r="D2210" s="59">
        <v>-89.0</v>
      </c>
      <c r="E2210" s="44"/>
    </row>
    <row r="2211" hidden="1"/>
    <row r="2212" hidden="1"/>
    <row r="2213" hidden="1">
      <c r="A2213" s="5" t="s">
        <v>2558</v>
      </c>
      <c r="B2213" s="6"/>
      <c r="C2213" s="6"/>
      <c r="D2213" s="6"/>
      <c r="E2213" s="7"/>
    </row>
    <row r="2214" hidden="1">
      <c r="A2214" s="10"/>
      <c r="B2214" s="11"/>
      <c r="C2214" s="11"/>
      <c r="D2214" s="11"/>
      <c r="E2214" s="12"/>
    </row>
    <row r="2215" hidden="1">
      <c r="A2215" s="5" t="s">
        <v>2526</v>
      </c>
      <c r="B2215" s="6"/>
      <c r="C2215" s="6"/>
      <c r="D2215" s="6"/>
      <c r="E2215" s="7"/>
    </row>
    <row r="2216" hidden="1">
      <c r="A2216" s="10"/>
      <c r="B2216" s="11"/>
      <c r="C2216" s="11"/>
      <c r="D2216" s="11"/>
      <c r="E2216" s="12"/>
    </row>
    <row r="2217" hidden="1">
      <c r="A2217" s="13">
        <v>45978.0</v>
      </c>
      <c r="B2217" s="6"/>
      <c r="C2217" s="50" t="s">
        <v>2527</v>
      </c>
      <c r="D2217" s="15">
        <v>45984.0</v>
      </c>
      <c r="E2217" s="7"/>
    </row>
    <row r="2218" hidden="1">
      <c r="A2218" s="10"/>
      <c r="B2218" s="11"/>
      <c r="C2218" s="16"/>
      <c r="D2218" s="11"/>
      <c r="E2218" s="12"/>
    </row>
    <row r="2219" hidden="1">
      <c r="A2219" s="51" t="s">
        <v>3211</v>
      </c>
      <c r="B2219" s="7"/>
      <c r="C2219" s="16"/>
      <c r="D2219" s="52" t="s">
        <v>3212</v>
      </c>
      <c r="E2219" s="7"/>
    </row>
    <row r="2220" hidden="1">
      <c r="A2220" s="10"/>
      <c r="B2220" s="12"/>
      <c r="C2220" s="16"/>
      <c r="D2220" s="11"/>
      <c r="E2220" s="12"/>
    </row>
    <row r="2221" hidden="1">
      <c r="A2221" s="19" t="s">
        <v>2528</v>
      </c>
      <c r="B2221" s="6"/>
      <c r="C2221" s="6"/>
      <c r="D2221" s="6"/>
      <c r="E2221" s="7"/>
    </row>
    <row r="2222" hidden="1">
      <c r="A2222" s="20" t="s">
        <v>2529</v>
      </c>
      <c r="B2222" s="21" t="s">
        <v>2530</v>
      </c>
      <c r="C2222" s="22" t="s">
        <v>2531</v>
      </c>
      <c r="D2222" s="21" t="s">
        <v>2532</v>
      </c>
      <c r="E2222" s="23" t="s">
        <v>13</v>
      </c>
    </row>
    <row r="2223" hidden="1">
      <c r="A2223" s="53" t="s">
        <v>2533</v>
      </c>
      <c r="B2223" s="25">
        <v>33100.0</v>
      </c>
      <c r="C2223" s="26">
        <v>40815.0</v>
      </c>
      <c r="D2223" s="27">
        <v>7715.0</v>
      </c>
      <c r="E2223" s="40"/>
    </row>
    <row r="2224" hidden="1">
      <c r="A2224" s="53" t="s">
        <v>2535</v>
      </c>
      <c r="B2224" s="29">
        <v>34019.0</v>
      </c>
      <c r="C2224" s="26">
        <v>34019.0</v>
      </c>
      <c r="D2224" s="27">
        <v>0.0</v>
      </c>
      <c r="E2224" s="28"/>
    </row>
    <row r="2225" hidden="1">
      <c r="A2225" s="53" t="s">
        <v>2536</v>
      </c>
      <c r="B2225" s="29">
        <v>0.0</v>
      </c>
      <c r="C2225" s="26"/>
      <c r="D2225" s="27">
        <v>0.0</v>
      </c>
      <c r="E2225" s="40"/>
    </row>
    <row r="2226" hidden="1">
      <c r="A2226" s="53" t="s">
        <v>2538</v>
      </c>
      <c r="B2226" s="29">
        <v>7715.0</v>
      </c>
      <c r="C2226" s="26"/>
      <c r="D2226" s="27">
        <v>-7715.0</v>
      </c>
      <c r="E2226" s="40"/>
    </row>
    <row r="2227" hidden="1">
      <c r="A2227" s="31" t="s">
        <v>2540</v>
      </c>
      <c r="B2227" s="29">
        <v>0.0</v>
      </c>
      <c r="C2227" s="26"/>
      <c r="D2227" s="27">
        <v>0.0</v>
      </c>
      <c r="E2227" s="40"/>
    </row>
    <row r="2228" hidden="1">
      <c r="A2228" s="31" t="s">
        <v>2541</v>
      </c>
      <c r="B2228" s="29">
        <v>0.0</v>
      </c>
      <c r="C2228" s="26"/>
      <c r="D2228" s="27">
        <v>0.0</v>
      </c>
      <c r="E2228" s="28"/>
    </row>
    <row r="2229" hidden="1">
      <c r="A2229" s="31" t="s">
        <v>2543</v>
      </c>
      <c r="B2229" s="29">
        <v>1647.0</v>
      </c>
      <c r="C2229" s="26">
        <v>1647.0</v>
      </c>
      <c r="D2229" s="27">
        <v>0.0</v>
      </c>
      <c r="E2229" s="28"/>
    </row>
    <row r="2230" hidden="1">
      <c r="A2230" s="31" t="s">
        <v>2545</v>
      </c>
      <c r="B2230" s="29">
        <v>7440.0</v>
      </c>
      <c r="C2230" s="26">
        <v>7400.0</v>
      </c>
      <c r="D2230" s="27">
        <v>-40.0</v>
      </c>
      <c r="E2230" s="40"/>
    </row>
    <row r="2231" hidden="1">
      <c r="A2231" s="54" t="s">
        <v>2546</v>
      </c>
      <c r="B2231" s="29">
        <v>123701.0</v>
      </c>
      <c r="C2231" s="29">
        <v>123701.0</v>
      </c>
      <c r="D2231" s="27">
        <v>0.0</v>
      </c>
      <c r="E2231" s="40"/>
    </row>
    <row r="2232" hidden="1">
      <c r="A2232" s="54" t="s">
        <v>2547</v>
      </c>
      <c r="B2232" s="29">
        <v>42758.0</v>
      </c>
      <c r="C2232" s="55">
        <v>42758.0</v>
      </c>
      <c r="D2232" s="27">
        <v>0.0</v>
      </c>
      <c r="E2232" s="40"/>
    </row>
    <row r="2233" hidden="1">
      <c r="A2233" s="54" t="s">
        <v>2548</v>
      </c>
      <c r="B2233" s="29">
        <v>147051.0</v>
      </c>
      <c r="C2233" s="55">
        <v>147051.0</v>
      </c>
      <c r="D2233" s="27">
        <v>0.0</v>
      </c>
      <c r="E2233" s="40"/>
    </row>
    <row r="2234" hidden="1">
      <c r="A2234" s="54" t="s">
        <v>2549</v>
      </c>
      <c r="B2234" s="29">
        <v>115820.5</v>
      </c>
      <c r="C2234" s="55">
        <v>115820.5</v>
      </c>
      <c r="D2234" s="27">
        <v>0.0</v>
      </c>
      <c r="E2234" s="40"/>
    </row>
    <row r="2235" hidden="1">
      <c r="A2235" s="54" t="s">
        <v>2551</v>
      </c>
      <c r="B2235" s="29">
        <v>4216.0</v>
      </c>
      <c r="C2235" s="55">
        <v>4216.0</v>
      </c>
      <c r="D2235" s="27">
        <v>0.0</v>
      </c>
      <c r="E2235" s="40"/>
    </row>
    <row r="2236" hidden="1">
      <c r="A2236" s="54" t="s">
        <v>2552</v>
      </c>
      <c r="B2236" s="29">
        <v>16344.0</v>
      </c>
      <c r="C2236" s="55">
        <v>16344.0</v>
      </c>
      <c r="D2236" s="27">
        <v>0.0</v>
      </c>
      <c r="E2236" s="40"/>
    </row>
    <row r="2237" hidden="1">
      <c r="A2237" s="35" t="s">
        <v>2553</v>
      </c>
      <c r="B2237" s="29">
        <v>517451.4</v>
      </c>
      <c r="C2237" s="55">
        <v>517451.4</v>
      </c>
      <c r="D2237" s="27">
        <v>0.0</v>
      </c>
      <c r="E2237" s="40"/>
    </row>
    <row r="2238" hidden="1">
      <c r="A2238" s="36" t="s">
        <v>2554</v>
      </c>
      <c r="B2238" s="41">
        <v>16.10000000000582</v>
      </c>
      <c r="C2238" s="58">
        <v>-23.900000000023283</v>
      </c>
      <c r="D2238" s="59">
        <v>-40.000000000029104</v>
      </c>
      <c r="E2238" s="44"/>
    </row>
    <row r="2239" hidden="1"/>
    <row r="2240" hidden="1"/>
    <row r="2241" hidden="1">
      <c r="A2241" s="5" t="s">
        <v>2558</v>
      </c>
      <c r="B2241" s="6"/>
      <c r="C2241" s="6"/>
      <c r="D2241" s="6"/>
      <c r="E2241" s="7"/>
    </row>
    <row r="2242" hidden="1">
      <c r="A2242" s="10"/>
      <c r="B2242" s="11"/>
      <c r="C2242" s="11"/>
      <c r="D2242" s="11"/>
      <c r="E2242" s="12"/>
    </row>
    <row r="2243" hidden="1">
      <c r="A2243" s="5" t="s">
        <v>2526</v>
      </c>
      <c r="B2243" s="6"/>
      <c r="C2243" s="6"/>
      <c r="D2243" s="6"/>
      <c r="E2243" s="7"/>
    </row>
    <row r="2244" hidden="1">
      <c r="A2244" s="10"/>
      <c r="B2244" s="11"/>
      <c r="C2244" s="11"/>
      <c r="D2244" s="11"/>
      <c r="E2244" s="12"/>
    </row>
    <row r="2245" hidden="1">
      <c r="A2245" s="13">
        <v>45978.0</v>
      </c>
      <c r="B2245" s="6"/>
      <c r="C2245" s="50" t="s">
        <v>2527</v>
      </c>
      <c r="D2245" s="15">
        <v>45984.0</v>
      </c>
      <c r="E2245" s="7"/>
    </row>
    <row r="2246" hidden="1">
      <c r="A2246" s="10"/>
      <c r="B2246" s="11"/>
      <c r="C2246" s="16"/>
      <c r="D2246" s="11"/>
      <c r="E2246" s="12"/>
    </row>
    <row r="2247" hidden="1">
      <c r="A2247" s="51" t="s">
        <v>3211</v>
      </c>
      <c r="B2247" s="7"/>
      <c r="C2247" s="16"/>
      <c r="D2247" s="52" t="s">
        <v>3212</v>
      </c>
      <c r="E2247" s="7"/>
    </row>
    <row r="2248" hidden="1">
      <c r="A2248" s="10"/>
      <c r="B2248" s="12"/>
      <c r="C2248" s="16"/>
      <c r="D2248" s="11"/>
      <c r="E2248" s="12"/>
    </row>
    <row r="2249" hidden="1">
      <c r="A2249" s="19" t="s">
        <v>2528</v>
      </c>
      <c r="B2249" s="6"/>
      <c r="C2249" s="6"/>
      <c r="D2249" s="6"/>
      <c r="E2249" s="7"/>
    </row>
    <row r="2250" hidden="1">
      <c r="A2250" s="20" t="s">
        <v>2529</v>
      </c>
      <c r="B2250" s="21" t="s">
        <v>2530</v>
      </c>
      <c r="C2250" s="22" t="s">
        <v>2531</v>
      </c>
      <c r="D2250" s="21" t="s">
        <v>2532</v>
      </c>
      <c r="E2250" s="23" t="s">
        <v>13</v>
      </c>
    </row>
    <row r="2251" hidden="1">
      <c r="A2251" s="53" t="s">
        <v>2533</v>
      </c>
      <c r="B2251" s="25">
        <v>33100.0</v>
      </c>
      <c r="C2251" s="26">
        <v>40915.0</v>
      </c>
      <c r="D2251" s="27">
        <v>7815.0</v>
      </c>
      <c r="E2251" s="40"/>
    </row>
    <row r="2252" hidden="1">
      <c r="A2252" s="53" t="s">
        <v>2535</v>
      </c>
      <c r="B2252" s="29">
        <v>34019.0</v>
      </c>
      <c r="C2252" s="26">
        <v>34019.0</v>
      </c>
      <c r="D2252" s="27">
        <v>0.0</v>
      </c>
      <c r="E2252" s="28"/>
    </row>
    <row r="2253" hidden="1">
      <c r="A2253" s="53" t="s">
        <v>2536</v>
      </c>
      <c r="B2253" s="29">
        <v>0.0</v>
      </c>
      <c r="C2253" s="26"/>
      <c r="D2253" s="27">
        <v>0.0</v>
      </c>
      <c r="E2253" s="40"/>
    </row>
    <row r="2254" hidden="1">
      <c r="A2254" s="53" t="s">
        <v>2538</v>
      </c>
      <c r="B2254" s="29">
        <v>7715.0</v>
      </c>
      <c r="C2254" s="26"/>
      <c r="D2254" s="27">
        <v>-7715.0</v>
      </c>
      <c r="E2254" s="40"/>
    </row>
    <row r="2255" hidden="1">
      <c r="A2255" s="31" t="s">
        <v>2540</v>
      </c>
      <c r="B2255" s="29">
        <v>0.0</v>
      </c>
      <c r="C2255" s="26"/>
      <c r="D2255" s="27">
        <v>0.0</v>
      </c>
      <c r="E2255" s="40"/>
    </row>
    <row r="2256" hidden="1">
      <c r="A2256" s="31" t="s">
        <v>2541</v>
      </c>
      <c r="B2256" s="29">
        <v>0.0</v>
      </c>
      <c r="C2256" s="26"/>
      <c r="D2256" s="27">
        <v>0.0</v>
      </c>
      <c r="E2256" s="28"/>
    </row>
    <row r="2257" hidden="1">
      <c r="A2257" s="31" t="s">
        <v>2543</v>
      </c>
      <c r="B2257" s="29">
        <v>1647.0</v>
      </c>
      <c r="C2257" s="26">
        <v>1647.0</v>
      </c>
      <c r="D2257" s="27">
        <v>0.0</v>
      </c>
      <c r="E2257" s="28"/>
    </row>
    <row r="2258" hidden="1">
      <c r="A2258" s="31" t="s">
        <v>2545</v>
      </c>
      <c r="B2258" s="29">
        <v>7440.0</v>
      </c>
      <c r="C2258" s="26">
        <v>7400.0</v>
      </c>
      <c r="D2258" s="27">
        <v>-40.0</v>
      </c>
      <c r="E2258" s="40"/>
    </row>
    <row r="2259" hidden="1">
      <c r="A2259" s="54" t="s">
        <v>2546</v>
      </c>
      <c r="B2259" s="29">
        <v>123701.0</v>
      </c>
      <c r="C2259" s="29">
        <v>123701.0</v>
      </c>
      <c r="D2259" s="27">
        <v>0.0</v>
      </c>
      <c r="E2259" s="40"/>
    </row>
    <row r="2260" hidden="1">
      <c r="A2260" s="54" t="s">
        <v>2547</v>
      </c>
      <c r="B2260" s="29">
        <v>42758.0</v>
      </c>
      <c r="C2260" s="55">
        <v>42758.0</v>
      </c>
      <c r="D2260" s="27">
        <v>0.0</v>
      </c>
      <c r="E2260" s="40"/>
    </row>
    <row r="2261" hidden="1">
      <c r="A2261" s="54" t="s">
        <v>2548</v>
      </c>
      <c r="B2261" s="29">
        <v>147051.0</v>
      </c>
      <c r="C2261" s="55">
        <v>147051.0</v>
      </c>
      <c r="D2261" s="27">
        <v>0.0</v>
      </c>
      <c r="E2261" s="40"/>
    </row>
    <row r="2262" hidden="1">
      <c r="A2262" s="54" t="s">
        <v>2549</v>
      </c>
      <c r="B2262" s="29">
        <v>115820.5</v>
      </c>
      <c r="C2262" s="55">
        <v>115820.5</v>
      </c>
      <c r="D2262" s="27">
        <v>0.0</v>
      </c>
      <c r="E2262" s="40"/>
    </row>
    <row r="2263" hidden="1">
      <c r="A2263" s="54" t="s">
        <v>2551</v>
      </c>
      <c r="B2263" s="29">
        <v>4216.0</v>
      </c>
      <c r="C2263" s="55">
        <v>4216.0</v>
      </c>
      <c r="D2263" s="27">
        <v>0.0</v>
      </c>
      <c r="E2263" s="40"/>
    </row>
    <row r="2264" hidden="1">
      <c r="A2264" s="54" t="s">
        <v>2552</v>
      </c>
      <c r="B2264" s="29">
        <v>16344.0</v>
      </c>
      <c r="C2264" s="55">
        <v>16344.0</v>
      </c>
      <c r="D2264" s="27">
        <v>0.0</v>
      </c>
      <c r="E2264" s="40"/>
    </row>
    <row r="2265" hidden="1">
      <c r="A2265" s="35" t="s">
        <v>2553</v>
      </c>
      <c r="B2265" s="29">
        <v>517451.4</v>
      </c>
      <c r="C2265" s="55">
        <v>517451.4</v>
      </c>
      <c r="D2265" s="27">
        <v>0.0</v>
      </c>
      <c r="E2265" s="40"/>
    </row>
    <row r="2266" hidden="1">
      <c r="A2266" s="36" t="s">
        <v>2554</v>
      </c>
      <c r="B2266" s="41">
        <v>16.10000000000582</v>
      </c>
      <c r="C2266" s="58">
        <v>76.09999999997672</v>
      </c>
      <c r="D2266" s="59">
        <v>59.999999999970896</v>
      </c>
      <c r="E2266" s="44"/>
    </row>
    <row r="2267" hidden="1"/>
    <row r="2268" hidden="1"/>
    <row r="2269">
      <c r="A2269" s="5" t="s">
        <v>2558</v>
      </c>
      <c r="B2269" s="6"/>
      <c r="C2269" s="6"/>
      <c r="D2269" s="6"/>
      <c r="E2269" s="7"/>
    </row>
    <row r="2270">
      <c r="A2270" s="10"/>
      <c r="B2270" s="11"/>
      <c r="C2270" s="11"/>
      <c r="D2270" s="11"/>
      <c r="E2270" s="12"/>
    </row>
    <row r="2271">
      <c r="A2271" s="5" t="s">
        <v>2526</v>
      </c>
      <c r="B2271" s="6"/>
      <c r="C2271" s="6"/>
      <c r="D2271" s="6"/>
      <c r="E2271" s="7"/>
    </row>
    <row r="2272">
      <c r="A2272" s="10"/>
      <c r="B2272" s="11"/>
      <c r="C2272" s="11"/>
      <c r="D2272" s="11"/>
      <c r="E2272" s="12"/>
    </row>
    <row r="2273">
      <c r="A2273" s="13">
        <v>45985.0</v>
      </c>
      <c r="B2273" s="6"/>
      <c r="C2273" s="50" t="s">
        <v>2527</v>
      </c>
      <c r="D2273" s="15">
        <v>45991.0</v>
      </c>
      <c r="E2273" s="7"/>
    </row>
    <row r="2274">
      <c r="A2274" s="10"/>
      <c r="B2274" s="11"/>
      <c r="C2274" s="16"/>
      <c r="D2274" s="11"/>
      <c r="E2274" s="12"/>
    </row>
    <row r="2275">
      <c r="A2275" s="51" t="s">
        <v>3211</v>
      </c>
      <c r="B2275" s="7"/>
      <c r="C2275" s="16"/>
      <c r="D2275" s="52" t="s">
        <v>3212</v>
      </c>
      <c r="E2275" s="7"/>
    </row>
    <row r="2276">
      <c r="A2276" s="10"/>
      <c r="B2276" s="12"/>
      <c r="C2276" s="16"/>
      <c r="D2276" s="11"/>
      <c r="E2276" s="12"/>
    </row>
    <row r="2277">
      <c r="A2277" s="19" t="s">
        <v>2528</v>
      </c>
      <c r="B2277" s="6"/>
      <c r="C2277" s="6"/>
      <c r="D2277" s="6"/>
      <c r="E2277" s="7"/>
    </row>
    <row r="2278">
      <c r="A2278" s="20" t="s">
        <v>2529</v>
      </c>
      <c r="B2278" s="21" t="s">
        <v>2530</v>
      </c>
      <c r="C2278" s="22" t="s">
        <v>2531</v>
      </c>
      <c r="D2278" s="21" t="s">
        <v>2532</v>
      </c>
      <c r="E2278" s="23" t="s">
        <v>13</v>
      </c>
    </row>
    <row r="2279">
      <c r="A2279" s="53" t="s">
        <v>2533</v>
      </c>
      <c r="B2279" s="25">
        <v>25914.0</v>
      </c>
      <c r="C2279" s="26">
        <v>25914.0</v>
      </c>
      <c r="D2279" s="27">
        <v>0.0</v>
      </c>
      <c r="E2279" s="40"/>
    </row>
    <row r="2280">
      <c r="A2280" s="53" t="s">
        <v>2535</v>
      </c>
      <c r="B2280" s="29">
        <v>23955.5</v>
      </c>
      <c r="C2280" s="26">
        <v>23955.5</v>
      </c>
      <c r="D2280" s="27">
        <v>0.0</v>
      </c>
      <c r="E2280" s="28"/>
    </row>
    <row r="2281">
      <c r="A2281" s="53" t="s">
        <v>2536</v>
      </c>
      <c r="B2281" s="29">
        <v>390.0</v>
      </c>
      <c r="C2281" s="26">
        <v>390.0</v>
      </c>
      <c r="D2281" s="27">
        <v>0.0</v>
      </c>
      <c r="E2281" s="40"/>
    </row>
    <row r="2282">
      <c r="A2282" s="53" t="s">
        <v>2538</v>
      </c>
      <c r="B2282" s="29">
        <v>0.0</v>
      </c>
      <c r="C2282" s="26"/>
      <c r="D2282" s="27">
        <v>0.0</v>
      </c>
      <c r="E2282" s="40"/>
    </row>
    <row r="2283">
      <c r="A2283" s="31" t="s">
        <v>2540</v>
      </c>
      <c r="B2283" s="29">
        <v>0.0</v>
      </c>
      <c r="C2283" s="26"/>
      <c r="D2283" s="27">
        <v>0.0</v>
      </c>
      <c r="E2283" s="40"/>
    </row>
    <row r="2284">
      <c r="A2284" s="31" t="s">
        <v>2541</v>
      </c>
      <c r="B2284" s="29">
        <v>0.0</v>
      </c>
      <c r="C2284" s="26"/>
      <c r="D2284" s="27">
        <v>0.0</v>
      </c>
      <c r="E2284" s="28"/>
    </row>
    <row r="2285">
      <c r="A2285" s="31" t="s">
        <v>2543</v>
      </c>
      <c r="B2285" s="29">
        <v>8714.0</v>
      </c>
      <c r="C2285" s="26">
        <v>8674.0</v>
      </c>
      <c r="D2285" s="27">
        <v>-40.0</v>
      </c>
      <c r="E2285" s="28" t="s">
        <v>3369</v>
      </c>
    </row>
    <row r="2286">
      <c r="A2286" s="31" t="s">
        <v>2545</v>
      </c>
      <c r="B2286" s="29">
        <v>7240.0</v>
      </c>
      <c r="C2286" s="26">
        <v>7280.0</v>
      </c>
      <c r="D2286" s="27">
        <v>40.0</v>
      </c>
      <c r="E2286" s="40"/>
    </row>
    <row r="2287">
      <c r="A2287" s="54" t="s">
        <v>2546</v>
      </c>
      <c r="B2287" s="29">
        <v>135904.0</v>
      </c>
      <c r="C2287" s="29">
        <v>135904.0</v>
      </c>
      <c r="D2287" s="27">
        <v>0.0</v>
      </c>
      <c r="E2287" s="40"/>
    </row>
    <row r="2288">
      <c r="A2288" s="54" t="s">
        <v>2547</v>
      </c>
      <c r="B2288" s="29">
        <v>42696.0</v>
      </c>
      <c r="C2288" s="55">
        <v>42696.0</v>
      </c>
      <c r="D2288" s="27">
        <v>0.0</v>
      </c>
      <c r="E2288" s="40"/>
    </row>
    <row r="2289">
      <c r="A2289" s="54" t="s">
        <v>2548</v>
      </c>
      <c r="B2289" s="29">
        <v>150968.0</v>
      </c>
      <c r="C2289" s="55">
        <v>151551.0</v>
      </c>
      <c r="D2289" s="27">
        <v>583.0</v>
      </c>
      <c r="E2289" s="40"/>
    </row>
    <row r="2290">
      <c r="A2290" s="54" t="s">
        <v>2549</v>
      </c>
      <c r="B2290" s="29">
        <v>113141.0</v>
      </c>
      <c r="C2290" s="55">
        <v>113141.0</v>
      </c>
      <c r="D2290" s="27">
        <v>0.0</v>
      </c>
      <c r="E2290" s="40"/>
    </row>
    <row r="2291">
      <c r="A2291" s="54" t="s">
        <v>2551</v>
      </c>
      <c r="B2291" s="29">
        <v>654.0</v>
      </c>
      <c r="C2291" s="55">
        <v>654.0</v>
      </c>
      <c r="D2291" s="27">
        <v>0.0</v>
      </c>
      <c r="E2291" s="40"/>
    </row>
    <row r="2292">
      <c r="A2292" s="54" t="s">
        <v>2552</v>
      </c>
      <c r="B2292" s="29">
        <v>14456.0</v>
      </c>
      <c r="C2292" s="55">
        <v>14456.0</v>
      </c>
      <c r="D2292" s="27">
        <v>0.0</v>
      </c>
      <c r="E2292" s="40"/>
    </row>
    <row r="2293">
      <c r="A2293" s="35" t="s">
        <v>2553</v>
      </c>
      <c r="B2293" s="29">
        <v>509568.5</v>
      </c>
      <c r="C2293" s="55">
        <v>510151.5</v>
      </c>
      <c r="D2293" s="27">
        <v>583.0</v>
      </c>
      <c r="E2293" s="40"/>
    </row>
    <row r="2294">
      <c r="A2294" s="36" t="s">
        <v>2554</v>
      </c>
      <c r="B2294" s="41">
        <v>8.0</v>
      </c>
      <c r="C2294" s="58">
        <v>8.0</v>
      </c>
      <c r="D2294" s="59">
        <v>0.0</v>
      </c>
      <c r="E2294" s="44"/>
    </row>
    <row r="2297">
      <c r="A2297" s="5" t="s">
        <v>2558</v>
      </c>
      <c r="B2297" s="6"/>
      <c r="C2297" s="6"/>
      <c r="D2297" s="6"/>
      <c r="E2297" s="7"/>
    </row>
    <row r="2298">
      <c r="A2298" s="10"/>
      <c r="B2298" s="11"/>
      <c r="C2298" s="11"/>
      <c r="D2298" s="11"/>
      <c r="E2298" s="12"/>
    </row>
    <row r="2299">
      <c r="A2299" s="5" t="s">
        <v>2526</v>
      </c>
      <c r="B2299" s="6"/>
      <c r="C2299" s="6"/>
      <c r="D2299" s="6"/>
      <c r="E2299" s="7"/>
    </row>
    <row r="2300">
      <c r="A2300" s="10"/>
      <c r="B2300" s="11"/>
      <c r="C2300" s="11"/>
      <c r="D2300" s="11"/>
      <c r="E2300" s="12"/>
    </row>
    <row r="2301">
      <c r="A2301" s="13">
        <v>45992.0</v>
      </c>
      <c r="B2301" s="6"/>
      <c r="C2301" s="50" t="s">
        <v>2527</v>
      </c>
      <c r="D2301" s="15">
        <v>45998.0</v>
      </c>
      <c r="E2301" s="7"/>
    </row>
    <row r="2302">
      <c r="A2302" s="10"/>
      <c r="B2302" s="11"/>
      <c r="C2302" s="16"/>
      <c r="D2302" s="11"/>
      <c r="E2302" s="12"/>
    </row>
    <row r="2303">
      <c r="A2303" s="51" t="s">
        <v>3211</v>
      </c>
      <c r="B2303" s="7"/>
      <c r="C2303" s="16"/>
      <c r="D2303" s="52" t="s">
        <v>3212</v>
      </c>
      <c r="E2303" s="7"/>
    </row>
    <row r="2304">
      <c r="A2304" s="10"/>
      <c r="B2304" s="12"/>
      <c r="C2304" s="16"/>
      <c r="D2304" s="11"/>
      <c r="E2304" s="12"/>
    </row>
    <row r="2305">
      <c r="A2305" s="19" t="s">
        <v>2528</v>
      </c>
      <c r="B2305" s="6"/>
      <c r="C2305" s="6"/>
      <c r="D2305" s="6"/>
      <c r="E2305" s="7"/>
    </row>
    <row r="2306">
      <c r="A2306" s="20" t="s">
        <v>2529</v>
      </c>
      <c r="B2306" s="21" t="s">
        <v>2530</v>
      </c>
      <c r="C2306" s="22" t="s">
        <v>2531</v>
      </c>
      <c r="D2306" s="21" t="s">
        <v>2532</v>
      </c>
      <c r="E2306" s="23" t="s">
        <v>13</v>
      </c>
    </row>
    <row r="2307">
      <c r="A2307" s="53" t="s">
        <v>2533</v>
      </c>
      <c r="B2307" s="25">
        <v>34817.0</v>
      </c>
      <c r="C2307" s="26">
        <v>34817.0</v>
      </c>
      <c r="D2307" s="27">
        <v>0.0</v>
      </c>
      <c r="E2307" s="40"/>
    </row>
    <row r="2308">
      <c r="A2308" s="53" t="s">
        <v>2535</v>
      </c>
      <c r="B2308" s="29">
        <v>37144.0</v>
      </c>
      <c r="C2308" s="26">
        <v>37144.0</v>
      </c>
      <c r="D2308" s="27">
        <v>0.0</v>
      </c>
      <c r="E2308" s="28"/>
    </row>
    <row r="2309">
      <c r="A2309" s="53" t="s">
        <v>2536</v>
      </c>
      <c r="B2309" s="29">
        <v>2400.0</v>
      </c>
      <c r="C2309" s="26">
        <v>2400.0</v>
      </c>
      <c r="D2309" s="27">
        <v>0.0</v>
      </c>
      <c r="E2309" s="40"/>
    </row>
    <row r="2310">
      <c r="A2310" s="53" t="s">
        <v>2538</v>
      </c>
      <c r="B2310" s="29">
        <v>0.0</v>
      </c>
      <c r="C2310" s="26"/>
      <c r="D2310" s="27">
        <v>0.0</v>
      </c>
      <c r="E2310" s="40"/>
    </row>
    <row r="2311">
      <c r="A2311" s="31" t="s">
        <v>2540</v>
      </c>
      <c r="B2311" s="29">
        <v>440.0</v>
      </c>
      <c r="C2311" s="26"/>
      <c r="D2311" s="27">
        <v>-440.0</v>
      </c>
      <c r="E2311" s="40"/>
    </row>
    <row r="2312">
      <c r="A2312" s="31" t="s">
        <v>2541</v>
      </c>
      <c r="B2312" s="29">
        <v>0.0</v>
      </c>
      <c r="C2312" s="26"/>
      <c r="D2312" s="27">
        <v>0.0</v>
      </c>
      <c r="E2312" s="28"/>
    </row>
    <row r="2313">
      <c r="A2313" s="31" t="s">
        <v>2543</v>
      </c>
      <c r="B2313" s="29">
        <v>655.0</v>
      </c>
      <c r="C2313" s="26">
        <v>655.0</v>
      </c>
      <c r="D2313" s="27">
        <v>0.0</v>
      </c>
      <c r="E2313" s="28" t="s">
        <v>3369</v>
      </c>
    </row>
    <row r="2314">
      <c r="A2314" s="31" t="s">
        <v>2545</v>
      </c>
      <c r="B2314" s="29">
        <v>6360.0</v>
      </c>
      <c r="C2314" s="26">
        <v>6800.0</v>
      </c>
      <c r="D2314" s="27">
        <v>440.0</v>
      </c>
      <c r="E2314" s="40"/>
    </row>
    <row r="2315">
      <c r="A2315" s="54" t="s">
        <v>2546</v>
      </c>
      <c r="B2315" s="29">
        <v>130098.0</v>
      </c>
      <c r="C2315" s="29">
        <v>130098.0</v>
      </c>
      <c r="D2315" s="27">
        <v>0.0</v>
      </c>
      <c r="E2315" s="40"/>
    </row>
    <row r="2316">
      <c r="A2316" s="54" t="s">
        <v>2547</v>
      </c>
      <c r="B2316" s="29">
        <v>34355.0</v>
      </c>
      <c r="C2316" s="55">
        <v>34355.0</v>
      </c>
      <c r="D2316" s="27">
        <v>0.0</v>
      </c>
      <c r="E2316" s="40"/>
    </row>
    <row r="2317">
      <c r="A2317" s="54" t="s">
        <v>2548</v>
      </c>
      <c r="B2317" s="29">
        <v>125744.0</v>
      </c>
      <c r="C2317" s="55">
        <v>125744.0</v>
      </c>
      <c r="D2317" s="27">
        <v>0.0</v>
      </c>
      <c r="E2317" s="40"/>
    </row>
    <row r="2318">
      <c r="A2318" s="54" t="s">
        <v>2549</v>
      </c>
      <c r="B2318" s="29">
        <v>113633.0</v>
      </c>
      <c r="C2318" s="55">
        <v>113633.0</v>
      </c>
      <c r="D2318" s="27">
        <v>0.0</v>
      </c>
      <c r="E2318" s="40"/>
    </row>
    <row r="2319">
      <c r="A2319" s="54" t="s">
        <v>2551</v>
      </c>
      <c r="B2319" s="29">
        <v>4878.0</v>
      </c>
      <c r="C2319" s="55">
        <v>4878.0</v>
      </c>
      <c r="D2319" s="27">
        <v>0.0</v>
      </c>
      <c r="E2319" s="40"/>
    </row>
    <row r="2320">
      <c r="A2320" s="54" t="s">
        <v>2552</v>
      </c>
      <c r="B2320" s="29">
        <v>19674.0</v>
      </c>
      <c r="C2320" s="55">
        <v>19674.0</v>
      </c>
      <c r="D2320" s="27">
        <v>0.0</v>
      </c>
      <c r="E2320" s="40"/>
    </row>
    <row r="2321" hidden="1">
      <c r="A2321" s="35" t="s">
        <v>2553</v>
      </c>
      <c r="B2321" s="29">
        <v>490493.5</v>
      </c>
      <c r="C2321" s="55">
        <v>490493.5</v>
      </c>
      <c r="D2321" s="27">
        <v>0.0</v>
      </c>
      <c r="E2321" s="40"/>
    </row>
    <row r="2322" hidden="1">
      <c r="A2322" s="36" t="s">
        <v>2554</v>
      </c>
      <c r="B2322" s="41">
        <v>30.5</v>
      </c>
      <c r="C2322" s="58">
        <v>30.5</v>
      </c>
      <c r="D2322" s="59">
        <v>0.0</v>
      </c>
      <c r="E2322" s="44"/>
    </row>
    <row r="2323" hidden="1"/>
    <row r="2324" hidden="1"/>
    <row r="2325" hidden="1">
      <c r="A2325" s="5" t="s">
        <v>2558</v>
      </c>
      <c r="B2325" s="6"/>
      <c r="C2325" s="6"/>
      <c r="D2325" s="6"/>
      <c r="E2325" s="7"/>
    </row>
    <row r="2326" hidden="1">
      <c r="A2326" s="10"/>
      <c r="B2326" s="11"/>
      <c r="C2326" s="11"/>
      <c r="D2326" s="11"/>
      <c r="E2326" s="12"/>
    </row>
    <row r="2327" hidden="1">
      <c r="A2327" s="5" t="s">
        <v>2526</v>
      </c>
      <c r="B2327" s="6"/>
      <c r="C2327" s="6"/>
      <c r="D2327" s="6"/>
      <c r="E2327" s="7"/>
    </row>
    <row r="2328" hidden="1">
      <c r="A2328" s="10"/>
      <c r="B2328" s="11"/>
      <c r="C2328" s="11"/>
      <c r="D2328" s="11"/>
      <c r="E2328" s="12"/>
    </row>
    <row r="2329" hidden="1">
      <c r="A2329" s="13">
        <v>45992.0</v>
      </c>
      <c r="B2329" s="6"/>
      <c r="C2329" s="50" t="s">
        <v>2527</v>
      </c>
      <c r="D2329" s="15">
        <v>45998.0</v>
      </c>
      <c r="E2329" s="7"/>
    </row>
    <row r="2330" hidden="1">
      <c r="A2330" s="10"/>
      <c r="B2330" s="11"/>
      <c r="C2330" s="16"/>
      <c r="D2330" s="11"/>
      <c r="E2330" s="12"/>
    </row>
    <row r="2331" hidden="1">
      <c r="A2331" s="51" t="s">
        <v>3211</v>
      </c>
      <c r="B2331" s="7"/>
      <c r="C2331" s="16"/>
      <c r="D2331" s="52" t="s">
        <v>3212</v>
      </c>
      <c r="E2331" s="7"/>
    </row>
    <row r="2332" hidden="1">
      <c r="A2332" s="10"/>
      <c r="B2332" s="12"/>
      <c r="C2332" s="16"/>
      <c r="D2332" s="11"/>
      <c r="E2332" s="12"/>
    </row>
    <row r="2333" hidden="1">
      <c r="A2333" s="19" t="s">
        <v>2528</v>
      </c>
      <c r="B2333" s="6"/>
      <c r="C2333" s="6"/>
      <c r="D2333" s="6"/>
      <c r="E2333" s="7"/>
    </row>
    <row r="2334" hidden="1">
      <c r="A2334" s="20" t="s">
        <v>2529</v>
      </c>
      <c r="B2334" s="21" t="s">
        <v>2530</v>
      </c>
      <c r="C2334" s="22" t="s">
        <v>2531</v>
      </c>
      <c r="D2334" s="21" t="s">
        <v>2532</v>
      </c>
      <c r="E2334" s="23" t="s">
        <v>13</v>
      </c>
    </row>
    <row r="2335" hidden="1">
      <c r="A2335" s="53" t="s">
        <v>2533</v>
      </c>
      <c r="B2335" s="25">
        <v>34817.0</v>
      </c>
      <c r="C2335" s="26">
        <v>34817.0</v>
      </c>
      <c r="D2335" s="27">
        <v>0.0</v>
      </c>
      <c r="E2335" s="40"/>
    </row>
    <row r="2336" hidden="1">
      <c r="A2336" s="53" t="s">
        <v>2535</v>
      </c>
      <c r="B2336" s="29">
        <v>37144.0</v>
      </c>
      <c r="C2336" s="26">
        <v>37144.0</v>
      </c>
      <c r="D2336" s="27">
        <v>0.0</v>
      </c>
      <c r="E2336" s="28"/>
    </row>
    <row r="2337" hidden="1">
      <c r="A2337" s="53" t="s">
        <v>2536</v>
      </c>
      <c r="B2337" s="29">
        <v>2400.0</v>
      </c>
      <c r="C2337" s="26">
        <v>2400.0</v>
      </c>
      <c r="D2337" s="27">
        <v>0.0</v>
      </c>
      <c r="E2337" s="40"/>
    </row>
    <row r="2338" hidden="1">
      <c r="A2338" s="53" t="s">
        <v>2538</v>
      </c>
      <c r="B2338" s="29">
        <v>0.0</v>
      </c>
      <c r="C2338" s="26"/>
      <c r="D2338" s="27">
        <v>0.0</v>
      </c>
      <c r="E2338" s="40"/>
    </row>
    <row r="2339" hidden="1">
      <c r="A2339" s="31" t="s">
        <v>2540</v>
      </c>
      <c r="B2339" s="29">
        <v>440.0</v>
      </c>
      <c r="C2339" s="26"/>
      <c r="D2339" s="27">
        <v>-440.0</v>
      </c>
      <c r="E2339" s="40"/>
    </row>
    <row r="2340" hidden="1">
      <c r="A2340" s="31" t="s">
        <v>2541</v>
      </c>
      <c r="B2340" s="29">
        <v>0.0</v>
      </c>
      <c r="C2340" s="26"/>
      <c r="D2340" s="27">
        <v>0.0</v>
      </c>
      <c r="E2340" s="28"/>
    </row>
    <row r="2341" hidden="1">
      <c r="A2341" s="31" t="s">
        <v>2543</v>
      </c>
      <c r="B2341" s="29">
        <v>655.0</v>
      </c>
      <c r="C2341" s="26">
        <v>655.0</v>
      </c>
      <c r="D2341" s="27">
        <v>0.0</v>
      </c>
      <c r="E2341" s="28" t="s">
        <v>2559</v>
      </c>
    </row>
    <row r="2342" hidden="1">
      <c r="A2342" s="31" t="s">
        <v>2545</v>
      </c>
      <c r="B2342" s="29">
        <v>6360.0</v>
      </c>
      <c r="C2342" s="26">
        <v>6800.0</v>
      </c>
      <c r="D2342" s="27">
        <v>440.0</v>
      </c>
      <c r="E2342" s="40"/>
    </row>
    <row r="2343" hidden="1">
      <c r="A2343" s="54" t="s">
        <v>2546</v>
      </c>
      <c r="B2343" s="29">
        <v>130098.0</v>
      </c>
      <c r="C2343" s="29">
        <v>130098.0</v>
      </c>
      <c r="D2343" s="27">
        <v>0.0</v>
      </c>
      <c r="E2343" s="40"/>
    </row>
    <row r="2344" hidden="1">
      <c r="A2344" s="54" t="s">
        <v>2547</v>
      </c>
      <c r="B2344" s="29">
        <v>34355.0</v>
      </c>
      <c r="C2344" s="55">
        <v>34355.0</v>
      </c>
      <c r="D2344" s="27">
        <v>0.0</v>
      </c>
      <c r="E2344" s="40"/>
    </row>
    <row r="2345" hidden="1">
      <c r="A2345" s="54" t="s">
        <v>2548</v>
      </c>
      <c r="B2345" s="29">
        <v>125744.0</v>
      </c>
      <c r="C2345" s="55">
        <v>125744.0</v>
      </c>
      <c r="D2345" s="27">
        <v>0.0</v>
      </c>
      <c r="E2345" s="40"/>
    </row>
    <row r="2346" hidden="1">
      <c r="A2346" s="54" t="s">
        <v>2549</v>
      </c>
      <c r="B2346" s="29">
        <v>113633.0</v>
      </c>
      <c r="C2346" s="55">
        <v>113633.0</v>
      </c>
      <c r="D2346" s="27">
        <v>0.0</v>
      </c>
      <c r="E2346" s="40"/>
    </row>
    <row r="2347" hidden="1">
      <c r="A2347" s="54" t="s">
        <v>2551</v>
      </c>
      <c r="B2347" s="29">
        <v>4878.0</v>
      </c>
      <c r="C2347" s="55">
        <v>4878.0</v>
      </c>
      <c r="D2347" s="27">
        <v>0.0</v>
      </c>
      <c r="E2347" s="40"/>
    </row>
    <row r="2348" hidden="1">
      <c r="A2348" s="54" t="s">
        <v>2552</v>
      </c>
      <c r="B2348" s="29">
        <v>19674.0</v>
      </c>
      <c r="C2348" s="55">
        <v>19674.0</v>
      </c>
      <c r="D2348" s="27">
        <v>0.0</v>
      </c>
      <c r="E2348" s="40"/>
    </row>
    <row r="2349" hidden="1">
      <c r="A2349" s="35" t="s">
        <v>2553</v>
      </c>
      <c r="B2349" s="29">
        <v>490493.5</v>
      </c>
      <c r="C2349" s="55">
        <v>490493.5</v>
      </c>
      <c r="D2349" s="27">
        <v>0.0</v>
      </c>
      <c r="E2349" s="40"/>
    </row>
    <row r="2350" hidden="1">
      <c r="A2350" s="36" t="s">
        <v>2554</v>
      </c>
      <c r="B2350" s="41">
        <v>30.5</v>
      </c>
      <c r="C2350" s="58">
        <v>30.5</v>
      </c>
      <c r="D2350" s="59">
        <v>0.0</v>
      </c>
      <c r="E2350" s="44"/>
    </row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</sheetData>
  <mergeCells count="672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331:E2332"/>
    <mergeCell ref="A2333:E2333"/>
    <mergeCell ref="D2301:E2302"/>
    <mergeCell ref="D2303:E2304"/>
    <mergeCell ref="A2305:E2305"/>
    <mergeCell ref="A2325:E2326"/>
    <mergeCell ref="A2327:E2328"/>
    <mergeCell ref="C2329:C2332"/>
    <mergeCell ref="D2329:E2330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4 B2014:C2014 D2027:D2042 B2042:C2042 D2055:D2070 B2070:C2070 D2083:D2098 B2098:C2098 D2111:D2126 B2126:C2126 D2139:D2154 B2154:C2154 D2167:D2182 B2182:C2182 D2195:D2210 B2210:C2210 D2223:D2238 B2238:C2238 D2251:D2266 B2266:C2266 D2279:D2294 B2294:C2294 D2307:D2322 B2322:C2322 D2335:D2350 B2350:C2350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">
    <cfRule type="cellIs" dxfId="1" priority="3" operator="notEqual">
      <formula>"Neděle"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55</v>
      </c>
      <c r="B2" s="1" t="s">
        <v>26</v>
      </c>
      <c r="C2" s="1">
        <v>289.0</v>
      </c>
      <c r="D2" s="1">
        <v>0.0</v>
      </c>
      <c r="E2" s="1" t="s">
        <v>99</v>
      </c>
      <c r="F2" s="1" t="s">
        <v>27</v>
      </c>
      <c r="G2" s="1" t="s">
        <v>19</v>
      </c>
      <c r="H2" s="1" t="s">
        <v>3370</v>
      </c>
      <c r="I2" s="1" t="s">
        <v>3371</v>
      </c>
      <c r="J2" s="1" t="s">
        <v>3371</v>
      </c>
      <c r="K2" s="2"/>
      <c r="L2" s="1">
        <v>-1.0</v>
      </c>
      <c r="M2" s="1"/>
      <c r="N2" s="1">
        <v>13.84055</v>
      </c>
      <c r="O2" s="1" t="s">
        <v>3372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" t="s">
        <v>55</v>
      </c>
      <c r="B3" s="1" t="s">
        <v>26</v>
      </c>
      <c r="C3" s="1">
        <v>436.0</v>
      </c>
      <c r="D3" s="1">
        <v>0.0</v>
      </c>
      <c r="E3" s="1" t="s">
        <v>1435</v>
      </c>
      <c r="F3" s="1" t="s">
        <v>27</v>
      </c>
      <c r="G3" s="1" t="s">
        <v>19</v>
      </c>
      <c r="H3" s="1" t="s">
        <v>3373</v>
      </c>
      <c r="I3" s="1" t="s">
        <v>3374</v>
      </c>
      <c r="J3" s="1" t="s">
        <v>3374</v>
      </c>
      <c r="K3" s="2"/>
      <c r="L3" s="1">
        <v>-7.0</v>
      </c>
      <c r="M3" s="1"/>
      <c r="N3" s="1">
        <v>7.886933333333333</v>
      </c>
      <c r="O3" s="1" t="s">
        <v>3372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 t="s">
        <v>55</v>
      </c>
      <c r="B4" s="1" t="s">
        <v>26</v>
      </c>
      <c r="C4" s="1">
        <v>264.0</v>
      </c>
      <c r="D4" s="1">
        <v>0.0</v>
      </c>
      <c r="E4" s="1" t="s">
        <v>99</v>
      </c>
      <c r="F4" s="1" t="s">
        <v>27</v>
      </c>
      <c r="G4" s="1" t="s">
        <v>19</v>
      </c>
      <c r="H4" s="1" t="s">
        <v>3375</v>
      </c>
      <c r="I4" s="1" t="s">
        <v>3376</v>
      </c>
      <c r="J4" s="1" t="s">
        <v>3376</v>
      </c>
      <c r="K4" s="2"/>
      <c r="L4" s="1">
        <v>-8.0</v>
      </c>
      <c r="M4" s="1"/>
      <c r="N4" s="1">
        <v>6.5415833333333335</v>
      </c>
      <c r="O4" s="1" t="s">
        <v>3372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1" t="s">
        <v>44</v>
      </c>
      <c r="B5" s="1" t="s">
        <v>16</v>
      </c>
      <c r="C5" s="1">
        <v>289.0</v>
      </c>
      <c r="D5" s="1">
        <v>0.0</v>
      </c>
      <c r="E5" s="1" t="s">
        <v>45</v>
      </c>
      <c r="F5" s="1" t="s">
        <v>27</v>
      </c>
      <c r="G5" s="1" t="s">
        <v>19</v>
      </c>
      <c r="H5" s="1" t="s">
        <v>3377</v>
      </c>
      <c r="I5" s="1" t="s">
        <v>3378</v>
      </c>
      <c r="J5" s="1" t="s">
        <v>3378</v>
      </c>
      <c r="K5" s="2"/>
      <c r="L5" s="1">
        <v>-9.0</v>
      </c>
      <c r="M5" s="1"/>
      <c r="N5" s="1">
        <v>5.69905</v>
      </c>
      <c r="O5" s="1" t="s">
        <v>3372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" t="s">
        <v>25</v>
      </c>
      <c r="B6" s="1" t="s">
        <v>26</v>
      </c>
      <c r="C6" s="3">
        <v>394.0</v>
      </c>
      <c r="D6" s="1">
        <v>0.0</v>
      </c>
      <c r="E6" s="2"/>
      <c r="F6" s="1" t="s">
        <v>27</v>
      </c>
      <c r="G6" s="1" t="s">
        <v>19</v>
      </c>
      <c r="H6" s="1" t="s">
        <v>3379</v>
      </c>
      <c r="I6" s="1" t="s">
        <v>3380</v>
      </c>
      <c r="J6" s="1" t="s">
        <v>3380</v>
      </c>
      <c r="K6" s="2"/>
      <c r="L6" s="1">
        <v>-8.0</v>
      </c>
      <c r="M6" s="1"/>
      <c r="N6" s="1">
        <v>6.2767333333333335</v>
      </c>
      <c r="O6" s="1" t="s">
        <v>3372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" t="s">
        <v>25</v>
      </c>
      <c r="B7" s="1" t="s">
        <v>26</v>
      </c>
      <c r="C7" s="1">
        <v>329.0</v>
      </c>
      <c r="D7" s="1">
        <v>0.0</v>
      </c>
      <c r="E7" s="2"/>
      <c r="F7" s="1" t="s">
        <v>27</v>
      </c>
      <c r="G7" s="1" t="s">
        <v>19</v>
      </c>
      <c r="H7" s="1" t="s">
        <v>3381</v>
      </c>
      <c r="I7" s="1" t="s">
        <v>3382</v>
      </c>
      <c r="J7" s="1" t="s">
        <v>3382</v>
      </c>
      <c r="K7" s="2"/>
      <c r="L7" s="1">
        <v>-8.0</v>
      </c>
      <c r="M7" s="1"/>
      <c r="N7" s="1">
        <v>6.964383333333333</v>
      </c>
      <c r="O7" s="1" t="s">
        <v>3372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" t="s">
        <v>44</v>
      </c>
      <c r="B8" s="1" t="s">
        <v>16</v>
      </c>
      <c r="C8" s="1">
        <v>414.0</v>
      </c>
      <c r="D8" s="1">
        <v>0.0</v>
      </c>
      <c r="E8" s="1" t="s">
        <v>45</v>
      </c>
      <c r="F8" s="1" t="s">
        <v>27</v>
      </c>
      <c r="G8" s="1" t="s">
        <v>19</v>
      </c>
      <c r="H8" s="1" t="s">
        <v>3383</v>
      </c>
      <c r="I8" s="1" t="s">
        <v>3384</v>
      </c>
      <c r="J8" s="1" t="s">
        <v>3384</v>
      </c>
      <c r="K8" s="2"/>
      <c r="L8" s="1">
        <v>-9.0</v>
      </c>
      <c r="M8" s="1"/>
      <c r="N8" s="1">
        <v>5.036783333333333</v>
      </c>
      <c r="O8" s="1" t="s">
        <v>3372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" t="s">
        <v>44</v>
      </c>
      <c r="B9" s="1" t="s">
        <v>16</v>
      </c>
      <c r="C9" s="1">
        <v>208.0</v>
      </c>
      <c r="D9" s="1">
        <v>0.0</v>
      </c>
      <c r="E9" s="1" t="s">
        <v>45</v>
      </c>
      <c r="F9" s="1" t="s">
        <v>27</v>
      </c>
      <c r="G9" s="1" t="s">
        <v>19</v>
      </c>
      <c r="H9" s="1" t="s">
        <v>3385</v>
      </c>
      <c r="I9" s="1" t="s">
        <v>3386</v>
      </c>
      <c r="J9" s="1" t="s">
        <v>3386</v>
      </c>
      <c r="K9" s="2"/>
      <c r="L9" s="1">
        <v>-10.0</v>
      </c>
      <c r="M9" s="1"/>
      <c r="N9" s="1">
        <v>4.544816666666667</v>
      </c>
      <c r="O9" s="1" t="s">
        <v>3372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" t="s">
        <v>25</v>
      </c>
      <c r="B10" s="1" t="s">
        <v>26</v>
      </c>
      <c r="C10" s="1">
        <v>329.0</v>
      </c>
      <c r="D10" s="1">
        <v>0.0</v>
      </c>
      <c r="E10" s="2"/>
      <c r="F10" s="1" t="s">
        <v>27</v>
      </c>
      <c r="G10" s="1" t="s">
        <v>19</v>
      </c>
      <c r="H10" s="1" t="s">
        <v>3387</v>
      </c>
      <c r="I10" s="1" t="s">
        <v>3388</v>
      </c>
      <c r="J10" s="1" t="s">
        <v>3388</v>
      </c>
      <c r="K10" s="2"/>
      <c r="L10" s="1">
        <v>-6.0</v>
      </c>
      <c r="M10" s="1"/>
      <c r="N10" s="1">
        <v>8.726666666666667</v>
      </c>
      <c r="O10" s="1" t="s">
        <v>3372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" t="s">
        <v>25</v>
      </c>
      <c r="B11" s="1" t="s">
        <v>26</v>
      </c>
      <c r="C11" s="1">
        <v>583.0</v>
      </c>
      <c r="D11" s="1">
        <v>0.0</v>
      </c>
      <c r="E11" s="2"/>
      <c r="F11" s="1" t="s">
        <v>27</v>
      </c>
      <c r="G11" s="1" t="s">
        <v>19</v>
      </c>
      <c r="H11" s="1" t="s">
        <v>3389</v>
      </c>
      <c r="I11" s="1" t="s">
        <v>3390</v>
      </c>
      <c r="J11" s="1" t="s">
        <v>3390</v>
      </c>
      <c r="K11" s="2"/>
      <c r="L11" s="1">
        <v>-12.0</v>
      </c>
      <c r="M11" s="1"/>
      <c r="N11" s="1">
        <v>7.212083333333333</v>
      </c>
      <c r="O11" s="1" t="s">
        <v>3372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" t="s">
        <v>15</v>
      </c>
      <c r="B12" s="1" t="s">
        <v>16</v>
      </c>
      <c r="C12" s="1">
        <v>235.0</v>
      </c>
      <c r="D12" s="1">
        <v>34.0</v>
      </c>
      <c r="E12" s="1" t="s">
        <v>3391</v>
      </c>
      <c r="F12" s="1" t="s">
        <v>18</v>
      </c>
      <c r="G12" s="1" t="s">
        <v>19</v>
      </c>
      <c r="H12" s="1" t="s">
        <v>3392</v>
      </c>
      <c r="I12" s="1" t="s">
        <v>3393</v>
      </c>
      <c r="J12" s="1" t="s">
        <v>3394</v>
      </c>
      <c r="K12" s="1" t="s">
        <v>3395</v>
      </c>
      <c r="L12" s="1">
        <v>-4.0</v>
      </c>
      <c r="M12" s="1">
        <v>0.008366666666666666</v>
      </c>
      <c r="N12" s="1">
        <v>8.097766666666667</v>
      </c>
      <c r="O12" s="1" t="s">
        <v>3396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 t="s">
        <v>15</v>
      </c>
      <c r="B13" s="1" t="s">
        <v>16</v>
      </c>
      <c r="C13" s="1">
        <v>466.0</v>
      </c>
      <c r="D13" s="1">
        <v>0.0</v>
      </c>
      <c r="E13" s="2"/>
      <c r="F13" s="1" t="s">
        <v>39</v>
      </c>
      <c r="G13" s="1" t="s">
        <v>52</v>
      </c>
      <c r="H13" s="1" t="s">
        <v>3397</v>
      </c>
      <c r="I13" s="1" t="s">
        <v>3398</v>
      </c>
      <c r="J13" s="1" t="s">
        <v>42</v>
      </c>
      <c r="K13" s="2"/>
      <c r="L13" s="1">
        <v>442.0</v>
      </c>
      <c r="M13" s="1"/>
      <c r="N13" s="1">
        <v>7.46755</v>
      </c>
      <c r="O13" s="1" t="s">
        <v>3396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 t="s">
        <v>25</v>
      </c>
      <c r="B14" s="1" t="s">
        <v>26</v>
      </c>
      <c r="C14" s="1">
        <v>474.0</v>
      </c>
      <c r="D14" s="1">
        <v>0.0</v>
      </c>
      <c r="E14" s="2"/>
      <c r="F14" s="1" t="s">
        <v>27</v>
      </c>
      <c r="G14" s="1" t="s">
        <v>19</v>
      </c>
      <c r="H14" s="1" t="s">
        <v>3399</v>
      </c>
      <c r="I14" s="1" t="s">
        <v>3400</v>
      </c>
      <c r="J14" s="1" t="s">
        <v>3400</v>
      </c>
      <c r="K14" s="2"/>
      <c r="L14" s="1">
        <v>-8.0</v>
      </c>
      <c r="M14" s="1"/>
      <c r="N14" s="1">
        <v>6.912566666666667</v>
      </c>
      <c r="O14" s="1" t="s">
        <v>3372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1" t="s">
        <v>25</v>
      </c>
      <c r="B15" s="1" t="s">
        <v>26</v>
      </c>
      <c r="C15" s="1">
        <v>429.0</v>
      </c>
      <c r="D15" s="1">
        <v>0.0</v>
      </c>
      <c r="E15" s="2"/>
      <c r="F15" s="1" t="s">
        <v>27</v>
      </c>
      <c r="G15" s="1" t="s">
        <v>35</v>
      </c>
      <c r="H15" s="1" t="s">
        <v>3401</v>
      </c>
      <c r="I15" s="1" t="s">
        <v>3402</v>
      </c>
      <c r="J15" s="1" t="s">
        <v>3402</v>
      </c>
      <c r="K15" s="2"/>
      <c r="L15" s="1">
        <v>-7.0</v>
      </c>
      <c r="M15" s="1"/>
      <c r="N15" s="1">
        <v>7.759783333333333</v>
      </c>
      <c r="O15" s="1" t="s">
        <v>3372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" t="s">
        <v>25</v>
      </c>
      <c r="B16" s="1" t="s">
        <v>26</v>
      </c>
      <c r="C16" s="1">
        <v>264.0</v>
      </c>
      <c r="D16" s="1">
        <v>0.0</v>
      </c>
      <c r="E16" s="2"/>
      <c r="F16" s="1" t="s">
        <v>27</v>
      </c>
      <c r="G16" s="1" t="s">
        <v>35</v>
      </c>
      <c r="H16" s="1" t="s">
        <v>3403</v>
      </c>
      <c r="I16" s="1" t="s">
        <v>3404</v>
      </c>
      <c r="J16" s="1" t="s">
        <v>3404</v>
      </c>
      <c r="K16" s="2"/>
      <c r="L16" s="1">
        <v>-8.0</v>
      </c>
      <c r="M16" s="1"/>
      <c r="N16" s="1">
        <v>6.846716666666667</v>
      </c>
      <c r="O16" s="1" t="s">
        <v>3372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" t="s">
        <v>15</v>
      </c>
      <c r="B17" s="1" t="s">
        <v>16</v>
      </c>
      <c r="C17" s="1">
        <v>199.0</v>
      </c>
      <c r="D17" s="1">
        <v>50.0</v>
      </c>
      <c r="E17" s="2"/>
      <c r="F17" s="1" t="s">
        <v>39</v>
      </c>
      <c r="G17" s="1" t="s">
        <v>35</v>
      </c>
      <c r="H17" s="1" t="s">
        <v>3405</v>
      </c>
      <c r="I17" s="1" t="s">
        <v>3406</v>
      </c>
      <c r="J17" s="1" t="s">
        <v>42</v>
      </c>
      <c r="K17" s="2"/>
      <c r="L17" s="1">
        <v>466.0</v>
      </c>
      <c r="M17" s="1"/>
      <c r="N17" s="1">
        <v>5.42465</v>
      </c>
      <c r="O17" s="1" t="s">
        <v>3396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 t="s">
        <v>15</v>
      </c>
      <c r="B18" s="1" t="s">
        <v>16</v>
      </c>
      <c r="C18" s="1">
        <v>177.0</v>
      </c>
      <c r="D18" s="1">
        <v>42.0</v>
      </c>
      <c r="E18" s="2"/>
      <c r="F18" s="1" t="s">
        <v>39</v>
      </c>
      <c r="G18" s="1" t="s">
        <v>19</v>
      </c>
      <c r="H18" s="1" t="s">
        <v>3407</v>
      </c>
      <c r="I18" s="1" t="s">
        <v>3408</v>
      </c>
      <c r="J18" s="1" t="s">
        <v>42</v>
      </c>
      <c r="K18" s="2"/>
      <c r="L18" s="1">
        <v>483.0</v>
      </c>
      <c r="M18" s="1"/>
      <c r="N18" s="1">
        <v>5.19185</v>
      </c>
      <c r="O18" s="1" t="s">
        <v>3396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" t="s">
        <v>44</v>
      </c>
      <c r="B19" s="1" t="s">
        <v>16</v>
      </c>
      <c r="C19" s="1">
        <v>801.0</v>
      </c>
      <c r="D19" s="1">
        <v>0.0</v>
      </c>
      <c r="E19" s="1" t="s">
        <v>45</v>
      </c>
      <c r="F19" s="1" t="s">
        <v>27</v>
      </c>
      <c r="G19" s="1" t="s">
        <v>19</v>
      </c>
      <c r="H19" s="1" t="s">
        <v>3409</v>
      </c>
      <c r="I19" s="1" t="s">
        <v>3410</v>
      </c>
      <c r="J19" s="1" t="s">
        <v>3410</v>
      </c>
      <c r="K19" s="2"/>
      <c r="L19" s="1">
        <v>-7.0</v>
      </c>
      <c r="M19" s="1"/>
      <c r="N19" s="1">
        <v>12.17305</v>
      </c>
      <c r="O19" s="1" t="s">
        <v>3372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1" t="s">
        <v>44</v>
      </c>
      <c r="B20" s="1" t="s">
        <v>16</v>
      </c>
      <c r="C20" s="1">
        <v>628.0</v>
      </c>
      <c r="D20" s="1">
        <v>0.0</v>
      </c>
      <c r="E20" s="1" t="s">
        <v>45</v>
      </c>
      <c r="F20" s="1" t="s">
        <v>27</v>
      </c>
      <c r="G20" s="1" t="s">
        <v>19</v>
      </c>
      <c r="H20" s="1" t="s">
        <v>3411</v>
      </c>
      <c r="I20" s="1" t="s">
        <v>3412</v>
      </c>
      <c r="J20" s="1" t="s">
        <v>3412</v>
      </c>
      <c r="K20" s="2"/>
      <c r="L20" s="1">
        <v>-10.0</v>
      </c>
      <c r="M20" s="1"/>
      <c r="N20" s="1">
        <v>9.716616666666667</v>
      </c>
      <c r="O20" s="1" t="s">
        <v>3372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" t="s">
        <v>44</v>
      </c>
      <c r="B21" s="1" t="s">
        <v>16</v>
      </c>
      <c r="C21" s="1">
        <v>394.0</v>
      </c>
      <c r="D21" s="1">
        <v>0.0</v>
      </c>
      <c r="E21" s="1" t="s">
        <v>45</v>
      </c>
      <c r="F21" s="1" t="s">
        <v>27</v>
      </c>
      <c r="G21" s="1" t="s">
        <v>19</v>
      </c>
      <c r="H21" s="1" t="s">
        <v>3413</v>
      </c>
      <c r="I21" s="1" t="s">
        <v>3414</v>
      </c>
      <c r="J21" s="1" t="s">
        <v>3414</v>
      </c>
      <c r="K21" s="2"/>
      <c r="L21" s="1">
        <v>-8.0</v>
      </c>
      <c r="M21" s="1"/>
      <c r="N21" s="1">
        <v>6.6676</v>
      </c>
      <c r="O21" s="1" t="s">
        <v>3372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" t="s">
        <v>25</v>
      </c>
      <c r="B22" s="1" t="s">
        <v>26</v>
      </c>
      <c r="C22" s="1">
        <v>264.0</v>
      </c>
      <c r="D22" s="1">
        <v>0.0</v>
      </c>
      <c r="E22" s="2"/>
      <c r="F22" s="1" t="s">
        <v>27</v>
      </c>
      <c r="G22" s="1" t="s">
        <v>19</v>
      </c>
      <c r="H22" s="1" t="s">
        <v>3415</v>
      </c>
      <c r="I22" s="1" t="s">
        <v>3416</v>
      </c>
      <c r="J22" s="1" t="s">
        <v>3416</v>
      </c>
      <c r="K22" s="2"/>
      <c r="L22" s="1">
        <v>-5.0</v>
      </c>
      <c r="M22" s="1"/>
      <c r="N22" s="1">
        <v>9.567633333333333</v>
      </c>
      <c r="O22" s="1" t="s">
        <v>3372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" t="s">
        <v>44</v>
      </c>
      <c r="B23" s="1" t="s">
        <v>16</v>
      </c>
      <c r="C23" s="1">
        <v>593.0</v>
      </c>
      <c r="D23" s="1">
        <v>0.0</v>
      </c>
      <c r="E23" s="1" t="s">
        <v>45</v>
      </c>
      <c r="F23" s="1" t="s">
        <v>27</v>
      </c>
      <c r="G23" s="1" t="s">
        <v>19</v>
      </c>
      <c r="H23" s="1" t="s">
        <v>3417</v>
      </c>
      <c r="I23" s="1" t="s">
        <v>3418</v>
      </c>
      <c r="J23" s="1" t="s">
        <v>3418</v>
      </c>
      <c r="K23" s="2"/>
      <c r="L23" s="1">
        <v>0.0</v>
      </c>
      <c r="M23" s="1"/>
      <c r="N23" s="1">
        <v>19.73175</v>
      </c>
      <c r="O23" s="1" t="s">
        <v>3372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" t="s">
        <v>44</v>
      </c>
      <c r="B24" s="1" t="s">
        <v>16</v>
      </c>
      <c r="C24" s="1">
        <v>329.0</v>
      </c>
      <c r="D24" s="1">
        <v>0.0</v>
      </c>
      <c r="E24" s="1" t="s">
        <v>45</v>
      </c>
      <c r="F24" s="1" t="s">
        <v>27</v>
      </c>
      <c r="G24" s="1" t="s">
        <v>19</v>
      </c>
      <c r="H24" s="1" t="s">
        <v>3419</v>
      </c>
      <c r="I24" s="1" t="s">
        <v>3420</v>
      </c>
      <c r="J24" s="1" t="s">
        <v>3420</v>
      </c>
      <c r="K24" s="2"/>
      <c r="L24" s="1">
        <v>-7.0</v>
      </c>
      <c r="M24" s="1"/>
      <c r="N24" s="1">
        <v>7.993216666666667</v>
      </c>
      <c r="O24" s="1" t="s">
        <v>3372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" t="s">
        <v>25</v>
      </c>
      <c r="B25" s="1" t="s">
        <v>26</v>
      </c>
      <c r="C25" s="1">
        <v>817.0</v>
      </c>
      <c r="D25" s="1">
        <v>0.0</v>
      </c>
      <c r="E25" s="2"/>
      <c r="F25" s="1" t="s">
        <v>27</v>
      </c>
      <c r="G25" s="1" t="s">
        <v>35</v>
      </c>
      <c r="H25" s="1" t="s">
        <v>3421</v>
      </c>
      <c r="I25" s="1" t="s">
        <v>3422</v>
      </c>
      <c r="J25" s="1" t="s">
        <v>3422</v>
      </c>
      <c r="K25" s="2"/>
      <c r="L25" s="1">
        <v>-5.0</v>
      </c>
      <c r="M25" s="1"/>
      <c r="N25" s="1">
        <v>14.3109</v>
      </c>
      <c r="O25" s="1" t="s">
        <v>3372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" t="s">
        <v>25</v>
      </c>
      <c r="B26" s="1" t="s">
        <v>26</v>
      </c>
      <c r="C26" s="1">
        <v>329.0</v>
      </c>
      <c r="D26" s="1">
        <v>0.0</v>
      </c>
      <c r="E26" s="2"/>
      <c r="F26" s="1" t="s">
        <v>27</v>
      </c>
      <c r="G26" s="1" t="s">
        <v>35</v>
      </c>
      <c r="H26" s="1" t="s">
        <v>3423</v>
      </c>
      <c r="I26" s="1" t="s">
        <v>3424</v>
      </c>
      <c r="J26" s="1" t="s">
        <v>3424</v>
      </c>
      <c r="K26" s="2"/>
      <c r="L26" s="1">
        <v>-8.0</v>
      </c>
      <c r="M26" s="1"/>
      <c r="N26" s="1">
        <v>6.224483333333334</v>
      </c>
      <c r="O26" s="1" t="s">
        <v>3372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" t="s">
        <v>25</v>
      </c>
      <c r="B27" s="1" t="s">
        <v>26</v>
      </c>
      <c r="C27" s="1">
        <v>329.0</v>
      </c>
      <c r="D27" s="1">
        <v>0.0</v>
      </c>
      <c r="E27" s="2"/>
      <c r="F27" s="1" t="s">
        <v>27</v>
      </c>
      <c r="G27" s="1" t="s">
        <v>19</v>
      </c>
      <c r="H27" s="1" t="s">
        <v>3425</v>
      </c>
      <c r="I27" s="1" t="s">
        <v>3426</v>
      </c>
      <c r="J27" s="1" t="s">
        <v>3426</v>
      </c>
      <c r="K27" s="2"/>
      <c r="L27" s="1">
        <v>-7.0</v>
      </c>
      <c r="M27" s="1"/>
      <c r="N27" s="1">
        <v>7.095116666666667</v>
      </c>
      <c r="O27" s="1" t="s">
        <v>3372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1" t="s">
        <v>15</v>
      </c>
      <c r="B28" s="1" t="s">
        <v>16</v>
      </c>
      <c r="C28" s="1">
        <v>398.0</v>
      </c>
      <c r="D28" s="1">
        <v>100.0</v>
      </c>
      <c r="E28" s="2"/>
      <c r="F28" s="1" t="s">
        <v>39</v>
      </c>
      <c r="G28" s="1" t="s">
        <v>35</v>
      </c>
      <c r="H28" s="1" t="s">
        <v>3427</v>
      </c>
      <c r="I28" s="1" t="s">
        <v>3428</v>
      </c>
      <c r="J28" s="1" t="s">
        <v>42</v>
      </c>
      <c r="K28" s="2"/>
      <c r="L28" s="1">
        <v>534.0</v>
      </c>
      <c r="M28" s="1"/>
      <c r="N28" s="1">
        <v>8.855716666666666</v>
      </c>
      <c r="O28" s="1" t="s">
        <v>3396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" t="s">
        <v>15</v>
      </c>
      <c r="B29" s="1" t="s">
        <v>16</v>
      </c>
      <c r="C29" s="1">
        <v>566.0</v>
      </c>
      <c r="D29" s="1">
        <v>137.0</v>
      </c>
      <c r="E29" s="2"/>
      <c r="F29" s="1" t="s">
        <v>39</v>
      </c>
      <c r="G29" s="1" t="s">
        <v>35</v>
      </c>
      <c r="H29" s="1" t="s">
        <v>3429</v>
      </c>
      <c r="I29" s="1" t="s">
        <v>3430</v>
      </c>
      <c r="J29" s="1" t="s">
        <v>42</v>
      </c>
      <c r="K29" s="2"/>
      <c r="L29" s="1">
        <v>529.0</v>
      </c>
      <c r="M29" s="1"/>
      <c r="N29" s="1">
        <v>23.3585</v>
      </c>
      <c r="O29" s="1" t="s">
        <v>3396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" t="s">
        <v>44</v>
      </c>
      <c r="B30" s="1" t="s">
        <v>16</v>
      </c>
      <c r="C30" s="1">
        <v>533.0</v>
      </c>
      <c r="D30" s="1">
        <v>0.0</v>
      </c>
      <c r="E30" s="1" t="s">
        <v>45</v>
      </c>
      <c r="F30" s="1" t="s">
        <v>27</v>
      </c>
      <c r="G30" s="1" t="s">
        <v>19</v>
      </c>
      <c r="H30" s="1" t="s">
        <v>3431</v>
      </c>
      <c r="I30" s="1" t="s">
        <v>3432</v>
      </c>
      <c r="J30" s="1" t="s">
        <v>3432</v>
      </c>
      <c r="K30" s="2"/>
      <c r="L30" s="1">
        <v>-5.0</v>
      </c>
      <c r="M30" s="1"/>
      <c r="N30" s="1">
        <v>14.175283333333333</v>
      </c>
      <c r="O30" s="1" t="s">
        <v>3372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" t="s">
        <v>55</v>
      </c>
      <c r="B31" s="1" t="s">
        <v>26</v>
      </c>
      <c r="C31" s="1">
        <v>528.0</v>
      </c>
      <c r="D31" s="1">
        <v>0.0</v>
      </c>
      <c r="E31" s="1" t="s">
        <v>3433</v>
      </c>
      <c r="F31" s="1" t="s">
        <v>27</v>
      </c>
      <c r="G31" s="1" t="s">
        <v>19</v>
      </c>
      <c r="H31" s="1" t="s">
        <v>3434</v>
      </c>
      <c r="I31" s="1" t="s">
        <v>3435</v>
      </c>
      <c r="J31" s="1" t="s">
        <v>3435</v>
      </c>
      <c r="K31" s="2"/>
      <c r="L31" s="1">
        <v>-11.0</v>
      </c>
      <c r="M31" s="1"/>
      <c r="N31" s="1">
        <v>8.565116666666666</v>
      </c>
      <c r="O31" s="1" t="s">
        <v>3372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" t="s">
        <v>25</v>
      </c>
      <c r="B32" s="1" t="s">
        <v>26</v>
      </c>
      <c r="C32" s="1">
        <v>364.0</v>
      </c>
      <c r="D32" s="1">
        <v>0.0</v>
      </c>
      <c r="E32" s="2"/>
      <c r="F32" s="1" t="s">
        <v>27</v>
      </c>
      <c r="G32" s="1" t="s">
        <v>19</v>
      </c>
      <c r="H32" s="1" t="s">
        <v>3436</v>
      </c>
      <c r="I32" s="1" t="s">
        <v>3437</v>
      </c>
      <c r="J32" s="1" t="s">
        <v>3437</v>
      </c>
      <c r="K32" s="2"/>
      <c r="L32" s="1">
        <v>-9.0</v>
      </c>
      <c r="M32" s="1"/>
      <c r="N32" s="1">
        <v>5.7262</v>
      </c>
      <c r="O32" s="1" t="s">
        <v>3372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" t="s">
        <v>15</v>
      </c>
      <c r="B33" s="1" t="s">
        <v>16</v>
      </c>
      <c r="C33" s="3">
        <v>803.0</v>
      </c>
      <c r="D33" s="1">
        <v>0.0</v>
      </c>
      <c r="E33" s="1" t="s">
        <v>45</v>
      </c>
      <c r="F33" s="1" t="s">
        <v>18</v>
      </c>
      <c r="G33" s="1" t="s">
        <v>19</v>
      </c>
      <c r="H33" s="1" t="s">
        <v>3438</v>
      </c>
      <c r="I33" s="1" t="s">
        <v>3439</v>
      </c>
      <c r="J33" s="1" t="s">
        <v>3440</v>
      </c>
      <c r="K33" s="1" t="s">
        <v>3441</v>
      </c>
      <c r="L33" s="1">
        <v>-16.0</v>
      </c>
      <c r="M33" s="1">
        <v>1.19595</v>
      </c>
      <c r="N33" s="1">
        <v>9.151166666666667</v>
      </c>
      <c r="O33" s="1" t="s">
        <v>3396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1" t="s">
        <v>44</v>
      </c>
      <c r="B34" s="1" t="s">
        <v>16</v>
      </c>
      <c r="C34" s="1">
        <v>264.0</v>
      </c>
      <c r="D34" s="1">
        <v>0.0</v>
      </c>
      <c r="E34" s="1" t="s">
        <v>45</v>
      </c>
      <c r="F34" s="1" t="s">
        <v>27</v>
      </c>
      <c r="G34" s="1" t="s">
        <v>19</v>
      </c>
      <c r="H34" s="1" t="s">
        <v>3442</v>
      </c>
      <c r="I34" s="1" t="s">
        <v>3443</v>
      </c>
      <c r="J34" s="1" t="s">
        <v>3443</v>
      </c>
      <c r="K34" s="2"/>
      <c r="L34" s="1">
        <v>-9.0</v>
      </c>
      <c r="M34" s="1"/>
      <c r="N34" s="1">
        <v>5.83635</v>
      </c>
      <c r="O34" s="1" t="s">
        <v>3372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" t="s">
        <v>15</v>
      </c>
      <c r="B35" s="1" t="s">
        <v>16</v>
      </c>
      <c r="C35" s="1">
        <v>533.0</v>
      </c>
      <c r="D35" s="1">
        <v>0.0</v>
      </c>
      <c r="E35" s="1" t="s">
        <v>45</v>
      </c>
      <c r="F35" s="1" t="s">
        <v>18</v>
      </c>
      <c r="G35" s="1" t="s">
        <v>19</v>
      </c>
      <c r="H35" s="1" t="s">
        <v>3444</v>
      </c>
      <c r="I35" s="1" t="s">
        <v>3445</v>
      </c>
      <c r="J35" s="1" t="s">
        <v>3446</v>
      </c>
      <c r="K35" s="1" t="s">
        <v>3447</v>
      </c>
      <c r="L35" s="1">
        <v>-13.0</v>
      </c>
      <c r="M35" s="1">
        <v>6.550316666666666</v>
      </c>
      <c r="N35" s="1">
        <v>12.4562</v>
      </c>
      <c r="O35" s="1" t="s">
        <v>3396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" t="s">
        <v>44</v>
      </c>
      <c r="B36" s="1" t="s">
        <v>16</v>
      </c>
      <c r="C36" s="1">
        <v>379.0</v>
      </c>
      <c r="D36" s="1">
        <v>0.0</v>
      </c>
      <c r="E36" s="1" t="s">
        <v>45</v>
      </c>
      <c r="F36" s="1" t="s">
        <v>27</v>
      </c>
      <c r="G36" s="1" t="s">
        <v>19</v>
      </c>
      <c r="H36" s="1" t="s">
        <v>3448</v>
      </c>
      <c r="I36" s="1" t="s">
        <v>3449</v>
      </c>
      <c r="J36" s="1" t="s">
        <v>3449</v>
      </c>
      <c r="K36" s="2"/>
      <c r="L36" s="1">
        <v>-8.0</v>
      </c>
      <c r="M36" s="1"/>
      <c r="N36" s="1">
        <v>6.699533333333333</v>
      </c>
      <c r="O36" s="1" t="s">
        <v>3372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" t="s">
        <v>44</v>
      </c>
      <c r="B37" s="1" t="s">
        <v>16</v>
      </c>
      <c r="C37" s="1">
        <v>528.0</v>
      </c>
      <c r="D37" s="1">
        <v>0.0</v>
      </c>
      <c r="E37" s="1" t="s">
        <v>45</v>
      </c>
      <c r="F37" s="1" t="s">
        <v>27</v>
      </c>
      <c r="G37" s="1" t="s">
        <v>19</v>
      </c>
      <c r="H37" s="1" t="s">
        <v>3450</v>
      </c>
      <c r="I37" s="1" t="s">
        <v>3451</v>
      </c>
      <c r="J37" s="1" t="s">
        <v>3451</v>
      </c>
      <c r="K37" s="2"/>
      <c r="L37" s="1">
        <v>-12.0</v>
      </c>
      <c r="M37" s="1"/>
      <c r="N37" s="1">
        <v>7.079533333333333</v>
      </c>
      <c r="O37" s="1" t="s">
        <v>3372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" t="s">
        <v>25</v>
      </c>
      <c r="B38" s="1" t="s">
        <v>26</v>
      </c>
      <c r="C38" s="1">
        <v>329.0</v>
      </c>
      <c r="D38" s="1">
        <v>0.0</v>
      </c>
      <c r="E38" s="2"/>
      <c r="F38" s="1" t="s">
        <v>27</v>
      </c>
      <c r="G38" s="1" t="s">
        <v>19</v>
      </c>
      <c r="H38" s="1" t="s">
        <v>3452</v>
      </c>
      <c r="I38" s="1" t="s">
        <v>3453</v>
      </c>
      <c r="J38" s="1" t="s">
        <v>3453</v>
      </c>
      <c r="K38" s="2"/>
      <c r="L38" s="1">
        <v>-10.0</v>
      </c>
      <c r="M38" s="1"/>
      <c r="N38" s="1">
        <v>4.1521</v>
      </c>
      <c r="O38" s="1" t="s">
        <v>3372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" t="s">
        <v>15</v>
      </c>
      <c r="B39" s="1" t="s">
        <v>16</v>
      </c>
      <c r="C39" s="1">
        <v>513.0</v>
      </c>
      <c r="D39" s="1">
        <v>0.0</v>
      </c>
      <c r="E39" s="1" t="s">
        <v>45</v>
      </c>
      <c r="F39" s="1" t="s">
        <v>18</v>
      </c>
      <c r="G39" s="1" t="s">
        <v>19</v>
      </c>
      <c r="H39" s="1" t="s">
        <v>3454</v>
      </c>
      <c r="I39" s="1" t="s">
        <v>3455</v>
      </c>
      <c r="J39" s="1" t="s">
        <v>3456</v>
      </c>
      <c r="K39" s="1" t="s">
        <v>3457</v>
      </c>
      <c r="L39" s="1">
        <v>-9.0</v>
      </c>
      <c r="M39" s="1">
        <v>4.48215</v>
      </c>
      <c r="N39" s="1">
        <v>8.3988</v>
      </c>
      <c r="O39" s="1" t="s">
        <v>3396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" t="s">
        <v>25</v>
      </c>
      <c r="B40" s="1" t="s">
        <v>26</v>
      </c>
      <c r="C40" s="1">
        <v>324.0</v>
      </c>
      <c r="D40" s="1">
        <v>0.0</v>
      </c>
      <c r="E40" s="2"/>
      <c r="F40" s="1" t="s">
        <v>27</v>
      </c>
      <c r="G40" s="1" t="s">
        <v>19</v>
      </c>
      <c r="H40" s="1" t="s">
        <v>3458</v>
      </c>
      <c r="I40" s="1" t="s">
        <v>3459</v>
      </c>
      <c r="J40" s="1" t="s">
        <v>3459</v>
      </c>
      <c r="K40" s="2"/>
      <c r="L40" s="1">
        <v>-9.0</v>
      </c>
      <c r="M40" s="1"/>
      <c r="N40" s="1">
        <v>5.901716666666666</v>
      </c>
      <c r="O40" s="1" t="s">
        <v>3372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" t="s">
        <v>15</v>
      </c>
      <c r="B41" s="1" t="s">
        <v>16</v>
      </c>
      <c r="C41" s="1">
        <v>299.0</v>
      </c>
      <c r="D41" s="1">
        <v>75.0</v>
      </c>
      <c r="E41" s="2"/>
      <c r="F41" s="1" t="s">
        <v>39</v>
      </c>
      <c r="G41" s="1" t="s">
        <v>35</v>
      </c>
      <c r="H41" s="1" t="s">
        <v>3460</v>
      </c>
      <c r="I41" s="1" t="s">
        <v>3461</v>
      </c>
      <c r="J41" s="1" t="s">
        <v>42</v>
      </c>
      <c r="K41" s="2"/>
      <c r="L41" s="1">
        <v>590.0</v>
      </c>
      <c r="M41" s="1"/>
      <c r="N41" s="1">
        <v>8.60565</v>
      </c>
      <c r="O41" s="1" t="s">
        <v>3396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" t="s">
        <v>25</v>
      </c>
      <c r="B42" s="1" t="s">
        <v>26</v>
      </c>
      <c r="C42" s="1">
        <v>299.0</v>
      </c>
      <c r="D42" s="1">
        <v>0.0</v>
      </c>
      <c r="E42" s="2"/>
      <c r="F42" s="1" t="s">
        <v>27</v>
      </c>
      <c r="G42" s="1" t="s">
        <v>19</v>
      </c>
      <c r="H42" s="1" t="s">
        <v>3462</v>
      </c>
      <c r="I42" s="1" t="s">
        <v>3463</v>
      </c>
      <c r="J42" s="1" t="s">
        <v>3463</v>
      </c>
      <c r="K42" s="2"/>
      <c r="L42" s="1">
        <v>-9.0</v>
      </c>
      <c r="M42" s="1"/>
      <c r="N42" s="1">
        <v>5.1623</v>
      </c>
      <c r="O42" s="1" t="s">
        <v>3372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" t="s">
        <v>15</v>
      </c>
      <c r="B43" s="1" t="s">
        <v>16</v>
      </c>
      <c r="C43" s="1">
        <v>378.0</v>
      </c>
      <c r="D43" s="1">
        <v>0.0</v>
      </c>
      <c r="E43" s="1" t="s">
        <v>3391</v>
      </c>
      <c r="F43" s="1" t="s">
        <v>18</v>
      </c>
      <c r="G43" s="1" t="s">
        <v>35</v>
      </c>
      <c r="H43" s="1" t="s">
        <v>3464</v>
      </c>
      <c r="I43" s="1" t="s">
        <v>3465</v>
      </c>
      <c r="J43" s="1" t="s">
        <v>3466</v>
      </c>
      <c r="K43" s="1" t="s">
        <v>3467</v>
      </c>
      <c r="L43" s="1">
        <v>-4.0</v>
      </c>
      <c r="M43" s="1">
        <v>0.008783333333333334</v>
      </c>
      <c r="N43" s="1">
        <v>5.311983333333333</v>
      </c>
      <c r="O43" s="1" t="s">
        <v>3396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" t="s">
        <v>44</v>
      </c>
      <c r="B44" s="1" t="s">
        <v>16</v>
      </c>
      <c r="C44" s="1">
        <v>469.0</v>
      </c>
      <c r="D44" s="1">
        <v>0.0</v>
      </c>
      <c r="E44" s="1" t="s">
        <v>45</v>
      </c>
      <c r="F44" s="1" t="s">
        <v>27</v>
      </c>
      <c r="G44" s="1" t="s">
        <v>19</v>
      </c>
      <c r="H44" s="1" t="s">
        <v>3468</v>
      </c>
      <c r="I44" s="1" t="s">
        <v>3469</v>
      </c>
      <c r="J44" s="1" t="s">
        <v>3469</v>
      </c>
      <c r="K44" s="2"/>
      <c r="L44" s="1">
        <v>-6.0</v>
      </c>
      <c r="M44" s="1"/>
      <c r="N44" s="1">
        <v>8.2059</v>
      </c>
      <c r="O44" s="1" t="s">
        <v>3372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" t="s">
        <v>25</v>
      </c>
      <c r="B45" s="1" t="s">
        <v>26</v>
      </c>
      <c r="C45" s="1">
        <v>394.0</v>
      </c>
      <c r="D45" s="1">
        <v>0.0</v>
      </c>
      <c r="E45" s="2"/>
      <c r="F45" s="1" t="s">
        <v>27</v>
      </c>
      <c r="G45" s="1" t="s">
        <v>19</v>
      </c>
      <c r="H45" s="1" t="s">
        <v>3470</v>
      </c>
      <c r="I45" s="1" t="s">
        <v>3471</v>
      </c>
      <c r="J45" s="1" t="s">
        <v>3471</v>
      </c>
      <c r="K45" s="2"/>
      <c r="L45" s="1">
        <v>-6.0</v>
      </c>
      <c r="M45" s="1"/>
      <c r="N45" s="1">
        <v>8.896516666666667</v>
      </c>
      <c r="O45" s="1" t="s">
        <v>3372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" t="s">
        <v>44</v>
      </c>
      <c r="B46" s="1" t="s">
        <v>16</v>
      </c>
      <c r="C46" s="1">
        <v>419.0</v>
      </c>
      <c r="D46" s="1">
        <v>0.0</v>
      </c>
      <c r="E46" s="1" t="s">
        <v>45</v>
      </c>
      <c r="F46" s="1" t="s">
        <v>27</v>
      </c>
      <c r="G46" s="1" t="s">
        <v>19</v>
      </c>
      <c r="H46" s="1" t="s">
        <v>3472</v>
      </c>
      <c r="I46" s="1" t="s">
        <v>3473</v>
      </c>
      <c r="J46" s="1" t="s">
        <v>3473</v>
      </c>
      <c r="K46" s="2"/>
      <c r="L46" s="1">
        <v>-8.0</v>
      </c>
      <c r="M46" s="1"/>
      <c r="N46" s="1">
        <v>6.463133333333333</v>
      </c>
      <c r="O46" s="1" t="s">
        <v>3372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" t="s">
        <v>55</v>
      </c>
      <c r="B47" s="1" t="s">
        <v>26</v>
      </c>
      <c r="C47" s="1">
        <v>528.0</v>
      </c>
      <c r="D47" s="1">
        <v>0.0</v>
      </c>
      <c r="E47" s="1" t="s">
        <v>3474</v>
      </c>
      <c r="F47" s="1" t="s">
        <v>27</v>
      </c>
      <c r="G47" s="1" t="s">
        <v>19</v>
      </c>
      <c r="H47" s="1" t="s">
        <v>3475</v>
      </c>
      <c r="I47" s="1" t="s">
        <v>3476</v>
      </c>
      <c r="J47" s="1" t="s">
        <v>3476</v>
      </c>
      <c r="K47" s="2"/>
      <c r="L47" s="1">
        <v>-4.0</v>
      </c>
      <c r="M47" s="1"/>
      <c r="N47" s="1">
        <v>15.9686</v>
      </c>
      <c r="O47" s="1" t="s">
        <v>3372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" t="s">
        <v>25</v>
      </c>
      <c r="B48" s="1" t="s">
        <v>26</v>
      </c>
      <c r="C48" s="1">
        <v>1310.0</v>
      </c>
      <c r="D48" s="1">
        <v>0.0</v>
      </c>
      <c r="E48" s="2"/>
      <c r="F48" s="1" t="s">
        <v>27</v>
      </c>
      <c r="G48" s="1" t="s">
        <v>19</v>
      </c>
      <c r="H48" s="1" t="s">
        <v>3477</v>
      </c>
      <c r="I48" s="1" t="s">
        <v>3478</v>
      </c>
      <c r="J48" s="1" t="s">
        <v>3478</v>
      </c>
      <c r="K48" s="2"/>
      <c r="L48" s="1">
        <v>-9.0</v>
      </c>
      <c r="M48" s="1"/>
      <c r="N48" s="1">
        <v>10.973233333333333</v>
      </c>
      <c r="O48" s="1" t="s">
        <v>3372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" t="s">
        <v>25</v>
      </c>
      <c r="B49" s="1" t="s">
        <v>26</v>
      </c>
      <c r="C49" s="1">
        <v>264.0</v>
      </c>
      <c r="D49" s="1">
        <v>0.0</v>
      </c>
      <c r="E49" s="2"/>
      <c r="F49" s="1" t="s">
        <v>27</v>
      </c>
      <c r="G49" s="1" t="s">
        <v>19</v>
      </c>
      <c r="H49" s="1" t="s">
        <v>3479</v>
      </c>
      <c r="I49" s="1" t="s">
        <v>3480</v>
      </c>
      <c r="J49" s="1" t="s">
        <v>3480</v>
      </c>
      <c r="K49" s="2"/>
      <c r="L49" s="1">
        <v>-9.0</v>
      </c>
      <c r="M49" s="1"/>
      <c r="N49" s="1">
        <v>5.47955</v>
      </c>
      <c r="O49" s="1" t="s">
        <v>3372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" t="s">
        <v>44</v>
      </c>
      <c r="B50" s="1" t="s">
        <v>16</v>
      </c>
      <c r="C50" s="1">
        <v>329.0</v>
      </c>
      <c r="D50" s="1">
        <v>0.0</v>
      </c>
      <c r="E50" s="1" t="s">
        <v>45</v>
      </c>
      <c r="F50" s="1" t="s">
        <v>27</v>
      </c>
      <c r="G50" s="1" t="s">
        <v>19</v>
      </c>
      <c r="H50" s="1" t="s">
        <v>3481</v>
      </c>
      <c r="I50" s="1" t="s">
        <v>3482</v>
      </c>
      <c r="J50" s="1" t="s">
        <v>3482</v>
      </c>
      <c r="K50" s="2"/>
      <c r="L50" s="1">
        <v>-7.0</v>
      </c>
      <c r="M50" s="1"/>
      <c r="N50" s="1">
        <v>7.913216666666667</v>
      </c>
      <c r="O50" s="1" t="s">
        <v>3372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" t="s">
        <v>25</v>
      </c>
      <c r="B51" s="1" t="s">
        <v>26</v>
      </c>
      <c r="C51" s="1">
        <v>792.0</v>
      </c>
      <c r="D51" s="1">
        <v>0.0</v>
      </c>
      <c r="E51" s="2"/>
      <c r="F51" s="1" t="s">
        <v>27</v>
      </c>
      <c r="G51" s="1" t="s">
        <v>19</v>
      </c>
      <c r="H51" s="1" t="s">
        <v>3483</v>
      </c>
      <c r="I51" s="1" t="s">
        <v>3484</v>
      </c>
      <c r="J51" s="1" t="s">
        <v>3484</v>
      </c>
      <c r="K51" s="2"/>
      <c r="L51" s="1">
        <v>-11.0</v>
      </c>
      <c r="M51" s="1"/>
      <c r="N51" s="1">
        <v>8.171883333333334</v>
      </c>
      <c r="O51" s="1" t="s">
        <v>3372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1" t="s">
        <v>15</v>
      </c>
      <c r="B52" s="1" t="s">
        <v>16</v>
      </c>
      <c r="C52" s="1">
        <v>448.0</v>
      </c>
      <c r="D52" s="1">
        <v>0.0</v>
      </c>
      <c r="E52" s="1" t="s">
        <v>45</v>
      </c>
      <c r="F52" s="1" t="s">
        <v>18</v>
      </c>
      <c r="G52" s="1" t="s">
        <v>19</v>
      </c>
      <c r="H52" s="1" t="s">
        <v>3485</v>
      </c>
      <c r="I52" s="1" t="s">
        <v>3486</v>
      </c>
      <c r="J52" s="1" t="s">
        <v>3487</v>
      </c>
      <c r="K52" s="1" t="s">
        <v>3488</v>
      </c>
      <c r="L52" s="1">
        <v>-6.0</v>
      </c>
      <c r="M52" s="1">
        <v>0.5373166666666667</v>
      </c>
      <c r="N52" s="1">
        <v>7.045216666666667</v>
      </c>
      <c r="O52" s="1" t="s">
        <v>3396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" t="s">
        <v>15</v>
      </c>
      <c r="B53" s="1" t="s">
        <v>16</v>
      </c>
      <c r="C53" s="1">
        <v>247.0</v>
      </c>
      <c r="D53" s="1">
        <v>62.0</v>
      </c>
      <c r="E53" s="2"/>
      <c r="F53" s="1" t="s">
        <v>39</v>
      </c>
      <c r="G53" s="1" t="s">
        <v>35</v>
      </c>
      <c r="H53" s="1" t="s">
        <v>3489</v>
      </c>
      <c r="I53" s="1" t="s">
        <v>3490</v>
      </c>
      <c r="J53" s="1" t="s">
        <v>42</v>
      </c>
      <c r="K53" s="2"/>
      <c r="L53" s="1">
        <v>628.0</v>
      </c>
      <c r="M53" s="1"/>
      <c r="N53" s="1">
        <v>8.05005</v>
      </c>
      <c r="O53" s="1" t="s">
        <v>3396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1" t="s">
        <v>15</v>
      </c>
      <c r="B54" s="1" t="s">
        <v>16</v>
      </c>
      <c r="C54" s="1">
        <v>219.0</v>
      </c>
      <c r="D54" s="1">
        <v>55.0</v>
      </c>
      <c r="E54" s="2"/>
      <c r="F54" s="1" t="s">
        <v>39</v>
      </c>
      <c r="G54" s="1" t="s">
        <v>52</v>
      </c>
      <c r="H54" s="1" t="s">
        <v>3491</v>
      </c>
      <c r="I54" s="1" t="s">
        <v>3492</v>
      </c>
      <c r="J54" s="1" t="s">
        <v>42</v>
      </c>
      <c r="K54" s="2"/>
      <c r="L54" s="1">
        <v>630.0</v>
      </c>
      <c r="M54" s="1"/>
      <c r="N54" s="1">
        <v>8.89315</v>
      </c>
      <c r="O54" s="1" t="s">
        <v>3396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" t="s">
        <v>44</v>
      </c>
      <c r="B55" s="1" t="s">
        <v>16</v>
      </c>
      <c r="C55" s="1">
        <v>858.0</v>
      </c>
      <c r="D55" s="1">
        <v>0.0</v>
      </c>
      <c r="E55" s="1" t="s">
        <v>45</v>
      </c>
      <c r="F55" s="1" t="s">
        <v>27</v>
      </c>
      <c r="G55" s="1" t="s">
        <v>19</v>
      </c>
      <c r="H55" s="1" t="s">
        <v>3493</v>
      </c>
      <c r="I55" s="1" t="s">
        <v>3494</v>
      </c>
      <c r="J55" s="1" t="s">
        <v>3494</v>
      </c>
      <c r="K55" s="2"/>
      <c r="L55" s="1">
        <v>-9.0</v>
      </c>
      <c r="M55" s="1"/>
      <c r="N55" s="1">
        <v>10.506783333333333</v>
      </c>
      <c r="O55" s="1" t="s">
        <v>3372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" t="s">
        <v>44</v>
      </c>
      <c r="B56" s="1" t="s">
        <v>16</v>
      </c>
      <c r="C56" s="1">
        <v>224.0</v>
      </c>
      <c r="D56" s="1">
        <v>0.0</v>
      </c>
      <c r="E56" s="1" t="s">
        <v>45</v>
      </c>
      <c r="F56" s="1" t="s">
        <v>27</v>
      </c>
      <c r="G56" s="1" t="s">
        <v>19</v>
      </c>
      <c r="H56" s="1" t="s">
        <v>3495</v>
      </c>
      <c r="I56" s="1" t="s">
        <v>3496</v>
      </c>
      <c r="J56" s="1" t="s">
        <v>3496</v>
      </c>
      <c r="K56" s="2"/>
      <c r="L56" s="1">
        <v>-8.0</v>
      </c>
      <c r="M56" s="1"/>
      <c r="N56" s="1">
        <v>6.4904</v>
      </c>
      <c r="O56" s="1" t="s">
        <v>3372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" t="s">
        <v>25</v>
      </c>
      <c r="B57" s="1" t="s">
        <v>26</v>
      </c>
      <c r="C57" s="1">
        <v>419.0</v>
      </c>
      <c r="D57" s="1">
        <v>0.0</v>
      </c>
      <c r="E57" s="2"/>
      <c r="F57" s="1" t="s">
        <v>27</v>
      </c>
      <c r="G57" s="1" t="s">
        <v>19</v>
      </c>
      <c r="H57" s="1" t="s">
        <v>3497</v>
      </c>
      <c r="I57" s="1" t="s">
        <v>3498</v>
      </c>
      <c r="J57" s="1" t="s">
        <v>3498</v>
      </c>
      <c r="K57" s="2"/>
      <c r="L57" s="1">
        <v>-6.0</v>
      </c>
      <c r="M57" s="1"/>
      <c r="N57" s="1">
        <v>8.112016666666667</v>
      </c>
      <c r="O57" s="1" t="s">
        <v>3372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" t="s">
        <v>15</v>
      </c>
      <c r="B58" s="1" t="s">
        <v>16</v>
      </c>
      <c r="C58" s="1">
        <v>462.0</v>
      </c>
      <c r="D58" s="1">
        <v>15.0</v>
      </c>
      <c r="E58" s="1" t="s">
        <v>3391</v>
      </c>
      <c r="F58" s="1" t="s">
        <v>18</v>
      </c>
      <c r="G58" s="1" t="s">
        <v>19</v>
      </c>
      <c r="H58" s="1" t="s">
        <v>3499</v>
      </c>
      <c r="I58" s="1" t="s">
        <v>3500</v>
      </c>
      <c r="J58" s="1" t="s">
        <v>3501</v>
      </c>
      <c r="K58" s="1" t="s">
        <v>3502</v>
      </c>
      <c r="L58" s="1">
        <v>-9.0</v>
      </c>
      <c r="M58" s="1">
        <v>0.005033333333333333</v>
      </c>
      <c r="N58" s="1">
        <v>7.233083333333333</v>
      </c>
      <c r="O58" s="1" t="s">
        <v>3396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1" t="s">
        <v>44</v>
      </c>
      <c r="B59" s="1" t="s">
        <v>16</v>
      </c>
      <c r="C59" s="1">
        <v>319.0</v>
      </c>
      <c r="D59" s="1">
        <v>0.0</v>
      </c>
      <c r="E59" s="1" t="s">
        <v>45</v>
      </c>
      <c r="F59" s="1" t="s">
        <v>27</v>
      </c>
      <c r="G59" s="1" t="s">
        <v>19</v>
      </c>
      <c r="H59" s="1" t="s">
        <v>3503</v>
      </c>
      <c r="I59" s="1" t="s">
        <v>3504</v>
      </c>
      <c r="J59" s="1" t="s">
        <v>3504</v>
      </c>
      <c r="K59" s="2"/>
      <c r="L59" s="1">
        <v>-5.0</v>
      </c>
      <c r="M59" s="1"/>
      <c r="N59" s="1">
        <v>9.764933333333333</v>
      </c>
      <c r="O59" s="1" t="s">
        <v>3372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" t="s">
        <v>44</v>
      </c>
      <c r="B60" s="1" t="s">
        <v>16</v>
      </c>
      <c r="C60" s="1">
        <v>329.0</v>
      </c>
      <c r="D60" s="1">
        <v>0.0</v>
      </c>
      <c r="E60" s="1" t="s">
        <v>45</v>
      </c>
      <c r="F60" s="1" t="s">
        <v>27</v>
      </c>
      <c r="G60" s="1" t="s">
        <v>19</v>
      </c>
      <c r="H60" s="1" t="s">
        <v>3505</v>
      </c>
      <c r="I60" s="1" t="s">
        <v>3506</v>
      </c>
      <c r="J60" s="1" t="s">
        <v>3506</v>
      </c>
      <c r="K60" s="2"/>
      <c r="L60" s="1">
        <v>-4.0</v>
      </c>
      <c r="M60" s="1"/>
      <c r="N60" s="1">
        <v>10.583916666666667</v>
      </c>
      <c r="O60" s="1" t="s">
        <v>3372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1" t="s">
        <v>25</v>
      </c>
      <c r="B61" s="1" t="s">
        <v>26</v>
      </c>
      <c r="C61" s="1">
        <v>866.0</v>
      </c>
      <c r="D61" s="1">
        <v>0.0</v>
      </c>
      <c r="E61" s="2"/>
      <c r="F61" s="1" t="s">
        <v>27</v>
      </c>
      <c r="G61" s="1" t="s">
        <v>19</v>
      </c>
      <c r="H61" s="1" t="s">
        <v>3507</v>
      </c>
      <c r="I61" s="1" t="s">
        <v>3508</v>
      </c>
      <c r="J61" s="1" t="s">
        <v>3508</v>
      </c>
      <c r="K61" s="2"/>
      <c r="L61" s="1">
        <v>-7.0</v>
      </c>
      <c r="M61" s="1"/>
      <c r="N61" s="1">
        <v>12.165883333333333</v>
      </c>
      <c r="O61" s="1" t="s">
        <v>3372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1" t="s">
        <v>25</v>
      </c>
      <c r="B62" s="1" t="s">
        <v>26</v>
      </c>
      <c r="C62" s="1">
        <v>368.0</v>
      </c>
      <c r="D62" s="1">
        <v>0.0</v>
      </c>
      <c r="E62" s="2"/>
      <c r="F62" s="1" t="s">
        <v>27</v>
      </c>
      <c r="G62" s="1" t="s">
        <v>19</v>
      </c>
      <c r="H62" s="1" t="s">
        <v>3509</v>
      </c>
      <c r="I62" s="1" t="s">
        <v>3510</v>
      </c>
      <c r="J62" s="1" t="s">
        <v>3510</v>
      </c>
      <c r="K62" s="2"/>
      <c r="L62" s="1">
        <v>-5.0</v>
      </c>
      <c r="M62" s="1"/>
      <c r="N62" s="1">
        <v>9.675366666666667</v>
      </c>
      <c r="O62" s="1" t="s">
        <v>3372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" t="s">
        <v>44</v>
      </c>
      <c r="B63" s="1" t="s">
        <v>16</v>
      </c>
      <c r="C63" s="1">
        <v>264.0</v>
      </c>
      <c r="D63" s="1">
        <v>0.0</v>
      </c>
      <c r="E63" s="1" t="s">
        <v>45</v>
      </c>
      <c r="F63" s="1" t="s">
        <v>27</v>
      </c>
      <c r="G63" s="1" t="s">
        <v>19</v>
      </c>
      <c r="H63" s="1" t="s">
        <v>3511</v>
      </c>
      <c r="I63" s="1" t="s">
        <v>3512</v>
      </c>
      <c r="J63" s="1" t="s">
        <v>3512</v>
      </c>
      <c r="K63" s="2"/>
      <c r="L63" s="1">
        <v>-8.0</v>
      </c>
      <c r="M63" s="1"/>
      <c r="N63" s="1">
        <v>6.278016666666667</v>
      </c>
      <c r="O63" s="1" t="s">
        <v>3372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1" t="s">
        <v>15</v>
      </c>
      <c r="B64" s="1" t="s">
        <v>16</v>
      </c>
      <c r="C64" s="1">
        <v>190.0</v>
      </c>
      <c r="D64" s="1">
        <v>59.0</v>
      </c>
      <c r="E64" s="2"/>
      <c r="F64" s="1" t="s">
        <v>39</v>
      </c>
      <c r="G64" s="1" t="s">
        <v>19</v>
      </c>
      <c r="H64" s="1" t="s">
        <v>3513</v>
      </c>
      <c r="I64" s="1" t="s">
        <v>3514</v>
      </c>
      <c r="J64" s="1" t="s">
        <v>42</v>
      </c>
      <c r="K64" s="2"/>
      <c r="L64" s="1">
        <v>661.0</v>
      </c>
      <c r="M64" s="1"/>
      <c r="N64" s="1">
        <v>11.764133333333334</v>
      </c>
      <c r="O64" s="1" t="s">
        <v>3396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" t="s">
        <v>25</v>
      </c>
      <c r="B65" s="1" t="s">
        <v>867</v>
      </c>
      <c r="C65" s="1">
        <v>528.0</v>
      </c>
      <c r="D65" s="1">
        <v>0.0</v>
      </c>
      <c r="E65" s="2"/>
      <c r="F65" s="1" t="s">
        <v>27</v>
      </c>
      <c r="G65" s="1" t="s">
        <v>19</v>
      </c>
      <c r="H65" s="1" t="s">
        <v>3515</v>
      </c>
      <c r="I65" s="1" t="s">
        <v>3516</v>
      </c>
      <c r="J65" s="1" t="s">
        <v>3516</v>
      </c>
      <c r="K65" s="2"/>
      <c r="L65" s="1">
        <v>-7.0</v>
      </c>
      <c r="M65" s="1"/>
      <c r="N65" s="1">
        <v>11.310116666666667</v>
      </c>
      <c r="O65" s="1" t="s">
        <v>3372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" t="s">
        <v>15</v>
      </c>
      <c r="B66" s="1" t="s">
        <v>16</v>
      </c>
      <c r="C66" s="1">
        <v>247.0</v>
      </c>
      <c r="D66" s="1">
        <v>62.0</v>
      </c>
      <c r="E66" s="2"/>
      <c r="F66" s="1" t="s">
        <v>39</v>
      </c>
      <c r="G66" s="1" t="s">
        <v>52</v>
      </c>
      <c r="H66" s="1" t="s">
        <v>3517</v>
      </c>
      <c r="I66" s="1" t="s">
        <v>3518</v>
      </c>
      <c r="J66" s="1" t="s">
        <v>42</v>
      </c>
      <c r="K66" s="2"/>
      <c r="L66" s="1">
        <v>659.0</v>
      </c>
      <c r="M66" s="1"/>
      <c r="N66" s="1">
        <v>22.4779</v>
      </c>
      <c r="O66" s="1" t="s">
        <v>3396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1" t="s">
        <v>44</v>
      </c>
      <c r="B67" s="1" t="s">
        <v>16</v>
      </c>
      <c r="C67" s="1">
        <v>264.0</v>
      </c>
      <c r="D67" s="1">
        <v>0.0</v>
      </c>
      <c r="E67" s="1" t="s">
        <v>45</v>
      </c>
      <c r="F67" s="1" t="s">
        <v>27</v>
      </c>
      <c r="G67" s="1" t="s">
        <v>19</v>
      </c>
      <c r="H67" s="1" t="s">
        <v>3519</v>
      </c>
      <c r="I67" s="1" t="s">
        <v>3520</v>
      </c>
      <c r="J67" s="1" t="s">
        <v>3520</v>
      </c>
      <c r="K67" s="2"/>
      <c r="L67" s="1">
        <v>-8.0</v>
      </c>
      <c r="M67" s="1"/>
      <c r="N67" s="1">
        <v>6.56025</v>
      </c>
      <c r="O67" s="1" t="s">
        <v>3372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1" t="s">
        <v>44</v>
      </c>
      <c r="B68" s="1" t="s">
        <v>16</v>
      </c>
      <c r="C68" s="1">
        <v>329.0</v>
      </c>
      <c r="D68" s="1">
        <v>0.0</v>
      </c>
      <c r="E68" s="1" t="s">
        <v>45</v>
      </c>
      <c r="F68" s="1" t="s">
        <v>27</v>
      </c>
      <c r="G68" s="1" t="s">
        <v>19</v>
      </c>
      <c r="H68" s="1" t="s">
        <v>3521</v>
      </c>
      <c r="I68" s="1" t="s">
        <v>3522</v>
      </c>
      <c r="J68" s="1" t="s">
        <v>3522</v>
      </c>
      <c r="K68" s="2"/>
      <c r="L68" s="1">
        <v>-9.0</v>
      </c>
      <c r="M68" s="1"/>
      <c r="N68" s="1">
        <v>5.36645</v>
      </c>
      <c r="O68" s="1" t="s">
        <v>3372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" t="s">
        <v>44</v>
      </c>
      <c r="B69" s="1" t="s">
        <v>16</v>
      </c>
      <c r="C69" s="3">
        <v>545.0</v>
      </c>
      <c r="D69" s="1">
        <v>0.0</v>
      </c>
      <c r="E69" s="1" t="s">
        <v>45</v>
      </c>
      <c r="F69" s="1" t="s">
        <v>27</v>
      </c>
      <c r="G69" s="1" t="s">
        <v>19</v>
      </c>
      <c r="H69" s="1" t="s">
        <v>3523</v>
      </c>
      <c r="I69" s="1" t="s">
        <v>3524</v>
      </c>
      <c r="J69" s="1" t="s">
        <v>3524</v>
      </c>
      <c r="K69" s="2"/>
      <c r="L69" s="1">
        <v>-5.0</v>
      </c>
      <c r="M69" s="1"/>
      <c r="N69" s="1">
        <v>14.3144</v>
      </c>
      <c r="O69" s="1" t="s">
        <v>3372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1" t="s">
        <v>44</v>
      </c>
      <c r="B70" s="1" t="s">
        <v>16</v>
      </c>
      <c r="C70" s="1">
        <v>264.0</v>
      </c>
      <c r="D70" s="1">
        <v>0.0</v>
      </c>
      <c r="E70" s="1" t="s">
        <v>45</v>
      </c>
      <c r="F70" s="1" t="s">
        <v>27</v>
      </c>
      <c r="G70" s="1" t="s">
        <v>19</v>
      </c>
      <c r="H70" s="1" t="s">
        <v>3525</v>
      </c>
      <c r="I70" s="1" t="s">
        <v>3526</v>
      </c>
      <c r="J70" s="1" t="s">
        <v>3526</v>
      </c>
      <c r="K70" s="2"/>
      <c r="L70" s="1">
        <v>-6.0</v>
      </c>
      <c r="M70" s="1"/>
      <c r="N70" s="1">
        <v>8.772033333333333</v>
      </c>
      <c r="O70" s="1" t="s">
        <v>3372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1" t="s">
        <v>25</v>
      </c>
      <c r="B71" s="1" t="s">
        <v>26</v>
      </c>
      <c r="C71" s="1">
        <v>693.0</v>
      </c>
      <c r="D71" s="1">
        <v>0.0</v>
      </c>
      <c r="E71" s="2"/>
      <c r="F71" s="1" t="s">
        <v>27</v>
      </c>
      <c r="G71" s="1" t="s">
        <v>19</v>
      </c>
      <c r="H71" s="1" t="s">
        <v>3527</v>
      </c>
      <c r="I71" s="1" t="s">
        <v>3528</v>
      </c>
      <c r="J71" s="1" t="s">
        <v>3528</v>
      </c>
      <c r="K71" s="2"/>
      <c r="L71" s="1">
        <v>-4.0</v>
      </c>
      <c r="M71" s="1"/>
      <c r="N71" s="1">
        <v>15.6359</v>
      </c>
      <c r="O71" s="1" t="s">
        <v>3372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" t="s">
        <v>25</v>
      </c>
      <c r="B72" s="1" t="s">
        <v>26</v>
      </c>
      <c r="C72" s="1">
        <v>356.0</v>
      </c>
      <c r="D72" s="1">
        <v>0.0</v>
      </c>
      <c r="E72" s="2"/>
      <c r="F72" s="1" t="s">
        <v>27</v>
      </c>
      <c r="G72" s="1" t="s">
        <v>19</v>
      </c>
      <c r="H72" s="1" t="s">
        <v>3529</v>
      </c>
      <c r="I72" s="1" t="s">
        <v>3530</v>
      </c>
      <c r="J72" s="1" t="s">
        <v>3530</v>
      </c>
      <c r="K72" s="2"/>
      <c r="L72" s="1">
        <v>-6.0</v>
      </c>
      <c r="M72" s="1"/>
      <c r="N72" s="1">
        <v>8.080583333333333</v>
      </c>
      <c r="O72" s="1" t="s">
        <v>3372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1" t="s">
        <v>15</v>
      </c>
      <c r="B73" s="1" t="s">
        <v>16</v>
      </c>
      <c r="C73" s="3">
        <v>443.0</v>
      </c>
      <c r="D73" s="1">
        <v>0.0</v>
      </c>
      <c r="E73" s="1" t="s">
        <v>45</v>
      </c>
      <c r="F73" s="1" t="s">
        <v>18</v>
      </c>
      <c r="G73" s="1" t="s">
        <v>35</v>
      </c>
      <c r="H73" s="1" t="s">
        <v>3531</v>
      </c>
      <c r="I73" s="1" t="s">
        <v>3532</v>
      </c>
      <c r="J73" s="1" t="s">
        <v>3533</v>
      </c>
      <c r="K73" s="1" t="s">
        <v>3534</v>
      </c>
      <c r="L73" s="1">
        <v>-6.0</v>
      </c>
      <c r="M73" s="1">
        <v>0.9278833333333333</v>
      </c>
      <c r="N73" s="1">
        <v>7.5976333333333335</v>
      </c>
      <c r="O73" s="1" t="s">
        <v>3396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1" t="s">
        <v>25</v>
      </c>
      <c r="B74" s="1" t="s">
        <v>26</v>
      </c>
      <c r="C74" s="1">
        <v>264.0</v>
      </c>
      <c r="D74" s="1">
        <v>0.0</v>
      </c>
      <c r="E74" s="2"/>
      <c r="F74" s="1" t="s">
        <v>27</v>
      </c>
      <c r="G74" s="1" t="s">
        <v>19</v>
      </c>
      <c r="H74" s="1" t="s">
        <v>3535</v>
      </c>
      <c r="I74" s="1" t="s">
        <v>3536</v>
      </c>
      <c r="J74" s="1" t="s">
        <v>3536</v>
      </c>
      <c r="K74" s="2"/>
      <c r="L74" s="1">
        <v>-7.0</v>
      </c>
      <c r="M74" s="1"/>
      <c r="N74" s="1">
        <v>7.168583333333333</v>
      </c>
      <c r="O74" s="1" t="s">
        <v>3372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1" t="s">
        <v>15</v>
      </c>
      <c r="B75" s="1" t="s">
        <v>16</v>
      </c>
      <c r="C75" s="1">
        <v>364.0</v>
      </c>
      <c r="D75" s="1">
        <v>0.0</v>
      </c>
      <c r="E75" s="1" t="s">
        <v>3391</v>
      </c>
      <c r="F75" s="1" t="s">
        <v>18</v>
      </c>
      <c r="G75" s="1" t="s">
        <v>19</v>
      </c>
      <c r="H75" s="1" t="s">
        <v>3537</v>
      </c>
      <c r="I75" s="1" t="s">
        <v>3538</v>
      </c>
      <c r="J75" s="1" t="s">
        <v>3539</v>
      </c>
      <c r="K75" s="1" t="s">
        <v>3540</v>
      </c>
      <c r="L75" s="1">
        <v>0.0</v>
      </c>
      <c r="M75" s="1">
        <v>0.16166666666666665</v>
      </c>
      <c r="N75" s="1">
        <v>9.86065</v>
      </c>
      <c r="O75" s="1" t="s">
        <v>3396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" t="s">
        <v>15</v>
      </c>
      <c r="B76" s="1" t="s">
        <v>16</v>
      </c>
      <c r="C76" s="1">
        <v>309.0</v>
      </c>
      <c r="D76" s="1">
        <v>0.0</v>
      </c>
      <c r="E76" s="1" t="s">
        <v>3391</v>
      </c>
      <c r="F76" s="1" t="s">
        <v>18</v>
      </c>
      <c r="G76" s="1" t="s">
        <v>19</v>
      </c>
      <c r="H76" s="1" t="s">
        <v>3541</v>
      </c>
      <c r="I76" s="1" t="s">
        <v>3542</v>
      </c>
      <c r="J76" s="1" t="s">
        <v>3543</v>
      </c>
      <c r="K76" s="1" t="s">
        <v>3544</v>
      </c>
      <c r="L76" s="1">
        <v>-1.0</v>
      </c>
      <c r="M76" s="1">
        <v>0.005366666666666666</v>
      </c>
      <c r="N76" s="1">
        <v>6.846916666666667</v>
      </c>
      <c r="O76" s="1" t="s">
        <v>3396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" t="s">
        <v>15</v>
      </c>
      <c r="B77" s="3" t="s">
        <v>16</v>
      </c>
      <c r="C77" s="1">
        <v>558.0</v>
      </c>
      <c r="D77" s="1">
        <v>0.0</v>
      </c>
      <c r="E77" s="1" t="s">
        <v>3391</v>
      </c>
      <c r="F77" s="1" t="s">
        <v>18</v>
      </c>
      <c r="G77" s="1" t="s">
        <v>19</v>
      </c>
      <c r="H77" s="1" t="s">
        <v>3545</v>
      </c>
      <c r="I77" s="1" t="s">
        <v>3546</v>
      </c>
      <c r="J77" s="1" t="s">
        <v>3547</v>
      </c>
      <c r="K77" s="1" t="s">
        <v>3548</v>
      </c>
      <c r="L77" s="1">
        <v>9.0</v>
      </c>
      <c r="M77" s="1">
        <v>0.004233333333333334</v>
      </c>
      <c r="N77" s="1">
        <v>18.8537</v>
      </c>
      <c r="O77" s="1" t="s">
        <v>3396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1" t="s">
        <v>15</v>
      </c>
      <c r="B78" s="1" t="s">
        <v>16</v>
      </c>
      <c r="C78" s="1">
        <v>613.0</v>
      </c>
      <c r="D78" s="1">
        <v>0.0</v>
      </c>
      <c r="E78" s="1" t="s">
        <v>45</v>
      </c>
      <c r="F78" s="1" t="s">
        <v>18</v>
      </c>
      <c r="G78" s="1" t="s">
        <v>19</v>
      </c>
      <c r="H78" s="1" t="s">
        <v>3549</v>
      </c>
      <c r="I78" s="1" t="s">
        <v>3550</v>
      </c>
      <c r="J78" s="1" t="s">
        <v>3551</v>
      </c>
      <c r="K78" s="1" t="s">
        <v>3552</v>
      </c>
      <c r="L78" s="1">
        <v>-14.0</v>
      </c>
      <c r="M78" s="1">
        <v>5.050983333333333</v>
      </c>
      <c r="N78" s="1">
        <v>15.0817</v>
      </c>
      <c r="O78" s="1" t="s">
        <v>3396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" t="s">
        <v>25</v>
      </c>
      <c r="B79" s="1" t="s">
        <v>867</v>
      </c>
      <c r="C79" s="1">
        <v>324.0</v>
      </c>
      <c r="D79" s="1">
        <v>0.0</v>
      </c>
      <c r="E79" s="2"/>
      <c r="F79" s="1" t="s">
        <v>27</v>
      </c>
      <c r="G79" s="1" t="s">
        <v>35</v>
      </c>
      <c r="H79" s="1" t="s">
        <v>3553</v>
      </c>
      <c r="I79" s="1" t="s">
        <v>3554</v>
      </c>
      <c r="J79" s="1" t="s">
        <v>3554</v>
      </c>
      <c r="K79" s="2"/>
      <c r="L79" s="1">
        <v>-3.0</v>
      </c>
      <c r="M79" s="1"/>
      <c r="N79" s="1">
        <v>11.412233333333333</v>
      </c>
      <c r="O79" s="1" t="s">
        <v>3372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1" t="s">
        <v>25</v>
      </c>
      <c r="B80" s="1" t="s">
        <v>26</v>
      </c>
      <c r="C80" s="1">
        <v>324.0</v>
      </c>
      <c r="D80" s="1">
        <v>0.0</v>
      </c>
      <c r="E80" s="2"/>
      <c r="F80" s="1" t="s">
        <v>27</v>
      </c>
      <c r="G80" s="1" t="s">
        <v>35</v>
      </c>
      <c r="H80" s="1" t="s">
        <v>3555</v>
      </c>
      <c r="I80" s="1" t="s">
        <v>3556</v>
      </c>
      <c r="J80" s="1" t="s">
        <v>3556</v>
      </c>
      <c r="K80" s="2"/>
      <c r="L80" s="1">
        <v>-4.0</v>
      </c>
      <c r="M80" s="1"/>
      <c r="N80" s="1">
        <v>10.129416666666666</v>
      </c>
      <c r="O80" s="1" t="s">
        <v>3372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" t="s">
        <v>25</v>
      </c>
      <c r="B81" s="1" t="s">
        <v>26</v>
      </c>
      <c r="C81" s="1">
        <v>329.0</v>
      </c>
      <c r="D81" s="1">
        <v>0.0</v>
      </c>
      <c r="E81" s="2"/>
      <c r="F81" s="1" t="s">
        <v>27</v>
      </c>
      <c r="G81" s="1" t="s">
        <v>19</v>
      </c>
      <c r="H81" s="1" t="s">
        <v>3557</v>
      </c>
      <c r="I81" s="1" t="s">
        <v>3558</v>
      </c>
      <c r="J81" s="1" t="s">
        <v>3558</v>
      </c>
      <c r="K81" s="2"/>
      <c r="L81" s="1">
        <v>-7.0</v>
      </c>
      <c r="M81" s="1"/>
      <c r="N81" s="1">
        <v>7.990466666666666</v>
      </c>
      <c r="O81" s="1" t="s">
        <v>3372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" t="s">
        <v>44</v>
      </c>
      <c r="B82" s="1" t="s">
        <v>16</v>
      </c>
      <c r="C82" s="1">
        <v>414.0</v>
      </c>
      <c r="D82" s="1">
        <v>0.0</v>
      </c>
      <c r="E82" s="1" t="s">
        <v>45</v>
      </c>
      <c r="F82" s="1" t="s">
        <v>27</v>
      </c>
      <c r="G82" s="1" t="s">
        <v>19</v>
      </c>
      <c r="H82" s="1" t="s">
        <v>3559</v>
      </c>
      <c r="I82" s="1" t="s">
        <v>3560</v>
      </c>
      <c r="J82" s="1" t="s">
        <v>3560</v>
      </c>
      <c r="K82" s="2"/>
      <c r="L82" s="1">
        <v>-7.0</v>
      </c>
      <c r="M82" s="1"/>
      <c r="N82" s="1">
        <v>7.1566</v>
      </c>
      <c r="O82" s="1" t="s">
        <v>3372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1" t="s">
        <v>15</v>
      </c>
      <c r="B83" s="1" t="s">
        <v>16</v>
      </c>
      <c r="C83" s="1">
        <v>489.0</v>
      </c>
      <c r="D83" s="1">
        <v>128.0</v>
      </c>
      <c r="E83" s="2"/>
      <c r="F83" s="1" t="s">
        <v>39</v>
      </c>
      <c r="G83" s="1" t="s">
        <v>19</v>
      </c>
      <c r="H83" s="1" t="s">
        <v>3561</v>
      </c>
      <c r="I83" s="1" t="s">
        <v>3562</v>
      </c>
      <c r="J83" s="1" t="s">
        <v>42</v>
      </c>
      <c r="K83" s="2"/>
      <c r="L83" s="1">
        <v>706.0</v>
      </c>
      <c r="M83" s="1"/>
      <c r="N83" s="1">
        <v>11.089483333333334</v>
      </c>
      <c r="O83" s="1" t="s">
        <v>3396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1" t="s">
        <v>15</v>
      </c>
      <c r="B84" s="1" t="s">
        <v>16</v>
      </c>
      <c r="C84" s="1">
        <v>380.0</v>
      </c>
      <c r="D84" s="1">
        <v>118.0</v>
      </c>
      <c r="E84" s="2"/>
      <c r="F84" s="1" t="s">
        <v>39</v>
      </c>
      <c r="G84" s="1" t="s">
        <v>19</v>
      </c>
      <c r="H84" s="1" t="s">
        <v>3563</v>
      </c>
      <c r="I84" s="1" t="s">
        <v>3564</v>
      </c>
      <c r="J84" s="1" t="s">
        <v>42</v>
      </c>
      <c r="K84" s="2"/>
      <c r="L84" s="1">
        <v>708.0</v>
      </c>
      <c r="M84" s="1"/>
      <c r="N84" s="1">
        <v>11.49145</v>
      </c>
      <c r="O84" s="1" t="s">
        <v>3396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1" t="s">
        <v>25</v>
      </c>
      <c r="B85" s="1" t="s">
        <v>26</v>
      </c>
      <c r="C85" s="3">
        <v>448.0</v>
      </c>
      <c r="D85" s="1">
        <v>0.0</v>
      </c>
      <c r="E85" s="2"/>
      <c r="F85" s="1" t="s">
        <v>27</v>
      </c>
      <c r="G85" s="1" t="s">
        <v>19</v>
      </c>
      <c r="H85" s="1" t="s">
        <v>3565</v>
      </c>
      <c r="I85" s="1" t="s">
        <v>3566</v>
      </c>
      <c r="J85" s="1" t="s">
        <v>3566</v>
      </c>
      <c r="K85" s="2"/>
      <c r="L85" s="1">
        <v>-4.0</v>
      </c>
      <c r="M85" s="1"/>
      <c r="N85" s="1">
        <v>10.0175</v>
      </c>
      <c r="O85" s="1" t="s">
        <v>3372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1" t="s">
        <v>25</v>
      </c>
      <c r="B86" s="1" t="s">
        <v>26</v>
      </c>
      <c r="C86" s="1">
        <v>471.0</v>
      </c>
      <c r="D86" s="1">
        <v>0.0</v>
      </c>
      <c r="E86" s="2"/>
      <c r="F86" s="1" t="s">
        <v>27</v>
      </c>
      <c r="G86" s="1" t="s">
        <v>19</v>
      </c>
      <c r="H86" s="1" t="s">
        <v>3567</v>
      </c>
      <c r="I86" s="1" t="s">
        <v>3568</v>
      </c>
      <c r="J86" s="1" t="s">
        <v>3568</v>
      </c>
      <c r="K86" s="2"/>
      <c r="L86" s="1">
        <v>-3.0</v>
      </c>
      <c r="M86" s="1"/>
      <c r="N86" s="1">
        <v>11.64095</v>
      </c>
      <c r="O86" s="1" t="s">
        <v>3372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" t="s">
        <v>44</v>
      </c>
      <c r="B87" s="1" t="s">
        <v>16</v>
      </c>
      <c r="C87" s="1">
        <v>413.0</v>
      </c>
      <c r="D87" s="1">
        <v>0.0</v>
      </c>
      <c r="E87" s="1" t="s">
        <v>45</v>
      </c>
      <c r="F87" s="1" t="s">
        <v>27</v>
      </c>
      <c r="G87" s="1" t="s">
        <v>19</v>
      </c>
      <c r="H87" s="1" t="s">
        <v>3569</v>
      </c>
      <c r="I87" s="1" t="s">
        <v>3570</v>
      </c>
      <c r="J87" s="1" t="s">
        <v>3570</v>
      </c>
      <c r="K87" s="2"/>
      <c r="L87" s="1">
        <v>-1.0</v>
      </c>
      <c r="M87" s="1"/>
      <c r="N87" s="1">
        <v>13.241783333333334</v>
      </c>
      <c r="O87" s="1" t="s">
        <v>3372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" t="s">
        <v>44</v>
      </c>
      <c r="B88" s="1" t="s">
        <v>16</v>
      </c>
      <c r="C88" s="3">
        <v>329.0</v>
      </c>
      <c r="D88" s="1">
        <v>0.0</v>
      </c>
      <c r="E88" s="1" t="s">
        <v>45</v>
      </c>
      <c r="F88" s="1" t="s">
        <v>27</v>
      </c>
      <c r="G88" s="1" t="s">
        <v>19</v>
      </c>
      <c r="H88" s="1" t="s">
        <v>3571</v>
      </c>
      <c r="I88" s="1" t="s">
        <v>3572</v>
      </c>
      <c r="J88" s="1" t="s">
        <v>3572</v>
      </c>
      <c r="K88" s="2"/>
      <c r="L88" s="1">
        <v>-7.0</v>
      </c>
      <c r="M88" s="1"/>
      <c r="N88" s="1">
        <v>7.901983333333333</v>
      </c>
      <c r="O88" s="1" t="s">
        <v>3372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" t="s">
        <v>15</v>
      </c>
      <c r="B89" s="1" t="s">
        <v>16</v>
      </c>
      <c r="C89" s="1">
        <v>612.0</v>
      </c>
      <c r="D89" s="1">
        <v>0.0</v>
      </c>
      <c r="E89" s="1" t="s">
        <v>45</v>
      </c>
      <c r="F89" s="1" t="s">
        <v>18</v>
      </c>
      <c r="G89" s="1" t="s">
        <v>19</v>
      </c>
      <c r="H89" s="1" t="s">
        <v>3573</v>
      </c>
      <c r="I89" s="1" t="s">
        <v>3574</v>
      </c>
      <c r="J89" s="1" t="s">
        <v>3575</v>
      </c>
      <c r="K89" s="1" t="s">
        <v>3576</v>
      </c>
      <c r="L89" s="1">
        <v>-15.0</v>
      </c>
      <c r="M89" s="1">
        <v>0.6137333333333334</v>
      </c>
      <c r="N89" s="1">
        <v>8.350283333333334</v>
      </c>
      <c r="O89" s="1" t="s">
        <v>3396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" t="s">
        <v>44</v>
      </c>
      <c r="B90" s="1" t="s">
        <v>16</v>
      </c>
      <c r="C90" s="1">
        <v>755.0</v>
      </c>
      <c r="D90" s="1">
        <v>0.0</v>
      </c>
      <c r="E90" s="1" t="s">
        <v>45</v>
      </c>
      <c r="F90" s="1" t="s">
        <v>27</v>
      </c>
      <c r="G90" s="1" t="s">
        <v>19</v>
      </c>
      <c r="H90" s="1" t="s">
        <v>3577</v>
      </c>
      <c r="I90" s="1" t="s">
        <v>3578</v>
      </c>
      <c r="J90" s="1" t="s">
        <v>3578</v>
      </c>
      <c r="K90" s="2"/>
      <c r="L90" s="1">
        <v>-9.0</v>
      </c>
      <c r="M90" s="1"/>
      <c r="N90" s="1">
        <v>10.331733333333334</v>
      </c>
      <c r="O90" s="1" t="s">
        <v>3372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" t="s">
        <v>15</v>
      </c>
      <c r="B91" s="1" t="s">
        <v>16</v>
      </c>
      <c r="C91" s="1">
        <v>488.0</v>
      </c>
      <c r="D91" s="1">
        <v>30.0</v>
      </c>
      <c r="E91" s="1" t="s">
        <v>3391</v>
      </c>
      <c r="F91" s="1" t="s">
        <v>18</v>
      </c>
      <c r="G91" s="1" t="s">
        <v>19</v>
      </c>
      <c r="H91" s="1" t="s">
        <v>3579</v>
      </c>
      <c r="I91" s="1" t="s">
        <v>3580</v>
      </c>
      <c r="J91" s="1" t="s">
        <v>3581</v>
      </c>
      <c r="K91" s="1" t="s">
        <v>3582</v>
      </c>
      <c r="L91" s="1">
        <v>-6.0</v>
      </c>
      <c r="M91" s="1">
        <v>0.0103</v>
      </c>
      <c r="N91" s="1">
        <v>9.794116666666667</v>
      </c>
      <c r="O91" s="1" t="s">
        <v>3396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" t="s">
        <v>25</v>
      </c>
      <c r="B92" s="1" t="s">
        <v>26</v>
      </c>
      <c r="C92" s="1">
        <v>665.0</v>
      </c>
      <c r="D92" s="1">
        <v>0.0</v>
      </c>
      <c r="E92" s="2"/>
      <c r="F92" s="1" t="s">
        <v>27</v>
      </c>
      <c r="G92" s="1" t="s">
        <v>19</v>
      </c>
      <c r="H92" s="1" t="s">
        <v>3583</v>
      </c>
      <c r="I92" s="1" t="s">
        <v>3584</v>
      </c>
      <c r="J92" s="1" t="s">
        <v>3584</v>
      </c>
      <c r="K92" s="2"/>
      <c r="L92" s="1">
        <v>-11.0</v>
      </c>
      <c r="M92" s="1"/>
      <c r="N92" s="1">
        <v>8.644433333333334</v>
      </c>
      <c r="O92" s="1" t="s">
        <v>3372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" t="s">
        <v>44</v>
      </c>
      <c r="B93" s="1" t="s">
        <v>16</v>
      </c>
      <c r="C93" s="1">
        <v>728.0</v>
      </c>
      <c r="D93" s="1">
        <v>0.0</v>
      </c>
      <c r="E93" s="1" t="s">
        <v>45</v>
      </c>
      <c r="F93" s="1" t="s">
        <v>27</v>
      </c>
      <c r="G93" s="1" t="s">
        <v>19</v>
      </c>
      <c r="H93" s="1" t="s">
        <v>3585</v>
      </c>
      <c r="I93" s="1" t="s">
        <v>3586</v>
      </c>
      <c r="J93" s="1" t="s">
        <v>3586</v>
      </c>
      <c r="K93" s="2"/>
      <c r="L93" s="1">
        <v>-13.0</v>
      </c>
      <c r="M93" s="1"/>
      <c r="N93" s="1">
        <v>6.92015</v>
      </c>
      <c r="O93" s="1" t="s">
        <v>3372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" t="s">
        <v>15</v>
      </c>
      <c r="B94" s="1" t="s">
        <v>16</v>
      </c>
      <c r="C94" s="1">
        <v>463.0</v>
      </c>
      <c r="D94" s="1">
        <v>0.0</v>
      </c>
      <c r="E94" s="1" t="s">
        <v>3391</v>
      </c>
      <c r="F94" s="1" t="s">
        <v>18</v>
      </c>
      <c r="G94" s="1" t="s">
        <v>35</v>
      </c>
      <c r="H94" s="1" t="s">
        <v>3587</v>
      </c>
      <c r="I94" s="1" t="s">
        <v>3588</v>
      </c>
      <c r="J94" s="1" t="s">
        <v>3589</v>
      </c>
      <c r="K94" s="1" t="s">
        <v>3590</v>
      </c>
      <c r="L94" s="1">
        <v>3.0</v>
      </c>
      <c r="M94" s="1">
        <v>0.005216666666666666</v>
      </c>
      <c r="N94" s="1">
        <v>10.160783333333333</v>
      </c>
      <c r="O94" s="1" t="s">
        <v>3396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" t="s">
        <v>15</v>
      </c>
      <c r="B95" s="1" t="s">
        <v>16</v>
      </c>
      <c r="C95" s="1">
        <v>326.0</v>
      </c>
      <c r="D95" s="1">
        <v>0.0</v>
      </c>
      <c r="E95" s="1" t="s">
        <v>3391</v>
      </c>
      <c r="F95" s="1" t="s">
        <v>18</v>
      </c>
      <c r="G95" s="1" t="s">
        <v>19</v>
      </c>
      <c r="H95" s="1" t="s">
        <v>3591</v>
      </c>
      <c r="I95" s="1" t="s">
        <v>3592</v>
      </c>
      <c r="J95" s="1" t="s">
        <v>3593</v>
      </c>
      <c r="K95" s="1" t="s">
        <v>3594</v>
      </c>
      <c r="L95" s="1">
        <v>-6.0</v>
      </c>
      <c r="M95" s="1">
        <v>0.03133333333333333</v>
      </c>
      <c r="N95" s="1">
        <v>6.072883333333333</v>
      </c>
      <c r="O95" s="1" t="s">
        <v>3396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" t="s">
        <v>25</v>
      </c>
      <c r="B96" s="1" t="s">
        <v>26</v>
      </c>
      <c r="C96" s="1">
        <v>264.0</v>
      </c>
      <c r="D96" s="1">
        <v>0.0</v>
      </c>
      <c r="E96" s="2"/>
      <c r="F96" s="1" t="s">
        <v>27</v>
      </c>
      <c r="G96" s="1" t="s">
        <v>19</v>
      </c>
      <c r="H96" s="1" t="s">
        <v>3595</v>
      </c>
      <c r="I96" s="1" t="s">
        <v>3596</v>
      </c>
      <c r="J96" s="1" t="s">
        <v>3596</v>
      </c>
      <c r="K96" s="2"/>
      <c r="L96" s="1">
        <v>-5.0</v>
      </c>
      <c r="M96" s="1"/>
      <c r="N96" s="1">
        <v>9.396</v>
      </c>
      <c r="O96" s="1" t="s">
        <v>3372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" t="s">
        <v>25</v>
      </c>
      <c r="B97" s="1" t="s">
        <v>26</v>
      </c>
      <c r="C97" s="1">
        <v>618.0</v>
      </c>
      <c r="D97" s="1">
        <v>0.0</v>
      </c>
      <c r="E97" s="2"/>
      <c r="F97" s="1" t="s">
        <v>27</v>
      </c>
      <c r="G97" s="1" t="s">
        <v>19</v>
      </c>
      <c r="H97" s="1" t="s">
        <v>3597</v>
      </c>
      <c r="I97" s="1" t="s">
        <v>3598</v>
      </c>
      <c r="J97" s="1" t="s">
        <v>3598</v>
      </c>
      <c r="K97" s="2"/>
      <c r="L97" s="1">
        <v>-7.0</v>
      </c>
      <c r="M97" s="1"/>
      <c r="N97" s="1">
        <v>11.617566666666667</v>
      </c>
      <c r="O97" s="1" t="s">
        <v>3372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" t="s">
        <v>44</v>
      </c>
      <c r="B98" s="1" t="s">
        <v>16</v>
      </c>
      <c r="C98" s="1">
        <v>423.0</v>
      </c>
      <c r="D98" s="1">
        <v>0.0</v>
      </c>
      <c r="E98" s="1" t="s">
        <v>45</v>
      </c>
      <c r="F98" s="1" t="s">
        <v>27</v>
      </c>
      <c r="G98" s="1" t="s">
        <v>19</v>
      </c>
      <c r="H98" s="1" t="s">
        <v>3599</v>
      </c>
      <c r="I98" s="1" t="s">
        <v>3600</v>
      </c>
      <c r="J98" s="1" t="s">
        <v>3600</v>
      </c>
      <c r="K98" s="2"/>
      <c r="L98" s="1">
        <v>-7.0</v>
      </c>
      <c r="M98" s="1"/>
      <c r="N98" s="1">
        <v>7.43755</v>
      </c>
      <c r="O98" s="1" t="s">
        <v>3372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" t="s">
        <v>25</v>
      </c>
      <c r="B99" s="1" t="s">
        <v>26</v>
      </c>
      <c r="C99" s="3">
        <v>299.0</v>
      </c>
      <c r="D99" s="1">
        <v>0.0</v>
      </c>
      <c r="E99" s="2"/>
      <c r="F99" s="1" t="s">
        <v>27</v>
      </c>
      <c r="G99" s="1" t="s">
        <v>19</v>
      </c>
      <c r="H99" s="1" t="s">
        <v>3601</v>
      </c>
      <c r="I99" s="1" t="s">
        <v>3602</v>
      </c>
      <c r="J99" s="1" t="s">
        <v>3602</v>
      </c>
      <c r="K99" s="2"/>
      <c r="L99" s="1">
        <v>-9.0</v>
      </c>
      <c r="M99" s="1"/>
      <c r="N99" s="1">
        <v>5.842783333333333</v>
      </c>
      <c r="O99" s="1" t="s">
        <v>3372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" t="s">
        <v>44</v>
      </c>
      <c r="B100" s="1" t="s">
        <v>16</v>
      </c>
      <c r="C100" s="3">
        <v>792.0</v>
      </c>
      <c r="D100" s="1">
        <v>0.0</v>
      </c>
      <c r="E100" s="1" t="s">
        <v>45</v>
      </c>
      <c r="F100" s="1" t="s">
        <v>27</v>
      </c>
      <c r="G100" s="1" t="s">
        <v>19</v>
      </c>
      <c r="H100" s="1" t="s">
        <v>3603</v>
      </c>
      <c r="I100" s="1" t="s">
        <v>3604</v>
      </c>
      <c r="J100" s="1" t="s">
        <v>3604</v>
      </c>
      <c r="K100" s="2"/>
      <c r="L100" s="1">
        <v>-9.0</v>
      </c>
      <c r="M100" s="1"/>
      <c r="N100" s="1">
        <v>10.871816666666666</v>
      </c>
      <c r="O100" s="1" t="s">
        <v>3372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" t="s">
        <v>44</v>
      </c>
      <c r="B101" s="1" t="s">
        <v>16</v>
      </c>
      <c r="C101" s="1">
        <v>478.0</v>
      </c>
      <c r="D101" s="1">
        <v>0.0</v>
      </c>
      <c r="E101" s="1" t="s">
        <v>45</v>
      </c>
      <c r="F101" s="1" t="s">
        <v>27</v>
      </c>
      <c r="G101" s="1" t="s">
        <v>19</v>
      </c>
      <c r="H101" s="1" t="s">
        <v>3605</v>
      </c>
      <c r="I101" s="1" t="s">
        <v>3606</v>
      </c>
      <c r="J101" s="1" t="s">
        <v>3606</v>
      </c>
      <c r="K101" s="2"/>
      <c r="L101" s="1">
        <v>-7.0</v>
      </c>
      <c r="M101" s="1"/>
      <c r="N101" s="1">
        <v>7.78765</v>
      </c>
      <c r="O101" s="1" t="s">
        <v>3372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" t="s">
        <v>25</v>
      </c>
      <c r="B102" s="1" t="s">
        <v>26</v>
      </c>
      <c r="C102" s="1">
        <v>329.0</v>
      </c>
      <c r="D102" s="1">
        <v>0.0</v>
      </c>
      <c r="E102" s="2"/>
      <c r="F102" s="1" t="s">
        <v>27</v>
      </c>
      <c r="G102" s="1" t="s">
        <v>19</v>
      </c>
      <c r="H102" s="1" t="s">
        <v>3607</v>
      </c>
      <c r="I102" s="1" t="s">
        <v>3608</v>
      </c>
      <c r="J102" s="1" t="s">
        <v>3608</v>
      </c>
      <c r="K102" s="2"/>
      <c r="L102" s="1">
        <v>-3.0</v>
      </c>
      <c r="M102" s="1"/>
      <c r="N102" s="1">
        <v>11.298666666666668</v>
      </c>
      <c r="O102" s="1" t="s">
        <v>3372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" t="s">
        <v>44</v>
      </c>
      <c r="B103" s="1" t="s">
        <v>16</v>
      </c>
      <c r="C103" s="1">
        <v>1156.0</v>
      </c>
      <c r="D103" s="1">
        <v>0.0</v>
      </c>
      <c r="E103" s="1" t="s">
        <v>45</v>
      </c>
      <c r="F103" s="1" t="s">
        <v>27</v>
      </c>
      <c r="G103" s="1" t="s">
        <v>19</v>
      </c>
      <c r="H103" s="1" t="s">
        <v>3609</v>
      </c>
      <c r="I103" s="1" t="s">
        <v>3610</v>
      </c>
      <c r="J103" s="1" t="s">
        <v>3610</v>
      </c>
      <c r="K103" s="2"/>
      <c r="L103" s="1">
        <v>-5.0</v>
      </c>
      <c r="M103" s="1"/>
      <c r="N103" s="1">
        <v>14.106483333333333</v>
      </c>
      <c r="O103" s="1" t="s">
        <v>3372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" t="s">
        <v>25</v>
      </c>
      <c r="B104" s="1" t="s">
        <v>26</v>
      </c>
      <c r="C104" s="1">
        <v>289.0</v>
      </c>
      <c r="D104" s="1">
        <v>0.0</v>
      </c>
      <c r="E104" s="2"/>
      <c r="F104" s="1" t="s">
        <v>27</v>
      </c>
      <c r="G104" s="1" t="s">
        <v>19</v>
      </c>
      <c r="H104" s="1" t="s">
        <v>3611</v>
      </c>
      <c r="I104" s="1" t="s">
        <v>3612</v>
      </c>
      <c r="J104" s="1" t="s">
        <v>3612</v>
      </c>
      <c r="K104" s="2"/>
      <c r="L104" s="1">
        <v>-7.0</v>
      </c>
      <c r="M104" s="1"/>
      <c r="N104" s="1">
        <v>7.272866666666666</v>
      </c>
      <c r="O104" s="1" t="s">
        <v>3372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" t="s">
        <v>15</v>
      </c>
      <c r="B105" s="1" t="s">
        <v>16</v>
      </c>
      <c r="C105" s="1">
        <v>278.0</v>
      </c>
      <c r="D105" s="1">
        <v>0.0</v>
      </c>
      <c r="E105" s="1" t="s">
        <v>45</v>
      </c>
      <c r="F105" s="1" t="s">
        <v>18</v>
      </c>
      <c r="G105" s="1" t="s">
        <v>35</v>
      </c>
      <c r="H105" s="1" t="s">
        <v>3613</v>
      </c>
      <c r="I105" s="1" t="s">
        <v>3614</v>
      </c>
      <c r="J105" s="1" t="s">
        <v>3615</v>
      </c>
      <c r="K105" s="1" t="s">
        <v>3616</v>
      </c>
      <c r="L105" s="1">
        <v>-11.0</v>
      </c>
      <c r="M105" s="1">
        <v>4.5442833333333335</v>
      </c>
      <c r="N105" s="1">
        <v>11.653583333333334</v>
      </c>
      <c r="O105" s="1" t="s">
        <v>3396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" t="s">
        <v>25</v>
      </c>
      <c r="B106" s="1" t="s">
        <v>26</v>
      </c>
      <c r="C106" s="1">
        <v>264.0</v>
      </c>
      <c r="D106" s="1">
        <v>0.0</v>
      </c>
      <c r="E106" s="2"/>
      <c r="F106" s="1" t="s">
        <v>27</v>
      </c>
      <c r="G106" s="1" t="s">
        <v>19</v>
      </c>
      <c r="H106" s="1" t="s">
        <v>3617</v>
      </c>
      <c r="I106" s="1" t="s">
        <v>3618</v>
      </c>
      <c r="J106" s="1" t="s">
        <v>3618</v>
      </c>
      <c r="K106" s="2"/>
      <c r="L106" s="1">
        <v>-3.0</v>
      </c>
      <c r="M106" s="1"/>
      <c r="N106" s="1">
        <v>11.576116666666667</v>
      </c>
      <c r="O106" s="1" t="s">
        <v>3372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" t="s">
        <v>44</v>
      </c>
      <c r="B107" s="1" t="s">
        <v>16</v>
      </c>
      <c r="C107" s="1">
        <v>459.0</v>
      </c>
      <c r="D107" s="1">
        <v>0.0</v>
      </c>
      <c r="E107" s="1" t="s">
        <v>45</v>
      </c>
      <c r="F107" s="1" t="s">
        <v>27</v>
      </c>
      <c r="G107" s="1" t="s">
        <v>19</v>
      </c>
      <c r="H107" s="1" t="s">
        <v>3619</v>
      </c>
      <c r="I107" s="1" t="s">
        <v>3620</v>
      </c>
      <c r="J107" s="1" t="s">
        <v>3620</v>
      </c>
      <c r="K107" s="2"/>
      <c r="L107" s="1">
        <v>-1.0</v>
      </c>
      <c r="M107" s="1"/>
      <c r="N107" s="1">
        <v>13.123516666666667</v>
      </c>
      <c r="O107" s="1" t="s">
        <v>3372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" t="s">
        <v>15</v>
      </c>
      <c r="B108" s="1" t="s">
        <v>16</v>
      </c>
      <c r="C108" s="1">
        <v>632.0</v>
      </c>
      <c r="D108" s="1">
        <v>0.0</v>
      </c>
      <c r="E108" s="1" t="s">
        <v>45</v>
      </c>
      <c r="F108" s="1" t="s">
        <v>18</v>
      </c>
      <c r="G108" s="1" t="s">
        <v>19</v>
      </c>
      <c r="H108" s="1" t="s">
        <v>3621</v>
      </c>
      <c r="I108" s="1" t="s">
        <v>3622</v>
      </c>
      <c r="J108" s="1" t="s">
        <v>3623</v>
      </c>
      <c r="K108" s="1" t="s">
        <v>3624</v>
      </c>
      <c r="L108" s="1">
        <v>0.0</v>
      </c>
      <c r="M108" s="1">
        <v>3.27155</v>
      </c>
      <c r="N108" s="1">
        <v>17.266883333333332</v>
      </c>
      <c r="O108" s="1" t="s">
        <v>3396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" t="s">
        <v>44</v>
      </c>
      <c r="B109" s="1" t="s">
        <v>16</v>
      </c>
      <c r="C109" s="1">
        <v>693.0</v>
      </c>
      <c r="D109" s="1">
        <v>0.0</v>
      </c>
      <c r="E109" s="1" t="s">
        <v>45</v>
      </c>
      <c r="F109" s="1" t="s">
        <v>27</v>
      </c>
      <c r="G109" s="1" t="s">
        <v>19</v>
      </c>
      <c r="H109" s="1" t="s">
        <v>3625</v>
      </c>
      <c r="I109" s="1" t="s">
        <v>3626</v>
      </c>
      <c r="J109" s="1" t="s">
        <v>3626</v>
      </c>
      <c r="K109" s="2"/>
      <c r="L109" s="1">
        <v>-3.0</v>
      </c>
      <c r="M109" s="1"/>
      <c r="N109" s="1">
        <v>16.369133333333334</v>
      </c>
      <c r="O109" s="1" t="s">
        <v>3372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" t="s">
        <v>15</v>
      </c>
      <c r="B110" s="1" t="s">
        <v>16</v>
      </c>
      <c r="C110" s="1">
        <v>443.0</v>
      </c>
      <c r="D110" s="1">
        <v>0.0</v>
      </c>
      <c r="E110" s="1" t="s">
        <v>3391</v>
      </c>
      <c r="F110" s="1" t="s">
        <v>18</v>
      </c>
      <c r="G110" s="1" t="s">
        <v>35</v>
      </c>
      <c r="H110" s="1" t="s">
        <v>3627</v>
      </c>
      <c r="I110" s="1" t="s">
        <v>3628</v>
      </c>
      <c r="J110" s="1" t="s">
        <v>3629</v>
      </c>
      <c r="K110" s="1" t="s">
        <v>3630</v>
      </c>
      <c r="L110" s="1">
        <v>-7.0</v>
      </c>
      <c r="M110" s="1">
        <v>0.004966666666666667</v>
      </c>
      <c r="N110" s="1">
        <v>9.1657</v>
      </c>
      <c r="O110" s="1" t="s">
        <v>3396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" t="s">
        <v>44</v>
      </c>
      <c r="B111" s="1" t="s">
        <v>16</v>
      </c>
      <c r="C111" s="1">
        <v>658.0</v>
      </c>
      <c r="D111" s="1">
        <v>0.0</v>
      </c>
      <c r="E111" s="1" t="s">
        <v>45</v>
      </c>
      <c r="F111" s="1" t="s">
        <v>27</v>
      </c>
      <c r="G111" s="1" t="s">
        <v>19</v>
      </c>
      <c r="H111" s="1" t="s">
        <v>3631</v>
      </c>
      <c r="I111" s="1" t="s">
        <v>3632</v>
      </c>
      <c r="J111" s="1" t="s">
        <v>3632</v>
      </c>
      <c r="K111" s="2"/>
      <c r="L111" s="1">
        <v>-8.0</v>
      </c>
      <c r="M111" s="1"/>
      <c r="N111" s="1">
        <v>11.994033333333334</v>
      </c>
      <c r="O111" s="1" t="s">
        <v>3372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" t="s">
        <v>15</v>
      </c>
      <c r="B112" s="1" t="s">
        <v>16</v>
      </c>
      <c r="C112" s="1">
        <v>305.0</v>
      </c>
      <c r="D112" s="1">
        <v>61.0</v>
      </c>
      <c r="E112" s="2"/>
      <c r="F112" s="1" t="s">
        <v>39</v>
      </c>
      <c r="G112" s="1" t="s">
        <v>19</v>
      </c>
      <c r="H112" s="1" t="s">
        <v>3633</v>
      </c>
      <c r="I112" s="1" t="s">
        <v>3634</v>
      </c>
      <c r="J112" s="1" t="s">
        <v>42</v>
      </c>
      <c r="K112" s="2"/>
      <c r="L112" s="1">
        <v>839.0</v>
      </c>
      <c r="M112" s="1"/>
      <c r="N112" s="1">
        <v>8.626666666666667</v>
      </c>
      <c r="O112" s="1" t="s">
        <v>3396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" t="s">
        <v>38</v>
      </c>
      <c r="B113" s="1" t="s">
        <v>16</v>
      </c>
      <c r="C113" s="1">
        <v>289.0</v>
      </c>
      <c r="D113" s="1">
        <v>0.0</v>
      </c>
      <c r="E113" s="2"/>
      <c r="F113" s="1" t="s">
        <v>39</v>
      </c>
      <c r="G113" s="1" t="s">
        <v>35</v>
      </c>
      <c r="H113" s="1" t="s">
        <v>3635</v>
      </c>
      <c r="I113" s="1" t="s">
        <v>3636</v>
      </c>
      <c r="J113" s="1" t="s">
        <v>42</v>
      </c>
      <c r="K113" s="2"/>
      <c r="L113" s="1">
        <v>858.0</v>
      </c>
      <c r="M113" s="1"/>
      <c r="N113" s="1">
        <v>5.256833333333334</v>
      </c>
      <c r="O113" s="1" t="s">
        <v>43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" t="s">
        <v>15</v>
      </c>
      <c r="B114" s="1" t="s">
        <v>16</v>
      </c>
      <c r="C114" s="1">
        <v>448.0</v>
      </c>
      <c r="D114" s="1">
        <v>0.0</v>
      </c>
      <c r="E114" s="1" t="s">
        <v>3391</v>
      </c>
      <c r="F114" s="1" t="s">
        <v>18</v>
      </c>
      <c r="G114" s="1" t="s">
        <v>19</v>
      </c>
      <c r="H114" s="1" t="s">
        <v>3637</v>
      </c>
      <c r="I114" s="1" t="s">
        <v>3638</v>
      </c>
      <c r="J114" s="1" t="s">
        <v>3639</v>
      </c>
      <c r="K114" s="1" t="s">
        <v>3640</v>
      </c>
      <c r="L114" s="1">
        <v>0.0</v>
      </c>
      <c r="M114" s="1">
        <v>0.005833333333333334</v>
      </c>
      <c r="N114" s="1">
        <v>14.758833333333333</v>
      </c>
      <c r="O114" s="1" t="s">
        <v>3396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" t="s">
        <v>25</v>
      </c>
      <c r="B115" s="1" t="s">
        <v>26</v>
      </c>
      <c r="C115" s="1">
        <v>299.0</v>
      </c>
      <c r="D115" s="1">
        <v>0.0</v>
      </c>
      <c r="E115" s="2"/>
      <c r="F115" s="1" t="s">
        <v>27</v>
      </c>
      <c r="G115" s="1" t="s">
        <v>35</v>
      </c>
      <c r="H115" s="1" t="s">
        <v>3641</v>
      </c>
      <c r="I115" s="1" t="s">
        <v>3642</v>
      </c>
      <c r="J115" s="1" t="s">
        <v>3642</v>
      </c>
      <c r="K115" s="2"/>
      <c r="L115" s="1">
        <v>-5.0</v>
      </c>
      <c r="M115" s="1"/>
      <c r="N115" s="1">
        <v>9.332166666666666</v>
      </c>
      <c r="O115" s="1" t="s">
        <v>3372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" t="s">
        <v>55</v>
      </c>
      <c r="B116" s="1" t="s">
        <v>26</v>
      </c>
      <c r="C116" s="1">
        <v>329.0</v>
      </c>
      <c r="D116" s="1">
        <v>0.0</v>
      </c>
      <c r="E116" s="1" t="s">
        <v>3643</v>
      </c>
      <c r="F116" s="1" t="s">
        <v>27</v>
      </c>
      <c r="G116" s="1" t="s">
        <v>19</v>
      </c>
      <c r="H116" s="1" t="s">
        <v>3644</v>
      </c>
      <c r="I116" s="1" t="s">
        <v>3645</v>
      </c>
      <c r="J116" s="1" t="s">
        <v>3645</v>
      </c>
      <c r="K116" s="2"/>
      <c r="L116" s="1">
        <v>-5.0</v>
      </c>
      <c r="M116" s="1"/>
      <c r="N116" s="1">
        <v>9.39155</v>
      </c>
      <c r="O116" s="1" t="s">
        <v>3372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" t="s">
        <v>38</v>
      </c>
      <c r="B117" s="1" t="s">
        <v>16</v>
      </c>
      <c r="C117" s="3">
        <v>309.0</v>
      </c>
      <c r="D117" s="1">
        <v>0.0</v>
      </c>
      <c r="E117" s="2"/>
      <c r="F117" s="1" t="s">
        <v>39</v>
      </c>
      <c r="G117" s="1" t="s">
        <v>35</v>
      </c>
      <c r="H117" s="1" t="s">
        <v>3646</v>
      </c>
      <c r="I117" s="1" t="s">
        <v>3647</v>
      </c>
      <c r="J117" s="1" t="s">
        <v>42</v>
      </c>
      <c r="K117" s="2"/>
      <c r="L117" s="1">
        <v>865.0</v>
      </c>
      <c r="M117" s="1"/>
      <c r="N117" s="1">
        <v>10.775333333333334</v>
      </c>
      <c r="O117" s="1" t="s">
        <v>43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" t="s">
        <v>25</v>
      </c>
      <c r="B118" s="1" t="s">
        <v>26</v>
      </c>
      <c r="C118" s="3">
        <v>807.0</v>
      </c>
      <c r="D118" s="1">
        <v>0.0</v>
      </c>
      <c r="E118" s="2"/>
      <c r="F118" s="1" t="s">
        <v>27</v>
      </c>
      <c r="G118" s="1" t="s">
        <v>19</v>
      </c>
      <c r="H118" s="1" t="s">
        <v>3648</v>
      </c>
      <c r="I118" s="1" t="s">
        <v>3649</v>
      </c>
      <c r="J118" s="1" t="s">
        <v>3649</v>
      </c>
      <c r="K118" s="2"/>
      <c r="L118" s="1">
        <v>-3.0</v>
      </c>
      <c r="M118" s="1"/>
      <c r="N118" s="1">
        <v>16.3544</v>
      </c>
      <c r="O118" s="1" t="s">
        <v>3372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" t="s">
        <v>38</v>
      </c>
      <c r="B119" s="1" t="s">
        <v>16</v>
      </c>
      <c r="C119" s="1">
        <v>20.0</v>
      </c>
      <c r="D119" s="1">
        <v>30.0</v>
      </c>
      <c r="E119" s="2"/>
      <c r="F119" s="1" t="s">
        <v>39</v>
      </c>
      <c r="G119" s="1" t="s">
        <v>35</v>
      </c>
      <c r="H119" s="1" t="s">
        <v>3650</v>
      </c>
      <c r="I119" s="1" t="s">
        <v>3651</v>
      </c>
      <c r="J119" s="1" t="s">
        <v>42</v>
      </c>
      <c r="K119" s="2"/>
      <c r="L119" s="1">
        <v>890.0</v>
      </c>
      <c r="M119" s="1"/>
      <c r="N119" s="1">
        <v>1.0434333333333334</v>
      </c>
      <c r="O119" s="1" t="s">
        <v>43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" t="s">
        <v>15</v>
      </c>
      <c r="B120" s="1" t="s">
        <v>16</v>
      </c>
      <c r="C120" s="1">
        <v>223.0</v>
      </c>
      <c r="D120" s="1">
        <v>56.0</v>
      </c>
      <c r="E120" s="2"/>
      <c r="F120" s="1" t="s">
        <v>39</v>
      </c>
      <c r="G120" s="1" t="s">
        <v>19</v>
      </c>
      <c r="H120" s="1" t="s">
        <v>3652</v>
      </c>
      <c r="I120" s="1" t="s">
        <v>3653</v>
      </c>
      <c r="J120" s="1" t="s">
        <v>42</v>
      </c>
      <c r="K120" s="2"/>
      <c r="L120" s="1">
        <v>884.0</v>
      </c>
      <c r="M120" s="1"/>
      <c r="N120" s="1">
        <v>9.24715</v>
      </c>
      <c r="O120" s="1" t="s">
        <v>3396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" t="s">
        <v>55</v>
      </c>
      <c r="B121" s="1" t="s">
        <v>26</v>
      </c>
      <c r="C121" s="1">
        <v>329.0</v>
      </c>
      <c r="D121" s="1">
        <v>0.0</v>
      </c>
      <c r="E121" s="1" t="s">
        <v>3654</v>
      </c>
      <c r="F121" s="1" t="s">
        <v>27</v>
      </c>
      <c r="G121" s="1" t="s">
        <v>19</v>
      </c>
      <c r="H121" s="1" t="s">
        <v>3655</v>
      </c>
      <c r="I121" s="1" t="s">
        <v>3656</v>
      </c>
      <c r="J121" s="1" t="s">
        <v>3656</v>
      </c>
      <c r="K121" s="2"/>
      <c r="L121" s="1">
        <v>-7.0</v>
      </c>
      <c r="M121" s="1"/>
      <c r="N121" s="1">
        <v>7.9393666666666665</v>
      </c>
      <c r="O121" s="1" t="s">
        <v>3372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" t="s">
        <v>15</v>
      </c>
      <c r="B122" s="1" t="s">
        <v>16</v>
      </c>
      <c r="C122" s="1">
        <v>418.0</v>
      </c>
      <c r="D122" s="1">
        <v>105.0</v>
      </c>
      <c r="E122" s="2"/>
      <c r="F122" s="1" t="s">
        <v>39</v>
      </c>
      <c r="G122" s="1" t="s">
        <v>19</v>
      </c>
      <c r="H122" s="1" t="s">
        <v>3657</v>
      </c>
      <c r="I122" s="1" t="s">
        <v>3658</v>
      </c>
      <c r="J122" s="1" t="s">
        <v>42</v>
      </c>
      <c r="K122" s="2"/>
      <c r="L122" s="1">
        <v>890.0</v>
      </c>
      <c r="M122" s="1"/>
      <c r="N122" s="1">
        <v>6.86655</v>
      </c>
      <c r="O122" s="1" t="s">
        <v>3396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" t="s">
        <v>15</v>
      </c>
      <c r="B123" s="1" t="s">
        <v>16</v>
      </c>
      <c r="C123" s="1">
        <v>275.0</v>
      </c>
      <c r="D123" s="1">
        <v>69.0</v>
      </c>
      <c r="E123" s="2"/>
      <c r="F123" s="1" t="s">
        <v>39</v>
      </c>
      <c r="G123" s="1" t="s">
        <v>35</v>
      </c>
      <c r="H123" s="1" t="s">
        <v>3659</v>
      </c>
      <c r="I123" s="1" t="s">
        <v>3660</v>
      </c>
      <c r="J123" s="1" t="s">
        <v>42</v>
      </c>
      <c r="K123" s="2"/>
      <c r="L123" s="1">
        <v>896.0</v>
      </c>
      <c r="M123" s="1"/>
      <c r="N123" s="1">
        <v>10.247283333333334</v>
      </c>
      <c r="O123" s="1" t="s">
        <v>3396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" t="s">
        <v>44</v>
      </c>
      <c r="B124" s="1" t="s">
        <v>16</v>
      </c>
      <c r="C124" s="1">
        <v>593.0</v>
      </c>
      <c r="D124" s="1">
        <v>0.0</v>
      </c>
      <c r="E124" s="1" t="s">
        <v>45</v>
      </c>
      <c r="F124" s="1" t="s">
        <v>27</v>
      </c>
      <c r="G124" s="1" t="s">
        <v>19</v>
      </c>
      <c r="H124" s="1" t="s">
        <v>3661</v>
      </c>
      <c r="I124" s="1" t="s">
        <v>3662</v>
      </c>
      <c r="J124" s="1" t="s">
        <v>3662</v>
      </c>
      <c r="K124" s="2"/>
      <c r="L124" s="1">
        <v>-9.0</v>
      </c>
      <c r="M124" s="1"/>
      <c r="N124" s="1">
        <v>10.80335</v>
      </c>
      <c r="O124" s="1" t="s">
        <v>3372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" t="s">
        <v>15</v>
      </c>
      <c r="B125" s="1" t="s">
        <v>16</v>
      </c>
      <c r="C125" s="1">
        <v>324.0</v>
      </c>
      <c r="D125" s="1">
        <v>105.0</v>
      </c>
      <c r="E125" s="2"/>
      <c r="F125" s="1" t="s">
        <v>39</v>
      </c>
      <c r="G125" s="1" t="s">
        <v>35</v>
      </c>
      <c r="H125" s="1" t="s">
        <v>3663</v>
      </c>
      <c r="I125" s="1" t="s">
        <v>3664</v>
      </c>
      <c r="J125" s="1" t="s">
        <v>42</v>
      </c>
      <c r="K125" s="2"/>
      <c r="L125" s="1">
        <v>899.0</v>
      </c>
      <c r="M125" s="1"/>
      <c r="N125" s="1">
        <v>8.550616666666667</v>
      </c>
      <c r="O125" s="1" t="s">
        <v>3396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" t="s">
        <v>15</v>
      </c>
      <c r="B126" s="1" t="s">
        <v>16</v>
      </c>
      <c r="C126" s="1">
        <v>309.0</v>
      </c>
      <c r="D126" s="1">
        <v>0.0</v>
      </c>
      <c r="E126" s="1" t="s">
        <v>3391</v>
      </c>
      <c r="F126" s="1" t="s">
        <v>18</v>
      </c>
      <c r="G126" s="1" t="s">
        <v>19</v>
      </c>
      <c r="H126" s="1" t="s">
        <v>3665</v>
      </c>
      <c r="I126" s="1" t="s">
        <v>3666</v>
      </c>
      <c r="J126" s="1" t="s">
        <v>3667</v>
      </c>
      <c r="K126" s="1" t="s">
        <v>3668</v>
      </c>
      <c r="L126" s="1">
        <v>1.0</v>
      </c>
      <c r="M126" s="1">
        <v>0.0046166666666666665</v>
      </c>
      <c r="N126" s="1">
        <v>7.8492</v>
      </c>
      <c r="O126" s="1" t="s">
        <v>3396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1" t="s">
        <v>44</v>
      </c>
      <c r="B127" s="1" t="s">
        <v>16</v>
      </c>
      <c r="C127" s="1">
        <v>364.0</v>
      </c>
      <c r="D127" s="1">
        <v>0.0</v>
      </c>
      <c r="E127" s="1" t="s">
        <v>45</v>
      </c>
      <c r="F127" s="1" t="s">
        <v>27</v>
      </c>
      <c r="G127" s="1" t="s">
        <v>19</v>
      </c>
      <c r="H127" s="1" t="s">
        <v>3669</v>
      </c>
      <c r="I127" s="1" t="s">
        <v>3670</v>
      </c>
      <c r="J127" s="1" t="s">
        <v>3670</v>
      </c>
      <c r="K127" s="2"/>
      <c r="L127" s="1">
        <v>-7.0</v>
      </c>
      <c r="M127" s="1"/>
      <c r="N127" s="1">
        <v>7.970483333333333</v>
      </c>
      <c r="O127" s="1" t="s">
        <v>3372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1" t="s">
        <v>15</v>
      </c>
      <c r="B128" s="1" t="s">
        <v>16</v>
      </c>
      <c r="C128" s="1">
        <v>494.0</v>
      </c>
      <c r="D128" s="1">
        <v>124.0</v>
      </c>
      <c r="E128" s="2"/>
      <c r="F128" s="1" t="s">
        <v>39</v>
      </c>
      <c r="G128" s="1" t="s">
        <v>19</v>
      </c>
      <c r="H128" s="1" t="s">
        <v>3671</v>
      </c>
      <c r="I128" s="1" t="s">
        <v>3672</v>
      </c>
      <c r="J128" s="1" t="s">
        <v>42</v>
      </c>
      <c r="K128" s="2"/>
      <c r="L128" s="1">
        <v>906.0</v>
      </c>
      <c r="M128" s="1"/>
      <c r="N128" s="1">
        <v>8.600866666666667</v>
      </c>
      <c r="O128" s="1" t="s">
        <v>3396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1" t="s">
        <v>44</v>
      </c>
      <c r="B129" s="1" t="s">
        <v>16</v>
      </c>
      <c r="C129" s="1">
        <v>484.0</v>
      </c>
      <c r="D129" s="1">
        <v>0.0</v>
      </c>
      <c r="E129" s="1" t="s">
        <v>45</v>
      </c>
      <c r="F129" s="1" t="s">
        <v>27</v>
      </c>
      <c r="G129" s="1" t="s">
        <v>19</v>
      </c>
      <c r="H129" s="1" t="s">
        <v>3673</v>
      </c>
      <c r="I129" s="1" t="s">
        <v>3674</v>
      </c>
      <c r="J129" s="1" t="s">
        <v>3674</v>
      </c>
      <c r="K129" s="2"/>
      <c r="L129" s="1">
        <v>-5.0</v>
      </c>
      <c r="M129" s="1"/>
      <c r="N129" s="1">
        <v>9.437783333333334</v>
      </c>
      <c r="O129" s="1" t="s">
        <v>3372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1" t="s">
        <v>55</v>
      </c>
      <c r="B130" s="3" t="s">
        <v>26</v>
      </c>
      <c r="C130" s="3">
        <v>458.0</v>
      </c>
      <c r="D130" s="1">
        <v>0.0</v>
      </c>
      <c r="E130" s="1" t="s">
        <v>3675</v>
      </c>
      <c r="F130" s="1" t="s">
        <v>27</v>
      </c>
      <c r="G130" s="1" t="s">
        <v>19</v>
      </c>
      <c r="H130" s="1" t="s">
        <v>3676</v>
      </c>
      <c r="I130" s="1" t="s">
        <v>3677</v>
      </c>
      <c r="J130" s="1" t="s">
        <v>3677</v>
      </c>
      <c r="K130" s="2"/>
      <c r="L130" s="1">
        <v>-7.0</v>
      </c>
      <c r="M130" s="1"/>
      <c r="N130" s="1">
        <v>7.856633333333333</v>
      </c>
      <c r="O130" s="1" t="s">
        <v>3372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1" t="s">
        <v>15</v>
      </c>
      <c r="B131" s="1" t="s">
        <v>16</v>
      </c>
      <c r="C131" s="1">
        <v>1027.0</v>
      </c>
      <c r="D131" s="1">
        <v>0.0</v>
      </c>
      <c r="E131" s="1" t="s">
        <v>3391</v>
      </c>
      <c r="F131" s="1" t="s">
        <v>18</v>
      </c>
      <c r="G131" s="1" t="s">
        <v>19</v>
      </c>
      <c r="H131" s="1" t="s">
        <v>3678</v>
      </c>
      <c r="I131" s="1" t="s">
        <v>3679</v>
      </c>
      <c r="J131" s="1" t="s">
        <v>3680</v>
      </c>
      <c r="K131" s="1" t="s">
        <v>3681</v>
      </c>
      <c r="L131" s="1">
        <v>-6.0</v>
      </c>
      <c r="M131" s="1">
        <v>0.008616666666666667</v>
      </c>
      <c r="N131" s="1">
        <v>9.333483333333334</v>
      </c>
      <c r="O131" s="1" t="s">
        <v>3396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" t="s">
        <v>25</v>
      </c>
      <c r="B132" s="1" t="s">
        <v>26</v>
      </c>
      <c r="C132" s="1">
        <v>299.0</v>
      </c>
      <c r="D132" s="1">
        <v>0.0</v>
      </c>
      <c r="E132" s="2"/>
      <c r="F132" s="1" t="s">
        <v>27</v>
      </c>
      <c r="G132" s="1" t="s">
        <v>19</v>
      </c>
      <c r="H132" s="1" t="s">
        <v>3682</v>
      </c>
      <c r="I132" s="1" t="s">
        <v>3683</v>
      </c>
      <c r="J132" s="1" t="s">
        <v>3683</v>
      </c>
      <c r="K132" s="2"/>
      <c r="L132" s="1">
        <v>-6.0</v>
      </c>
      <c r="M132" s="1"/>
      <c r="N132" s="1">
        <v>8.507733333333332</v>
      </c>
      <c r="O132" s="1" t="s">
        <v>3372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1" t="s">
        <v>44</v>
      </c>
      <c r="B133" s="1" t="s">
        <v>16</v>
      </c>
      <c r="C133" s="1">
        <v>329.0</v>
      </c>
      <c r="D133" s="1">
        <v>0.0</v>
      </c>
      <c r="E133" s="1" t="s">
        <v>45</v>
      </c>
      <c r="F133" s="1" t="s">
        <v>27</v>
      </c>
      <c r="G133" s="1" t="s">
        <v>19</v>
      </c>
      <c r="H133" s="1" t="s">
        <v>3684</v>
      </c>
      <c r="I133" s="1" t="s">
        <v>3685</v>
      </c>
      <c r="J133" s="1" t="s">
        <v>3685</v>
      </c>
      <c r="K133" s="2"/>
      <c r="L133" s="1">
        <v>-8.0</v>
      </c>
      <c r="M133" s="1"/>
      <c r="N133" s="1">
        <v>6.8801</v>
      </c>
      <c r="O133" s="1" t="s">
        <v>3372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" t="s">
        <v>25</v>
      </c>
      <c r="B134" s="1" t="s">
        <v>26</v>
      </c>
      <c r="C134" s="1">
        <v>628.0</v>
      </c>
      <c r="D134" s="1">
        <v>0.0</v>
      </c>
      <c r="E134" s="2"/>
      <c r="F134" s="1" t="s">
        <v>27</v>
      </c>
      <c r="G134" s="1" t="s">
        <v>19</v>
      </c>
      <c r="H134" s="1" t="s">
        <v>3686</v>
      </c>
      <c r="I134" s="1" t="s">
        <v>3687</v>
      </c>
      <c r="J134" s="1" t="s">
        <v>3687</v>
      </c>
      <c r="K134" s="2"/>
      <c r="L134" s="1">
        <v>-7.0</v>
      </c>
      <c r="M134" s="1"/>
      <c r="N134" s="1">
        <v>12.2465</v>
      </c>
      <c r="O134" s="1" t="s">
        <v>3372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1" t="s">
        <v>15</v>
      </c>
      <c r="B135" s="1" t="s">
        <v>16</v>
      </c>
      <c r="C135" s="1">
        <v>612.0</v>
      </c>
      <c r="D135" s="1">
        <v>0.0</v>
      </c>
      <c r="E135" s="1" t="s">
        <v>3391</v>
      </c>
      <c r="F135" s="1" t="s">
        <v>18</v>
      </c>
      <c r="G135" s="1" t="s">
        <v>19</v>
      </c>
      <c r="H135" s="1" t="s">
        <v>3688</v>
      </c>
      <c r="I135" s="1" t="s">
        <v>3689</v>
      </c>
      <c r="J135" s="1" t="s">
        <v>3690</v>
      </c>
      <c r="K135" s="1" t="s">
        <v>3691</v>
      </c>
      <c r="L135" s="1">
        <v>-1.0</v>
      </c>
      <c r="M135" s="1">
        <v>0.007183333333333333</v>
      </c>
      <c r="N135" s="1">
        <v>19.29175</v>
      </c>
      <c r="O135" s="1" t="s">
        <v>3396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" t="s">
        <v>25</v>
      </c>
      <c r="B136" s="1" t="s">
        <v>26</v>
      </c>
      <c r="C136" s="1">
        <v>553.0</v>
      </c>
      <c r="D136" s="1">
        <v>0.0</v>
      </c>
      <c r="E136" s="2"/>
      <c r="F136" s="1" t="s">
        <v>27</v>
      </c>
      <c r="G136" s="1" t="s">
        <v>19</v>
      </c>
      <c r="H136" s="1" t="s">
        <v>3692</v>
      </c>
      <c r="I136" s="1" t="s">
        <v>3693</v>
      </c>
      <c r="J136" s="1" t="s">
        <v>3693</v>
      </c>
      <c r="K136" s="2"/>
      <c r="L136" s="1">
        <v>-8.0</v>
      </c>
      <c r="M136" s="1"/>
      <c r="N136" s="1">
        <v>11.53395</v>
      </c>
      <c r="O136" s="1" t="s">
        <v>3372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1" t="s">
        <v>25</v>
      </c>
      <c r="B137" s="1" t="s">
        <v>26</v>
      </c>
      <c r="C137" s="1">
        <v>495.0</v>
      </c>
      <c r="D137" s="1">
        <v>0.0</v>
      </c>
      <c r="E137" s="2"/>
      <c r="F137" s="1" t="s">
        <v>27</v>
      </c>
      <c r="G137" s="1" t="s">
        <v>19</v>
      </c>
      <c r="H137" s="1" t="s">
        <v>3694</v>
      </c>
      <c r="I137" s="1" t="s">
        <v>3695</v>
      </c>
      <c r="J137" s="1" t="s">
        <v>3695</v>
      </c>
      <c r="K137" s="2"/>
      <c r="L137" s="1">
        <v>-5.0</v>
      </c>
      <c r="M137" s="1"/>
      <c r="N137" s="1">
        <v>9.107016666666667</v>
      </c>
      <c r="O137" s="1" t="s">
        <v>3372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1" t="s">
        <v>44</v>
      </c>
      <c r="B138" s="1" t="s">
        <v>16</v>
      </c>
      <c r="C138" s="1">
        <v>264.0</v>
      </c>
      <c r="D138" s="1">
        <v>0.0</v>
      </c>
      <c r="E138" s="1" t="s">
        <v>45</v>
      </c>
      <c r="F138" s="1" t="s">
        <v>27</v>
      </c>
      <c r="G138" s="1" t="s">
        <v>19</v>
      </c>
      <c r="H138" s="1" t="s">
        <v>3696</v>
      </c>
      <c r="I138" s="1" t="s">
        <v>3697</v>
      </c>
      <c r="J138" s="1" t="s">
        <v>3697</v>
      </c>
      <c r="K138" s="2"/>
      <c r="L138" s="1">
        <v>-8.0</v>
      </c>
      <c r="M138" s="1"/>
      <c r="N138" s="1">
        <v>6.466033333333334</v>
      </c>
      <c r="O138" s="1" t="s">
        <v>3372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1" t="s">
        <v>15</v>
      </c>
      <c r="B139" s="1" t="s">
        <v>16</v>
      </c>
      <c r="C139" s="1">
        <v>494.0</v>
      </c>
      <c r="D139" s="1">
        <v>124.0</v>
      </c>
      <c r="E139" s="2"/>
      <c r="F139" s="1" t="s">
        <v>39</v>
      </c>
      <c r="G139" s="1" t="s">
        <v>52</v>
      </c>
      <c r="H139" s="1" t="s">
        <v>3698</v>
      </c>
      <c r="I139" s="1" t="s">
        <v>3699</v>
      </c>
      <c r="J139" s="1" t="s">
        <v>42</v>
      </c>
      <c r="K139" s="2"/>
      <c r="L139" s="1">
        <v>951.0</v>
      </c>
      <c r="M139" s="1"/>
      <c r="N139" s="1">
        <v>13.899266666666668</v>
      </c>
      <c r="O139" s="1" t="s">
        <v>3396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1" t="s">
        <v>25</v>
      </c>
      <c r="B140" s="1" t="s">
        <v>26</v>
      </c>
      <c r="C140" s="1">
        <v>499.0</v>
      </c>
      <c r="D140" s="1">
        <v>0.0</v>
      </c>
      <c r="E140" s="2"/>
      <c r="F140" s="1" t="s">
        <v>27</v>
      </c>
      <c r="G140" s="1" t="s">
        <v>19</v>
      </c>
      <c r="H140" s="1" t="s">
        <v>3700</v>
      </c>
      <c r="I140" s="1" t="s">
        <v>3701</v>
      </c>
      <c r="J140" s="1" t="s">
        <v>3701</v>
      </c>
      <c r="K140" s="2"/>
      <c r="L140" s="1">
        <v>-3.0</v>
      </c>
      <c r="M140" s="1"/>
      <c r="N140" s="1">
        <v>11.133433333333333</v>
      </c>
      <c r="O140" s="1" t="s">
        <v>3372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" t="s">
        <v>15</v>
      </c>
      <c r="B141" s="1" t="s">
        <v>16</v>
      </c>
      <c r="C141" s="1">
        <v>349.0</v>
      </c>
      <c r="D141" s="1">
        <v>0.0</v>
      </c>
      <c r="E141" s="1" t="s">
        <v>3391</v>
      </c>
      <c r="F141" s="1" t="s">
        <v>18</v>
      </c>
      <c r="G141" s="1" t="s">
        <v>19</v>
      </c>
      <c r="H141" s="1" t="s">
        <v>3702</v>
      </c>
      <c r="I141" s="1" t="s">
        <v>3703</v>
      </c>
      <c r="J141" s="1" t="s">
        <v>3704</v>
      </c>
      <c r="K141" s="1" t="s">
        <v>3705</v>
      </c>
      <c r="L141" s="1">
        <v>0.0</v>
      </c>
      <c r="M141" s="1">
        <v>0.005266666666666667</v>
      </c>
      <c r="N141" s="1">
        <v>16.307116666666666</v>
      </c>
      <c r="O141" s="1" t="s">
        <v>3396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" t="s">
        <v>55</v>
      </c>
      <c r="B142" s="1" t="s">
        <v>26</v>
      </c>
      <c r="C142" s="1">
        <v>1151.0</v>
      </c>
      <c r="D142" s="1">
        <v>0.0</v>
      </c>
      <c r="E142" s="1" t="s">
        <v>3706</v>
      </c>
      <c r="F142" s="1" t="s">
        <v>27</v>
      </c>
      <c r="G142" s="1" t="s">
        <v>19</v>
      </c>
      <c r="H142" s="1" t="s">
        <v>3707</v>
      </c>
      <c r="I142" s="1" t="s">
        <v>3708</v>
      </c>
      <c r="J142" s="1" t="s">
        <v>3708</v>
      </c>
      <c r="K142" s="2"/>
      <c r="L142" s="1">
        <v>-1.0</v>
      </c>
      <c r="M142" s="1"/>
      <c r="N142" s="1">
        <v>18.677766666666667</v>
      </c>
      <c r="O142" s="1" t="s">
        <v>3372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1" t="s">
        <v>15</v>
      </c>
      <c r="B143" s="1" t="s">
        <v>16</v>
      </c>
      <c r="C143" s="1">
        <v>378.0</v>
      </c>
      <c r="D143" s="1">
        <v>0.0</v>
      </c>
      <c r="E143" s="1" t="s">
        <v>3391</v>
      </c>
      <c r="F143" s="1" t="s">
        <v>18</v>
      </c>
      <c r="G143" s="1" t="s">
        <v>19</v>
      </c>
      <c r="H143" s="1" t="s">
        <v>3709</v>
      </c>
      <c r="I143" s="1" t="s">
        <v>3710</v>
      </c>
      <c r="J143" s="1" t="s">
        <v>3711</v>
      </c>
      <c r="K143" s="1" t="s">
        <v>3712</v>
      </c>
      <c r="L143" s="1">
        <v>-14.0</v>
      </c>
      <c r="M143" s="1">
        <v>0.005966666666666667</v>
      </c>
      <c r="N143" s="1">
        <v>11.437116666666666</v>
      </c>
      <c r="O143" s="1" t="s">
        <v>3396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1" t="s">
        <v>25</v>
      </c>
      <c r="B144" s="1" t="s">
        <v>26</v>
      </c>
      <c r="C144" s="1">
        <v>1840.0</v>
      </c>
      <c r="D144" s="1">
        <v>0.0</v>
      </c>
      <c r="E144" s="2"/>
      <c r="F144" s="1" t="s">
        <v>27</v>
      </c>
      <c r="G144" s="1" t="s">
        <v>19</v>
      </c>
      <c r="H144" s="1" t="s">
        <v>3713</v>
      </c>
      <c r="I144" s="1" t="s">
        <v>3714</v>
      </c>
      <c r="J144" s="1" t="s">
        <v>3714</v>
      </c>
      <c r="K144" s="2"/>
      <c r="L144" s="1">
        <v>-4.0</v>
      </c>
      <c r="M144" s="1"/>
      <c r="N144" s="1">
        <v>17.5202</v>
      </c>
      <c r="O144" s="1" t="s">
        <v>3372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" t="s">
        <v>25</v>
      </c>
      <c r="B145" s="1" t="s">
        <v>26</v>
      </c>
      <c r="C145" s="1">
        <v>528.0</v>
      </c>
      <c r="D145" s="1">
        <v>0.0</v>
      </c>
      <c r="E145" s="2"/>
      <c r="F145" s="1" t="s">
        <v>27</v>
      </c>
      <c r="G145" s="1" t="s">
        <v>19</v>
      </c>
      <c r="H145" s="1" t="s">
        <v>3715</v>
      </c>
      <c r="I145" s="1" t="s">
        <v>3716</v>
      </c>
      <c r="J145" s="1" t="s">
        <v>3716</v>
      </c>
      <c r="K145" s="2"/>
      <c r="L145" s="1">
        <v>-11.0</v>
      </c>
      <c r="M145" s="1"/>
      <c r="N145" s="1">
        <v>7.049616666666667</v>
      </c>
      <c r="O145" s="1" t="s">
        <v>3372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1" t="s">
        <v>25</v>
      </c>
      <c r="B146" s="1" t="s">
        <v>26</v>
      </c>
      <c r="C146" s="1">
        <v>354.0</v>
      </c>
      <c r="D146" s="1">
        <v>0.0</v>
      </c>
      <c r="E146" s="2"/>
      <c r="F146" s="1" t="s">
        <v>27</v>
      </c>
      <c r="G146" s="1" t="s">
        <v>19</v>
      </c>
      <c r="H146" s="1" t="s">
        <v>3717</v>
      </c>
      <c r="I146" s="1" t="s">
        <v>3718</v>
      </c>
      <c r="J146" s="1" t="s">
        <v>3718</v>
      </c>
      <c r="K146" s="2"/>
      <c r="L146" s="1">
        <v>-3.0</v>
      </c>
      <c r="M146" s="1"/>
      <c r="N146" s="1">
        <v>11.96265</v>
      </c>
      <c r="O146" s="1" t="s">
        <v>3372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" t="s">
        <v>25</v>
      </c>
      <c r="B147" s="1" t="s">
        <v>26</v>
      </c>
      <c r="C147" s="1">
        <v>394.0</v>
      </c>
      <c r="D147" s="1">
        <v>0.0</v>
      </c>
      <c r="E147" s="2"/>
      <c r="F147" s="1" t="s">
        <v>27</v>
      </c>
      <c r="G147" s="1" t="s">
        <v>19</v>
      </c>
      <c r="H147" s="1" t="s">
        <v>3719</v>
      </c>
      <c r="I147" s="1" t="s">
        <v>3720</v>
      </c>
      <c r="J147" s="1" t="s">
        <v>3720</v>
      </c>
      <c r="K147" s="2"/>
      <c r="L147" s="1">
        <v>-3.0</v>
      </c>
      <c r="M147" s="1"/>
      <c r="N147" s="1">
        <v>11.0658</v>
      </c>
      <c r="O147" s="1" t="s">
        <v>3372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" t="s">
        <v>44</v>
      </c>
      <c r="B148" s="1" t="s">
        <v>16</v>
      </c>
      <c r="C148" s="1">
        <v>289.0</v>
      </c>
      <c r="D148" s="1">
        <v>0.0</v>
      </c>
      <c r="E148" s="1" t="s">
        <v>45</v>
      </c>
      <c r="F148" s="1" t="s">
        <v>27</v>
      </c>
      <c r="G148" s="1" t="s">
        <v>19</v>
      </c>
      <c r="H148" s="1" t="s">
        <v>3721</v>
      </c>
      <c r="I148" s="1" t="s">
        <v>3722</v>
      </c>
      <c r="J148" s="1" t="s">
        <v>3722</v>
      </c>
      <c r="K148" s="2"/>
      <c r="L148" s="1">
        <v>-6.0</v>
      </c>
      <c r="M148" s="1"/>
      <c r="N148" s="1">
        <v>8.768683333333334</v>
      </c>
      <c r="O148" s="1" t="s">
        <v>3372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" t="s">
        <v>44</v>
      </c>
      <c r="B149" s="1" t="s">
        <v>16</v>
      </c>
      <c r="C149" s="1">
        <v>264.0</v>
      </c>
      <c r="D149" s="1">
        <v>0.0</v>
      </c>
      <c r="E149" s="1" t="s">
        <v>45</v>
      </c>
      <c r="F149" s="1" t="s">
        <v>27</v>
      </c>
      <c r="G149" s="1" t="s">
        <v>19</v>
      </c>
      <c r="H149" s="1" t="s">
        <v>3723</v>
      </c>
      <c r="I149" s="1" t="s">
        <v>3724</v>
      </c>
      <c r="J149" s="1" t="s">
        <v>3724</v>
      </c>
      <c r="K149" s="2"/>
      <c r="L149" s="1">
        <v>-6.0</v>
      </c>
      <c r="M149" s="1"/>
      <c r="N149" s="1">
        <v>9.489916666666666</v>
      </c>
      <c r="O149" s="1" t="s">
        <v>3372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" t="s">
        <v>15</v>
      </c>
      <c r="B150" s="1" t="s">
        <v>16</v>
      </c>
      <c r="C150" s="1">
        <v>199.0</v>
      </c>
      <c r="D150" s="1">
        <v>50.0</v>
      </c>
      <c r="E150" s="2"/>
      <c r="F150" s="1" t="s">
        <v>39</v>
      </c>
      <c r="G150" s="1" t="s">
        <v>35</v>
      </c>
      <c r="H150" s="1" t="s">
        <v>3725</v>
      </c>
      <c r="I150" s="1" t="s">
        <v>3726</v>
      </c>
      <c r="J150" s="1" t="s">
        <v>42</v>
      </c>
      <c r="K150" s="2"/>
      <c r="L150" s="1">
        <v>997.0</v>
      </c>
      <c r="M150" s="1"/>
      <c r="N150" s="1">
        <v>6.752083333333333</v>
      </c>
      <c r="O150" s="1" t="s">
        <v>3396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1" t="s">
        <v>15</v>
      </c>
      <c r="B151" s="1" t="s">
        <v>16</v>
      </c>
      <c r="C151" s="1">
        <v>199.0</v>
      </c>
      <c r="D151" s="1">
        <v>50.0</v>
      </c>
      <c r="E151" s="2"/>
      <c r="F151" s="1" t="s">
        <v>39</v>
      </c>
      <c r="G151" s="1" t="s">
        <v>52</v>
      </c>
      <c r="H151" s="1" t="s">
        <v>3727</v>
      </c>
      <c r="I151" s="1" t="s">
        <v>3728</v>
      </c>
      <c r="J151" s="1" t="s">
        <v>42</v>
      </c>
      <c r="K151" s="2"/>
      <c r="L151" s="1">
        <v>998.0</v>
      </c>
      <c r="M151" s="1"/>
      <c r="N151" s="1">
        <v>6.800866666666667</v>
      </c>
      <c r="O151" s="1" t="s">
        <v>3396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1" t="s">
        <v>25</v>
      </c>
      <c r="B152" s="1" t="s">
        <v>26</v>
      </c>
      <c r="C152" s="1">
        <v>817.0</v>
      </c>
      <c r="D152" s="1">
        <v>0.0</v>
      </c>
      <c r="E152" s="2"/>
      <c r="F152" s="1" t="s">
        <v>27</v>
      </c>
      <c r="G152" s="1" t="s">
        <v>19</v>
      </c>
      <c r="H152" s="1" t="s">
        <v>3729</v>
      </c>
      <c r="I152" s="1" t="s">
        <v>3730</v>
      </c>
      <c r="J152" s="1" t="s">
        <v>3730</v>
      </c>
      <c r="K152" s="2"/>
      <c r="L152" s="1">
        <v>-11.0</v>
      </c>
      <c r="M152" s="1"/>
      <c r="N152" s="1">
        <v>8.53355</v>
      </c>
      <c r="O152" s="1" t="s">
        <v>3372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1" t="s">
        <v>44</v>
      </c>
      <c r="B153" s="1" t="s">
        <v>16</v>
      </c>
      <c r="C153" s="1">
        <v>582.0</v>
      </c>
      <c r="D153" s="1">
        <v>0.0</v>
      </c>
      <c r="E153" s="1" t="s">
        <v>45</v>
      </c>
      <c r="F153" s="1" t="s">
        <v>27</v>
      </c>
      <c r="G153" s="1" t="s">
        <v>19</v>
      </c>
      <c r="H153" s="1" t="s">
        <v>3731</v>
      </c>
      <c r="I153" s="1" t="s">
        <v>3732</v>
      </c>
      <c r="J153" s="1" t="s">
        <v>3732</v>
      </c>
      <c r="K153" s="2"/>
      <c r="L153" s="1">
        <v>-7.0</v>
      </c>
      <c r="M153" s="1"/>
      <c r="N153" s="1">
        <v>12.843216666666667</v>
      </c>
      <c r="O153" s="1" t="s">
        <v>3372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" t="s">
        <v>15</v>
      </c>
      <c r="B154" s="1" t="s">
        <v>16</v>
      </c>
      <c r="C154" s="1">
        <v>209.0</v>
      </c>
      <c r="D154" s="1">
        <v>50.0</v>
      </c>
      <c r="E154" s="2"/>
      <c r="F154" s="1" t="s">
        <v>39</v>
      </c>
      <c r="G154" s="1" t="s">
        <v>19</v>
      </c>
      <c r="H154" s="1" t="s">
        <v>3733</v>
      </c>
      <c r="I154" s="1" t="s">
        <v>3734</v>
      </c>
      <c r="J154" s="1" t="s">
        <v>42</v>
      </c>
      <c r="K154" s="2"/>
      <c r="L154" s="1">
        <v>1015.0</v>
      </c>
      <c r="M154" s="1"/>
      <c r="N154" s="1">
        <v>11.023083333333334</v>
      </c>
      <c r="O154" s="1" t="s">
        <v>3396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1" t="s">
        <v>25</v>
      </c>
      <c r="B155" s="1" t="s">
        <v>26</v>
      </c>
      <c r="C155" s="1">
        <v>329.0</v>
      </c>
      <c r="D155" s="1">
        <v>0.0</v>
      </c>
      <c r="E155" s="2"/>
      <c r="F155" s="1" t="s">
        <v>27</v>
      </c>
      <c r="G155" s="1" t="s">
        <v>19</v>
      </c>
      <c r="H155" s="1" t="s">
        <v>3735</v>
      </c>
      <c r="I155" s="1" t="s">
        <v>3736</v>
      </c>
      <c r="J155" s="1" t="s">
        <v>3736</v>
      </c>
      <c r="K155" s="2"/>
      <c r="L155" s="1">
        <v>-3.0</v>
      </c>
      <c r="M155" s="1"/>
      <c r="N155" s="1">
        <v>11.746666666666666</v>
      </c>
      <c r="O155" s="1" t="s">
        <v>3372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1" t="s">
        <v>25</v>
      </c>
      <c r="B156" s="1" t="s">
        <v>26</v>
      </c>
      <c r="C156" s="1">
        <v>792.0</v>
      </c>
      <c r="D156" s="1">
        <v>0.0</v>
      </c>
      <c r="E156" s="2"/>
      <c r="F156" s="1" t="s">
        <v>27</v>
      </c>
      <c r="G156" s="1" t="s">
        <v>19</v>
      </c>
      <c r="H156" s="1" t="s">
        <v>3737</v>
      </c>
      <c r="I156" s="1" t="s">
        <v>3738</v>
      </c>
      <c r="J156" s="1" t="s">
        <v>3738</v>
      </c>
      <c r="K156" s="2"/>
      <c r="L156" s="1">
        <v>-9.0</v>
      </c>
      <c r="M156" s="1"/>
      <c r="N156" s="1">
        <v>10.73215</v>
      </c>
      <c r="O156" s="1" t="s">
        <v>3372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1" t="s">
        <v>15</v>
      </c>
      <c r="B157" s="1" t="s">
        <v>16</v>
      </c>
      <c r="C157" s="1">
        <v>250.0</v>
      </c>
      <c r="D157" s="1">
        <v>0.0</v>
      </c>
      <c r="E157" s="1" t="s">
        <v>3391</v>
      </c>
      <c r="F157" s="1" t="s">
        <v>18</v>
      </c>
      <c r="G157" s="1" t="s">
        <v>19</v>
      </c>
      <c r="H157" s="1" t="s">
        <v>3739</v>
      </c>
      <c r="I157" s="1" t="s">
        <v>3740</v>
      </c>
      <c r="J157" s="1" t="s">
        <v>3741</v>
      </c>
      <c r="K157" s="1" t="s">
        <v>3742</v>
      </c>
      <c r="L157" s="1">
        <v>-1.0</v>
      </c>
      <c r="M157" s="1">
        <v>0.006366666666666666</v>
      </c>
      <c r="N157" s="1">
        <v>12.95765</v>
      </c>
      <c r="O157" s="1" t="s">
        <v>3396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1" t="s">
        <v>15</v>
      </c>
      <c r="B158" s="1" t="s">
        <v>16</v>
      </c>
      <c r="C158" s="1">
        <v>247.0</v>
      </c>
      <c r="D158" s="1">
        <v>158.0</v>
      </c>
      <c r="E158" s="1" t="s">
        <v>45</v>
      </c>
      <c r="F158" s="1" t="s">
        <v>18</v>
      </c>
      <c r="G158" s="1" t="s">
        <v>19</v>
      </c>
      <c r="H158" s="1" t="s">
        <v>3743</v>
      </c>
      <c r="I158" s="1" t="s">
        <v>3744</v>
      </c>
      <c r="J158" s="1" t="s">
        <v>3745</v>
      </c>
      <c r="K158" s="1" t="s">
        <v>3746</v>
      </c>
      <c r="L158" s="1">
        <v>-10.0</v>
      </c>
      <c r="M158" s="1">
        <v>1.8879</v>
      </c>
      <c r="N158" s="1">
        <v>8.929716666666666</v>
      </c>
      <c r="O158" s="1" t="s">
        <v>3396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1" t="s">
        <v>25</v>
      </c>
      <c r="B159" s="1" t="s">
        <v>26</v>
      </c>
      <c r="C159" s="1">
        <v>593.0</v>
      </c>
      <c r="D159" s="1">
        <v>0.0</v>
      </c>
      <c r="E159" s="2"/>
      <c r="F159" s="1" t="s">
        <v>27</v>
      </c>
      <c r="G159" s="1" t="s">
        <v>19</v>
      </c>
      <c r="H159" s="1" t="s">
        <v>3747</v>
      </c>
      <c r="I159" s="1" t="s">
        <v>3748</v>
      </c>
      <c r="J159" s="1" t="s">
        <v>3748</v>
      </c>
      <c r="K159" s="2"/>
      <c r="L159" s="1">
        <v>-7.0</v>
      </c>
      <c r="M159" s="1"/>
      <c r="N159" s="1">
        <v>11.867466666666667</v>
      </c>
      <c r="O159" s="1" t="s">
        <v>3372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1" t="s">
        <v>44</v>
      </c>
      <c r="B160" s="1" t="s">
        <v>16</v>
      </c>
      <c r="C160" s="1">
        <v>394.0</v>
      </c>
      <c r="D160" s="1">
        <v>0.0</v>
      </c>
      <c r="E160" s="1" t="s">
        <v>45</v>
      </c>
      <c r="F160" s="1" t="s">
        <v>27</v>
      </c>
      <c r="G160" s="1" t="s">
        <v>19</v>
      </c>
      <c r="H160" s="1" t="s">
        <v>3749</v>
      </c>
      <c r="I160" s="1" t="s">
        <v>3750</v>
      </c>
      <c r="J160" s="1" t="s">
        <v>3750</v>
      </c>
      <c r="K160" s="2"/>
      <c r="L160" s="1">
        <v>-2.0</v>
      </c>
      <c r="M160" s="1"/>
      <c r="N160" s="1">
        <v>12.642666666666667</v>
      </c>
      <c r="O160" s="1" t="s">
        <v>3372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1" t="s">
        <v>44</v>
      </c>
      <c r="B161" s="1" t="s">
        <v>16</v>
      </c>
      <c r="C161" s="1">
        <v>488.0</v>
      </c>
      <c r="D161" s="1">
        <v>0.0</v>
      </c>
      <c r="E161" s="1" t="s">
        <v>45</v>
      </c>
      <c r="F161" s="1" t="s">
        <v>27</v>
      </c>
      <c r="G161" s="1" t="s">
        <v>19</v>
      </c>
      <c r="H161" s="1" t="s">
        <v>3751</v>
      </c>
      <c r="I161" s="1" t="s">
        <v>3752</v>
      </c>
      <c r="J161" s="1" t="s">
        <v>3752</v>
      </c>
      <c r="K161" s="2"/>
      <c r="L161" s="1">
        <v>-6.0</v>
      </c>
      <c r="M161" s="1"/>
      <c r="N161" s="1">
        <v>8.949733333333333</v>
      </c>
      <c r="O161" s="1" t="s">
        <v>3372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" t="s">
        <v>44</v>
      </c>
      <c r="B162" s="1" t="s">
        <v>16</v>
      </c>
      <c r="C162" s="1">
        <v>329.0</v>
      </c>
      <c r="D162" s="1">
        <v>0.0</v>
      </c>
      <c r="E162" s="1" t="s">
        <v>45</v>
      </c>
      <c r="F162" s="1" t="s">
        <v>27</v>
      </c>
      <c r="G162" s="1" t="s">
        <v>19</v>
      </c>
      <c r="H162" s="1" t="s">
        <v>3753</v>
      </c>
      <c r="I162" s="1" t="s">
        <v>3754</v>
      </c>
      <c r="J162" s="1" t="s">
        <v>3754</v>
      </c>
      <c r="K162" s="2"/>
      <c r="L162" s="1">
        <v>-5.0</v>
      </c>
      <c r="M162" s="1"/>
      <c r="N162" s="1">
        <v>9.607583333333332</v>
      </c>
      <c r="O162" s="1" t="s">
        <v>3372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1" t="s">
        <v>44</v>
      </c>
      <c r="B163" s="1" t="s">
        <v>16</v>
      </c>
      <c r="C163" s="1">
        <v>1056.0</v>
      </c>
      <c r="D163" s="1">
        <v>0.0</v>
      </c>
      <c r="E163" s="1" t="s">
        <v>45</v>
      </c>
      <c r="F163" s="1" t="s">
        <v>27</v>
      </c>
      <c r="G163" s="1" t="s">
        <v>19</v>
      </c>
      <c r="H163" s="1" t="s">
        <v>3755</v>
      </c>
      <c r="I163" s="1" t="s">
        <v>3756</v>
      </c>
      <c r="J163" s="1" t="s">
        <v>3756</v>
      </c>
      <c r="K163" s="2"/>
      <c r="L163" s="1">
        <v>-3.0</v>
      </c>
      <c r="M163" s="1"/>
      <c r="N163" s="1">
        <v>16.518633333333334</v>
      </c>
      <c r="O163" s="1" t="s">
        <v>3372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1" t="s">
        <v>15</v>
      </c>
      <c r="B164" s="1" t="s">
        <v>16</v>
      </c>
      <c r="C164" s="3">
        <v>838.0</v>
      </c>
      <c r="D164" s="1">
        <v>0.0</v>
      </c>
      <c r="E164" s="1" t="s">
        <v>3391</v>
      </c>
      <c r="F164" s="1" t="s">
        <v>18</v>
      </c>
      <c r="G164" s="1" t="s">
        <v>19</v>
      </c>
      <c r="H164" s="1" t="s">
        <v>3757</v>
      </c>
      <c r="I164" s="1" t="s">
        <v>3758</v>
      </c>
      <c r="J164" s="1" t="s">
        <v>3759</v>
      </c>
      <c r="K164" s="1" t="s">
        <v>3760</v>
      </c>
      <c r="L164" s="1">
        <v>-7.0</v>
      </c>
      <c r="M164" s="1">
        <v>0.02415</v>
      </c>
      <c r="N164" s="1">
        <v>9.829683333333334</v>
      </c>
      <c r="O164" s="1" t="s">
        <v>3396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1" t="s">
        <v>15</v>
      </c>
      <c r="B165" s="1" t="s">
        <v>16</v>
      </c>
      <c r="C165" s="1">
        <v>309.0</v>
      </c>
      <c r="D165" s="1">
        <v>0.0</v>
      </c>
      <c r="E165" s="1" t="s">
        <v>3391</v>
      </c>
      <c r="F165" s="1" t="s">
        <v>18</v>
      </c>
      <c r="G165" s="1" t="s">
        <v>19</v>
      </c>
      <c r="H165" s="1" t="s">
        <v>3761</v>
      </c>
      <c r="I165" s="1" t="s">
        <v>3762</v>
      </c>
      <c r="J165" s="1" t="s">
        <v>3763</v>
      </c>
      <c r="K165" s="1" t="s">
        <v>3764</v>
      </c>
      <c r="L165" s="1">
        <v>-1.0</v>
      </c>
      <c r="M165" s="1">
        <v>27.968316666666666</v>
      </c>
      <c r="N165" s="1">
        <v>103.67401666666666</v>
      </c>
      <c r="O165" s="1" t="s">
        <v>3396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1" t="s">
        <v>15</v>
      </c>
      <c r="B166" s="1" t="s">
        <v>16</v>
      </c>
      <c r="C166" s="1">
        <v>1086.0</v>
      </c>
      <c r="D166" s="1">
        <v>0.0</v>
      </c>
      <c r="E166" s="1" t="s">
        <v>3391</v>
      </c>
      <c r="F166" s="1" t="s">
        <v>18</v>
      </c>
      <c r="G166" s="1" t="s">
        <v>19</v>
      </c>
      <c r="H166" s="1" t="s">
        <v>3765</v>
      </c>
      <c r="I166" s="1" t="s">
        <v>3766</v>
      </c>
      <c r="J166" s="1" t="s">
        <v>3767</v>
      </c>
      <c r="K166" s="1" t="s">
        <v>3768</v>
      </c>
      <c r="L166" s="1">
        <v>1.0</v>
      </c>
      <c r="M166" s="1">
        <v>0.0049</v>
      </c>
      <c r="N166" s="1">
        <v>26.172783333333335</v>
      </c>
      <c r="O166" s="1" t="s">
        <v>3396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1" t="s">
        <v>15</v>
      </c>
      <c r="B167" s="1" t="s">
        <v>16</v>
      </c>
      <c r="C167" s="1">
        <v>448.0</v>
      </c>
      <c r="D167" s="1">
        <v>0.0</v>
      </c>
      <c r="E167" s="1" t="s">
        <v>3391</v>
      </c>
      <c r="F167" s="1" t="s">
        <v>18</v>
      </c>
      <c r="G167" s="1" t="s">
        <v>19</v>
      </c>
      <c r="H167" s="1" t="s">
        <v>3769</v>
      </c>
      <c r="I167" s="1" t="s">
        <v>3770</v>
      </c>
      <c r="J167" s="1" t="s">
        <v>3771</v>
      </c>
      <c r="K167" s="1" t="s">
        <v>3772</v>
      </c>
      <c r="L167" s="1">
        <v>-4.0</v>
      </c>
      <c r="M167" s="1">
        <v>0.0044666666666666665</v>
      </c>
      <c r="N167" s="1">
        <v>12.652033333333334</v>
      </c>
      <c r="O167" s="1" t="s">
        <v>3396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" t="s">
        <v>44</v>
      </c>
      <c r="B168" s="1" t="s">
        <v>16</v>
      </c>
      <c r="C168" s="1">
        <v>264.0</v>
      </c>
      <c r="D168" s="1">
        <v>0.0</v>
      </c>
      <c r="E168" s="1" t="s">
        <v>45</v>
      </c>
      <c r="F168" s="1" t="s">
        <v>27</v>
      </c>
      <c r="G168" s="1" t="s">
        <v>19</v>
      </c>
      <c r="H168" s="1" t="s">
        <v>3773</v>
      </c>
      <c r="I168" s="1" t="s">
        <v>3774</v>
      </c>
      <c r="J168" s="1" t="s">
        <v>3774</v>
      </c>
      <c r="K168" s="2"/>
      <c r="L168" s="1">
        <v>-3.0</v>
      </c>
      <c r="M168" s="1"/>
      <c r="N168" s="1">
        <v>11.5793</v>
      </c>
      <c r="O168" s="1" t="s">
        <v>3372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" t="s">
        <v>44</v>
      </c>
      <c r="B169" s="1" t="s">
        <v>16</v>
      </c>
      <c r="C169" s="1">
        <v>264.0</v>
      </c>
      <c r="D169" s="1">
        <v>0.0</v>
      </c>
      <c r="E169" s="1" t="s">
        <v>45</v>
      </c>
      <c r="F169" s="1" t="s">
        <v>27</v>
      </c>
      <c r="G169" s="1" t="s">
        <v>19</v>
      </c>
      <c r="H169" s="1" t="s">
        <v>3775</v>
      </c>
      <c r="I169" s="1" t="s">
        <v>3776</v>
      </c>
      <c r="J169" s="1" t="s">
        <v>3776</v>
      </c>
      <c r="K169" s="2"/>
      <c r="L169" s="1">
        <v>-7.0</v>
      </c>
      <c r="M169" s="1"/>
      <c r="N169" s="1">
        <v>7.273533333333333</v>
      </c>
      <c r="O169" s="1" t="s">
        <v>3372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" t="s">
        <v>25</v>
      </c>
      <c r="B170" s="1" t="s">
        <v>26</v>
      </c>
      <c r="C170" s="1">
        <v>463.0</v>
      </c>
      <c r="D170" s="1">
        <v>0.0</v>
      </c>
      <c r="E170" s="2"/>
      <c r="F170" s="1" t="s">
        <v>27</v>
      </c>
      <c r="G170" s="1" t="s">
        <v>35</v>
      </c>
      <c r="H170" s="1" t="s">
        <v>3777</v>
      </c>
      <c r="I170" s="1" t="s">
        <v>3778</v>
      </c>
      <c r="J170" s="1" t="s">
        <v>3778</v>
      </c>
      <c r="K170" s="2"/>
      <c r="L170" s="1">
        <v>-6.0</v>
      </c>
      <c r="M170" s="1"/>
      <c r="N170" s="1">
        <v>8.492233333333333</v>
      </c>
      <c r="O170" s="1" t="s">
        <v>3372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" t="s">
        <v>44</v>
      </c>
      <c r="B171" s="1" t="s">
        <v>16</v>
      </c>
      <c r="C171" s="1">
        <v>329.0</v>
      </c>
      <c r="D171" s="1">
        <v>0.0</v>
      </c>
      <c r="E171" s="1" t="s">
        <v>45</v>
      </c>
      <c r="F171" s="1" t="s">
        <v>27</v>
      </c>
      <c r="G171" s="1" t="s">
        <v>19</v>
      </c>
      <c r="H171" s="1" t="s">
        <v>3779</v>
      </c>
      <c r="I171" s="1" t="s">
        <v>3780</v>
      </c>
      <c r="J171" s="1" t="s">
        <v>3780</v>
      </c>
      <c r="K171" s="2"/>
      <c r="L171" s="1">
        <v>-7.0</v>
      </c>
      <c r="M171" s="1"/>
      <c r="N171" s="1">
        <v>7.91335</v>
      </c>
      <c r="O171" s="1" t="s">
        <v>3372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" t="s">
        <v>25</v>
      </c>
      <c r="B172" s="1" t="s">
        <v>26</v>
      </c>
      <c r="C172" s="1">
        <v>640.0</v>
      </c>
      <c r="D172" s="1">
        <v>0.0</v>
      </c>
      <c r="E172" s="2"/>
      <c r="F172" s="1" t="s">
        <v>27</v>
      </c>
      <c r="G172" s="1" t="s">
        <v>19</v>
      </c>
      <c r="H172" s="1" t="s">
        <v>3781</v>
      </c>
      <c r="I172" s="1" t="s">
        <v>3782</v>
      </c>
      <c r="J172" s="1" t="s">
        <v>3782</v>
      </c>
      <c r="K172" s="2"/>
      <c r="L172" s="1">
        <v>-8.0</v>
      </c>
      <c r="M172" s="1"/>
      <c r="N172" s="1">
        <v>11.631933333333333</v>
      </c>
      <c r="O172" s="1" t="s">
        <v>3372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" t="s">
        <v>15</v>
      </c>
      <c r="B173" s="1" t="s">
        <v>16</v>
      </c>
      <c r="C173" s="1">
        <v>199.0</v>
      </c>
      <c r="D173" s="1">
        <v>50.0</v>
      </c>
      <c r="E173" s="2"/>
      <c r="F173" s="1" t="s">
        <v>39</v>
      </c>
      <c r="G173" s="1" t="s">
        <v>35</v>
      </c>
      <c r="H173" s="1" t="s">
        <v>3783</v>
      </c>
      <c r="I173" s="1" t="s">
        <v>3784</v>
      </c>
      <c r="J173" s="1" t="s">
        <v>3784</v>
      </c>
      <c r="K173" s="2"/>
      <c r="L173" s="1">
        <v>-8.0</v>
      </c>
      <c r="M173" s="1"/>
      <c r="N173" s="1">
        <v>18.141233333333332</v>
      </c>
      <c r="O173" s="1" t="s">
        <v>3396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" t="s">
        <v>44</v>
      </c>
      <c r="B174" s="1" t="s">
        <v>16</v>
      </c>
      <c r="C174" s="1">
        <v>632.0</v>
      </c>
      <c r="D174" s="1">
        <v>0.0</v>
      </c>
      <c r="E174" s="1" t="s">
        <v>45</v>
      </c>
      <c r="F174" s="1" t="s">
        <v>27</v>
      </c>
      <c r="G174" s="1" t="s">
        <v>19</v>
      </c>
      <c r="H174" s="1" t="s">
        <v>3785</v>
      </c>
      <c r="I174" s="1" t="s">
        <v>3786</v>
      </c>
      <c r="J174" s="1" t="s">
        <v>3786</v>
      </c>
      <c r="K174" s="2"/>
      <c r="L174" s="1">
        <v>-8.0</v>
      </c>
      <c r="M174" s="1"/>
      <c r="N174" s="1">
        <v>46.47338333333333</v>
      </c>
      <c r="O174" s="1" t="s">
        <v>3372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" t="s">
        <v>15</v>
      </c>
      <c r="B175" s="1" t="s">
        <v>16</v>
      </c>
      <c r="C175" s="1">
        <v>678.0</v>
      </c>
      <c r="D175" s="1">
        <v>150.0</v>
      </c>
      <c r="E175" s="2"/>
      <c r="F175" s="1" t="s">
        <v>39</v>
      </c>
      <c r="G175" s="1" t="s">
        <v>19</v>
      </c>
      <c r="H175" s="1" t="s">
        <v>3787</v>
      </c>
      <c r="I175" s="1" t="s">
        <v>3788</v>
      </c>
      <c r="J175" s="1" t="s">
        <v>42</v>
      </c>
      <c r="K175" s="2"/>
      <c r="L175" s="1">
        <v>1124.0</v>
      </c>
      <c r="M175" s="1"/>
      <c r="N175" s="1">
        <v>36.602</v>
      </c>
      <c r="O175" s="1" t="s">
        <v>3396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" t="s">
        <v>15</v>
      </c>
      <c r="B176" s="1" t="s">
        <v>16</v>
      </c>
      <c r="C176" s="1">
        <v>299.0</v>
      </c>
      <c r="D176" s="1">
        <v>75.0</v>
      </c>
      <c r="E176" s="2"/>
      <c r="F176" s="1" t="s">
        <v>39</v>
      </c>
      <c r="G176" s="1" t="s">
        <v>52</v>
      </c>
      <c r="H176" s="1" t="s">
        <v>3789</v>
      </c>
      <c r="I176" s="1" t="s">
        <v>3790</v>
      </c>
      <c r="J176" s="1" t="s">
        <v>397</v>
      </c>
      <c r="K176" s="2"/>
      <c r="L176" s="1">
        <v>297.0</v>
      </c>
      <c r="M176" s="1"/>
      <c r="N176" s="1">
        <v>9.030833333333334</v>
      </c>
      <c r="O176" s="1" t="s">
        <v>3396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" t="s">
        <v>25</v>
      </c>
      <c r="B177" s="1" t="s">
        <v>26</v>
      </c>
      <c r="C177" s="1">
        <v>319.0</v>
      </c>
      <c r="D177" s="1">
        <v>0.0</v>
      </c>
      <c r="E177" s="2"/>
      <c r="F177" s="1" t="s">
        <v>27</v>
      </c>
      <c r="G177" s="1" t="s">
        <v>19</v>
      </c>
      <c r="H177" s="1" t="s">
        <v>3791</v>
      </c>
      <c r="I177" s="1" t="s">
        <v>3792</v>
      </c>
      <c r="J177" s="1" t="s">
        <v>3792</v>
      </c>
      <c r="K177" s="2"/>
      <c r="L177" s="1">
        <v>-9.0</v>
      </c>
      <c r="M177" s="1"/>
      <c r="N177" s="1">
        <v>5.986483333333333</v>
      </c>
      <c r="O177" s="1" t="s">
        <v>3372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" t="s">
        <v>38</v>
      </c>
      <c r="B178" s="1" t="s">
        <v>16</v>
      </c>
      <c r="C178" s="1">
        <v>55.0</v>
      </c>
      <c r="D178" s="1">
        <v>0.0</v>
      </c>
      <c r="E178" s="2"/>
      <c r="F178" s="1" t="s">
        <v>39</v>
      </c>
      <c r="G178" s="1" t="s">
        <v>35</v>
      </c>
      <c r="H178" s="1" t="s">
        <v>3793</v>
      </c>
      <c r="I178" s="1" t="s">
        <v>3794</v>
      </c>
      <c r="J178" s="1" t="s">
        <v>397</v>
      </c>
      <c r="K178" s="2"/>
      <c r="L178" s="1">
        <v>324.0</v>
      </c>
      <c r="M178" s="1"/>
      <c r="N178" s="1">
        <v>0.30656666666666665</v>
      </c>
      <c r="O178" s="1" t="s">
        <v>43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" t="s">
        <v>25</v>
      </c>
      <c r="B179" s="1" t="s">
        <v>26</v>
      </c>
      <c r="C179" s="1">
        <v>264.0</v>
      </c>
      <c r="D179" s="1">
        <v>0.0</v>
      </c>
      <c r="E179" s="2"/>
      <c r="F179" s="1" t="s">
        <v>27</v>
      </c>
      <c r="G179" s="1" t="s">
        <v>19</v>
      </c>
      <c r="H179" s="1" t="s">
        <v>3795</v>
      </c>
      <c r="I179" s="1" t="s">
        <v>3796</v>
      </c>
      <c r="J179" s="1" t="s">
        <v>3796</v>
      </c>
      <c r="K179" s="2"/>
      <c r="L179" s="1">
        <v>-8.0</v>
      </c>
      <c r="M179" s="1"/>
      <c r="N179" s="1">
        <v>6.446033333333333</v>
      </c>
      <c r="O179" s="1" t="s">
        <v>3372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" t="s">
        <v>44</v>
      </c>
      <c r="B180" s="1" t="s">
        <v>16</v>
      </c>
      <c r="C180" s="1">
        <v>368.0</v>
      </c>
      <c r="D180" s="1">
        <v>0.0</v>
      </c>
      <c r="E180" s="1" t="s">
        <v>45</v>
      </c>
      <c r="F180" s="1" t="s">
        <v>27</v>
      </c>
      <c r="G180" s="1" t="s">
        <v>19</v>
      </c>
      <c r="H180" s="1" t="s">
        <v>3797</v>
      </c>
      <c r="I180" s="1" t="s">
        <v>3798</v>
      </c>
      <c r="J180" s="1" t="s">
        <v>3798</v>
      </c>
      <c r="K180" s="2"/>
      <c r="L180" s="1">
        <v>-7.0</v>
      </c>
      <c r="M180" s="1"/>
      <c r="N180" s="1">
        <v>7.64795</v>
      </c>
      <c r="O180" s="1" t="s">
        <v>3372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1" t="s">
        <v>44</v>
      </c>
      <c r="B181" s="1" t="s">
        <v>16</v>
      </c>
      <c r="C181" s="3">
        <v>987.0</v>
      </c>
      <c r="D181" s="1">
        <v>0.0</v>
      </c>
      <c r="E181" s="1" t="s">
        <v>45</v>
      </c>
      <c r="F181" s="1" t="s">
        <v>27</v>
      </c>
      <c r="G181" s="1" t="s">
        <v>19</v>
      </c>
      <c r="H181" s="1" t="s">
        <v>3799</v>
      </c>
      <c r="I181" s="1" t="s">
        <v>3800</v>
      </c>
      <c r="J181" s="1" t="s">
        <v>3800</v>
      </c>
      <c r="K181" s="2"/>
      <c r="L181" s="1">
        <v>-6.0</v>
      </c>
      <c r="M181" s="1"/>
      <c r="N181" s="1">
        <v>13.813566666666667</v>
      </c>
      <c r="O181" s="1" t="s">
        <v>3372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" t="s">
        <v>25</v>
      </c>
      <c r="B182" s="1" t="s">
        <v>26</v>
      </c>
      <c r="C182" s="1">
        <v>463.0</v>
      </c>
      <c r="D182" s="1">
        <v>0.0</v>
      </c>
      <c r="E182" s="2"/>
      <c r="F182" s="1" t="s">
        <v>27</v>
      </c>
      <c r="G182" s="1" t="s">
        <v>35</v>
      </c>
      <c r="H182" s="1" t="s">
        <v>3801</v>
      </c>
      <c r="I182" s="1" t="s">
        <v>3802</v>
      </c>
      <c r="J182" s="1" t="s">
        <v>3802</v>
      </c>
      <c r="K182" s="2"/>
      <c r="L182" s="1">
        <v>-6.0</v>
      </c>
      <c r="M182" s="1"/>
      <c r="N182" s="1">
        <v>8.124833333333333</v>
      </c>
      <c r="O182" s="1" t="s">
        <v>3372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" t="s">
        <v>44</v>
      </c>
      <c r="B183" s="1" t="s">
        <v>16</v>
      </c>
      <c r="C183" s="1">
        <v>289.0</v>
      </c>
      <c r="D183" s="1">
        <v>0.0</v>
      </c>
      <c r="E183" s="1" t="s">
        <v>45</v>
      </c>
      <c r="F183" s="1" t="s">
        <v>27</v>
      </c>
      <c r="G183" s="1" t="s">
        <v>19</v>
      </c>
      <c r="H183" s="1" t="s">
        <v>3803</v>
      </c>
      <c r="I183" s="1" t="s">
        <v>3804</v>
      </c>
      <c r="J183" s="1" t="s">
        <v>3804</v>
      </c>
      <c r="K183" s="2"/>
      <c r="L183" s="1">
        <v>-9.0</v>
      </c>
      <c r="M183" s="1"/>
      <c r="N183" s="1">
        <v>5.320416666666667</v>
      </c>
      <c r="O183" s="1" t="s">
        <v>3372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" t="s">
        <v>44</v>
      </c>
      <c r="B184" s="1" t="s">
        <v>16</v>
      </c>
      <c r="C184" s="3">
        <v>329.0</v>
      </c>
      <c r="D184" s="1">
        <v>0.0</v>
      </c>
      <c r="E184" s="1" t="s">
        <v>45</v>
      </c>
      <c r="F184" s="1" t="s">
        <v>27</v>
      </c>
      <c r="G184" s="1" t="s">
        <v>19</v>
      </c>
      <c r="H184" s="1" t="s">
        <v>3805</v>
      </c>
      <c r="I184" s="1" t="s">
        <v>3806</v>
      </c>
      <c r="J184" s="1" t="s">
        <v>3806</v>
      </c>
      <c r="K184" s="2"/>
      <c r="L184" s="1">
        <v>-11.0</v>
      </c>
      <c r="M184" s="1"/>
      <c r="N184" s="1">
        <v>10.124466666666667</v>
      </c>
      <c r="O184" s="1" t="s">
        <v>3372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" t="s">
        <v>44</v>
      </c>
      <c r="B185" s="1" t="s">
        <v>16</v>
      </c>
      <c r="C185" s="3">
        <v>558.0</v>
      </c>
      <c r="D185" s="1">
        <v>0.0</v>
      </c>
      <c r="E185" s="1" t="s">
        <v>45</v>
      </c>
      <c r="F185" s="1" t="s">
        <v>27</v>
      </c>
      <c r="G185" s="1" t="s">
        <v>19</v>
      </c>
      <c r="H185" s="1" t="s">
        <v>3807</v>
      </c>
      <c r="I185" s="1" t="s">
        <v>3808</v>
      </c>
      <c r="J185" s="1" t="s">
        <v>3808</v>
      </c>
      <c r="K185" s="2"/>
      <c r="L185" s="1">
        <v>-11.0</v>
      </c>
      <c r="M185" s="1"/>
      <c r="N185" s="1">
        <v>8.3416</v>
      </c>
      <c r="O185" s="1" t="s">
        <v>3372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1" t="s">
        <v>55</v>
      </c>
      <c r="B186" s="1" t="s">
        <v>26</v>
      </c>
      <c r="C186" s="1">
        <v>384.0</v>
      </c>
      <c r="D186" s="1">
        <v>0.0</v>
      </c>
      <c r="E186" s="1" t="s">
        <v>3654</v>
      </c>
      <c r="F186" s="1" t="s">
        <v>27</v>
      </c>
      <c r="G186" s="1" t="s">
        <v>19</v>
      </c>
      <c r="H186" s="1" t="s">
        <v>3809</v>
      </c>
      <c r="I186" s="1" t="s">
        <v>3810</v>
      </c>
      <c r="J186" s="1" t="s">
        <v>3810</v>
      </c>
      <c r="K186" s="2"/>
      <c r="L186" s="1">
        <v>-7.0</v>
      </c>
      <c r="M186" s="1"/>
      <c r="N186" s="1">
        <v>7.870933333333333</v>
      </c>
      <c r="O186" s="1" t="s">
        <v>3372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1" t="s">
        <v>25</v>
      </c>
      <c r="B187" s="1" t="s">
        <v>26</v>
      </c>
      <c r="C187" s="1">
        <v>329.0</v>
      </c>
      <c r="D187" s="1">
        <v>0.0</v>
      </c>
      <c r="E187" s="2"/>
      <c r="F187" s="1" t="s">
        <v>27</v>
      </c>
      <c r="G187" s="1" t="s">
        <v>19</v>
      </c>
      <c r="H187" s="1" t="s">
        <v>3811</v>
      </c>
      <c r="I187" s="1" t="s">
        <v>3812</v>
      </c>
      <c r="J187" s="1" t="s">
        <v>3812</v>
      </c>
      <c r="K187" s="2"/>
      <c r="L187" s="1">
        <v>-6.0</v>
      </c>
      <c r="M187" s="1"/>
      <c r="N187" s="1">
        <v>8.63385</v>
      </c>
      <c r="O187" s="1" t="s">
        <v>3372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" t="s">
        <v>55</v>
      </c>
      <c r="B188" s="1" t="s">
        <v>26</v>
      </c>
      <c r="C188" s="1">
        <v>369.0</v>
      </c>
      <c r="D188" s="1">
        <v>0.0</v>
      </c>
      <c r="E188" s="1" t="s">
        <v>99</v>
      </c>
      <c r="F188" s="1" t="s">
        <v>27</v>
      </c>
      <c r="G188" s="1" t="s">
        <v>19</v>
      </c>
      <c r="H188" s="1" t="s">
        <v>3813</v>
      </c>
      <c r="I188" s="1" t="s">
        <v>3814</v>
      </c>
      <c r="J188" s="1" t="s">
        <v>3814</v>
      </c>
      <c r="K188" s="2"/>
      <c r="L188" s="1">
        <v>-4.0</v>
      </c>
      <c r="M188" s="1"/>
      <c r="N188" s="1">
        <v>10.90625</v>
      </c>
      <c r="O188" s="1" t="s">
        <v>3372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1" t="s">
        <v>25</v>
      </c>
      <c r="B189" s="1" t="s">
        <v>26</v>
      </c>
      <c r="C189" s="1">
        <v>593.0</v>
      </c>
      <c r="D189" s="1">
        <v>0.0</v>
      </c>
      <c r="E189" s="2"/>
      <c r="F189" s="1" t="s">
        <v>27</v>
      </c>
      <c r="G189" s="1" t="s">
        <v>19</v>
      </c>
      <c r="H189" s="1" t="s">
        <v>3815</v>
      </c>
      <c r="I189" s="1" t="s">
        <v>3816</v>
      </c>
      <c r="J189" s="1" t="s">
        <v>3816</v>
      </c>
      <c r="K189" s="2"/>
      <c r="L189" s="1">
        <v>-10.0</v>
      </c>
      <c r="M189" s="1"/>
      <c r="N189" s="1">
        <v>9.586533333333334</v>
      </c>
      <c r="O189" s="1" t="s">
        <v>3372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" t="s">
        <v>55</v>
      </c>
      <c r="B190" s="1" t="s">
        <v>26</v>
      </c>
      <c r="C190" s="1">
        <v>434.0</v>
      </c>
      <c r="D190" s="1">
        <v>0.0</v>
      </c>
      <c r="E190" s="1" t="s">
        <v>3817</v>
      </c>
      <c r="F190" s="1" t="s">
        <v>27</v>
      </c>
      <c r="G190" s="1" t="s">
        <v>19</v>
      </c>
      <c r="H190" s="1" t="s">
        <v>3818</v>
      </c>
      <c r="I190" s="1" t="s">
        <v>3819</v>
      </c>
      <c r="J190" s="1" t="s">
        <v>3819</v>
      </c>
      <c r="K190" s="2"/>
      <c r="L190" s="1">
        <v>-6.0</v>
      </c>
      <c r="M190" s="1"/>
      <c r="N190" s="1">
        <v>8.414333333333333</v>
      </c>
      <c r="O190" s="1" t="s">
        <v>3372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" t="s">
        <v>25</v>
      </c>
      <c r="B191" s="1" t="s">
        <v>26</v>
      </c>
      <c r="C191" s="1">
        <v>264.0</v>
      </c>
      <c r="D191" s="1">
        <v>0.0</v>
      </c>
      <c r="E191" s="2"/>
      <c r="F191" s="1" t="s">
        <v>27</v>
      </c>
      <c r="G191" s="1" t="s">
        <v>19</v>
      </c>
      <c r="H191" s="1" t="s">
        <v>3820</v>
      </c>
      <c r="I191" s="1" t="s">
        <v>3821</v>
      </c>
      <c r="J191" s="1" t="s">
        <v>3821</v>
      </c>
      <c r="K191" s="2"/>
      <c r="L191" s="1">
        <v>-7.0</v>
      </c>
      <c r="M191" s="1"/>
      <c r="N191" s="1">
        <v>7.739416666666667</v>
      </c>
      <c r="O191" s="1" t="s">
        <v>3372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1" t="s">
        <v>15</v>
      </c>
      <c r="B192" s="1" t="s">
        <v>16</v>
      </c>
      <c r="C192" s="1">
        <v>628.0</v>
      </c>
      <c r="D192" s="1">
        <v>0.0</v>
      </c>
      <c r="E192" s="1" t="s">
        <v>45</v>
      </c>
      <c r="F192" s="1" t="s">
        <v>18</v>
      </c>
      <c r="G192" s="1" t="s">
        <v>19</v>
      </c>
      <c r="H192" s="1" t="s">
        <v>3822</v>
      </c>
      <c r="I192" s="1" t="s">
        <v>3823</v>
      </c>
      <c r="J192" s="1" t="s">
        <v>3824</v>
      </c>
      <c r="K192" s="1" t="s">
        <v>3825</v>
      </c>
      <c r="L192" s="1">
        <v>-8.0</v>
      </c>
      <c r="M192" s="1">
        <v>8.512516666666667</v>
      </c>
      <c r="N192" s="1">
        <v>16.422383333333332</v>
      </c>
      <c r="O192" s="1" t="s">
        <v>3396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1" t="s">
        <v>25</v>
      </c>
      <c r="B193" s="1" t="s">
        <v>26</v>
      </c>
      <c r="C193" s="1">
        <v>329.0</v>
      </c>
      <c r="D193" s="1">
        <v>0.0</v>
      </c>
      <c r="E193" s="2"/>
      <c r="F193" s="1" t="s">
        <v>27</v>
      </c>
      <c r="G193" s="1" t="s">
        <v>19</v>
      </c>
      <c r="H193" s="1" t="s">
        <v>3826</v>
      </c>
      <c r="I193" s="1" t="s">
        <v>3827</v>
      </c>
      <c r="J193" s="1" t="s">
        <v>3827</v>
      </c>
      <c r="K193" s="2"/>
      <c r="L193" s="1">
        <v>-9.0</v>
      </c>
      <c r="M193" s="1"/>
      <c r="N193" s="1">
        <v>5.58325</v>
      </c>
      <c r="O193" s="1" t="s">
        <v>3372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1" t="s">
        <v>15</v>
      </c>
      <c r="B194" s="1" t="s">
        <v>16</v>
      </c>
      <c r="C194" s="1">
        <v>386.0</v>
      </c>
      <c r="D194" s="1">
        <v>92.0</v>
      </c>
      <c r="E194" s="2"/>
      <c r="F194" s="1" t="s">
        <v>39</v>
      </c>
      <c r="G194" s="1" t="s">
        <v>35</v>
      </c>
      <c r="H194" s="1" t="s">
        <v>3828</v>
      </c>
      <c r="I194" s="1" t="s">
        <v>3829</v>
      </c>
      <c r="J194" s="1" t="s">
        <v>397</v>
      </c>
      <c r="K194" s="2"/>
      <c r="L194" s="1">
        <v>389.0</v>
      </c>
      <c r="M194" s="1"/>
      <c r="N194" s="1">
        <v>27.110666666666667</v>
      </c>
      <c r="O194" s="1" t="s">
        <v>3396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" t="s">
        <v>44</v>
      </c>
      <c r="B195" s="1" t="s">
        <v>16</v>
      </c>
      <c r="C195" s="1">
        <v>394.0</v>
      </c>
      <c r="D195" s="1">
        <v>0.0</v>
      </c>
      <c r="E195" s="1" t="s">
        <v>45</v>
      </c>
      <c r="F195" s="1" t="s">
        <v>27</v>
      </c>
      <c r="G195" s="1" t="s">
        <v>19</v>
      </c>
      <c r="H195" s="1" t="s">
        <v>3830</v>
      </c>
      <c r="I195" s="1" t="s">
        <v>3831</v>
      </c>
      <c r="J195" s="1" t="s">
        <v>3831</v>
      </c>
      <c r="K195" s="2"/>
      <c r="L195" s="1">
        <v>-4.0</v>
      </c>
      <c r="M195" s="1"/>
      <c r="N195" s="1">
        <v>10.9392</v>
      </c>
      <c r="O195" s="1" t="s">
        <v>3372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1" t="s">
        <v>44</v>
      </c>
      <c r="B196" s="1" t="s">
        <v>16</v>
      </c>
      <c r="C196" s="1">
        <v>364.0</v>
      </c>
      <c r="D196" s="1">
        <v>0.0</v>
      </c>
      <c r="E196" s="1" t="s">
        <v>45</v>
      </c>
      <c r="F196" s="1" t="s">
        <v>27</v>
      </c>
      <c r="G196" s="1" t="s">
        <v>19</v>
      </c>
      <c r="H196" s="1" t="s">
        <v>3832</v>
      </c>
      <c r="I196" s="1" t="s">
        <v>3833</v>
      </c>
      <c r="J196" s="1" t="s">
        <v>3833</v>
      </c>
      <c r="K196" s="2"/>
      <c r="L196" s="1">
        <v>-6.0</v>
      </c>
      <c r="M196" s="1"/>
      <c r="N196" s="1">
        <v>8.41595</v>
      </c>
      <c r="O196" s="1" t="s">
        <v>3372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1" t="s">
        <v>44</v>
      </c>
      <c r="B197" s="1" t="s">
        <v>16</v>
      </c>
      <c r="C197" s="1">
        <v>351.0</v>
      </c>
      <c r="D197" s="1">
        <v>0.0</v>
      </c>
      <c r="E197" s="1" t="s">
        <v>45</v>
      </c>
      <c r="F197" s="1" t="s">
        <v>27</v>
      </c>
      <c r="G197" s="1" t="s">
        <v>19</v>
      </c>
      <c r="H197" s="1" t="s">
        <v>3834</v>
      </c>
      <c r="I197" s="1" t="s">
        <v>3835</v>
      </c>
      <c r="J197" s="1" t="s">
        <v>3835</v>
      </c>
      <c r="K197" s="2"/>
      <c r="L197" s="1">
        <v>-6.0</v>
      </c>
      <c r="M197" s="1"/>
      <c r="N197" s="1">
        <v>8.765066666666666</v>
      </c>
      <c r="O197" s="1" t="s">
        <v>3372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" t="s">
        <v>25</v>
      </c>
      <c r="B198" s="1" t="s">
        <v>26</v>
      </c>
      <c r="C198" s="1">
        <v>394.0</v>
      </c>
      <c r="D198" s="1">
        <v>0.0</v>
      </c>
      <c r="E198" s="2"/>
      <c r="F198" s="1" t="s">
        <v>27</v>
      </c>
      <c r="G198" s="1" t="s">
        <v>19</v>
      </c>
      <c r="H198" s="1" t="s">
        <v>3836</v>
      </c>
      <c r="I198" s="1" t="s">
        <v>3837</v>
      </c>
      <c r="J198" s="1" t="s">
        <v>3837</v>
      </c>
      <c r="K198" s="2"/>
      <c r="L198" s="1">
        <v>-4.0</v>
      </c>
      <c r="M198" s="1"/>
      <c r="N198" s="1">
        <v>10.4376</v>
      </c>
      <c r="O198" s="1" t="s">
        <v>3372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" t="s">
        <v>44</v>
      </c>
      <c r="B199" s="1" t="s">
        <v>16</v>
      </c>
      <c r="C199" s="1">
        <v>329.0</v>
      </c>
      <c r="D199" s="1">
        <v>0.0</v>
      </c>
      <c r="E199" s="1" t="s">
        <v>45</v>
      </c>
      <c r="F199" s="1" t="s">
        <v>27</v>
      </c>
      <c r="G199" s="1" t="s">
        <v>19</v>
      </c>
      <c r="H199" s="1" t="s">
        <v>3838</v>
      </c>
      <c r="I199" s="1" t="s">
        <v>3839</v>
      </c>
      <c r="J199" s="1" t="s">
        <v>3839</v>
      </c>
      <c r="K199" s="2"/>
      <c r="L199" s="1">
        <v>-2.0</v>
      </c>
      <c r="M199" s="1"/>
      <c r="N199" s="1">
        <v>12.223583333333334</v>
      </c>
      <c r="O199" s="1" t="s">
        <v>3372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1" t="s">
        <v>44</v>
      </c>
      <c r="B200" s="1" t="s">
        <v>16</v>
      </c>
      <c r="C200" s="1">
        <v>233.0</v>
      </c>
      <c r="D200" s="1">
        <v>0.0</v>
      </c>
      <c r="E200" s="1" t="s">
        <v>45</v>
      </c>
      <c r="F200" s="1" t="s">
        <v>27</v>
      </c>
      <c r="G200" s="1" t="s">
        <v>19</v>
      </c>
      <c r="H200" s="1" t="s">
        <v>3840</v>
      </c>
      <c r="I200" s="1" t="s">
        <v>3841</v>
      </c>
      <c r="J200" s="1" t="s">
        <v>3841</v>
      </c>
      <c r="K200" s="2"/>
      <c r="L200" s="1">
        <v>0.0</v>
      </c>
      <c r="M200" s="1"/>
      <c r="N200" s="1">
        <v>14.040433333333333</v>
      </c>
      <c r="O200" s="1" t="s">
        <v>3372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" t="s">
        <v>25</v>
      </c>
      <c r="B201" s="1" t="s">
        <v>26</v>
      </c>
      <c r="C201" s="1">
        <v>289.0</v>
      </c>
      <c r="D201" s="1">
        <v>0.0</v>
      </c>
      <c r="E201" s="2"/>
      <c r="F201" s="1" t="s">
        <v>27</v>
      </c>
      <c r="G201" s="1" t="s">
        <v>35</v>
      </c>
      <c r="H201" s="1" t="s">
        <v>3842</v>
      </c>
      <c r="I201" s="1" t="s">
        <v>3843</v>
      </c>
      <c r="J201" s="1" t="s">
        <v>3843</v>
      </c>
      <c r="K201" s="2"/>
      <c r="L201" s="1">
        <v>-8.0</v>
      </c>
      <c r="M201" s="1"/>
      <c r="N201" s="1">
        <v>6.350583333333334</v>
      </c>
      <c r="O201" s="1" t="s">
        <v>3372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1" t="s">
        <v>25</v>
      </c>
      <c r="B202" s="1" t="s">
        <v>26</v>
      </c>
      <c r="C202" s="1">
        <v>364.0</v>
      </c>
      <c r="D202" s="1">
        <v>0.0</v>
      </c>
      <c r="E202" s="2"/>
      <c r="F202" s="1" t="s">
        <v>27</v>
      </c>
      <c r="G202" s="1" t="s">
        <v>19</v>
      </c>
      <c r="H202" s="1" t="s">
        <v>3844</v>
      </c>
      <c r="I202" s="1" t="s">
        <v>3845</v>
      </c>
      <c r="J202" s="1" t="s">
        <v>3845</v>
      </c>
      <c r="K202" s="2"/>
      <c r="L202" s="1">
        <v>-10.0</v>
      </c>
      <c r="M202" s="1"/>
      <c r="N202" s="1">
        <v>4.680433333333333</v>
      </c>
      <c r="O202" s="1" t="s">
        <v>3372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" t="s">
        <v>25</v>
      </c>
      <c r="B203" s="1" t="s">
        <v>26</v>
      </c>
      <c r="C203" s="1">
        <v>627.0</v>
      </c>
      <c r="D203" s="1">
        <v>0.0</v>
      </c>
      <c r="E203" s="2"/>
      <c r="F203" s="1" t="s">
        <v>27</v>
      </c>
      <c r="G203" s="1" t="s">
        <v>19</v>
      </c>
      <c r="H203" s="1" t="s">
        <v>3846</v>
      </c>
      <c r="I203" s="1" t="s">
        <v>3847</v>
      </c>
      <c r="J203" s="1" t="s">
        <v>3847</v>
      </c>
      <c r="K203" s="2"/>
      <c r="L203" s="1">
        <v>-9.0</v>
      </c>
      <c r="M203" s="1"/>
      <c r="N203" s="1">
        <v>9.9139</v>
      </c>
      <c r="O203" s="1" t="s">
        <v>3372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1" t="s">
        <v>15</v>
      </c>
      <c r="B204" s="1" t="s">
        <v>16</v>
      </c>
      <c r="C204" s="1">
        <v>339.0</v>
      </c>
      <c r="D204" s="1">
        <v>19.0</v>
      </c>
      <c r="E204" s="1" t="s">
        <v>45</v>
      </c>
      <c r="F204" s="1" t="s">
        <v>18</v>
      </c>
      <c r="G204" s="1" t="s">
        <v>19</v>
      </c>
      <c r="H204" s="1" t="s">
        <v>3848</v>
      </c>
      <c r="I204" s="1" t="s">
        <v>3849</v>
      </c>
      <c r="J204" s="1" t="s">
        <v>3850</v>
      </c>
      <c r="K204" s="1" t="s">
        <v>3851</v>
      </c>
      <c r="L204" s="1">
        <v>-11.0</v>
      </c>
      <c r="M204" s="1">
        <v>1.7631333333333334</v>
      </c>
      <c r="N204" s="1">
        <v>9.257233333333334</v>
      </c>
      <c r="O204" s="1" t="s">
        <v>3396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" t="s">
        <v>15</v>
      </c>
      <c r="B205" s="1" t="s">
        <v>16</v>
      </c>
      <c r="C205" s="1">
        <v>267.0</v>
      </c>
      <c r="D205" s="1">
        <v>62.0</v>
      </c>
      <c r="E205" s="2"/>
      <c r="F205" s="1" t="s">
        <v>39</v>
      </c>
      <c r="G205" s="1" t="s">
        <v>19</v>
      </c>
      <c r="H205" s="1" t="s">
        <v>3852</v>
      </c>
      <c r="I205" s="1" t="s">
        <v>3853</v>
      </c>
      <c r="J205" s="1" t="s">
        <v>397</v>
      </c>
      <c r="K205" s="2"/>
      <c r="L205" s="1">
        <v>473.0</v>
      </c>
      <c r="M205" s="1"/>
      <c r="N205" s="1">
        <v>6.381916666666666</v>
      </c>
      <c r="O205" s="1" t="s">
        <v>3396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" t="s">
        <v>55</v>
      </c>
      <c r="B206" s="1" t="s">
        <v>26</v>
      </c>
      <c r="C206" s="1">
        <v>558.0</v>
      </c>
      <c r="D206" s="1">
        <v>0.0</v>
      </c>
      <c r="E206" s="1" t="s">
        <v>3854</v>
      </c>
      <c r="F206" s="1" t="s">
        <v>27</v>
      </c>
      <c r="G206" s="1" t="s">
        <v>19</v>
      </c>
      <c r="H206" s="1" t="s">
        <v>3855</v>
      </c>
      <c r="I206" s="1" t="s">
        <v>3856</v>
      </c>
      <c r="J206" s="1" t="s">
        <v>3856</v>
      </c>
      <c r="K206" s="2"/>
      <c r="L206" s="1">
        <v>-7.0</v>
      </c>
      <c r="M206" s="1"/>
      <c r="N206" s="1">
        <v>12.931483333333333</v>
      </c>
      <c r="O206" s="1" t="s">
        <v>3372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1" t="s">
        <v>44</v>
      </c>
      <c r="B207" s="1" t="s">
        <v>16</v>
      </c>
      <c r="C207" s="1">
        <v>299.0</v>
      </c>
      <c r="D207" s="1">
        <v>0.0</v>
      </c>
      <c r="E207" s="1" t="s">
        <v>45</v>
      </c>
      <c r="F207" s="1" t="s">
        <v>27</v>
      </c>
      <c r="G207" s="1" t="s">
        <v>19</v>
      </c>
      <c r="H207" s="1" t="s">
        <v>3857</v>
      </c>
      <c r="I207" s="1" t="s">
        <v>3858</v>
      </c>
      <c r="J207" s="1" t="s">
        <v>3858</v>
      </c>
      <c r="K207" s="2"/>
      <c r="L207" s="1">
        <v>-2.0</v>
      </c>
      <c r="M207" s="1"/>
      <c r="N207" s="1">
        <v>12.974933333333333</v>
      </c>
      <c r="O207" s="1" t="s">
        <v>3372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" t="s">
        <v>55</v>
      </c>
      <c r="B208" s="1" t="s">
        <v>26</v>
      </c>
      <c r="C208" s="1">
        <v>264.0</v>
      </c>
      <c r="D208" s="1">
        <v>0.0</v>
      </c>
      <c r="E208" s="1" t="s">
        <v>3859</v>
      </c>
      <c r="F208" s="1" t="s">
        <v>27</v>
      </c>
      <c r="G208" s="1" t="s">
        <v>19</v>
      </c>
      <c r="H208" s="1" t="s">
        <v>3860</v>
      </c>
      <c r="I208" s="1" t="s">
        <v>3861</v>
      </c>
      <c r="J208" s="1" t="s">
        <v>3861</v>
      </c>
      <c r="K208" s="2"/>
      <c r="L208" s="1">
        <v>-2.0</v>
      </c>
      <c r="M208" s="1"/>
      <c r="N208" s="1">
        <v>12.36485</v>
      </c>
      <c r="O208" s="1" t="s">
        <v>3372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" t="s">
        <v>25</v>
      </c>
      <c r="B209" s="1" t="s">
        <v>26</v>
      </c>
      <c r="C209" s="1">
        <v>558.0</v>
      </c>
      <c r="D209" s="1">
        <v>0.0</v>
      </c>
      <c r="E209" s="2"/>
      <c r="F209" s="1" t="s">
        <v>27</v>
      </c>
      <c r="G209" s="1" t="s">
        <v>19</v>
      </c>
      <c r="H209" s="1" t="s">
        <v>3862</v>
      </c>
      <c r="I209" s="1" t="s">
        <v>3863</v>
      </c>
      <c r="J209" s="1" t="s">
        <v>3863</v>
      </c>
      <c r="K209" s="2"/>
      <c r="L209" s="1">
        <v>0.0</v>
      </c>
      <c r="M209" s="1"/>
      <c r="N209" s="1">
        <v>8.68195</v>
      </c>
      <c r="O209" s="1" t="s">
        <v>3372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" t="s">
        <v>44</v>
      </c>
      <c r="B210" s="1" t="s">
        <v>16</v>
      </c>
      <c r="C210" s="3">
        <v>528.0</v>
      </c>
      <c r="D210" s="1">
        <v>0.0</v>
      </c>
      <c r="E210" s="1" t="s">
        <v>45</v>
      </c>
      <c r="F210" s="1" t="s">
        <v>27</v>
      </c>
      <c r="G210" s="1" t="s">
        <v>19</v>
      </c>
      <c r="H210" s="1" t="s">
        <v>3864</v>
      </c>
      <c r="I210" s="1" t="s">
        <v>3865</v>
      </c>
      <c r="J210" s="1" t="s">
        <v>3865</v>
      </c>
      <c r="K210" s="2"/>
      <c r="L210" s="1">
        <v>1.0</v>
      </c>
      <c r="M210" s="1"/>
      <c r="N210" s="1">
        <v>21.83775</v>
      </c>
      <c r="O210" s="1" t="s">
        <v>3372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1" t="s">
        <v>15</v>
      </c>
      <c r="B211" s="1" t="s">
        <v>16</v>
      </c>
      <c r="C211" s="1">
        <v>1093.0</v>
      </c>
      <c r="D211" s="1">
        <v>273.0</v>
      </c>
      <c r="E211" s="2"/>
      <c r="F211" s="1" t="s">
        <v>39</v>
      </c>
      <c r="G211" s="1" t="s">
        <v>52</v>
      </c>
      <c r="H211" s="1" t="s">
        <v>3866</v>
      </c>
      <c r="I211" s="1" t="s">
        <v>3867</v>
      </c>
      <c r="J211" s="1" t="s">
        <v>397</v>
      </c>
      <c r="K211" s="2"/>
      <c r="L211" s="1">
        <v>496.0</v>
      </c>
      <c r="M211" s="1"/>
      <c r="N211" s="1">
        <v>27.207633333333334</v>
      </c>
      <c r="O211" s="1" t="s">
        <v>3396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" t="s">
        <v>44</v>
      </c>
      <c r="B212" s="1" t="s">
        <v>16</v>
      </c>
      <c r="C212" s="1">
        <v>583.0</v>
      </c>
      <c r="D212" s="1">
        <v>0.0</v>
      </c>
      <c r="E212" s="1" t="s">
        <v>45</v>
      </c>
      <c r="F212" s="1" t="s">
        <v>27</v>
      </c>
      <c r="G212" s="1" t="s">
        <v>19</v>
      </c>
      <c r="H212" s="1" t="s">
        <v>3868</v>
      </c>
      <c r="I212" s="1" t="s">
        <v>3869</v>
      </c>
      <c r="J212" s="1" t="s">
        <v>3869</v>
      </c>
      <c r="K212" s="2"/>
      <c r="L212" s="1">
        <v>-1.0</v>
      </c>
      <c r="M212" s="1"/>
      <c r="N212" s="1">
        <v>18.417183333333334</v>
      </c>
      <c r="O212" s="1" t="s">
        <v>3372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1" t="s">
        <v>25</v>
      </c>
      <c r="B213" s="1" t="s">
        <v>26</v>
      </c>
      <c r="C213" s="1">
        <v>264.0</v>
      </c>
      <c r="D213" s="1">
        <v>0.0</v>
      </c>
      <c r="E213" s="2"/>
      <c r="F213" s="1" t="s">
        <v>27</v>
      </c>
      <c r="G213" s="1" t="s">
        <v>19</v>
      </c>
      <c r="H213" s="1" t="s">
        <v>3870</v>
      </c>
      <c r="I213" s="1" t="s">
        <v>3871</v>
      </c>
      <c r="J213" s="1" t="s">
        <v>3871</v>
      </c>
      <c r="K213" s="2"/>
      <c r="L213" s="1">
        <v>-2.0</v>
      </c>
      <c r="M213" s="1"/>
      <c r="N213" s="1">
        <v>12.5041</v>
      </c>
      <c r="O213" s="1" t="s">
        <v>3372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" t="s">
        <v>25</v>
      </c>
      <c r="B214" s="1" t="s">
        <v>26</v>
      </c>
      <c r="C214" s="1">
        <v>289.0</v>
      </c>
      <c r="D214" s="1">
        <v>0.0</v>
      </c>
      <c r="E214" s="2"/>
      <c r="F214" s="1" t="s">
        <v>27</v>
      </c>
      <c r="G214" s="1" t="s">
        <v>19</v>
      </c>
      <c r="H214" s="1" t="s">
        <v>3872</v>
      </c>
      <c r="I214" s="1" t="s">
        <v>3873</v>
      </c>
      <c r="J214" s="1" t="s">
        <v>3873</v>
      </c>
      <c r="K214" s="2"/>
      <c r="L214" s="1">
        <v>-1.0</v>
      </c>
      <c r="M214" s="1"/>
      <c r="N214" s="1">
        <v>13.134983333333333</v>
      </c>
      <c r="O214" s="1" t="s">
        <v>3372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" t="s">
        <v>15</v>
      </c>
      <c r="B215" s="1" t="s">
        <v>16</v>
      </c>
      <c r="C215" s="1">
        <v>358.0</v>
      </c>
      <c r="D215" s="1">
        <v>0.0</v>
      </c>
      <c r="E215" s="1" t="s">
        <v>45</v>
      </c>
      <c r="F215" s="1" t="s">
        <v>18</v>
      </c>
      <c r="G215" s="1" t="s">
        <v>35</v>
      </c>
      <c r="H215" s="1" t="s">
        <v>3874</v>
      </c>
      <c r="I215" s="1" t="s">
        <v>3875</v>
      </c>
      <c r="J215" s="1" t="s">
        <v>3876</v>
      </c>
      <c r="K215" s="1" t="s">
        <v>3877</v>
      </c>
      <c r="L215" s="1">
        <v>7.0</v>
      </c>
      <c r="M215" s="1">
        <v>6.01605</v>
      </c>
      <c r="N215" s="1">
        <v>23.272733333333335</v>
      </c>
      <c r="O215" s="1" t="s">
        <v>3396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1" t="s">
        <v>15</v>
      </c>
      <c r="B216" s="1" t="s">
        <v>16</v>
      </c>
      <c r="C216" s="1">
        <v>494.0</v>
      </c>
      <c r="D216" s="1">
        <v>124.0</v>
      </c>
      <c r="E216" s="2"/>
      <c r="F216" s="1" t="s">
        <v>39</v>
      </c>
      <c r="G216" s="1" t="s">
        <v>19</v>
      </c>
      <c r="H216" s="1" t="s">
        <v>3878</v>
      </c>
      <c r="I216" s="1" t="s">
        <v>3879</v>
      </c>
      <c r="J216" s="1" t="s">
        <v>397</v>
      </c>
      <c r="K216" s="2"/>
      <c r="L216" s="1">
        <v>506.0</v>
      </c>
      <c r="M216" s="1"/>
      <c r="N216" s="1">
        <v>19.417</v>
      </c>
      <c r="O216" s="1" t="s">
        <v>3396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1" t="s">
        <v>38</v>
      </c>
      <c r="B217" s="1" t="s">
        <v>16</v>
      </c>
      <c r="C217" s="1">
        <v>119.0</v>
      </c>
      <c r="D217" s="1">
        <v>0.0</v>
      </c>
      <c r="E217" s="2"/>
      <c r="F217" s="1" t="s">
        <v>39</v>
      </c>
      <c r="G217" s="1" t="s">
        <v>35</v>
      </c>
      <c r="H217" s="1" t="s">
        <v>3880</v>
      </c>
      <c r="I217" s="1" t="s">
        <v>3881</v>
      </c>
      <c r="J217" s="1" t="s">
        <v>397</v>
      </c>
      <c r="K217" s="2"/>
      <c r="L217" s="1">
        <v>519.0</v>
      </c>
      <c r="M217" s="1"/>
      <c r="N217" s="1">
        <v>7.963283333333333</v>
      </c>
      <c r="O217" s="1" t="s">
        <v>43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1" t="s">
        <v>38</v>
      </c>
      <c r="B218" s="1" t="s">
        <v>16</v>
      </c>
      <c r="C218" s="1">
        <v>309.0</v>
      </c>
      <c r="D218" s="1">
        <v>0.0</v>
      </c>
      <c r="E218" s="2"/>
      <c r="F218" s="1" t="s">
        <v>39</v>
      </c>
      <c r="G218" s="1" t="s">
        <v>35</v>
      </c>
      <c r="H218" s="1" t="s">
        <v>3882</v>
      </c>
      <c r="I218" s="1" t="s">
        <v>3883</v>
      </c>
      <c r="J218" s="1" t="s">
        <v>397</v>
      </c>
      <c r="K218" s="2"/>
      <c r="L218" s="1">
        <v>520.0</v>
      </c>
      <c r="M218" s="1"/>
      <c r="N218" s="1">
        <v>8.2951</v>
      </c>
      <c r="O218" s="1" t="s">
        <v>43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" t="s">
        <v>25</v>
      </c>
      <c r="B219" s="1" t="s">
        <v>26</v>
      </c>
      <c r="C219" s="3">
        <v>329.0</v>
      </c>
      <c r="D219" s="1">
        <v>0.0</v>
      </c>
      <c r="E219" s="2"/>
      <c r="F219" s="1" t="s">
        <v>27</v>
      </c>
      <c r="G219" s="1" t="s">
        <v>19</v>
      </c>
      <c r="H219" s="1" t="s">
        <v>3884</v>
      </c>
      <c r="I219" s="1" t="s">
        <v>3885</v>
      </c>
      <c r="J219" s="1" t="s">
        <v>3885</v>
      </c>
      <c r="K219" s="2"/>
      <c r="L219" s="1">
        <v>1.0</v>
      </c>
      <c r="M219" s="1"/>
      <c r="N219" s="1">
        <v>16.25883333333333</v>
      </c>
      <c r="O219" s="1" t="s">
        <v>3372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" t="s">
        <v>38</v>
      </c>
      <c r="B220" s="1" t="s">
        <v>16</v>
      </c>
      <c r="C220" s="1">
        <v>249.0</v>
      </c>
      <c r="D220" s="1">
        <v>0.0</v>
      </c>
      <c r="E220" s="2"/>
      <c r="F220" s="1" t="s">
        <v>39</v>
      </c>
      <c r="G220" s="1" t="s">
        <v>35</v>
      </c>
      <c r="H220" s="1" t="s">
        <v>3886</v>
      </c>
      <c r="I220" s="1" t="s">
        <v>3887</v>
      </c>
      <c r="J220" s="1" t="s">
        <v>397</v>
      </c>
      <c r="K220" s="2"/>
      <c r="L220" s="1">
        <v>521.0</v>
      </c>
      <c r="M220" s="1"/>
      <c r="N220" s="1">
        <v>7.02855</v>
      </c>
      <c r="O220" s="1" t="s">
        <v>43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1" t="s">
        <v>15</v>
      </c>
      <c r="B221" s="1" t="s">
        <v>16</v>
      </c>
      <c r="C221" s="1">
        <v>371.0</v>
      </c>
      <c r="D221" s="1">
        <v>0.0</v>
      </c>
      <c r="E221" s="1" t="s">
        <v>3391</v>
      </c>
      <c r="F221" s="1" t="s">
        <v>18</v>
      </c>
      <c r="G221" s="1" t="s">
        <v>19</v>
      </c>
      <c r="H221" s="1" t="s">
        <v>3888</v>
      </c>
      <c r="I221" s="1" t="s">
        <v>3889</v>
      </c>
      <c r="J221" s="1" t="s">
        <v>3890</v>
      </c>
      <c r="K221" s="1" t="s">
        <v>3891</v>
      </c>
      <c r="L221" s="1">
        <v>1.0</v>
      </c>
      <c r="M221" s="1">
        <v>0.00555</v>
      </c>
      <c r="N221" s="1">
        <v>21.970983333333333</v>
      </c>
      <c r="O221" s="1" t="s">
        <v>3396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1" t="s">
        <v>38</v>
      </c>
      <c r="B222" s="1" t="s">
        <v>16</v>
      </c>
      <c r="C222" s="1">
        <v>249.0</v>
      </c>
      <c r="D222" s="1">
        <v>0.0</v>
      </c>
      <c r="E222" s="2"/>
      <c r="F222" s="1" t="s">
        <v>39</v>
      </c>
      <c r="G222" s="1" t="s">
        <v>35</v>
      </c>
      <c r="H222" s="1" t="s">
        <v>3892</v>
      </c>
      <c r="I222" s="1" t="s">
        <v>3893</v>
      </c>
      <c r="J222" s="1" t="s">
        <v>397</v>
      </c>
      <c r="K222" s="2"/>
      <c r="L222" s="1">
        <v>522.0</v>
      </c>
      <c r="M222" s="1"/>
      <c r="N222" s="1">
        <v>7.81505</v>
      </c>
      <c r="O222" s="1" t="s">
        <v>43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1" t="s">
        <v>25</v>
      </c>
      <c r="B223" s="1" t="s">
        <v>26</v>
      </c>
      <c r="C223" s="1">
        <v>309.0</v>
      </c>
      <c r="D223" s="1">
        <v>0.0</v>
      </c>
      <c r="E223" s="2"/>
      <c r="F223" s="1" t="s">
        <v>27</v>
      </c>
      <c r="G223" s="1" t="s">
        <v>19</v>
      </c>
      <c r="H223" s="1" t="s">
        <v>3894</v>
      </c>
      <c r="I223" s="1" t="s">
        <v>3895</v>
      </c>
      <c r="J223" s="1" t="s">
        <v>3895</v>
      </c>
      <c r="K223" s="2"/>
      <c r="L223" s="1">
        <v>-4.0</v>
      </c>
      <c r="M223" s="1"/>
      <c r="N223" s="1">
        <v>10.190016666666667</v>
      </c>
      <c r="O223" s="1" t="s">
        <v>3372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" t="s">
        <v>15</v>
      </c>
      <c r="B224" s="1" t="s">
        <v>16</v>
      </c>
      <c r="C224" s="1">
        <v>368.0</v>
      </c>
      <c r="D224" s="1">
        <v>0.0</v>
      </c>
      <c r="E224" s="1" t="s">
        <v>3391</v>
      </c>
      <c r="F224" s="1" t="s">
        <v>18</v>
      </c>
      <c r="G224" s="1" t="s">
        <v>19</v>
      </c>
      <c r="H224" s="1" t="s">
        <v>3896</v>
      </c>
      <c r="I224" s="1" t="s">
        <v>3897</v>
      </c>
      <c r="J224" s="1" t="s">
        <v>3898</v>
      </c>
      <c r="K224" s="1" t="s">
        <v>3899</v>
      </c>
      <c r="L224" s="1">
        <v>0.0</v>
      </c>
      <c r="M224" s="1">
        <v>0.007666666666666666</v>
      </c>
      <c r="N224" s="1">
        <v>11.671016666666667</v>
      </c>
      <c r="O224" s="1" t="s">
        <v>3396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1" t="s">
        <v>25</v>
      </c>
      <c r="B225" s="1" t="s">
        <v>26</v>
      </c>
      <c r="C225" s="1">
        <v>1024.0</v>
      </c>
      <c r="D225" s="1">
        <v>0.0</v>
      </c>
      <c r="E225" s="2"/>
      <c r="F225" s="1" t="s">
        <v>27</v>
      </c>
      <c r="G225" s="1" t="s">
        <v>19</v>
      </c>
      <c r="H225" s="1" t="s">
        <v>3900</v>
      </c>
      <c r="I225" s="1" t="s">
        <v>3901</v>
      </c>
      <c r="J225" s="1" t="s">
        <v>3901</v>
      </c>
      <c r="K225" s="2"/>
      <c r="L225" s="1">
        <v>0.0</v>
      </c>
      <c r="M225" s="1"/>
      <c r="N225" s="1">
        <v>20.2391</v>
      </c>
      <c r="O225" s="1" t="s">
        <v>3372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1" t="s">
        <v>44</v>
      </c>
      <c r="B226" s="1" t="s">
        <v>16</v>
      </c>
      <c r="C226" s="1">
        <v>434.0</v>
      </c>
      <c r="D226" s="1">
        <v>0.0</v>
      </c>
      <c r="E226" s="1" t="s">
        <v>45</v>
      </c>
      <c r="F226" s="1" t="s">
        <v>27</v>
      </c>
      <c r="G226" s="1" t="s">
        <v>19</v>
      </c>
      <c r="H226" s="1" t="s">
        <v>3902</v>
      </c>
      <c r="I226" s="1" t="s">
        <v>3903</v>
      </c>
      <c r="J226" s="1" t="s">
        <v>3903</v>
      </c>
      <c r="K226" s="2"/>
      <c r="L226" s="1">
        <v>-5.0</v>
      </c>
      <c r="M226" s="1"/>
      <c r="N226" s="1">
        <v>9.28915</v>
      </c>
      <c r="O226" s="1" t="s">
        <v>3372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1" t="s">
        <v>15</v>
      </c>
      <c r="B227" s="1" t="s">
        <v>16</v>
      </c>
      <c r="C227" s="1">
        <v>653.0</v>
      </c>
      <c r="D227" s="1">
        <v>0.0</v>
      </c>
      <c r="E227" s="1" t="s">
        <v>45</v>
      </c>
      <c r="F227" s="1" t="s">
        <v>18</v>
      </c>
      <c r="G227" s="1" t="s">
        <v>19</v>
      </c>
      <c r="H227" s="1" t="s">
        <v>3904</v>
      </c>
      <c r="I227" s="1" t="s">
        <v>3905</v>
      </c>
      <c r="J227" s="1" t="s">
        <v>3906</v>
      </c>
      <c r="K227" s="1" t="s">
        <v>3907</v>
      </c>
      <c r="L227" s="1">
        <v>-12.0</v>
      </c>
      <c r="M227" s="1">
        <v>1.2892666666666666</v>
      </c>
      <c r="N227" s="1">
        <v>9.834316666666666</v>
      </c>
      <c r="O227" s="1" t="s">
        <v>3396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" t="s">
        <v>15</v>
      </c>
      <c r="B228" s="1" t="s">
        <v>16</v>
      </c>
      <c r="C228" s="1">
        <v>572.0</v>
      </c>
      <c r="D228" s="1">
        <v>0.0</v>
      </c>
      <c r="E228" s="1" t="s">
        <v>3391</v>
      </c>
      <c r="F228" s="1" t="s">
        <v>18</v>
      </c>
      <c r="G228" s="1" t="s">
        <v>19</v>
      </c>
      <c r="H228" s="1" t="s">
        <v>3908</v>
      </c>
      <c r="I228" s="1" t="s">
        <v>3909</v>
      </c>
      <c r="J228" s="1" t="s">
        <v>3910</v>
      </c>
      <c r="K228" s="1" t="s">
        <v>3911</v>
      </c>
      <c r="L228" s="1">
        <v>2.0</v>
      </c>
      <c r="M228" s="1">
        <v>0.027</v>
      </c>
      <c r="N228" s="1">
        <v>22.66365</v>
      </c>
      <c r="O228" s="1" t="s">
        <v>3396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" t="s">
        <v>44</v>
      </c>
      <c r="B229" s="1" t="s">
        <v>16</v>
      </c>
      <c r="C229" s="1">
        <v>658.0</v>
      </c>
      <c r="D229" s="1">
        <v>0.0</v>
      </c>
      <c r="E229" s="1" t="s">
        <v>45</v>
      </c>
      <c r="F229" s="1" t="s">
        <v>27</v>
      </c>
      <c r="G229" s="1" t="s">
        <v>19</v>
      </c>
      <c r="H229" s="1" t="s">
        <v>3912</v>
      </c>
      <c r="I229" s="1" t="s">
        <v>3913</v>
      </c>
      <c r="J229" s="1" t="s">
        <v>3913</v>
      </c>
      <c r="K229" s="2"/>
      <c r="L229" s="1">
        <v>-5.0</v>
      </c>
      <c r="M229" s="1"/>
      <c r="N229" s="1">
        <v>14.0504</v>
      </c>
      <c r="O229" s="1" t="s">
        <v>3372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1" t="s">
        <v>25</v>
      </c>
      <c r="B230" s="1" t="s">
        <v>26</v>
      </c>
      <c r="C230" s="1">
        <v>329.0</v>
      </c>
      <c r="D230" s="1">
        <v>0.0</v>
      </c>
      <c r="E230" s="2"/>
      <c r="F230" s="1" t="s">
        <v>27</v>
      </c>
      <c r="G230" s="1" t="s">
        <v>35</v>
      </c>
      <c r="H230" s="1" t="s">
        <v>3914</v>
      </c>
      <c r="I230" s="1" t="s">
        <v>3915</v>
      </c>
      <c r="J230" s="1" t="s">
        <v>3915</v>
      </c>
      <c r="K230" s="2"/>
      <c r="L230" s="1">
        <v>-5.0</v>
      </c>
      <c r="M230" s="1"/>
      <c r="N230" s="1">
        <v>9.0439</v>
      </c>
      <c r="O230" s="1" t="s">
        <v>3372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" t="s">
        <v>25</v>
      </c>
      <c r="B231" s="1" t="s">
        <v>26</v>
      </c>
      <c r="C231" s="1">
        <v>673.0</v>
      </c>
      <c r="D231" s="1">
        <v>0.0</v>
      </c>
      <c r="E231" s="2"/>
      <c r="F231" s="1" t="s">
        <v>27</v>
      </c>
      <c r="G231" s="1" t="s">
        <v>19</v>
      </c>
      <c r="H231" s="1" t="s">
        <v>3916</v>
      </c>
      <c r="I231" s="1" t="s">
        <v>3917</v>
      </c>
      <c r="J231" s="1" t="s">
        <v>3917</v>
      </c>
      <c r="K231" s="2"/>
      <c r="L231" s="1">
        <v>-3.0</v>
      </c>
      <c r="M231" s="1"/>
      <c r="N231" s="1">
        <v>16.350266666666666</v>
      </c>
      <c r="O231" s="1" t="s">
        <v>3372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1" t="s">
        <v>15</v>
      </c>
      <c r="B232" s="1" t="s">
        <v>16</v>
      </c>
      <c r="C232" s="1">
        <v>1262.0</v>
      </c>
      <c r="D232" s="1">
        <v>0.0</v>
      </c>
      <c r="E232" s="1" t="s">
        <v>3391</v>
      </c>
      <c r="F232" s="1" t="s">
        <v>18</v>
      </c>
      <c r="G232" s="1" t="s">
        <v>35</v>
      </c>
      <c r="H232" s="1" t="s">
        <v>3918</v>
      </c>
      <c r="I232" s="1" t="s">
        <v>3919</v>
      </c>
      <c r="J232" s="1" t="s">
        <v>3920</v>
      </c>
      <c r="K232" s="1" t="s">
        <v>3921</v>
      </c>
      <c r="L232" s="1">
        <v>6.0</v>
      </c>
      <c r="M232" s="1">
        <v>0.008483333333333334</v>
      </c>
      <c r="N232" s="1">
        <v>28.37645</v>
      </c>
      <c r="O232" s="1" t="s">
        <v>3396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1" t="s">
        <v>15</v>
      </c>
      <c r="B233" s="1" t="s">
        <v>16</v>
      </c>
      <c r="C233" s="1">
        <v>275.0</v>
      </c>
      <c r="D233" s="1">
        <v>69.0</v>
      </c>
      <c r="E233" s="2"/>
      <c r="F233" s="1" t="s">
        <v>39</v>
      </c>
      <c r="G233" s="1" t="s">
        <v>52</v>
      </c>
      <c r="H233" s="1" t="s">
        <v>3922</v>
      </c>
      <c r="I233" s="1" t="s">
        <v>3923</v>
      </c>
      <c r="J233" s="1" t="s">
        <v>397</v>
      </c>
      <c r="K233" s="2"/>
      <c r="L233" s="1">
        <v>556.0</v>
      </c>
      <c r="M233" s="1"/>
      <c r="N233" s="1">
        <v>12.498433333333333</v>
      </c>
      <c r="O233" s="1" t="s">
        <v>3396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1" t="s">
        <v>44</v>
      </c>
      <c r="B234" s="1" t="s">
        <v>16</v>
      </c>
      <c r="C234" s="1">
        <v>658.0</v>
      </c>
      <c r="D234" s="1">
        <v>0.0</v>
      </c>
      <c r="E234" s="1" t="s">
        <v>45</v>
      </c>
      <c r="F234" s="1" t="s">
        <v>27</v>
      </c>
      <c r="G234" s="1" t="s">
        <v>19</v>
      </c>
      <c r="H234" s="1" t="s">
        <v>3924</v>
      </c>
      <c r="I234" s="1" t="s">
        <v>3925</v>
      </c>
      <c r="J234" s="1" t="s">
        <v>3925</v>
      </c>
      <c r="K234" s="2"/>
      <c r="L234" s="1">
        <v>-8.0</v>
      </c>
      <c r="M234" s="1"/>
      <c r="N234" s="1">
        <v>11.796983333333333</v>
      </c>
      <c r="O234" s="1" t="s">
        <v>3372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1" t="s">
        <v>15</v>
      </c>
      <c r="B235" s="1" t="s">
        <v>16</v>
      </c>
      <c r="C235" s="1">
        <v>609.0</v>
      </c>
      <c r="D235" s="1">
        <v>0.0</v>
      </c>
      <c r="E235" s="1" t="s">
        <v>3391</v>
      </c>
      <c r="F235" s="1" t="s">
        <v>18</v>
      </c>
      <c r="G235" s="1" t="s">
        <v>35</v>
      </c>
      <c r="H235" s="1" t="s">
        <v>3926</v>
      </c>
      <c r="I235" s="1" t="s">
        <v>3927</v>
      </c>
      <c r="J235" s="1" t="s">
        <v>3928</v>
      </c>
      <c r="K235" s="1" t="s">
        <v>3929</v>
      </c>
      <c r="L235" s="1">
        <v>-4.0</v>
      </c>
      <c r="M235" s="1">
        <v>0.0049833333333333335</v>
      </c>
      <c r="N235" s="1">
        <v>19.693833333333334</v>
      </c>
      <c r="O235" s="1" t="s">
        <v>3396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1" t="s">
        <v>44</v>
      </c>
      <c r="B236" s="1" t="s">
        <v>16</v>
      </c>
      <c r="C236" s="1">
        <v>329.0</v>
      </c>
      <c r="D236" s="1">
        <v>0.0</v>
      </c>
      <c r="E236" s="1" t="s">
        <v>45</v>
      </c>
      <c r="F236" s="1" t="s">
        <v>27</v>
      </c>
      <c r="G236" s="1" t="s">
        <v>19</v>
      </c>
      <c r="H236" s="1" t="s">
        <v>3930</v>
      </c>
      <c r="I236" s="1" t="s">
        <v>3931</v>
      </c>
      <c r="J236" s="1" t="s">
        <v>3931</v>
      </c>
      <c r="K236" s="2"/>
      <c r="L236" s="1">
        <v>-4.0</v>
      </c>
      <c r="M236" s="1"/>
      <c r="N236" s="1">
        <v>10.428233333333333</v>
      </c>
      <c r="O236" s="1" t="s">
        <v>3372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1" t="s">
        <v>25</v>
      </c>
      <c r="B237" s="1" t="s">
        <v>26</v>
      </c>
      <c r="C237" s="1">
        <v>329.0</v>
      </c>
      <c r="D237" s="1">
        <v>0.0</v>
      </c>
      <c r="E237" s="2"/>
      <c r="F237" s="1" t="s">
        <v>27</v>
      </c>
      <c r="G237" s="1" t="s">
        <v>19</v>
      </c>
      <c r="H237" s="1" t="s">
        <v>3932</v>
      </c>
      <c r="I237" s="1" t="s">
        <v>3933</v>
      </c>
      <c r="J237" s="1" t="s">
        <v>3933</v>
      </c>
      <c r="K237" s="2"/>
      <c r="L237" s="1">
        <v>-4.0</v>
      </c>
      <c r="M237" s="1"/>
      <c r="N237" s="1">
        <v>10.414883333333334</v>
      </c>
      <c r="O237" s="1" t="s">
        <v>3372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1" t="s">
        <v>44</v>
      </c>
      <c r="B238" s="1" t="s">
        <v>16</v>
      </c>
      <c r="C238" s="1">
        <v>534.0</v>
      </c>
      <c r="D238" s="1">
        <v>0.0</v>
      </c>
      <c r="E238" s="1" t="s">
        <v>45</v>
      </c>
      <c r="F238" s="1" t="s">
        <v>27</v>
      </c>
      <c r="G238" s="1" t="s">
        <v>19</v>
      </c>
      <c r="H238" s="1" t="s">
        <v>3934</v>
      </c>
      <c r="I238" s="1" t="s">
        <v>3935</v>
      </c>
      <c r="J238" s="1" t="s">
        <v>3935</v>
      </c>
      <c r="K238" s="2"/>
      <c r="L238" s="1">
        <v>-6.0</v>
      </c>
      <c r="M238" s="1"/>
      <c r="N238" s="1">
        <v>13.535883333333333</v>
      </c>
      <c r="O238" s="1" t="s">
        <v>3372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1" t="s">
        <v>25</v>
      </c>
      <c r="B239" s="1" t="s">
        <v>26</v>
      </c>
      <c r="C239" s="1">
        <v>443.0</v>
      </c>
      <c r="D239" s="1">
        <v>0.0</v>
      </c>
      <c r="E239" s="2"/>
      <c r="F239" s="1" t="s">
        <v>27</v>
      </c>
      <c r="G239" s="1" t="s">
        <v>19</v>
      </c>
      <c r="H239" s="1" t="s">
        <v>3936</v>
      </c>
      <c r="I239" s="1" t="s">
        <v>3937</v>
      </c>
      <c r="J239" s="1" t="s">
        <v>3937</v>
      </c>
      <c r="K239" s="2"/>
      <c r="L239" s="1">
        <v>-5.0</v>
      </c>
      <c r="M239" s="1"/>
      <c r="N239" s="1">
        <v>9.632416666666666</v>
      </c>
      <c r="O239" s="1" t="s">
        <v>3372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" t="s">
        <v>44</v>
      </c>
      <c r="B240" s="1" t="s">
        <v>16</v>
      </c>
      <c r="C240" s="1">
        <v>433.0</v>
      </c>
      <c r="D240" s="1">
        <v>0.0</v>
      </c>
      <c r="E240" s="1" t="s">
        <v>45</v>
      </c>
      <c r="F240" s="1" t="s">
        <v>27</v>
      </c>
      <c r="G240" s="1" t="s">
        <v>19</v>
      </c>
      <c r="H240" s="1" t="s">
        <v>3938</v>
      </c>
      <c r="I240" s="1" t="s">
        <v>3939</v>
      </c>
      <c r="J240" s="1" t="s">
        <v>3939</v>
      </c>
      <c r="K240" s="2"/>
      <c r="L240" s="1">
        <v>-4.0</v>
      </c>
      <c r="M240" s="1"/>
      <c r="N240" s="1">
        <v>10.74125</v>
      </c>
      <c r="O240" s="1" t="s">
        <v>3372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1" t="s">
        <v>25</v>
      </c>
      <c r="B241" s="1" t="s">
        <v>26</v>
      </c>
      <c r="C241" s="1">
        <v>329.0</v>
      </c>
      <c r="D241" s="1">
        <v>0.0</v>
      </c>
      <c r="E241" s="2"/>
      <c r="F241" s="1" t="s">
        <v>27</v>
      </c>
      <c r="G241" s="1" t="s">
        <v>19</v>
      </c>
      <c r="H241" s="1" t="s">
        <v>3940</v>
      </c>
      <c r="I241" s="1" t="s">
        <v>3941</v>
      </c>
      <c r="J241" s="1" t="s">
        <v>3941</v>
      </c>
      <c r="K241" s="2"/>
      <c r="L241" s="1">
        <v>-3.0</v>
      </c>
      <c r="M241" s="1"/>
      <c r="N241" s="1">
        <v>11.3793</v>
      </c>
      <c r="O241" s="1" t="s">
        <v>3372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1" t="s">
        <v>55</v>
      </c>
      <c r="B242" s="1" t="s">
        <v>26</v>
      </c>
      <c r="C242" s="1">
        <v>329.0</v>
      </c>
      <c r="D242" s="1">
        <v>0.0</v>
      </c>
      <c r="E242" s="1" t="s">
        <v>3942</v>
      </c>
      <c r="F242" s="1" t="s">
        <v>27</v>
      </c>
      <c r="G242" s="1" t="s">
        <v>19</v>
      </c>
      <c r="H242" s="1" t="s">
        <v>3943</v>
      </c>
      <c r="I242" s="1" t="s">
        <v>3944</v>
      </c>
      <c r="J242" s="1" t="s">
        <v>3944</v>
      </c>
      <c r="K242" s="2"/>
      <c r="L242" s="1">
        <v>-1.0</v>
      </c>
      <c r="M242" s="1"/>
      <c r="N242" s="1">
        <v>13.373</v>
      </c>
      <c r="O242" s="1" t="s">
        <v>3372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1" t="s">
        <v>38</v>
      </c>
      <c r="B243" s="1" t="s">
        <v>16</v>
      </c>
      <c r="C243" s="1">
        <v>618.0</v>
      </c>
      <c r="D243" s="1">
        <v>0.0</v>
      </c>
      <c r="E243" s="2"/>
      <c r="F243" s="1" t="s">
        <v>39</v>
      </c>
      <c r="G243" s="1" t="s">
        <v>35</v>
      </c>
      <c r="H243" s="1" t="s">
        <v>3945</v>
      </c>
      <c r="I243" s="1" t="s">
        <v>3946</v>
      </c>
      <c r="J243" s="1" t="s">
        <v>397</v>
      </c>
      <c r="K243" s="2"/>
      <c r="L243" s="1">
        <v>590.0</v>
      </c>
      <c r="M243" s="1"/>
      <c r="N243" s="1">
        <v>19.95755</v>
      </c>
      <c r="O243" s="1" t="s">
        <v>43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1" t="s">
        <v>25</v>
      </c>
      <c r="B244" s="1" t="s">
        <v>26</v>
      </c>
      <c r="C244" s="1">
        <v>329.0</v>
      </c>
      <c r="D244" s="1">
        <v>0.0</v>
      </c>
      <c r="E244" s="2"/>
      <c r="F244" s="1" t="s">
        <v>27</v>
      </c>
      <c r="G244" s="1" t="s">
        <v>19</v>
      </c>
      <c r="H244" s="1" t="s">
        <v>3947</v>
      </c>
      <c r="I244" s="1" t="s">
        <v>3948</v>
      </c>
      <c r="J244" s="1" t="s">
        <v>3948</v>
      </c>
      <c r="K244" s="2"/>
      <c r="L244" s="1">
        <v>-2.0</v>
      </c>
      <c r="M244" s="1"/>
      <c r="N244" s="1">
        <v>12.679866666666667</v>
      </c>
      <c r="O244" s="1" t="s">
        <v>3372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" t="s">
        <v>15</v>
      </c>
      <c r="B245" s="1" t="s">
        <v>16</v>
      </c>
      <c r="C245" s="1">
        <v>319.0</v>
      </c>
      <c r="D245" s="1">
        <v>75.0</v>
      </c>
      <c r="E245" s="2"/>
      <c r="F245" s="1" t="s">
        <v>39</v>
      </c>
      <c r="G245" s="1" t="s">
        <v>35</v>
      </c>
      <c r="H245" s="1" t="s">
        <v>3949</v>
      </c>
      <c r="I245" s="1" t="s">
        <v>3950</v>
      </c>
      <c r="J245" s="1" t="s">
        <v>397</v>
      </c>
      <c r="K245" s="2"/>
      <c r="L245" s="1">
        <v>582.0</v>
      </c>
      <c r="M245" s="1"/>
      <c r="N245" s="1">
        <v>18.128466666666668</v>
      </c>
      <c r="O245" s="1" t="s">
        <v>3396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1" t="s">
        <v>44</v>
      </c>
      <c r="B246" s="1" t="s">
        <v>16</v>
      </c>
      <c r="C246" s="1">
        <v>264.0</v>
      </c>
      <c r="D246" s="1">
        <v>0.0</v>
      </c>
      <c r="E246" s="1" t="s">
        <v>45</v>
      </c>
      <c r="F246" s="1" t="s">
        <v>27</v>
      </c>
      <c r="G246" s="1" t="s">
        <v>19</v>
      </c>
      <c r="H246" s="1" t="s">
        <v>3951</v>
      </c>
      <c r="I246" s="1" t="s">
        <v>3952</v>
      </c>
      <c r="J246" s="1" t="s">
        <v>3952</v>
      </c>
      <c r="K246" s="2"/>
      <c r="L246" s="1">
        <v>-8.0</v>
      </c>
      <c r="M246" s="1"/>
      <c r="N246" s="1">
        <v>6.787083333333333</v>
      </c>
      <c r="O246" s="1" t="s">
        <v>3372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1" t="s">
        <v>15</v>
      </c>
      <c r="B247" s="1" t="s">
        <v>16</v>
      </c>
      <c r="C247" s="1">
        <v>247.0</v>
      </c>
      <c r="D247" s="1">
        <v>62.0</v>
      </c>
      <c r="E247" s="2"/>
      <c r="F247" s="1" t="s">
        <v>39</v>
      </c>
      <c r="G247" s="1" t="s">
        <v>52</v>
      </c>
      <c r="H247" s="1" t="s">
        <v>3953</v>
      </c>
      <c r="I247" s="1" t="s">
        <v>3954</v>
      </c>
      <c r="J247" s="1" t="s">
        <v>397</v>
      </c>
      <c r="K247" s="2"/>
      <c r="L247" s="1">
        <v>587.0</v>
      </c>
      <c r="M247" s="1"/>
      <c r="N247" s="1">
        <v>15.28495</v>
      </c>
      <c r="O247" s="1" t="s">
        <v>3396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" t="s">
        <v>44</v>
      </c>
      <c r="B248" s="1" t="s">
        <v>16</v>
      </c>
      <c r="C248" s="1">
        <v>504.0</v>
      </c>
      <c r="D248" s="1">
        <v>0.0</v>
      </c>
      <c r="E248" s="1" t="s">
        <v>45</v>
      </c>
      <c r="F248" s="1" t="s">
        <v>27</v>
      </c>
      <c r="G248" s="1" t="s">
        <v>19</v>
      </c>
      <c r="H248" s="1" t="s">
        <v>3955</v>
      </c>
      <c r="I248" s="1" t="s">
        <v>3956</v>
      </c>
      <c r="J248" s="1" t="s">
        <v>3956</v>
      </c>
      <c r="K248" s="2"/>
      <c r="L248" s="1">
        <v>-1.0</v>
      </c>
      <c r="M248" s="1"/>
      <c r="N248" s="1">
        <v>18.809383333333333</v>
      </c>
      <c r="O248" s="1" t="s">
        <v>3372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1" t="s">
        <v>44</v>
      </c>
      <c r="B249" s="1" t="s">
        <v>16</v>
      </c>
      <c r="C249" s="1">
        <v>528.0</v>
      </c>
      <c r="D249" s="1">
        <v>0.0</v>
      </c>
      <c r="E249" s="1" t="s">
        <v>45</v>
      </c>
      <c r="F249" s="1" t="s">
        <v>27</v>
      </c>
      <c r="G249" s="1" t="s">
        <v>19</v>
      </c>
      <c r="H249" s="1" t="s">
        <v>3957</v>
      </c>
      <c r="I249" s="1" t="s">
        <v>3958</v>
      </c>
      <c r="J249" s="1" t="s">
        <v>3958</v>
      </c>
      <c r="K249" s="2"/>
      <c r="L249" s="1">
        <v>-6.0</v>
      </c>
      <c r="M249" s="1"/>
      <c r="N249" s="1">
        <v>13.8673</v>
      </c>
      <c r="O249" s="1" t="s">
        <v>3372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" t="s">
        <v>15</v>
      </c>
      <c r="B250" s="1" t="s">
        <v>16</v>
      </c>
      <c r="C250" s="1">
        <v>307.0</v>
      </c>
      <c r="D250" s="1">
        <v>62.0</v>
      </c>
      <c r="E250" s="2"/>
      <c r="F250" s="1" t="s">
        <v>39</v>
      </c>
      <c r="G250" s="1" t="s">
        <v>19</v>
      </c>
      <c r="H250" s="1" t="s">
        <v>3959</v>
      </c>
      <c r="I250" s="1" t="s">
        <v>3960</v>
      </c>
      <c r="J250" s="1" t="s">
        <v>397</v>
      </c>
      <c r="K250" s="2"/>
      <c r="L250" s="1">
        <v>595.0</v>
      </c>
      <c r="M250" s="1"/>
      <c r="N250" s="1">
        <v>15.902333333333333</v>
      </c>
      <c r="O250" s="1" t="s">
        <v>3396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1" t="s">
        <v>15</v>
      </c>
      <c r="B251" s="1" t="s">
        <v>16</v>
      </c>
      <c r="C251" s="1">
        <v>464.0</v>
      </c>
      <c r="D251" s="1">
        <v>111.0</v>
      </c>
      <c r="E251" s="2"/>
      <c r="F251" s="1" t="s">
        <v>39</v>
      </c>
      <c r="G251" s="1" t="s">
        <v>35</v>
      </c>
      <c r="H251" s="1" t="s">
        <v>3961</v>
      </c>
      <c r="I251" s="1" t="s">
        <v>3962</v>
      </c>
      <c r="J251" s="1" t="s">
        <v>397</v>
      </c>
      <c r="K251" s="2"/>
      <c r="L251" s="1">
        <v>599.0</v>
      </c>
      <c r="M251" s="1"/>
      <c r="N251" s="1">
        <v>19.795033333333333</v>
      </c>
      <c r="O251" s="1" t="s">
        <v>3396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" t="s">
        <v>15</v>
      </c>
      <c r="B252" s="1" t="s">
        <v>16</v>
      </c>
      <c r="C252" s="1">
        <v>353.0</v>
      </c>
      <c r="D252" s="1">
        <v>0.0</v>
      </c>
      <c r="E252" s="1" t="s">
        <v>45</v>
      </c>
      <c r="F252" s="1" t="s">
        <v>18</v>
      </c>
      <c r="G252" s="1" t="s">
        <v>19</v>
      </c>
      <c r="H252" s="1" t="s">
        <v>3963</v>
      </c>
      <c r="I252" s="1" t="s">
        <v>3964</v>
      </c>
      <c r="J252" s="1" t="s">
        <v>3965</v>
      </c>
      <c r="K252" s="1" t="s">
        <v>3966</v>
      </c>
      <c r="L252" s="1">
        <v>0.0</v>
      </c>
      <c r="M252" s="1">
        <v>7.859333333333334</v>
      </c>
      <c r="N252" s="1">
        <v>17.898666666666667</v>
      </c>
      <c r="O252" s="1" t="s">
        <v>3396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" t="s">
        <v>25</v>
      </c>
      <c r="B253" s="1" t="s">
        <v>26</v>
      </c>
      <c r="C253" s="1">
        <v>568.0</v>
      </c>
      <c r="D253" s="1">
        <v>0.0</v>
      </c>
      <c r="E253" s="2"/>
      <c r="F253" s="1" t="s">
        <v>27</v>
      </c>
      <c r="G253" s="1" t="s">
        <v>19</v>
      </c>
      <c r="H253" s="1" t="s">
        <v>3967</v>
      </c>
      <c r="I253" s="1" t="s">
        <v>3968</v>
      </c>
      <c r="J253" s="1" t="s">
        <v>3968</v>
      </c>
      <c r="K253" s="2"/>
      <c r="L253" s="1">
        <v>1.0</v>
      </c>
      <c r="M253" s="1"/>
      <c r="N253" s="1">
        <v>21.180516666666666</v>
      </c>
      <c r="O253" s="1" t="s">
        <v>3372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1" t="s">
        <v>15</v>
      </c>
      <c r="B254" s="1" t="s">
        <v>16</v>
      </c>
      <c r="C254" s="1">
        <v>380.0</v>
      </c>
      <c r="D254" s="1">
        <v>0.0</v>
      </c>
      <c r="E254" s="1" t="s">
        <v>45</v>
      </c>
      <c r="F254" s="1" t="s">
        <v>18</v>
      </c>
      <c r="G254" s="1" t="s">
        <v>19</v>
      </c>
      <c r="H254" s="1" t="s">
        <v>3969</v>
      </c>
      <c r="I254" s="1" t="s">
        <v>3970</v>
      </c>
      <c r="J254" s="1" t="s">
        <v>3971</v>
      </c>
      <c r="K254" s="1" t="s">
        <v>3972</v>
      </c>
      <c r="L254" s="1">
        <v>1.0</v>
      </c>
      <c r="M254" s="1">
        <v>14.75275</v>
      </c>
      <c r="N254" s="1">
        <v>24.5447</v>
      </c>
      <c r="O254" s="1" t="s">
        <v>3396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1" t="s">
        <v>15</v>
      </c>
      <c r="B255" s="1" t="s">
        <v>16</v>
      </c>
      <c r="C255" s="1">
        <v>452.0</v>
      </c>
      <c r="D255" s="1">
        <v>106.0</v>
      </c>
      <c r="E255" s="2"/>
      <c r="F255" s="1" t="s">
        <v>39</v>
      </c>
      <c r="G255" s="1" t="s">
        <v>19</v>
      </c>
      <c r="H255" s="1" t="s">
        <v>3973</v>
      </c>
      <c r="I255" s="1" t="s">
        <v>3974</v>
      </c>
      <c r="J255" s="1" t="s">
        <v>397</v>
      </c>
      <c r="K255" s="2"/>
      <c r="L255" s="1">
        <v>610.0</v>
      </c>
      <c r="M255" s="1"/>
      <c r="N255" s="1">
        <v>22.59885</v>
      </c>
      <c r="O255" s="1" t="s">
        <v>3396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1" t="s">
        <v>44</v>
      </c>
      <c r="B256" s="1" t="s">
        <v>16</v>
      </c>
      <c r="C256" s="1">
        <v>528.0</v>
      </c>
      <c r="D256" s="1">
        <v>0.0</v>
      </c>
      <c r="E256" s="1" t="s">
        <v>45</v>
      </c>
      <c r="F256" s="1" t="s">
        <v>27</v>
      </c>
      <c r="G256" s="1" t="s">
        <v>19</v>
      </c>
      <c r="H256" s="1" t="s">
        <v>3975</v>
      </c>
      <c r="I256" s="1" t="s">
        <v>3976</v>
      </c>
      <c r="J256" s="1" t="s">
        <v>3976</v>
      </c>
      <c r="K256" s="2"/>
      <c r="L256" s="1">
        <v>5.0</v>
      </c>
      <c r="M256" s="1"/>
      <c r="N256" s="1">
        <v>25.439416666666666</v>
      </c>
      <c r="O256" s="1" t="s">
        <v>3372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1" t="s">
        <v>25</v>
      </c>
      <c r="B257" s="1" t="s">
        <v>26</v>
      </c>
      <c r="C257" s="1">
        <v>398.0</v>
      </c>
      <c r="D257" s="1">
        <v>0.0</v>
      </c>
      <c r="E257" s="2"/>
      <c r="F257" s="1" t="s">
        <v>27</v>
      </c>
      <c r="G257" s="1" t="s">
        <v>19</v>
      </c>
      <c r="H257" s="1" t="s">
        <v>3977</v>
      </c>
      <c r="I257" s="1" t="s">
        <v>3978</v>
      </c>
      <c r="J257" s="1" t="s">
        <v>3978</v>
      </c>
      <c r="K257" s="2"/>
      <c r="L257" s="1">
        <v>2.0</v>
      </c>
      <c r="M257" s="1"/>
      <c r="N257" s="1">
        <v>17.058333333333334</v>
      </c>
      <c r="O257" s="1" t="s">
        <v>3372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1" t="s">
        <v>44</v>
      </c>
      <c r="B258" s="1" t="s">
        <v>16</v>
      </c>
      <c r="C258" s="1">
        <v>398.0</v>
      </c>
      <c r="D258" s="1">
        <v>0.0</v>
      </c>
      <c r="E258" s="1" t="s">
        <v>45</v>
      </c>
      <c r="F258" s="1" t="s">
        <v>27</v>
      </c>
      <c r="G258" s="1" t="s">
        <v>19</v>
      </c>
      <c r="H258" s="1" t="s">
        <v>3979</v>
      </c>
      <c r="I258" s="1" t="s">
        <v>3980</v>
      </c>
      <c r="J258" s="1" t="s">
        <v>3980</v>
      </c>
      <c r="K258" s="2"/>
      <c r="L258" s="1">
        <v>0.0</v>
      </c>
      <c r="M258" s="1"/>
      <c r="N258" s="1">
        <v>14.712983333333334</v>
      </c>
      <c r="O258" s="1" t="s">
        <v>3372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1" t="s">
        <v>15</v>
      </c>
      <c r="B259" s="1" t="s">
        <v>16</v>
      </c>
      <c r="C259" s="1">
        <v>369.0</v>
      </c>
      <c r="D259" s="1">
        <v>45.0</v>
      </c>
      <c r="E259" s="1" t="s">
        <v>45</v>
      </c>
      <c r="F259" s="1" t="s">
        <v>18</v>
      </c>
      <c r="G259" s="1" t="s">
        <v>19</v>
      </c>
      <c r="H259" s="1" t="s">
        <v>3981</v>
      </c>
      <c r="I259" s="1" t="s">
        <v>3982</v>
      </c>
      <c r="J259" s="1" t="s">
        <v>3983</v>
      </c>
      <c r="K259" s="1" t="s">
        <v>3984</v>
      </c>
      <c r="L259" s="1">
        <v>-7.0</v>
      </c>
      <c r="M259" s="1">
        <v>2.8519666666666668</v>
      </c>
      <c r="N259" s="1">
        <v>11.9475</v>
      </c>
      <c r="O259" s="1" t="s">
        <v>3396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" t="s">
        <v>44</v>
      </c>
      <c r="B260" s="1" t="s">
        <v>16</v>
      </c>
      <c r="C260" s="1">
        <v>990.0</v>
      </c>
      <c r="D260" s="1">
        <v>0.0</v>
      </c>
      <c r="E260" s="1" t="s">
        <v>45</v>
      </c>
      <c r="F260" s="1" t="s">
        <v>27</v>
      </c>
      <c r="G260" s="1" t="s">
        <v>19</v>
      </c>
      <c r="H260" s="1" t="s">
        <v>3985</v>
      </c>
      <c r="I260" s="1" t="s">
        <v>3986</v>
      </c>
      <c r="J260" s="1" t="s">
        <v>3986</v>
      </c>
      <c r="K260" s="2"/>
      <c r="L260" s="1">
        <v>4.0</v>
      </c>
      <c r="M260" s="1"/>
      <c r="N260" s="1">
        <v>24.545866666666665</v>
      </c>
      <c r="O260" s="1" t="s">
        <v>3372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" t="s">
        <v>25</v>
      </c>
      <c r="B261" s="1" t="s">
        <v>26</v>
      </c>
      <c r="C261" s="1">
        <v>648.0</v>
      </c>
      <c r="D261" s="1">
        <v>0.0</v>
      </c>
      <c r="E261" s="2"/>
      <c r="F261" s="1" t="s">
        <v>27</v>
      </c>
      <c r="G261" s="1" t="s">
        <v>19</v>
      </c>
      <c r="H261" s="1" t="s">
        <v>3987</v>
      </c>
      <c r="I261" s="1" t="s">
        <v>3988</v>
      </c>
      <c r="J261" s="1" t="s">
        <v>3988</v>
      </c>
      <c r="K261" s="2"/>
      <c r="L261" s="1">
        <v>3.0</v>
      </c>
      <c r="M261" s="1"/>
      <c r="N261" s="1">
        <v>23.182666666666666</v>
      </c>
      <c r="O261" s="1" t="s">
        <v>3372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1" t="s">
        <v>44</v>
      </c>
      <c r="B262" s="1" t="s">
        <v>16</v>
      </c>
      <c r="C262" s="1">
        <v>528.0</v>
      </c>
      <c r="D262" s="1">
        <v>0.0</v>
      </c>
      <c r="E262" s="1" t="s">
        <v>45</v>
      </c>
      <c r="F262" s="1" t="s">
        <v>27</v>
      </c>
      <c r="G262" s="1" t="s">
        <v>19</v>
      </c>
      <c r="H262" s="1" t="s">
        <v>3989</v>
      </c>
      <c r="I262" s="1" t="s">
        <v>3990</v>
      </c>
      <c r="J262" s="1" t="s">
        <v>3990</v>
      </c>
      <c r="K262" s="2"/>
      <c r="L262" s="1">
        <v>0.0</v>
      </c>
      <c r="M262" s="1"/>
      <c r="N262" s="1">
        <v>19.0833</v>
      </c>
      <c r="O262" s="1" t="s">
        <v>3372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1" t="s">
        <v>15</v>
      </c>
      <c r="B263" s="1" t="s">
        <v>16</v>
      </c>
      <c r="C263" s="1">
        <v>257.0</v>
      </c>
      <c r="D263" s="1">
        <v>62.0</v>
      </c>
      <c r="E263" s="2"/>
      <c r="F263" s="1" t="s">
        <v>39</v>
      </c>
      <c r="G263" s="1" t="s">
        <v>19</v>
      </c>
      <c r="H263" s="1" t="s">
        <v>3991</v>
      </c>
      <c r="I263" s="1" t="s">
        <v>3992</v>
      </c>
      <c r="J263" s="1" t="s">
        <v>397</v>
      </c>
      <c r="K263" s="2"/>
      <c r="L263" s="1">
        <v>619.0</v>
      </c>
      <c r="M263" s="1"/>
      <c r="N263" s="1">
        <v>18.77085</v>
      </c>
      <c r="O263" s="1" t="s">
        <v>3396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" t="s">
        <v>15</v>
      </c>
      <c r="B264" s="1" t="s">
        <v>16</v>
      </c>
      <c r="C264" s="1">
        <v>373.5</v>
      </c>
      <c r="D264" s="1">
        <v>373.5</v>
      </c>
      <c r="E264" s="2"/>
      <c r="F264" s="1" t="s">
        <v>39</v>
      </c>
      <c r="G264" s="1" t="s">
        <v>52</v>
      </c>
      <c r="H264" s="1" t="s">
        <v>3993</v>
      </c>
      <c r="I264" s="1" t="s">
        <v>3994</v>
      </c>
      <c r="J264" s="1" t="s">
        <v>397</v>
      </c>
      <c r="K264" s="2"/>
      <c r="L264" s="1">
        <v>622.0</v>
      </c>
      <c r="M264" s="1"/>
      <c r="N264" s="1">
        <v>17.430516666666666</v>
      </c>
      <c r="O264" s="1" t="s">
        <v>3396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1" t="s">
        <v>25</v>
      </c>
      <c r="B265" s="1" t="s">
        <v>26</v>
      </c>
      <c r="C265" s="3">
        <v>645.0</v>
      </c>
      <c r="D265" s="1">
        <v>0.0</v>
      </c>
      <c r="E265" s="2"/>
      <c r="F265" s="1" t="s">
        <v>27</v>
      </c>
      <c r="G265" s="1" t="s">
        <v>19</v>
      </c>
      <c r="H265" s="1" t="s">
        <v>3995</v>
      </c>
      <c r="I265" s="1" t="s">
        <v>3996</v>
      </c>
      <c r="J265" s="1" t="s">
        <v>3996</v>
      </c>
      <c r="K265" s="2"/>
      <c r="L265" s="1">
        <v>-4.0</v>
      </c>
      <c r="M265" s="1"/>
      <c r="N265" s="1">
        <v>15.173633333333333</v>
      </c>
      <c r="O265" s="1" t="s">
        <v>3372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1" t="s">
        <v>15</v>
      </c>
      <c r="B266" s="1" t="s">
        <v>16</v>
      </c>
      <c r="C266" s="1">
        <v>427.0</v>
      </c>
      <c r="D266" s="1">
        <v>0.0</v>
      </c>
      <c r="E266" s="1" t="s">
        <v>3391</v>
      </c>
      <c r="F266" s="1" t="s">
        <v>18</v>
      </c>
      <c r="G266" s="1" t="s">
        <v>19</v>
      </c>
      <c r="H266" s="1" t="s">
        <v>3997</v>
      </c>
      <c r="I266" s="1" t="s">
        <v>3998</v>
      </c>
      <c r="J266" s="1" t="s">
        <v>3999</v>
      </c>
      <c r="K266" s="1" t="s">
        <v>4000</v>
      </c>
      <c r="L266" s="1">
        <v>3.0</v>
      </c>
      <c r="M266" s="1">
        <v>0.00535</v>
      </c>
      <c r="N266" s="1">
        <v>16.332333333333334</v>
      </c>
      <c r="O266" s="1" t="s">
        <v>3396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" t="s">
        <v>25</v>
      </c>
      <c r="B267" s="1" t="s">
        <v>26</v>
      </c>
      <c r="C267" s="1">
        <v>687.0</v>
      </c>
      <c r="D267" s="1">
        <v>0.0</v>
      </c>
      <c r="E267" s="2"/>
      <c r="F267" s="1" t="s">
        <v>27</v>
      </c>
      <c r="G267" s="1" t="s">
        <v>19</v>
      </c>
      <c r="H267" s="1" t="s">
        <v>4001</v>
      </c>
      <c r="I267" s="1" t="s">
        <v>4002</v>
      </c>
      <c r="J267" s="1" t="s">
        <v>4002</v>
      </c>
      <c r="K267" s="2"/>
      <c r="L267" s="1">
        <v>-5.0</v>
      </c>
      <c r="M267" s="1"/>
      <c r="N267" s="1">
        <v>14.334483333333333</v>
      </c>
      <c r="O267" s="1" t="s">
        <v>3372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" t="s">
        <v>44</v>
      </c>
      <c r="B268" s="1" t="s">
        <v>16</v>
      </c>
      <c r="C268" s="1">
        <v>713.0</v>
      </c>
      <c r="D268" s="1">
        <v>0.0</v>
      </c>
      <c r="E268" s="1" t="s">
        <v>45</v>
      </c>
      <c r="F268" s="1" t="s">
        <v>27</v>
      </c>
      <c r="G268" s="1" t="s">
        <v>19</v>
      </c>
      <c r="H268" s="1" t="s">
        <v>4003</v>
      </c>
      <c r="I268" s="1" t="s">
        <v>4004</v>
      </c>
      <c r="J268" s="1" t="s">
        <v>4004</v>
      </c>
      <c r="K268" s="2"/>
      <c r="L268" s="1">
        <v>-8.0</v>
      </c>
      <c r="M268" s="1"/>
      <c r="N268" s="1">
        <v>11.0883</v>
      </c>
      <c r="O268" s="1" t="s">
        <v>3372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" t="s">
        <v>25</v>
      </c>
      <c r="B269" s="1" t="s">
        <v>26</v>
      </c>
      <c r="C269" s="1">
        <v>658.0</v>
      </c>
      <c r="D269" s="1">
        <v>0.0</v>
      </c>
      <c r="E269" s="2"/>
      <c r="F269" s="1" t="s">
        <v>27</v>
      </c>
      <c r="G269" s="1" t="s">
        <v>35</v>
      </c>
      <c r="H269" s="1" t="s">
        <v>4005</v>
      </c>
      <c r="I269" s="1" t="s">
        <v>4006</v>
      </c>
      <c r="J269" s="1" t="s">
        <v>4006</v>
      </c>
      <c r="K269" s="2"/>
      <c r="L269" s="1">
        <v>-12.0</v>
      </c>
      <c r="M269" s="1"/>
      <c r="N269" s="1">
        <v>7.9777</v>
      </c>
      <c r="O269" s="1" t="s">
        <v>3372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1" t="s">
        <v>15</v>
      </c>
      <c r="B270" s="1" t="s">
        <v>16</v>
      </c>
      <c r="C270" s="1">
        <v>588.0</v>
      </c>
      <c r="D270" s="1">
        <v>0.0</v>
      </c>
      <c r="E270" s="1" t="s">
        <v>3391</v>
      </c>
      <c r="F270" s="1" t="s">
        <v>18</v>
      </c>
      <c r="G270" s="1" t="s">
        <v>19</v>
      </c>
      <c r="H270" s="1" t="s">
        <v>4007</v>
      </c>
      <c r="I270" s="1" t="s">
        <v>4008</v>
      </c>
      <c r="J270" s="1" t="s">
        <v>4009</v>
      </c>
      <c r="K270" s="1" t="s">
        <v>4010</v>
      </c>
      <c r="L270" s="1">
        <v>4.0</v>
      </c>
      <c r="M270" s="1">
        <v>0.38905</v>
      </c>
      <c r="N270" s="1">
        <v>25.541833333333333</v>
      </c>
      <c r="O270" s="1" t="s">
        <v>3396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1" t="s">
        <v>44</v>
      </c>
      <c r="B271" s="1" t="s">
        <v>16</v>
      </c>
      <c r="C271" s="1">
        <v>224.0</v>
      </c>
      <c r="D271" s="1">
        <v>0.0</v>
      </c>
      <c r="E271" s="1" t="s">
        <v>45</v>
      </c>
      <c r="F271" s="1" t="s">
        <v>27</v>
      </c>
      <c r="G271" s="1" t="s">
        <v>19</v>
      </c>
      <c r="H271" s="1" t="s">
        <v>4011</v>
      </c>
      <c r="I271" s="1" t="s">
        <v>4012</v>
      </c>
      <c r="J271" s="1" t="s">
        <v>4012</v>
      </c>
      <c r="K271" s="2"/>
      <c r="L271" s="1">
        <v>-6.0</v>
      </c>
      <c r="M271" s="1"/>
      <c r="N271" s="1">
        <v>8.509866666666667</v>
      </c>
      <c r="O271" s="1" t="s">
        <v>3372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1" t="s">
        <v>15</v>
      </c>
      <c r="B272" s="1" t="s">
        <v>16</v>
      </c>
      <c r="C272" s="3">
        <v>466.0</v>
      </c>
      <c r="D272" s="1">
        <v>112.0</v>
      </c>
      <c r="E272" s="2"/>
      <c r="F272" s="1" t="s">
        <v>39</v>
      </c>
      <c r="G272" s="1" t="s">
        <v>35</v>
      </c>
      <c r="H272" s="1" t="s">
        <v>4013</v>
      </c>
      <c r="I272" s="1" t="s">
        <v>4014</v>
      </c>
      <c r="J272" s="1" t="s">
        <v>397</v>
      </c>
      <c r="K272" s="2"/>
      <c r="L272" s="1">
        <v>635.0</v>
      </c>
      <c r="M272" s="1"/>
      <c r="N272" s="1">
        <v>10.324066666666667</v>
      </c>
      <c r="O272" s="1" t="s">
        <v>3396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1" t="s">
        <v>44</v>
      </c>
      <c r="B273" s="1" t="s">
        <v>16</v>
      </c>
      <c r="C273" s="1">
        <v>399.0</v>
      </c>
      <c r="D273" s="1">
        <v>0.0</v>
      </c>
      <c r="E273" s="1" t="s">
        <v>45</v>
      </c>
      <c r="F273" s="1" t="s">
        <v>27</v>
      </c>
      <c r="G273" s="1" t="s">
        <v>19</v>
      </c>
      <c r="H273" s="1" t="s">
        <v>4015</v>
      </c>
      <c r="I273" s="1" t="s">
        <v>4016</v>
      </c>
      <c r="J273" s="1" t="s">
        <v>4016</v>
      </c>
      <c r="K273" s="2"/>
      <c r="L273" s="1">
        <v>-5.0</v>
      </c>
      <c r="M273" s="1"/>
      <c r="N273" s="1">
        <v>9.6802</v>
      </c>
      <c r="O273" s="1" t="s">
        <v>3372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1" t="s">
        <v>44</v>
      </c>
      <c r="B274" s="1" t="s">
        <v>16</v>
      </c>
      <c r="C274" s="1">
        <v>662.0</v>
      </c>
      <c r="D274" s="1">
        <v>0.0</v>
      </c>
      <c r="E274" s="1" t="s">
        <v>45</v>
      </c>
      <c r="F274" s="1" t="s">
        <v>27</v>
      </c>
      <c r="G274" s="1" t="s">
        <v>19</v>
      </c>
      <c r="H274" s="1" t="s">
        <v>4017</v>
      </c>
      <c r="I274" s="1" t="s">
        <v>4018</v>
      </c>
      <c r="J274" s="1" t="s">
        <v>4018</v>
      </c>
      <c r="K274" s="2"/>
      <c r="L274" s="1">
        <v>-9.0</v>
      </c>
      <c r="M274" s="1"/>
      <c r="N274" s="1">
        <v>10.285533333333333</v>
      </c>
      <c r="O274" s="1" t="s">
        <v>3372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1" t="s">
        <v>15</v>
      </c>
      <c r="B275" s="1" t="s">
        <v>16</v>
      </c>
      <c r="C275" s="1">
        <v>398.0</v>
      </c>
      <c r="D275" s="1">
        <v>100.0</v>
      </c>
      <c r="E275" s="2"/>
      <c r="F275" s="1" t="s">
        <v>39</v>
      </c>
      <c r="G275" s="1" t="s">
        <v>35</v>
      </c>
      <c r="H275" s="1" t="s">
        <v>4019</v>
      </c>
      <c r="I275" s="1" t="s">
        <v>4020</v>
      </c>
      <c r="J275" s="1" t="s">
        <v>397</v>
      </c>
      <c r="K275" s="2"/>
      <c r="L275" s="1">
        <v>642.0</v>
      </c>
      <c r="M275" s="1"/>
      <c r="N275" s="1">
        <v>9.185116666666667</v>
      </c>
      <c r="O275" s="1" t="s">
        <v>3396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1" t="s">
        <v>38</v>
      </c>
      <c r="B276" s="1" t="s">
        <v>16</v>
      </c>
      <c r="C276" s="1">
        <v>447.0</v>
      </c>
      <c r="D276" s="1">
        <v>0.0</v>
      </c>
      <c r="E276" s="2"/>
      <c r="F276" s="1" t="s">
        <v>39</v>
      </c>
      <c r="G276" s="1" t="s">
        <v>35</v>
      </c>
      <c r="H276" s="1" t="s">
        <v>4021</v>
      </c>
      <c r="I276" s="1" t="s">
        <v>4022</v>
      </c>
      <c r="J276" s="1" t="s">
        <v>397</v>
      </c>
      <c r="K276" s="2"/>
      <c r="L276" s="1">
        <v>664.0</v>
      </c>
      <c r="M276" s="1"/>
      <c r="N276" s="1">
        <v>9.422633333333334</v>
      </c>
      <c r="O276" s="1" t="s">
        <v>43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1" t="s">
        <v>25</v>
      </c>
      <c r="B277" s="1" t="s">
        <v>26</v>
      </c>
      <c r="C277" s="1">
        <v>728.0</v>
      </c>
      <c r="D277" s="1">
        <v>0.0</v>
      </c>
      <c r="E277" s="2"/>
      <c r="F277" s="1" t="s">
        <v>27</v>
      </c>
      <c r="G277" s="1" t="s">
        <v>19</v>
      </c>
      <c r="H277" s="1" t="s">
        <v>4023</v>
      </c>
      <c r="I277" s="1" t="s">
        <v>4024</v>
      </c>
      <c r="J277" s="1" t="s">
        <v>4024</v>
      </c>
      <c r="K277" s="2"/>
      <c r="L277" s="1">
        <v>3.0</v>
      </c>
      <c r="M277" s="1"/>
      <c r="N277" s="1">
        <v>14.432383333333334</v>
      </c>
      <c r="O277" s="1" t="s">
        <v>3372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1" t="s">
        <v>25</v>
      </c>
      <c r="B278" s="1" t="s">
        <v>26</v>
      </c>
      <c r="C278" s="1">
        <v>329.0</v>
      </c>
      <c r="D278" s="1">
        <v>0.0</v>
      </c>
      <c r="E278" s="2"/>
      <c r="F278" s="1" t="s">
        <v>27</v>
      </c>
      <c r="G278" s="1" t="s">
        <v>19</v>
      </c>
      <c r="H278" s="1" t="s">
        <v>4025</v>
      </c>
      <c r="I278" s="1" t="s">
        <v>4026</v>
      </c>
      <c r="J278" s="1" t="s">
        <v>4026</v>
      </c>
      <c r="K278" s="2"/>
      <c r="L278" s="1">
        <v>-6.0</v>
      </c>
      <c r="M278" s="1"/>
      <c r="N278" s="1">
        <v>8.561483333333333</v>
      </c>
      <c r="O278" s="1" t="s">
        <v>3372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1" t="s">
        <v>25</v>
      </c>
      <c r="B279" s="1" t="s">
        <v>26</v>
      </c>
      <c r="C279" s="1">
        <v>321.0</v>
      </c>
      <c r="D279" s="1">
        <v>0.0</v>
      </c>
      <c r="E279" s="2"/>
      <c r="F279" s="1" t="s">
        <v>27</v>
      </c>
      <c r="G279" s="1" t="s">
        <v>19</v>
      </c>
      <c r="H279" s="1" t="s">
        <v>4027</v>
      </c>
      <c r="I279" s="1" t="s">
        <v>4028</v>
      </c>
      <c r="J279" s="1" t="s">
        <v>4028</v>
      </c>
      <c r="K279" s="2"/>
      <c r="L279" s="1">
        <v>-5.0</v>
      </c>
      <c r="M279" s="1"/>
      <c r="N279" s="1">
        <v>9.8962</v>
      </c>
      <c r="O279" s="1" t="s">
        <v>3372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" t="s">
        <v>25</v>
      </c>
      <c r="B280" s="1" t="s">
        <v>26</v>
      </c>
      <c r="C280" s="1">
        <v>329.0</v>
      </c>
      <c r="D280" s="1">
        <v>0.0</v>
      </c>
      <c r="E280" s="2"/>
      <c r="F280" s="1" t="s">
        <v>27</v>
      </c>
      <c r="G280" s="1" t="s">
        <v>19</v>
      </c>
      <c r="H280" s="1" t="s">
        <v>4029</v>
      </c>
      <c r="I280" s="1" t="s">
        <v>4030</v>
      </c>
      <c r="J280" s="1" t="s">
        <v>4030</v>
      </c>
      <c r="K280" s="2"/>
      <c r="L280" s="1">
        <v>-6.0</v>
      </c>
      <c r="M280" s="1"/>
      <c r="N280" s="1">
        <v>8.097433333333333</v>
      </c>
      <c r="O280" s="1" t="s">
        <v>3372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1" t="s">
        <v>44</v>
      </c>
      <c r="B281" s="1" t="s">
        <v>16</v>
      </c>
      <c r="C281" s="1">
        <v>528.0</v>
      </c>
      <c r="D281" s="1">
        <v>0.0</v>
      </c>
      <c r="E281" s="1" t="s">
        <v>45</v>
      </c>
      <c r="F281" s="1" t="s">
        <v>27</v>
      </c>
      <c r="G281" s="1" t="s">
        <v>19</v>
      </c>
      <c r="H281" s="1" t="s">
        <v>4031</v>
      </c>
      <c r="I281" s="1" t="s">
        <v>4032</v>
      </c>
      <c r="J281" s="1" t="s">
        <v>4032</v>
      </c>
      <c r="K281" s="2"/>
      <c r="L281" s="1">
        <v>-6.0</v>
      </c>
      <c r="M281" s="1"/>
      <c r="N281" s="1">
        <v>13.08075</v>
      </c>
      <c r="O281" s="1" t="s">
        <v>3372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1" t="s">
        <v>44</v>
      </c>
      <c r="B282" s="1" t="s">
        <v>16</v>
      </c>
      <c r="C282" s="1">
        <v>593.0</v>
      </c>
      <c r="D282" s="1">
        <v>0.0</v>
      </c>
      <c r="E282" s="1" t="s">
        <v>45</v>
      </c>
      <c r="F282" s="1" t="s">
        <v>27</v>
      </c>
      <c r="G282" s="1" t="s">
        <v>19</v>
      </c>
      <c r="H282" s="1" t="s">
        <v>4033</v>
      </c>
      <c r="I282" s="1" t="s">
        <v>4034</v>
      </c>
      <c r="J282" s="1" t="s">
        <v>4034</v>
      </c>
      <c r="K282" s="2"/>
      <c r="L282" s="1">
        <v>-5.0</v>
      </c>
      <c r="M282" s="1"/>
      <c r="N282" s="1">
        <v>14.645983333333334</v>
      </c>
      <c r="O282" s="1" t="s">
        <v>3372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" t="s">
        <v>15</v>
      </c>
      <c r="B283" s="1" t="s">
        <v>16</v>
      </c>
      <c r="C283" s="1">
        <v>524.0</v>
      </c>
      <c r="D283" s="1">
        <v>14.0</v>
      </c>
      <c r="E283" s="1" t="s">
        <v>45</v>
      </c>
      <c r="F283" s="1" t="s">
        <v>18</v>
      </c>
      <c r="G283" s="1" t="s">
        <v>19</v>
      </c>
      <c r="H283" s="1" t="s">
        <v>4035</v>
      </c>
      <c r="I283" s="1" t="s">
        <v>4036</v>
      </c>
      <c r="J283" s="1" t="s">
        <v>4037</v>
      </c>
      <c r="K283" s="1" t="s">
        <v>4038</v>
      </c>
      <c r="L283" s="1">
        <v>-12.0</v>
      </c>
      <c r="M283" s="1">
        <v>3.04045</v>
      </c>
      <c r="N283" s="1">
        <v>15.4197</v>
      </c>
      <c r="O283" s="1" t="s">
        <v>3396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1" t="s">
        <v>15</v>
      </c>
      <c r="B284" s="1" t="s">
        <v>16</v>
      </c>
      <c r="C284" s="1">
        <v>247.0</v>
      </c>
      <c r="D284" s="1">
        <v>62.0</v>
      </c>
      <c r="E284" s="2"/>
      <c r="F284" s="1" t="s">
        <v>39</v>
      </c>
      <c r="G284" s="1" t="s">
        <v>52</v>
      </c>
      <c r="H284" s="1" t="s">
        <v>4039</v>
      </c>
      <c r="I284" s="1" t="s">
        <v>4040</v>
      </c>
      <c r="J284" s="1" t="s">
        <v>397</v>
      </c>
      <c r="K284" s="2"/>
      <c r="L284" s="1">
        <v>670.0</v>
      </c>
      <c r="M284" s="1"/>
      <c r="N284" s="1">
        <v>10.786716666666667</v>
      </c>
      <c r="O284" s="1" t="s">
        <v>3396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1" t="s">
        <v>25</v>
      </c>
      <c r="B285" s="3" t="s">
        <v>26</v>
      </c>
      <c r="C285" s="1">
        <v>907.0</v>
      </c>
      <c r="D285" s="1">
        <v>0.0</v>
      </c>
      <c r="E285" s="2"/>
      <c r="F285" s="1" t="s">
        <v>27</v>
      </c>
      <c r="G285" s="1" t="s">
        <v>35</v>
      </c>
      <c r="H285" s="1" t="s">
        <v>4041</v>
      </c>
      <c r="I285" s="1" t="s">
        <v>4042</v>
      </c>
      <c r="J285" s="1" t="s">
        <v>4042</v>
      </c>
      <c r="K285" s="2"/>
      <c r="L285" s="1">
        <v>-6.0</v>
      </c>
      <c r="M285" s="1"/>
      <c r="N285" s="1">
        <v>13.995116666666666</v>
      </c>
      <c r="O285" s="1" t="s">
        <v>3372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1" t="s">
        <v>44</v>
      </c>
      <c r="B286" s="1" t="s">
        <v>16</v>
      </c>
      <c r="C286" s="1">
        <v>329.0</v>
      </c>
      <c r="D286" s="1">
        <v>0.0</v>
      </c>
      <c r="E286" s="1" t="s">
        <v>45</v>
      </c>
      <c r="F286" s="1" t="s">
        <v>27</v>
      </c>
      <c r="G286" s="1" t="s">
        <v>19</v>
      </c>
      <c r="H286" s="1" t="s">
        <v>4043</v>
      </c>
      <c r="I286" s="1" t="s">
        <v>4044</v>
      </c>
      <c r="J286" s="1" t="s">
        <v>4044</v>
      </c>
      <c r="K286" s="2"/>
      <c r="L286" s="1">
        <v>-6.0</v>
      </c>
      <c r="M286" s="1"/>
      <c r="N286" s="1">
        <v>8.786716666666667</v>
      </c>
      <c r="O286" s="1" t="s">
        <v>3372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1" t="s">
        <v>15</v>
      </c>
      <c r="B287" s="1" t="s">
        <v>16</v>
      </c>
      <c r="C287" s="1">
        <v>767.0</v>
      </c>
      <c r="D287" s="1">
        <v>0.0</v>
      </c>
      <c r="E287" s="1" t="s">
        <v>45</v>
      </c>
      <c r="F287" s="1" t="s">
        <v>18</v>
      </c>
      <c r="G287" s="1" t="s">
        <v>19</v>
      </c>
      <c r="H287" s="1" t="s">
        <v>4045</v>
      </c>
      <c r="I287" s="1" t="s">
        <v>4046</v>
      </c>
      <c r="J287" s="1" t="s">
        <v>4047</v>
      </c>
      <c r="K287" s="1" t="s">
        <v>4048</v>
      </c>
      <c r="L287" s="1">
        <v>-1.0</v>
      </c>
      <c r="M287" s="1">
        <v>8.9487</v>
      </c>
      <c r="N287" s="1">
        <v>34.898583333333335</v>
      </c>
      <c r="O287" s="1" t="s">
        <v>3396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1" t="s">
        <v>55</v>
      </c>
      <c r="B288" s="1" t="s">
        <v>26</v>
      </c>
      <c r="C288" s="1">
        <v>849.0</v>
      </c>
      <c r="D288" s="1">
        <v>0.0</v>
      </c>
      <c r="E288" s="1" t="s">
        <v>4049</v>
      </c>
      <c r="F288" s="1" t="s">
        <v>27</v>
      </c>
      <c r="G288" s="1" t="s">
        <v>19</v>
      </c>
      <c r="H288" s="1" t="s">
        <v>4050</v>
      </c>
      <c r="I288" s="1" t="s">
        <v>4051</v>
      </c>
      <c r="J288" s="1" t="s">
        <v>4051</v>
      </c>
      <c r="K288" s="2"/>
      <c r="L288" s="1">
        <v>-9.0</v>
      </c>
      <c r="M288" s="1"/>
      <c r="N288" s="1">
        <v>10.275083333333333</v>
      </c>
      <c r="O288" s="1" t="s">
        <v>3372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1" t="s">
        <v>44</v>
      </c>
      <c r="B289" s="1" t="s">
        <v>16</v>
      </c>
      <c r="C289" s="3">
        <v>583.0</v>
      </c>
      <c r="D289" s="1">
        <v>0.0</v>
      </c>
      <c r="E289" s="1" t="s">
        <v>45</v>
      </c>
      <c r="F289" s="1" t="s">
        <v>27</v>
      </c>
      <c r="G289" s="1" t="s">
        <v>19</v>
      </c>
      <c r="H289" s="1" t="s">
        <v>4052</v>
      </c>
      <c r="I289" s="1" t="s">
        <v>4053</v>
      </c>
      <c r="J289" s="1" t="s">
        <v>4053</v>
      </c>
      <c r="K289" s="2"/>
      <c r="L289" s="1">
        <v>-9.0</v>
      </c>
      <c r="M289" s="1"/>
      <c r="N289" s="1">
        <v>10.833666666666666</v>
      </c>
      <c r="O289" s="1" t="s">
        <v>3372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1" t="s">
        <v>15</v>
      </c>
      <c r="B290" s="1" t="s">
        <v>16</v>
      </c>
      <c r="C290" s="3">
        <v>238.0</v>
      </c>
      <c r="D290" s="1">
        <v>71.0</v>
      </c>
      <c r="E290" s="2"/>
      <c r="F290" s="1" t="s">
        <v>39</v>
      </c>
      <c r="G290" s="1" t="s">
        <v>52</v>
      </c>
      <c r="H290" s="1" t="s">
        <v>4054</v>
      </c>
      <c r="I290" s="1" t="s">
        <v>4055</v>
      </c>
      <c r="J290" s="1" t="s">
        <v>397</v>
      </c>
      <c r="K290" s="2"/>
      <c r="L290" s="1">
        <v>681.0</v>
      </c>
      <c r="M290" s="1"/>
      <c r="N290" s="1">
        <v>9.669516666666667</v>
      </c>
      <c r="O290" s="1" t="s">
        <v>3396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1" t="s">
        <v>44</v>
      </c>
      <c r="B291" s="1" t="s">
        <v>16</v>
      </c>
      <c r="C291" s="1">
        <v>394.0</v>
      </c>
      <c r="D291" s="1">
        <v>0.0</v>
      </c>
      <c r="E291" s="1" t="s">
        <v>45</v>
      </c>
      <c r="F291" s="1" t="s">
        <v>27</v>
      </c>
      <c r="G291" s="1" t="s">
        <v>19</v>
      </c>
      <c r="H291" s="1" t="s">
        <v>4056</v>
      </c>
      <c r="I291" s="1" t="s">
        <v>4057</v>
      </c>
      <c r="J291" s="1" t="s">
        <v>4057</v>
      </c>
      <c r="K291" s="2"/>
      <c r="L291" s="1">
        <v>-3.0</v>
      </c>
      <c r="M291" s="1"/>
      <c r="N291" s="1">
        <v>11.65455</v>
      </c>
      <c r="O291" s="1" t="s">
        <v>3372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1" t="s">
        <v>25</v>
      </c>
      <c r="B292" s="1" t="s">
        <v>26</v>
      </c>
      <c r="C292" s="1">
        <v>423.0</v>
      </c>
      <c r="D292" s="1">
        <v>0.0</v>
      </c>
      <c r="E292" s="2"/>
      <c r="F292" s="1" t="s">
        <v>27</v>
      </c>
      <c r="G292" s="1" t="s">
        <v>35</v>
      </c>
      <c r="H292" s="1" t="s">
        <v>4058</v>
      </c>
      <c r="I292" s="1" t="s">
        <v>4059</v>
      </c>
      <c r="J292" s="1" t="s">
        <v>4059</v>
      </c>
      <c r="K292" s="2"/>
      <c r="L292" s="1">
        <v>-4.0</v>
      </c>
      <c r="M292" s="1"/>
      <c r="N292" s="1">
        <v>10.470033333333333</v>
      </c>
      <c r="O292" s="1" t="s">
        <v>3372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1" t="s">
        <v>25</v>
      </c>
      <c r="B293" s="1" t="s">
        <v>26</v>
      </c>
      <c r="C293" s="1">
        <v>698.0</v>
      </c>
      <c r="D293" s="1">
        <v>0.0</v>
      </c>
      <c r="E293" s="2"/>
      <c r="F293" s="1" t="s">
        <v>27</v>
      </c>
      <c r="G293" s="1" t="s">
        <v>19</v>
      </c>
      <c r="H293" s="1" t="s">
        <v>4060</v>
      </c>
      <c r="I293" s="1" t="s">
        <v>4061</v>
      </c>
      <c r="J293" s="1" t="s">
        <v>4061</v>
      </c>
      <c r="K293" s="2"/>
      <c r="L293" s="1">
        <v>-12.0</v>
      </c>
      <c r="M293" s="1"/>
      <c r="N293" s="1">
        <v>7.8587</v>
      </c>
      <c r="O293" s="1" t="s">
        <v>3372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1" t="s">
        <v>15</v>
      </c>
      <c r="B294" s="1" t="s">
        <v>16</v>
      </c>
      <c r="C294" s="1">
        <v>329.0</v>
      </c>
      <c r="D294" s="1">
        <v>0.0</v>
      </c>
      <c r="E294" s="1" t="s">
        <v>3391</v>
      </c>
      <c r="F294" s="1" t="s">
        <v>18</v>
      </c>
      <c r="G294" s="1" t="s">
        <v>19</v>
      </c>
      <c r="H294" s="1" t="s">
        <v>4062</v>
      </c>
      <c r="I294" s="1" t="s">
        <v>4063</v>
      </c>
      <c r="J294" s="1" t="s">
        <v>4064</v>
      </c>
      <c r="K294" s="1" t="s">
        <v>4065</v>
      </c>
      <c r="L294" s="1">
        <v>-12.0</v>
      </c>
      <c r="M294" s="1">
        <v>0.0053</v>
      </c>
      <c r="N294" s="1">
        <v>10.897633333333333</v>
      </c>
      <c r="O294" s="1" t="s">
        <v>3396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1" t="s">
        <v>38</v>
      </c>
      <c r="B295" s="1" t="s">
        <v>16</v>
      </c>
      <c r="C295" s="1">
        <v>768.0</v>
      </c>
      <c r="D295" s="1">
        <v>0.0</v>
      </c>
      <c r="E295" s="2"/>
      <c r="F295" s="1" t="s">
        <v>39</v>
      </c>
      <c r="G295" s="1" t="s">
        <v>35</v>
      </c>
      <c r="H295" s="1" t="s">
        <v>4066</v>
      </c>
      <c r="I295" s="1" t="s">
        <v>4067</v>
      </c>
      <c r="J295" s="1" t="s">
        <v>397</v>
      </c>
      <c r="K295" s="2"/>
      <c r="L295" s="1">
        <v>708.0</v>
      </c>
      <c r="M295" s="1"/>
      <c r="N295" s="1">
        <v>12.73875</v>
      </c>
      <c r="O295" s="1" t="s">
        <v>43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1" t="s">
        <v>25</v>
      </c>
      <c r="B296" s="1" t="s">
        <v>26</v>
      </c>
      <c r="C296" s="1">
        <v>658.0</v>
      </c>
      <c r="D296" s="1">
        <v>0.0</v>
      </c>
      <c r="E296" s="2"/>
      <c r="F296" s="1" t="s">
        <v>27</v>
      </c>
      <c r="G296" s="1" t="s">
        <v>19</v>
      </c>
      <c r="H296" s="1" t="s">
        <v>4068</v>
      </c>
      <c r="I296" s="1" t="s">
        <v>4069</v>
      </c>
      <c r="J296" s="1" t="s">
        <v>4069</v>
      </c>
      <c r="K296" s="2"/>
      <c r="L296" s="1">
        <v>5.0</v>
      </c>
      <c r="M296" s="1"/>
      <c r="N296" s="1">
        <v>25.770683333333334</v>
      </c>
      <c r="O296" s="1" t="s">
        <v>3372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1" t="s">
        <v>25</v>
      </c>
      <c r="B297" s="1" t="s">
        <v>26</v>
      </c>
      <c r="C297" s="1">
        <v>264.0</v>
      </c>
      <c r="D297" s="1">
        <v>0.0</v>
      </c>
      <c r="E297" s="2"/>
      <c r="F297" s="1" t="s">
        <v>27</v>
      </c>
      <c r="G297" s="1" t="s">
        <v>35</v>
      </c>
      <c r="H297" s="1" t="s">
        <v>4070</v>
      </c>
      <c r="I297" s="1" t="s">
        <v>4071</v>
      </c>
      <c r="J297" s="1" t="s">
        <v>4071</v>
      </c>
      <c r="K297" s="2"/>
      <c r="L297" s="1">
        <v>-5.0</v>
      </c>
      <c r="M297" s="1"/>
      <c r="N297" s="1">
        <v>9.135116666666667</v>
      </c>
      <c r="O297" s="1" t="s">
        <v>3372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1" t="s">
        <v>44</v>
      </c>
      <c r="B298" s="1" t="s">
        <v>16</v>
      </c>
      <c r="C298" s="1">
        <v>1146.0</v>
      </c>
      <c r="D298" s="1">
        <v>0.0</v>
      </c>
      <c r="E298" s="1" t="s">
        <v>45</v>
      </c>
      <c r="F298" s="1" t="s">
        <v>27</v>
      </c>
      <c r="G298" s="1" t="s">
        <v>19</v>
      </c>
      <c r="H298" s="1" t="s">
        <v>4072</v>
      </c>
      <c r="I298" s="1" t="s">
        <v>4073</v>
      </c>
      <c r="J298" s="1" t="s">
        <v>4073</v>
      </c>
      <c r="K298" s="2"/>
      <c r="L298" s="1">
        <v>-6.0</v>
      </c>
      <c r="M298" s="1"/>
      <c r="N298" s="1">
        <v>13.501416666666668</v>
      </c>
      <c r="O298" s="1" t="s">
        <v>3372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1" t="s">
        <v>55</v>
      </c>
      <c r="B299" s="1" t="s">
        <v>26</v>
      </c>
      <c r="C299" s="1">
        <v>264.0</v>
      </c>
      <c r="D299" s="1">
        <v>0.0</v>
      </c>
      <c r="E299" s="1" t="s">
        <v>3706</v>
      </c>
      <c r="F299" s="1" t="s">
        <v>27</v>
      </c>
      <c r="G299" s="1" t="s">
        <v>19</v>
      </c>
      <c r="H299" s="1" t="s">
        <v>4074</v>
      </c>
      <c r="I299" s="1" t="s">
        <v>4075</v>
      </c>
      <c r="J299" s="1" t="s">
        <v>4075</v>
      </c>
      <c r="K299" s="2"/>
      <c r="L299" s="1">
        <v>-5.0</v>
      </c>
      <c r="M299" s="1"/>
      <c r="N299" s="1">
        <v>9.4714</v>
      </c>
      <c r="O299" s="1" t="s">
        <v>3372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1" t="s">
        <v>38</v>
      </c>
      <c r="B300" s="1" t="s">
        <v>16</v>
      </c>
      <c r="C300" s="1">
        <v>249.0</v>
      </c>
      <c r="D300" s="1">
        <v>0.0</v>
      </c>
      <c r="E300" s="2"/>
      <c r="F300" s="1" t="s">
        <v>39</v>
      </c>
      <c r="G300" s="1" t="s">
        <v>35</v>
      </c>
      <c r="H300" s="1" t="s">
        <v>4076</v>
      </c>
      <c r="I300" s="1" t="s">
        <v>4077</v>
      </c>
      <c r="J300" s="1" t="s">
        <v>397</v>
      </c>
      <c r="K300" s="2"/>
      <c r="L300" s="1">
        <v>722.0</v>
      </c>
      <c r="M300" s="1"/>
      <c r="N300" s="1">
        <v>6.546583333333333</v>
      </c>
      <c r="O300" s="1" t="s">
        <v>43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1" t="s">
        <v>44</v>
      </c>
      <c r="B301" s="1" t="s">
        <v>16</v>
      </c>
      <c r="C301" s="1">
        <v>289.0</v>
      </c>
      <c r="D301" s="1">
        <v>0.0</v>
      </c>
      <c r="E301" s="1" t="s">
        <v>45</v>
      </c>
      <c r="F301" s="1" t="s">
        <v>27</v>
      </c>
      <c r="G301" s="1" t="s">
        <v>19</v>
      </c>
      <c r="H301" s="1" t="s">
        <v>4078</v>
      </c>
      <c r="I301" s="1" t="s">
        <v>4079</v>
      </c>
      <c r="J301" s="1" t="s">
        <v>4079</v>
      </c>
      <c r="K301" s="2"/>
      <c r="L301" s="1">
        <v>-8.0</v>
      </c>
      <c r="M301" s="1"/>
      <c r="N301" s="1">
        <v>6.775733333333333</v>
      </c>
      <c r="O301" s="1" t="s">
        <v>3372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1" t="s">
        <v>15</v>
      </c>
      <c r="B302" s="1" t="s">
        <v>16</v>
      </c>
      <c r="C302" s="1">
        <v>507.0</v>
      </c>
      <c r="D302" s="1">
        <v>31.0</v>
      </c>
      <c r="E302" s="1" t="s">
        <v>3391</v>
      </c>
      <c r="F302" s="1" t="s">
        <v>18</v>
      </c>
      <c r="G302" s="1" t="s">
        <v>19</v>
      </c>
      <c r="H302" s="1" t="s">
        <v>4080</v>
      </c>
      <c r="I302" s="1" t="s">
        <v>4081</v>
      </c>
      <c r="J302" s="1" t="s">
        <v>4082</v>
      </c>
      <c r="K302" s="1" t="s">
        <v>4083</v>
      </c>
      <c r="L302" s="1">
        <v>3.0</v>
      </c>
      <c r="M302" s="1">
        <v>0.006366666666666666</v>
      </c>
      <c r="N302" s="1">
        <v>13.43015</v>
      </c>
      <c r="O302" s="1" t="s">
        <v>3396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1" t="s">
        <v>25</v>
      </c>
      <c r="B303" s="1" t="s">
        <v>26</v>
      </c>
      <c r="C303" s="1">
        <v>264.0</v>
      </c>
      <c r="D303" s="1">
        <v>0.0</v>
      </c>
      <c r="E303" s="2"/>
      <c r="F303" s="1" t="s">
        <v>27</v>
      </c>
      <c r="G303" s="1" t="s">
        <v>35</v>
      </c>
      <c r="H303" s="1" t="s">
        <v>4084</v>
      </c>
      <c r="I303" s="1" t="s">
        <v>4085</v>
      </c>
      <c r="J303" s="1" t="s">
        <v>4085</v>
      </c>
      <c r="K303" s="2"/>
      <c r="L303" s="1">
        <v>-6.0</v>
      </c>
      <c r="M303" s="1"/>
      <c r="N303" s="1">
        <v>8.1463</v>
      </c>
      <c r="O303" s="1" t="s">
        <v>3372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1" t="s">
        <v>25</v>
      </c>
      <c r="B304" s="1" t="s">
        <v>26</v>
      </c>
      <c r="C304" s="1">
        <v>224.0</v>
      </c>
      <c r="D304" s="1">
        <v>0.0</v>
      </c>
      <c r="E304" s="2"/>
      <c r="F304" s="1" t="s">
        <v>27</v>
      </c>
      <c r="G304" s="1" t="s">
        <v>19</v>
      </c>
      <c r="H304" s="1" t="s">
        <v>4086</v>
      </c>
      <c r="I304" s="1" t="s">
        <v>4087</v>
      </c>
      <c r="J304" s="1" t="s">
        <v>4087</v>
      </c>
      <c r="K304" s="2"/>
      <c r="L304" s="1">
        <v>-8.0</v>
      </c>
      <c r="M304" s="1"/>
      <c r="N304" s="1">
        <v>6.4256166666666665</v>
      </c>
      <c r="O304" s="1" t="s">
        <v>3372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1" t="s">
        <v>25</v>
      </c>
      <c r="B305" s="1" t="s">
        <v>26</v>
      </c>
      <c r="C305" s="1">
        <v>364.0</v>
      </c>
      <c r="D305" s="1">
        <v>0.0</v>
      </c>
      <c r="E305" s="2"/>
      <c r="F305" s="1" t="s">
        <v>27</v>
      </c>
      <c r="G305" s="1" t="s">
        <v>19</v>
      </c>
      <c r="H305" s="1" t="s">
        <v>4088</v>
      </c>
      <c r="I305" s="1" t="s">
        <v>4089</v>
      </c>
      <c r="J305" s="1" t="s">
        <v>4089</v>
      </c>
      <c r="K305" s="2"/>
      <c r="L305" s="1">
        <v>-3.0</v>
      </c>
      <c r="M305" s="1"/>
      <c r="N305" s="1">
        <v>11.715233333333334</v>
      </c>
      <c r="O305" s="1" t="s">
        <v>3372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1" t="s">
        <v>55</v>
      </c>
      <c r="B306" s="1" t="s">
        <v>26</v>
      </c>
      <c r="C306" s="1">
        <v>683.0</v>
      </c>
      <c r="D306" s="1">
        <v>0.0</v>
      </c>
      <c r="E306" s="1" t="s">
        <v>3706</v>
      </c>
      <c r="F306" s="1" t="s">
        <v>27</v>
      </c>
      <c r="G306" s="1" t="s">
        <v>19</v>
      </c>
      <c r="H306" s="1" t="s">
        <v>4090</v>
      </c>
      <c r="I306" s="1" t="s">
        <v>4091</v>
      </c>
      <c r="J306" s="1" t="s">
        <v>4091</v>
      </c>
      <c r="K306" s="2"/>
      <c r="L306" s="1">
        <v>-9.0</v>
      </c>
      <c r="M306" s="1"/>
      <c r="N306" s="1">
        <v>10.588116666666666</v>
      </c>
      <c r="O306" s="1" t="s">
        <v>3372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1" t="s">
        <v>15</v>
      </c>
      <c r="B307" s="1" t="s">
        <v>16</v>
      </c>
      <c r="C307" s="1">
        <v>474.0</v>
      </c>
      <c r="D307" s="1">
        <v>111.0</v>
      </c>
      <c r="E307" s="2"/>
      <c r="F307" s="1" t="s">
        <v>39</v>
      </c>
      <c r="G307" s="1" t="s">
        <v>19</v>
      </c>
      <c r="H307" s="1" t="s">
        <v>4092</v>
      </c>
      <c r="I307" s="1" t="s">
        <v>4093</v>
      </c>
      <c r="J307" s="1" t="s">
        <v>397</v>
      </c>
      <c r="K307" s="2"/>
      <c r="L307" s="1">
        <v>736.0</v>
      </c>
      <c r="M307" s="1"/>
      <c r="N307" s="1">
        <v>9.749766666666666</v>
      </c>
      <c r="O307" s="1" t="s">
        <v>3396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1" t="s">
        <v>15</v>
      </c>
      <c r="B308" s="1" t="s">
        <v>16</v>
      </c>
      <c r="C308" s="1">
        <v>152.0</v>
      </c>
      <c r="D308" s="1">
        <v>57.0</v>
      </c>
      <c r="E308" s="2"/>
      <c r="F308" s="1" t="s">
        <v>39</v>
      </c>
      <c r="G308" s="1" t="s">
        <v>19</v>
      </c>
      <c r="H308" s="1" t="s">
        <v>4094</v>
      </c>
      <c r="I308" s="1" t="s">
        <v>4095</v>
      </c>
      <c r="J308" s="1" t="s">
        <v>397</v>
      </c>
      <c r="K308" s="2"/>
      <c r="L308" s="1">
        <v>741.0</v>
      </c>
      <c r="M308" s="1"/>
      <c r="N308" s="1">
        <v>5.826366666666667</v>
      </c>
      <c r="O308" s="1" t="s">
        <v>3396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1" t="s">
        <v>25</v>
      </c>
      <c r="B309" s="1" t="s">
        <v>26</v>
      </c>
      <c r="C309" s="1">
        <v>264.0</v>
      </c>
      <c r="D309" s="1">
        <v>0.0</v>
      </c>
      <c r="E309" s="2"/>
      <c r="F309" s="1" t="s">
        <v>27</v>
      </c>
      <c r="G309" s="1" t="s">
        <v>19</v>
      </c>
      <c r="H309" s="1" t="s">
        <v>4096</v>
      </c>
      <c r="I309" s="1" t="s">
        <v>4097</v>
      </c>
      <c r="J309" s="1" t="s">
        <v>4097</v>
      </c>
      <c r="K309" s="2"/>
      <c r="L309" s="1">
        <v>-8.0</v>
      </c>
      <c r="M309" s="1"/>
      <c r="N309" s="1">
        <v>6.010716666666666</v>
      </c>
      <c r="O309" s="1" t="s">
        <v>3372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1" t="s">
        <v>25</v>
      </c>
      <c r="B310" s="3" t="s">
        <v>26</v>
      </c>
      <c r="C310" s="1">
        <v>351.0</v>
      </c>
      <c r="D310" s="1">
        <v>0.0</v>
      </c>
      <c r="E310" s="2"/>
      <c r="F310" s="1" t="s">
        <v>27</v>
      </c>
      <c r="G310" s="1" t="s">
        <v>19</v>
      </c>
      <c r="H310" s="1" t="s">
        <v>4098</v>
      </c>
      <c r="I310" s="1" t="s">
        <v>4099</v>
      </c>
      <c r="J310" s="1" t="s">
        <v>4099</v>
      </c>
      <c r="K310" s="2"/>
      <c r="L310" s="1">
        <v>-6.0</v>
      </c>
      <c r="M310" s="1"/>
      <c r="N310" s="1">
        <v>8.117266666666668</v>
      </c>
      <c r="O310" s="1" t="s">
        <v>3372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1" t="s">
        <v>25</v>
      </c>
      <c r="B311" s="1" t="s">
        <v>26</v>
      </c>
      <c r="C311" s="1">
        <v>264.0</v>
      </c>
      <c r="D311" s="1">
        <v>0.0</v>
      </c>
      <c r="E311" s="2"/>
      <c r="F311" s="1" t="s">
        <v>27</v>
      </c>
      <c r="G311" s="1" t="s">
        <v>19</v>
      </c>
      <c r="H311" s="1" t="s">
        <v>4100</v>
      </c>
      <c r="I311" s="1" t="s">
        <v>4101</v>
      </c>
      <c r="J311" s="1" t="s">
        <v>4101</v>
      </c>
      <c r="K311" s="2"/>
      <c r="L311" s="1">
        <v>-7.0</v>
      </c>
      <c r="M311" s="1"/>
      <c r="N311" s="1">
        <v>7.226733333333334</v>
      </c>
      <c r="O311" s="1" t="s">
        <v>3372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1" t="s">
        <v>15</v>
      </c>
      <c r="B312" s="3" t="s">
        <v>16</v>
      </c>
      <c r="C312" s="1">
        <v>663.0</v>
      </c>
      <c r="D312" s="1">
        <v>0.0</v>
      </c>
      <c r="E312" s="1" t="s">
        <v>3391</v>
      </c>
      <c r="F312" s="1" t="s">
        <v>18</v>
      </c>
      <c r="G312" s="1" t="s">
        <v>35</v>
      </c>
      <c r="H312" s="1" t="s">
        <v>4102</v>
      </c>
      <c r="I312" s="1" t="s">
        <v>4103</v>
      </c>
      <c r="J312" s="1" t="s">
        <v>4104</v>
      </c>
      <c r="K312" s="1" t="s">
        <v>4105</v>
      </c>
      <c r="L312" s="1">
        <v>-3.0</v>
      </c>
      <c r="M312" s="1">
        <v>0.011066666666666667</v>
      </c>
      <c r="N312" s="1">
        <v>11.13205</v>
      </c>
      <c r="O312" s="1" t="s">
        <v>3396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1" t="s">
        <v>44</v>
      </c>
      <c r="B313" s="1" t="s">
        <v>16</v>
      </c>
      <c r="C313" s="1">
        <v>249.0</v>
      </c>
      <c r="D313" s="1">
        <v>0.0</v>
      </c>
      <c r="E313" s="1" t="s">
        <v>45</v>
      </c>
      <c r="F313" s="1" t="s">
        <v>27</v>
      </c>
      <c r="G313" s="1" t="s">
        <v>19</v>
      </c>
      <c r="H313" s="1" t="s">
        <v>4106</v>
      </c>
      <c r="I313" s="1" t="s">
        <v>4107</v>
      </c>
      <c r="J313" s="1" t="s">
        <v>4107</v>
      </c>
      <c r="K313" s="2"/>
      <c r="L313" s="1">
        <v>-5.0</v>
      </c>
      <c r="M313" s="1"/>
      <c r="N313" s="1">
        <v>9.1625</v>
      </c>
      <c r="O313" s="1" t="s">
        <v>3372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1" t="s">
        <v>44</v>
      </c>
      <c r="B314" s="1" t="s">
        <v>16</v>
      </c>
      <c r="C314" s="1">
        <v>713.0</v>
      </c>
      <c r="D314" s="1">
        <v>0.0</v>
      </c>
      <c r="E314" s="1" t="s">
        <v>45</v>
      </c>
      <c r="F314" s="1" t="s">
        <v>27</v>
      </c>
      <c r="G314" s="1" t="s">
        <v>19</v>
      </c>
      <c r="H314" s="1" t="s">
        <v>4108</v>
      </c>
      <c r="I314" s="1" t="s">
        <v>4109</v>
      </c>
      <c r="J314" s="1" t="s">
        <v>4109</v>
      </c>
      <c r="K314" s="2"/>
      <c r="L314" s="1">
        <v>-23.0</v>
      </c>
      <c r="M314" s="1"/>
      <c r="N314" s="1">
        <v>21.805016666666667</v>
      </c>
      <c r="O314" s="1" t="s">
        <v>3372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1" t="s">
        <v>15</v>
      </c>
      <c r="B315" s="1" t="s">
        <v>16</v>
      </c>
      <c r="C315" s="1">
        <v>398.0</v>
      </c>
      <c r="D315" s="1">
        <v>100.0</v>
      </c>
      <c r="E315" s="2"/>
      <c r="F315" s="1" t="s">
        <v>39</v>
      </c>
      <c r="G315" s="1" t="s">
        <v>52</v>
      </c>
      <c r="H315" s="1" t="s">
        <v>4110</v>
      </c>
      <c r="I315" s="1" t="s">
        <v>4111</v>
      </c>
      <c r="J315" s="1" t="s">
        <v>397</v>
      </c>
      <c r="K315" s="2"/>
      <c r="L315" s="1">
        <v>749.0</v>
      </c>
      <c r="M315" s="1"/>
      <c r="N315" s="1">
        <v>17.081583333333334</v>
      </c>
      <c r="O315" s="1" t="s">
        <v>3396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1" t="s">
        <v>44</v>
      </c>
      <c r="B316" s="1" t="s">
        <v>16</v>
      </c>
      <c r="C316" s="1">
        <v>792.0</v>
      </c>
      <c r="D316" s="1">
        <v>0.0</v>
      </c>
      <c r="E316" s="1" t="s">
        <v>45</v>
      </c>
      <c r="F316" s="1" t="s">
        <v>27</v>
      </c>
      <c r="G316" s="1" t="s">
        <v>19</v>
      </c>
      <c r="H316" s="1" t="s">
        <v>4112</v>
      </c>
      <c r="I316" s="1" t="s">
        <v>4113</v>
      </c>
      <c r="J316" s="1" t="s">
        <v>4113</v>
      </c>
      <c r="K316" s="2"/>
      <c r="L316" s="1">
        <v>-8.0</v>
      </c>
      <c r="M316" s="1"/>
      <c r="N316" s="1">
        <v>11.037616666666667</v>
      </c>
      <c r="O316" s="1" t="s">
        <v>3372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1" t="s">
        <v>15</v>
      </c>
      <c r="B317" s="1" t="s">
        <v>16</v>
      </c>
      <c r="C317" s="1">
        <v>243.0</v>
      </c>
      <c r="D317" s="1">
        <v>61.0</v>
      </c>
      <c r="E317" s="2"/>
      <c r="F317" s="1" t="s">
        <v>39</v>
      </c>
      <c r="G317" s="1" t="s">
        <v>52</v>
      </c>
      <c r="H317" s="1" t="s">
        <v>4114</v>
      </c>
      <c r="I317" s="1" t="s">
        <v>4115</v>
      </c>
      <c r="J317" s="1" t="s">
        <v>397</v>
      </c>
      <c r="K317" s="2"/>
      <c r="L317" s="1">
        <v>749.0</v>
      </c>
      <c r="M317" s="1"/>
      <c r="N317" s="1">
        <v>23.171083333333332</v>
      </c>
      <c r="O317" s="1" t="s">
        <v>3396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1" t="s">
        <v>25</v>
      </c>
      <c r="B318" s="1" t="s">
        <v>26</v>
      </c>
      <c r="C318" s="1">
        <v>622.0</v>
      </c>
      <c r="D318" s="1">
        <v>0.0</v>
      </c>
      <c r="E318" s="2"/>
      <c r="F318" s="1" t="s">
        <v>27</v>
      </c>
      <c r="G318" s="1" t="s">
        <v>19</v>
      </c>
      <c r="H318" s="1" t="s">
        <v>4116</v>
      </c>
      <c r="I318" s="1" t="s">
        <v>4117</v>
      </c>
      <c r="J318" s="1" t="s">
        <v>4117</v>
      </c>
      <c r="K318" s="2"/>
      <c r="L318" s="1">
        <v>-11.0</v>
      </c>
      <c r="M318" s="1"/>
      <c r="N318" s="1">
        <v>7.625683333333333</v>
      </c>
      <c r="O318" s="1" t="s">
        <v>3372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1" t="s">
        <v>44</v>
      </c>
      <c r="B319" s="1" t="s">
        <v>16</v>
      </c>
      <c r="C319" s="1">
        <v>324.0</v>
      </c>
      <c r="D319" s="1">
        <v>0.0</v>
      </c>
      <c r="E319" s="1" t="s">
        <v>45</v>
      </c>
      <c r="F319" s="1" t="s">
        <v>27</v>
      </c>
      <c r="G319" s="1" t="s">
        <v>19</v>
      </c>
      <c r="H319" s="1" t="s">
        <v>4118</v>
      </c>
      <c r="I319" s="1" t="s">
        <v>4119</v>
      </c>
      <c r="J319" s="1" t="s">
        <v>4119</v>
      </c>
      <c r="K319" s="2"/>
      <c r="L319" s="1">
        <v>-8.0</v>
      </c>
      <c r="M319" s="1"/>
      <c r="N319" s="1">
        <v>6.207433333333333</v>
      </c>
      <c r="O319" s="1" t="s">
        <v>3372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1" t="s">
        <v>44</v>
      </c>
      <c r="B320" s="1" t="s">
        <v>16</v>
      </c>
      <c r="C320" s="1">
        <v>394.0</v>
      </c>
      <c r="D320" s="1">
        <v>0.0</v>
      </c>
      <c r="E320" s="1" t="s">
        <v>45</v>
      </c>
      <c r="F320" s="1" t="s">
        <v>27</v>
      </c>
      <c r="G320" s="1" t="s">
        <v>19</v>
      </c>
      <c r="H320" s="1" t="s">
        <v>4120</v>
      </c>
      <c r="I320" s="1" t="s">
        <v>4121</v>
      </c>
      <c r="J320" s="1" t="s">
        <v>4121</v>
      </c>
      <c r="K320" s="2"/>
      <c r="L320" s="1">
        <v>-3.0</v>
      </c>
      <c r="M320" s="1"/>
      <c r="N320" s="1">
        <v>11.725616666666667</v>
      </c>
      <c r="O320" s="1" t="s">
        <v>3372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1" t="s">
        <v>15</v>
      </c>
      <c r="B321" s="1" t="s">
        <v>16</v>
      </c>
      <c r="C321" s="1">
        <v>494.0</v>
      </c>
      <c r="D321" s="1">
        <v>124.0</v>
      </c>
      <c r="E321" s="2"/>
      <c r="F321" s="1" t="s">
        <v>39</v>
      </c>
      <c r="G321" s="1" t="s">
        <v>35</v>
      </c>
      <c r="H321" s="1" t="s">
        <v>4122</v>
      </c>
      <c r="I321" s="1" t="s">
        <v>4123</v>
      </c>
      <c r="J321" s="1" t="s">
        <v>397</v>
      </c>
      <c r="K321" s="2"/>
      <c r="L321" s="1">
        <v>789.0</v>
      </c>
      <c r="M321" s="1"/>
      <c r="N321" s="1">
        <v>1.44215</v>
      </c>
      <c r="O321" s="1" t="s">
        <v>3396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1" t="s">
        <v>25</v>
      </c>
      <c r="B322" s="1" t="s">
        <v>26</v>
      </c>
      <c r="C322" s="1">
        <v>384.0</v>
      </c>
      <c r="D322" s="1">
        <v>0.0</v>
      </c>
      <c r="E322" s="2"/>
      <c r="F322" s="1" t="s">
        <v>27</v>
      </c>
      <c r="G322" s="1" t="s">
        <v>19</v>
      </c>
      <c r="H322" s="1" t="s">
        <v>4124</v>
      </c>
      <c r="I322" s="1" t="s">
        <v>4125</v>
      </c>
      <c r="J322" s="1" t="s">
        <v>4125</v>
      </c>
      <c r="K322" s="2"/>
      <c r="L322" s="1">
        <v>-9.0</v>
      </c>
      <c r="M322" s="1"/>
      <c r="N322" s="1">
        <v>6.003716666666667</v>
      </c>
      <c r="O322" s="1" t="s">
        <v>3372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1" t="s">
        <v>44</v>
      </c>
      <c r="B323" s="1" t="s">
        <v>16</v>
      </c>
      <c r="C323" s="1">
        <v>324.0</v>
      </c>
      <c r="D323" s="1">
        <v>0.0</v>
      </c>
      <c r="E323" s="1" t="s">
        <v>45</v>
      </c>
      <c r="F323" s="1" t="s">
        <v>27</v>
      </c>
      <c r="G323" s="1" t="s">
        <v>19</v>
      </c>
      <c r="H323" s="1" t="s">
        <v>4126</v>
      </c>
      <c r="I323" s="1" t="s">
        <v>4127</v>
      </c>
      <c r="J323" s="1" t="s">
        <v>4127</v>
      </c>
      <c r="K323" s="2"/>
      <c r="L323" s="1">
        <v>-6.0</v>
      </c>
      <c r="M323" s="1"/>
      <c r="N323" s="1">
        <v>8.680566666666667</v>
      </c>
      <c r="O323" s="1" t="s">
        <v>3372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1" t="s">
        <v>38</v>
      </c>
      <c r="B324" s="1" t="s">
        <v>16</v>
      </c>
      <c r="C324" s="1">
        <v>15.0</v>
      </c>
      <c r="D324" s="1">
        <v>35.0</v>
      </c>
      <c r="E324" s="2"/>
      <c r="F324" s="1" t="s">
        <v>39</v>
      </c>
      <c r="G324" s="1" t="s">
        <v>35</v>
      </c>
      <c r="H324" s="1" t="s">
        <v>4128</v>
      </c>
      <c r="I324" s="1" t="s">
        <v>4129</v>
      </c>
      <c r="J324" s="1" t="s">
        <v>397</v>
      </c>
      <c r="K324" s="2"/>
      <c r="L324" s="1">
        <v>818.0</v>
      </c>
      <c r="M324" s="1"/>
      <c r="N324" s="1">
        <v>0.6710833333333334</v>
      </c>
      <c r="O324" s="1" t="s">
        <v>43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1" t="s">
        <v>25</v>
      </c>
      <c r="B325" s="1" t="s">
        <v>26</v>
      </c>
      <c r="C325" s="1">
        <v>963.0</v>
      </c>
      <c r="D325" s="1">
        <v>0.0</v>
      </c>
      <c r="E325" s="2"/>
      <c r="F325" s="1" t="s">
        <v>27</v>
      </c>
      <c r="G325" s="1" t="s">
        <v>19</v>
      </c>
      <c r="H325" s="1" t="s">
        <v>4130</v>
      </c>
      <c r="I325" s="1" t="s">
        <v>4131</v>
      </c>
      <c r="J325" s="1" t="s">
        <v>4131</v>
      </c>
      <c r="K325" s="2"/>
      <c r="L325" s="1">
        <v>-7.0</v>
      </c>
      <c r="M325" s="1"/>
      <c r="N325" s="1">
        <v>12.888783333333333</v>
      </c>
      <c r="O325" s="1" t="s">
        <v>3372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1" t="s">
        <v>25</v>
      </c>
      <c r="B326" s="1" t="s">
        <v>26</v>
      </c>
      <c r="C326" s="1">
        <v>480.0</v>
      </c>
      <c r="D326" s="1">
        <v>0.0</v>
      </c>
      <c r="E326" s="2"/>
      <c r="F326" s="1" t="s">
        <v>27</v>
      </c>
      <c r="G326" s="1" t="s">
        <v>19</v>
      </c>
      <c r="H326" s="1" t="s">
        <v>4132</v>
      </c>
      <c r="I326" s="1" t="s">
        <v>4133</v>
      </c>
      <c r="J326" s="1" t="s">
        <v>4133</v>
      </c>
      <c r="K326" s="2"/>
      <c r="L326" s="1">
        <v>-4.0</v>
      </c>
      <c r="M326" s="1"/>
      <c r="N326" s="1">
        <v>10.41565</v>
      </c>
      <c r="O326" s="1" t="s">
        <v>3372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1" t="s">
        <v>44</v>
      </c>
      <c r="B327" s="1" t="s">
        <v>16</v>
      </c>
      <c r="C327" s="1">
        <v>530.0</v>
      </c>
      <c r="D327" s="1">
        <v>0.0</v>
      </c>
      <c r="E327" s="1" t="s">
        <v>45</v>
      </c>
      <c r="F327" s="1" t="s">
        <v>27</v>
      </c>
      <c r="G327" s="1" t="s">
        <v>19</v>
      </c>
      <c r="H327" s="1" t="s">
        <v>4134</v>
      </c>
      <c r="I327" s="1" t="s">
        <v>4135</v>
      </c>
      <c r="J327" s="1" t="s">
        <v>4135</v>
      </c>
      <c r="K327" s="2"/>
      <c r="L327" s="1">
        <v>-8.0</v>
      </c>
      <c r="M327" s="1"/>
      <c r="N327" s="1">
        <v>11.802383333333333</v>
      </c>
      <c r="O327" s="1" t="s">
        <v>3372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1" t="s">
        <v>44</v>
      </c>
      <c r="B328" s="1" t="s">
        <v>16</v>
      </c>
      <c r="C328" s="1">
        <v>289.0</v>
      </c>
      <c r="D328" s="1">
        <v>0.0</v>
      </c>
      <c r="E328" s="1" t="s">
        <v>45</v>
      </c>
      <c r="F328" s="1" t="s">
        <v>27</v>
      </c>
      <c r="G328" s="1" t="s">
        <v>19</v>
      </c>
      <c r="H328" s="1" t="s">
        <v>4136</v>
      </c>
      <c r="I328" s="1" t="s">
        <v>4137</v>
      </c>
      <c r="J328" s="1" t="s">
        <v>4137</v>
      </c>
      <c r="K328" s="2"/>
      <c r="L328" s="1">
        <v>-7.0</v>
      </c>
      <c r="M328" s="1"/>
      <c r="N328" s="1">
        <v>7.6139833333333335</v>
      </c>
      <c r="O328" s="1" t="s">
        <v>3372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1" t="s">
        <v>38</v>
      </c>
      <c r="B329" s="1" t="s">
        <v>16</v>
      </c>
      <c r="C329" s="1">
        <v>309.0</v>
      </c>
      <c r="D329" s="1">
        <v>0.0</v>
      </c>
      <c r="E329" s="2"/>
      <c r="F329" s="1" t="s">
        <v>39</v>
      </c>
      <c r="G329" s="1" t="s">
        <v>35</v>
      </c>
      <c r="H329" s="1" t="s">
        <v>4138</v>
      </c>
      <c r="I329" s="1" t="s">
        <v>4139</v>
      </c>
      <c r="J329" s="1" t="s">
        <v>397</v>
      </c>
      <c r="K329" s="2"/>
      <c r="L329" s="1">
        <v>861.0</v>
      </c>
      <c r="M329" s="1"/>
      <c r="N329" s="1">
        <v>7.9472</v>
      </c>
      <c r="O329" s="1" t="s">
        <v>43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1" t="s">
        <v>25</v>
      </c>
      <c r="B330" s="1" t="s">
        <v>26</v>
      </c>
      <c r="C330" s="1">
        <v>553.0</v>
      </c>
      <c r="D330" s="1">
        <v>0.0</v>
      </c>
      <c r="E330" s="2"/>
      <c r="F330" s="1" t="s">
        <v>27</v>
      </c>
      <c r="G330" s="1" t="s">
        <v>19</v>
      </c>
      <c r="H330" s="1" t="s">
        <v>4140</v>
      </c>
      <c r="I330" s="1" t="s">
        <v>4141</v>
      </c>
      <c r="J330" s="1" t="s">
        <v>4141</v>
      </c>
      <c r="K330" s="2"/>
      <c r="L330" s="1">
        <v>-4.0</v>
      </c>
      <c r="M330" s="1"/>
      <c r="N330" s="1">
        <v>14.554333333333334</v>
      </c>
      <c r="O330" s="1" t="s">
        <v>3372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1" t="s">
        <v>44</v>
      </c>
      <c r="B331" s="1" t="s">
        <v>16</v>
      </c>
      <c r="C331" s="1">
        <v>425.0</v>
      </c>
      <c r="D331" s="1">
        <v>0.0</v>
      </c>
      <c r="E331" s="1" t="s">
        <v>45</v>
      </c>
      <c r="F331" s="1" t="s">
        <v>27</v>
      </c>
      <c r="G331" s="1" t="s">
        <v>19</v>
      </c>
      <c r="H331" s="1" t="s">
        <v>4142</v>
      </c>
      <c r="I331" s="1" t="s">
        <v>4143</v>
      </c>
      <c r="J331" s="1" t="s">
        <v>4143</v>
      </c>
      <c r="K331" s="2"/>
      <c r="L331" s="1">
        <v>-9.0</v>
      </c>
      <c r="M331" s="1"/>
      <c r="N331" s="1">
        <v>5.67075</v>
      </c>
      <c r="O331" s="1" t="s">
        <v>3372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1" t="s">
        <v>44</v>
      </c>
      <c r="B332" s="1" t="s">
        <v>16</v>
      </c>
      <c r="C332" s="1">
        <v>735.0</v>
      </c>
      <c r="D332" s="1">
        <v>0.0</v>
      </c>
      <c r="E332" s="1" t="s">
        <v>45</v>
      </c>
      <c r="F332" s="1" t="s">
        <v>27</v>
      </c>
      <c r="G332" s="1" t="s">
        <v>19</v>
      </c>
      <c r="H332" s="1" t="s">
        <v>4144</v>
      </c>
      <c r="I332" s="1" t="s">
        <v>4145</v>
      </c>
      <c r="J332" s="1" t="s">
        <v>4145</v>
      </c>
      <c r="K332" s="2"/>
      <c r="L332" s="1">
        <v>-3.0</v>
      </c>
      <c r="M332" s="1"/>
      <c r="N332" s="1">
        <v>16.419533333333334</v>
      </c>
      <c r="O332" s="1" t="s">
        <v>3372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1" t="s">
        <v>15</v>
      </c>
      <c r="B333" s="1" t="s">
        <v>16</v>
      </c>
      <c r="C333" s="1">
        <v>236.0</v>
      </c>
      <c r="D333" s="1">
        <v>187.0</v>
      </c>
      <c r="E333" s="1" t="s">
        <v>3391</v>
      </c>
      <c r="F333" s="1" t="s">
        <v>18</v>
      </c>
      <c r="G333" s="1" t="s">
        <v>19</v>
      </c>
      <c r="H333" s="1" t="s">
        <v>4146</v>
      </c>
      <c r="I333" s="1" t="s">
        <v>4147</v>
      </c>
      <c r="J333" s="1" t="s">
        <v>4148</v>
      </c>
      <c r="K333" s="1" t="s">
        <v>4149</v>
      </c>
      <c r="L333" s="1">
        <v>-10.0</v>
      </c>
      <c r="M333" s="1">
        <v>0.0054666666666666665</v>
      </c>
      <c r="N333" s="1">
        <v>8.198066666666668</v>
      </c>
      <c r="O333" s="1" t="s">
        <v>3396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1" t="s">
        <v>44</v>
      </c>
      <c r="B334" s="1" t="s">
        <v>16</v>
      </c>
      <c r="C334" s="1">
        <v>249.0</v>
      </c>
      <c r="D334" s="1">
        <v>0.0</v>
      </c>
      <c r="E334" s="1" t="s">
        <v>45</v>
      </c>
      <c r="F334" s="1" t="s">
        <v>27</v>
      </c>
      <c r="G334" s="1" t="s">
        <v>19</v>
      </c>
      <c r="H334" s="1" t="s">
        <v>4150</v>
      </c>
      <c r="I334" s="1" t="s">
        <v>4151</v>
      </c>
      <c r="J334" s="1" t="s">
        <v>4151</v>
      </c>
      <c r="K334" s="2"/>
      <c r="L334" s="1">
        <v>-9.0</v>
      </c>
      <c r="M334" s="1"/>
      <c r="N334" s="1">
        <v>5.313016666666667</v>
      </c>
      <c r="O334" s="1" t="s">
        <v>3372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1" t="s">
        <v>38</v>
      </c>
      <c r="B335" s="1" t="s">
        <v>16</v>
      </c>
      <c r="C335" s="1">
        <v>249.0</v>
      </c>
      <c r="D335" s="1">
        <v>249.0</v>
      </c>
      <c r="E335" s="2"/>
      <c r="F335" s="1" t="s">
        <v>39</v>
      </c>
      <c r="G335" s="1" t="s">
        <v>35</v>
      </c>
      <c r="H335" s="1" t="s">
        <v>4152</v>
      </c>
      <c r="I335" s="1" t="s">
        <v>4153</v>
      </c>
      <c r="J335" s="1" t="s">
        <v>397</v>
      </c>
      <c r="K335" s="2"/>
      <c r="L335" s="1">
        <v>885.0</v>
      </c>
      <c r="M335" s="1"/>
      <c r="N335" s="1">
        <v>9.1168</v>
      </c>
      <c r="O335" s="1" t="s">
        <v>43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1" t="s">
        <v>25</v>
      </c>
      <c r="B336" s="1" t="s">
        <v>26</v>
      </c>
      <c r="C336" s="1">
        <v>473.0</v>
      </c>
      <c r="D336" s="1">
        <v>0.0</v>
      </c>
      <c r="E336" s="2"/>
      <c r="F336" s="1" t="s">
        <v>27</v>
      </c>
      <c r="G336" s="1" t="s">
        <v>19</v>
      </c>
      <c r="H336" s="1" t="s">
        <v>4154</v>
      </c>
      <c r="I336" s="1" t="s">
        <v>4155</v>
      </c>
      <c r="J336" s="1" t="s">
        <v>4155</v>
      </c>
      <c r="K336" s="2"/>
      <c r="L336" s="1">
        <v>-4.0</v>
      </c>
      <c r="M336" s="1"/>
      <c r="N336" s="1">
        <v>10.091333333333333</v>
      </c>
      <c r="O336" s="1" t="s">
        <v>3372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1" t="s">
        <v>44</v>
      </c>
      <c r="B337" s="1" t="s">
        <v>16</v>
      </c>
      <c r="C337" s="1">
        <v>792.0</v>
      </c>
      <c r="D337" s="1">
        <v>0.0</v>
      </c>
      <c r="E337" s="1" t="s">
        <v>45</v>
      </c>
      <c r="F337" s="1" t="s">
        <v>27</v>
      </c>
      <c r="G337" s="1" t="s">
        <v>19</v>
      </c>
      <c r="H337" s="1" t="s">
        <v>4156</v>
      </c>
      <c r="I337" s="1" t="s">
        <v>4157</v>
      </c>
      <c r="J337" s="1" t="s">
        <v>4157</v>
      </c>
      <c r="K337" s="2"/>
      <c r="L337" s="1">
        <v>-12.0</v>
      </c>
      <c r="M337" s="1"/>
      <c r="N337" s="1">
        <v>7.799716666666667</v>
      </c>
      <c r="O337" s="1" t="s">
        <v>3372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1" t="s">
        <v>15</v>
      </c>
      <c r="B338" s="1" t="s">
        <v>16</v>
      </c>
      <c r="C338" s="1">
        <v>490.0</v>
      </c>
      <c r="D338" s="1">
        <v>122.0</v>
      </c>
      <c r="E338" s="2"/>
      <c r="F338" s="1" t="s">
        <v>39</v>
      </c>
      <c r="G338" s="1" t="s">
        <v>52</v>
      </c>
      <c r="H338" s="1" t="s">
        <v>4158</v>
      </c>
      <c r="I338" s="1" t="s">
        <v>4159</v>
      </c>
      <c r="J338" s="1" t="s">
        <v>397</v>
      </c>
      <c r="K338" s="2"/>
      <c r="L338" s="1">
        <v>854.0</v>
      </c>
      <c r="M338" s="1"/>
      <c r="N338" s="1">
        <v>47.59073333333333</v>
      </c>
      <c r="O338" s="1" t="s">
        <v>3396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1" t="s">
        <v>15</v>
      </c>
      <c r="B339" s="1" t="s">
        <v>16</v>
      </c>
      <c r="C339" s="1">
        <v>478.0</v>
      </c>
      <c r="D339" s="1">
        <v>114.0</v>
      </c>
      <c r="E339" s="2"/>
      <c r="F339" s="1" t="s">
        <v>39</v>
      </c>
      <c r="G339" s="1" t="s">
        <v>19</v>
      </c>
      <c r="H339" s="1" t="s">
        <v>4160</v>
      </c>
      <c r="I339" s="1" t="s">
        <v>4161</v>
      </c>
      <c r="J339" s="1" t="s">
        <v>397</v>
      </c>
      <c r="K339" s="2"/>
      <c r="L339" s="1">
        <v>892.0</v>
      </c>
      <c r="M339" s="1"/>
      <c r="N339" s="1">
        <v>8.854066666666666</v>
      </c>
      <c r="O339" s="1" t="s">
        <v>3396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1" t="s">
        <v>55</v>
      </c>
      <c r="B340" s="1" t="s">
        <v>26</v>
      </c>
      <c r="C340" s="1">
        <v>329.0</v>
      </c>
      <c r="D340" s="1">
        <v>0.0</v>
      </c>
      <c r="E340" s="1" t="s">
        <v>141</v>
      </c>
      <c r="F340" s="1" t="s">
        <v>27</v>
      </c>
      <c r="G340" s="1" t="s">
        <v>19</v>
      </c>
      <c r="H340" s="1" t="s">
        <v>4162</v>
      </c>
      <c r="I340" s="1" t="s">
        <v>4163</v>
      </c>
      <c r="J340" s="1" t="s">
        <v>4163</v>
      </c>
      <c r="K340" s="2"/>
      <c r="L340" s="1">
        <v>-1.0</v>
      </c>
      <c r="M340" s="1"/>
      <c r="N340" s="1">
        <v>13.920733333333333</v>
      </c>
      <c r="O340" s="1" t="s">
        <v>3372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1" t="s">
        <v>15</v>
      </c>
      <c r="B341" s="1" t="s">
        <v>16</v>
      </c>
      <c r="C341" s="1">
        <v>482.0</v>
      </c>
      <c r="D341" s="1">
        <v>0.0</v>
      </c>
      <c r="E341" s="1" t="s">
        <v>45</v>
      </c>
      <c r="F341" s="1" t="s">
        <v>18</v>
      </c>
      <c r="G341" s="1" t="s">
        <v>19</v>
      </c>
      <c r="H341" s="1" t="s">
        <v>4164</v>
      </c>
      <c r="I341" s="1" t="s">
        <v>4165</v>
      </c>
      <c r="J341" s="1" t="s">
        <v>4166</v>
      </c>
      <c r="K341" s="1" t="s">
        <v>4167</v>
      </c>
      <c r="L341" s="1">
        <v>6.0</v>
      </c>
      <c r="M341" s="1">
        <v>3.2020333333333335</v>
      </c>
      <c r="N341" s="1">
        <v>7.2809</v>
      </c>
      <c r="O341" s="1" t="s">
        <v>3396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1" t="s">
        <v>44</v>
      </c>
      <c r="B342" s="1" t="s">
        <v>16</v>
      </c>
      <c r="C342" s="1">
        <v>384.0</v>
      </c>
      <c r="D342" s="1">
        <v>0.0</v>
      </c>
      <c r="E342" s="1" t="s">
        <v>45</v>
      </c>
      <c r="F342" s="1" t="s">
        <v>27</v>
      </c>
      <c r="G342" s="1" t="s">
        <v>19</v>
      </c>
      <c r="H342" s="1" t="s">
        <v>4168</v>
      </c>
      <c r="I342" s="1" t="s">
        <v>4169</v>
      </c>
      <c r="J342" s="1" t="s">
        <v>4169</v>
      </c>
      <c r="K342" s="2"/>
      <c r="L342" s="1">
        <v>-5.0</v>
      </c>
      <c r="M342" s="1"/>
      <c r="N342" s="1">
        <v>9.102733333333333</v>
      </c>
      <c r="O342" s="1" t="s">
        <v>3372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1" t="s">
        <v>44</v>
      </c>
      <c r="B343" s="1" t="s">
        <v>16</v>
      </c>
      <c r="C343" s="3">
        <v>264.0</v>
      </c>
      <c r="D343" s="1">
        <v>0.0</v>
      </c>
      <c r="E343" s="1" t="s">
        <v>45</v>
      </c>
      <c r="F343" s="1" t="s">
        <v>27</v>
      </c>
      <c r="G343" s="1" t="s">
        <v>19</v>
      </c>
      <c r="H343" s="1" t="s">
        <v>4170</v>
      </c>
      <c r="I343" s="1" t="s">
        <v>4171</v>
      </c>
      <c r="J343" s="1" t="s">
        <v>4171</v>
      </c>
      <c r="K343" s="2"/>
      <c r="L343" s="1">
        <v>-6.0</v>
      </c>
      <c r="M343" s="1"/>
      <c r="N343" s="1">
        <v>8.422516666666667</v>
      </c>
      <c r="O343" s="1" t="s">
        <v>3372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1" t="s">
        <v>25</v>
      </c>
      <c r="B344" s="1" t="s">
        <v>26</v>
      </c>
      <c r="C344" s="1">
        <v>502.0</v>
      </c>
      <c r="D344" s="1">
        <v>0.0</v>
      </c>
      <c r="E344" s="2"/>
      <c r="F344" s="1" t="s">
        <v>27</v>
      </c>
      <c r="G344" s="1" t="s">
        <v>19</v>
      </c>
      <c r="H344" s="1" t="s">
        <v>4172</v>
      </c>
      <c r="I344" s="1" t="s">
        <v>4173</v>
      </c>
      <c r="J344" s="1" t="s">
        <v>4173</v>
      </c>
      <c r="K344" s="2"/>
      <c r="L344" s="1">
        <v>-5.0</v>
      </c>
      <c r="M344" s="1"/>
      <c r="N344" s="1">
        <v>12.461016666666668</v>
      </c>
      <c r="O344" s="1" t="s">
        <v>3372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1" t="s">
        <v>15</v>
      </c>
      <c r="B345" s="1" t="s">
        <v>16</v>
      </c>
      <c r="C345" s="1">
        <v>199.0</v>
      </c>
      <c r="D345" s="1">
        <v>50.0</v>
      </c>
      <c r="E345" s="2"/>
      <c r="F345" s="1" t="s">
        <v>39</v>
      </c>
      <c r="G345" s="1" t="s">
        <v>19</v>
      </c>
      <c r="H345" s="1" t="s">
        <v>4174</v>
      </c>
      <c r="I345" s="1" t="s">
        <v>4175</v>
      </c>
      <c r="J345" s="1" t="s">
        <v>397</v>
      </c>
      <c r="K345" s="2"/>
      <c r="L345" s="1">
        <v>945.0</v>
      </c>
      <c r="M345" s="1"/>
      <c r="N345" s="1">
        <v>12.7942</v>
      </c>
      <c r="O345" s="1" t="s">
        <v>3396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1" t="s">
        <v>25</v>
      </c>
      <c r="B346" s="1" t="s">
        <v>26</v>
      </c>
      <c r="C346" s="3">
        <v>234.0</v>
      </c>
      <c r="D346" s="1">
        <v>0.0</v>
      </c>
      <c r="E346" s="2"/>
      <c r="F346" s="1" t="s">
        <v>27</v>
      </c>
      <c r="G346" s="1" t="s">
        <v>19</v>
      </c>
      <c r="H346" s="1" t="s">
        <v>4176</v>
      </c>
      <c r="I346" s="1" t="s">
        <v>4177</v>
      </c>
      <c r="J346" s="1" t="s">
        <v>4177</v>
      </c>
      <c r="K346" s="2"/>
      <c r="L346" s="1">
        <v>-8.0</v>
      </c>
      <c r="M346" s="1"/>
      <c r="N346" s="1">
        <v>6.359766666666666</v>
      </c>
      <c r="O346" s="1" t="s">
        <v>3372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1" t="s">
        <v>25</v>
      </c>
      <c r="B347" s="1" t="s">
        <v>26</v>
      </c>
      <c r="C347" s="1">
        <v>728.0</v>
      </c>
      <c r="D347" s="1">
        <v>0.0</v>
      </c>
      <c r="E347" s="2"/>
      <c r="F347" s="1" t="s">
        <v>27</v>
      </c>
      <c r="G347" s="1" t="s">
        <v>19</v>
      </c>
      <c r="H347" s="1" t="s">
        <v>4178</v>
      </c>
      <c r="I347" s="1" t="s">
        <v>4179</v>
      </c>
      <c r="J347" s="1" t="s">
        <v>4179</v>
      </c>
      <c r="K347" s="2"/>
      <c r="L347" s="1">
        <v>-9.0</v>
      </c>
      <c r="M347" s="1"/>
      <c r="N347" s="1">
        <v>10.198733333333333</v>
      </c>
      <c r="O347" s="1" t="s">
        <v>3372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1" t="s">
        <v>44</v>
      </c>
      <c r="B348" s="1" t="s">
        <v>16</v>
      </c>
      <c r="C348" s="1">
        <v>309.0</v>
      </c>
      <c r="D348" s="1">
        <v>0.0</v>
      </c>
      <c r="E348" s="1" t="s">
        <v>45</v>
      </c>
      <c r="F348" s="1" t="s">
        <v>27</v>
      </c>
      <c r="G348" s="1" t="s">
        <v>19</v>
      </c>
      <c r="H348" s="1" t="s">
        <v>4180</v>
      </c>
      <c r="I348" s="1" t="s">
        <v>4181</v>
      </c>
      <c r="J348" s="1" t="s">
        <v>4181</v>
      </c>
      <c r="K348" s="2"/>
      <c r="L348" s="1">
        <v>-3.0</v>
      </c>
      <c r="M348" s="1"/>
      <c r="N348" s="1">
        <v>11.82855</v>
      </c>
      <c r="O348" s="1" t="s">
        <v>3372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1" t="s">
        <v>15</v>
      </c>
      <c r="B349" s="1" t="s">
        <v>16</v>
      </c>
      <c r="C349" s="1">
        <v>892.0</v>
      </c>
      <c r="D349" s="1">
        <v>0.0</v>
      </c>
      <c r="E349" s="1" t="s">
        <v>45</v>
      </c>
      <c r="F349" s="1" t="s">
        <v>18</v>
      </c>
      <c r="G349" s="1" t="s">
        <v>19</v>
      </c>
      <c r="H349" s="1" t="s">
        <v>4182</v>
      </c>
      <c r="I349" s="1" t="s">
        <v>4183</v>
      </c>
      <c r="J349" s="1" t="s">
        <v>4184</v>
      </c>
      <c r="K349" s="1" t="s">
        <v>4185</v>
      </c>
      <c r="L349" s="1">
        <v>7.0</v>
      </c>
      <c r="M349" s="1">
        <v>11.070333333333334</v>
      </c>
      <c r="N349" s="1">
        <v>23.565183333333334</v>
      </c>
      <c r="O349" s="1" t="s">
        <v>3396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1" t="s">
        <v>25</v>
      </c>
      <c r="B350" s="1" t="s">
        <v>26</v>
      </c>
      <c r="C350" s="1">
        <v>658.0</v>
      </c>
      <c r="D350" s="1">
        <v>0.0</v>
      </c>
      <c r="E350" s="2"/>
      <c r="F350" s="1" t="s">
        <v>27</v>
      </c>
      <c r="G350" s="1" t="s">
        <v>19</v>
      </c>
      <c r="H350" s="1" t="s">
        <v>4186</v>
      </c>
      <c r="I350" s="1" t="s">
        <v>4187</v>
      </c>
      <c r="J350" s="1" t="s">
        <v>4187</v>
      </c>
      <c r="K350" s="2"/>
      <c r="L350" s="1">
        <v>-10.0</v>
      </c>
      <c r="M350" s="1"/>
      <c r="N350" s="1">
        <v>8.277266666666666</v>
      </c>
      <c r="O350" s="1" t="s">
        <v>3372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" t="s">
        <v>38</v>
      </c>
      <c r="B351" s="1" t="s">
        <v>16</v>
      </c>
      <c r="C351" s="1">
        <v>119.0</v>
      </c>
      <c r="D351" s="1">
        <v>0.0</v>
      </c>
      <c r="E351" s="2"/>
      <c r="F351" s="1" t="s">
        <v>39</v>
      </c>
      <c r="G351" s="1" t="s">
        <v>35</v>
      </c>
      <c r="H351" s="1" t="s">
        <v>4188</v>
      </c>
      <c r="I351" s="1" t="s">
        <v>4189</v>
      </c>
      <c r="J351" s="1" t="s">
        <v>397</v>
      </c>
      <c r="K351" s="2"/>
      <c r="L351" s="1">
        <v>975.0</v>
      </c>
      <c r="M351" s="1"/>
      <c r="N351" s="1">
        <v>4.369766666666667</v>
      </c>
      <c r="O351" s="1" t="s">
        <v>43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1" t="s">
        <v>44</v>
      </c>
      <c r="B352" s="1" t="s">
        <v>16</v>
      </c>
      <c r="C352" s="1">
        <v>2011.0</v>
      </c>
      <c r="D352" s="1">
        <v>0.0</v>
      </c>
      <c r="E352" s="1" t="s">
        <v>45</v>
      </c>
      <c r="F352" s="1" t="s">
        <v>27</v>
      </c>
      <c r="G352" s="1" t="s">
        <v>19</v>
      </c>
      <c r="H352" s="1" t="s">
        <v>4190</v>
      </c>
      <c r="I352" s="1" t="s">
        <v>4191</v>
      </c>
      <c r="J352" s="1" t="s">
        <v>4191</v>
      </c>
      <c r="K352" s="2"/>
      <c r="L352" s="1">
        <v>-2.0</v>
      </c>
      <c r="M352" s="1"/>
      <c r="N352" s="1">
        <v>17.642283333333335</v>
      </c>
      <c r="O352" s="1" t="s">
        <v>3372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1" t="s">
        <v>55</v>
      </c>
      <c r="B353" s="1" t="s">
        <v>26</v>
      </c>
      <c r="C353" s="1">
        <v>429.0</v>
      </c>
      <c r="D353" s="1">
        <v>0.0</v>
      </c>
      <c r="E353" s="1" t="s">
        <v>4049</v>
      </c>
      <c r="F353" s="1" t="s">
        <v>27</v>
      </c>
      <c r="G353" s="1" t="s">
        <v>19</v>
      </c>
      <c r="H353" s="1" t="s">
        <v>4192</v>
      </c>
      <c r="I353" s="1" t="s">
        <v>4193</v>
      </c>
      <c r="J353" s="1" t="s">
        <v>4193</v>
      </c>
      <c r="K353" s="2"/>
      <c r="L353" s="1">
        <v>-3.0</v>
      </c>
      <c r="M353" s="1"/>
      <c r="N353" s="1">
        <v>11.0832</v>
      </c>
      <c r="O353" s="1" t="s">
        <v>3372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1" t="s">
        <v>15</v>
      </c>
      <c r="B354" s="1" t="s">
        <v>16</v>
      </c>
      <c r="C354" s="1">
        <v>309.0</v>
      </c>
      <c r="D354" s="1">
        <v>0.0</v>
      </c>
      <c r="E354" s="1" t="s">
        <v>3391</v>
      </c>
      <c r="F354" s="1" t="s">
        <v>18</v>
      </c>
      <c r="G354" s="1" t="s">
        <v>19</v>
      </c>
      <c r="H354" s="1" t="s">
        <v>4194</v>
      </c>
      <c r="I354" s="1" t="s">
        <v>4195</v>
      </c>
      <c r="J354" s="1" t="s">
        <v>4196</v>
      </c>
      <c r="K354" s="1" t="s">
        <v>4197</v>
      </c>
      <c r="L354" s="1">
        <v>-1.0</v>
      </c>
      <c r="M354" s="1">
        <v>0.0038</v>
      </c>
      <c r="N354" s="1">
        <v>16.509716666666666</v>
      </c>
      <c r="O354" s="1" t="s">
        <v>3396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" t="s">
        <v>55</v>
      </c>
      <c r="B355" s="1" t="s">
        <v>26</v>
      </c>
      <c r="C355" s="1">
        <v>411.0</v>
      </c>
      <c r="D355" s="1">
        <v>0.0</v>
      </c>
      <c r="E355" s="1" t="s">
        <v>4198</v>
      </c>
      <c r="F355" s="1" t="s">
        <v>27</v>
      </c>
      <c r="G355" s="1" t="s">
        <v>19</v>
      </c>
      <c r="H355" s="1" t="s">
        <v>4199</v>
      </c>
      <c r="I355" s="1" t="s">
        <v>4200</v>
      </c>
      <c r="J355" s="1" t="s">
        <v>4200</v>
      </c>
      <c r="K355" s="2"/>
      <c r="L355" s="1">
        <v>-2.0</v>
      </c>
      <c r="M355" s="1"/>
      <c r="N355" s="1">
        <v>12.04295</v>
      </c>
      <c r="O355" s="1" t="s">
        <v>3372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1" t="s">
        <v>44</v>
      </c>
      <c r="B356" s="1" t="s">
        <v>16</v>
      </c>
      <c r="C356" s="1">
        <v>264.0</v>
      </c>
      <c r="D356" s="1">
        <v>0.0</v>
      </c>
      <c r="E356" s="1" t="s">
        <v>45</v>
      </c>
      <c r="F356" s="1" t="s">
        <v>27</v>
      </c>
      <c r="G356" s="1" t="s">
        <v>19</v>
      </c>
      <c r="H356" s="1" t="s">
        <v>4201</v>
      </c>
      <c r="I356" s="1" t="s">
        <v>4202</v>
      </c>
      <c r="J356" s="1" t="s">
        <v>4202</v>
      </c>
      <c r="K356" s="2"/>
      <c r="L356" s="1">
        <v>-3.0</v>
      </c>
      <c r="M356" s="1"/>
      <c r="N356" s="1">
        <v>11.890983333333333</v>
      </c>
      <c r="O356" s="1" t="s">
        <v>3372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1" t="s">
        <v>44</v>
      </c>
      <c r="B357" s="1" t="s">
        <v>16</v>
      </c>
      <c r="C357" s="1">
        <v>792.0</v>
      </c>
      <c r="D357" s="1">
        <v>0.0</v>
      </c>
      <c r="E357" s="1" t="s">
        <v>45</v>
      </c>
      <c r="F357" s="1" t="s">
        <v>27</v>
      </c>
      <c r="G357" s="1" t="s">
        <v>19</v>
      </c>
      <c r="H357" s="1" t="s">
        <v>4203</v>
      </c>
      <c r="I357" s="1" t="s">
        <v>4204</v>
      </c>
      <c r="J357" s="1" t="s">
        <v>4204</v>
      </c>
      <c r="K357" s="2"/>
      <c r="L357" s="1">
        <v>-4.0</v>
      </c>
      <c r="M357" s="1"/>
      <c r="N357" s="1">
        <v>15.7284</v>
      </c>
      <c r="O357" s="1" t="s">
        <v>3372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1" t="s">
        <v>25</v>
      </c>
      <c r="B358" s="1" t="s">
        <v>26</v>
      </c>
      <c r="C358" s="1">
        <v>1439.0</v>
      </c>
      <c r="D358" s="1">
        <v>0.0</v>
      </c>
      <c r="E358" s="2"/>
      <c r="F358" s="1" t="s">
        <v>27</v>
      </c>
      <c r="G358" s="1" t="s">
        <v>19</v>
      </c>
      <c r="H358" s="1" t="s">
        <v>4205</v>
      </c>
      <c r="I358" s="1" t="s">
        <v>4206</v>
      </c>
      <c r="J358" s="1" t="s">
        <v>4206</v>
      </c>
      <c r="K358" s="2"/>
      <c r="L358" s="1">
        <v>0.0</v>
      </c>
      <c r="M358" s="1"/>
      <c r="N358" s="1">
        <v>19.599716666666666</v>
      </c>
      <c r="O358" s="1" t="s">
        <v>3372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1" t="s">
        <v>44</v>
      </c>
      <c r="B359" s="1" t="s">
        <v>16</v>
      </c>
      <c r="C359" s="1">
        <v>224.0</v>
      </c>
      <c r="D359" s="1">
        <v>0.0</v>
      </c>
      <c r="E359" s="1" t="s">
        <v>45</v>
      </c>
      <c r="F359" s="1" t="s">
        <v>27</v>
      </c>
      <c r="G359" s="1" t="s">
        <v>19</v>
      </c>
      <c r="H359" s="1" t="s">
        <v>4207</v>
      </c>
      <c r="I359" s="1" t="s">
        <v>4208</v>
      </c>
      <c r="J359" s="1" t="s">
        <v>4208</v>
      </c>
      <c r="K359" s="2"/>
      <c r="L359" s="1">
        <v>-3.0</v>
      </c>
      <c r="M359" s="1"/>
      <c r="N359" s="1">
        <v>11.42275</v>
      </c>
      <c r="O359" s="1" t="s">
        <v>3372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1" t="s">
        <v>25</v>
      </c>
      <c r="B360" s="1" t="s">
        <v>26</v>
      </c>
      <c r="C360" s="1">
        <v>329.0</v>
      </c>
      <c r="D360" s="1">
        <v>0.0</v>
      </c>
      <c r="E360" s="2"/>
      <c r="F360" s="1" t="s">
        <v>27</v>
      </c>
      <c r="G360" s="1" t="s">
        <v>19</v>
      </c>
      <c r="H360" s="1" t="s">
        <v>4209</v>
      </c>
      <c r="I360" s="1" t="s">
        <v>4210</v>
      </c>
      <c r="J360" s="1" t="s">
        <v>4210</v>
      </c>
      <c r="K360" s="2"/>
      <c r="L360" s="1">
        <v>-4.0</v>
      </c>
      <c r="M360" s="1"/>
      <c r="N360" s="1">
        <v>10.70055</v>
      </c>
      <c r="O360" s="1" t="s">
        <v>3372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1" t="s">
        <v>44</v>
      </c>
      <c r="B361" s="1" t="s">
        <v>16</v>
      </c>
      <c r="C361" s="1">
        <v>394.0</v>
      </c>
      <c r="D361" s="1">
        <v>0.0</v>
      </c>
      <c r="E361" s="1" t="s">
        <v>45</v>
      </c>
      <c r="F361" s="1" t="s">
        <v>27</v>
      </c>
      <c r="G361" s="1" t="s">
        <v>19</v>
      </c>
      <c r="H361" s="1" t="s">
        <v>4211</v>
      </c>
      <c r="I361" s="1" t="s">
        <v>4212</v>
      </c>
      <c r="J361" s="1" t="s">
        <v>4212</v>
      </c>
      <c r="K361" s="2"/>
      <c r="L361" s="1">
        <v>0.0</v>
      </c>
      <c r="M361" s="1"/>
      <c r="N361" s="1">
        <v>14.391266666666667</v>
      </c>
      <c r="O361" s="1" t="s">
        <v>3372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1" t="s">
        <v>44</v>
      </c>
      <c r="B362" s="1" t="s">
        <v>16</v>
      </c>
      <c r="C362" s="1">
        <v>713.0</v>
      </c>
      <c r="D362" s="1">
        <v>0.0</v>
      </c>
      <c r="E362" s="1" t="s">
        <v>45</v>
      </c>
      <c r="F362" s="1" t="s">
        <v>27</v>
      </c>
      <c r="G362" s="1" t="s">
        <v>19</v>
      </c>
      <c r="H362" s="1" t="s">
        <v>4213</v>
      </c>
      <c r="I362" s="1" t="s">
        <v>4214</v>
      </c>
      <c r="J362" s="1" t="s">
        <v>4214</v>
      </c>
      <c r="K362" s="2"/>
      <c r="L362" s="1">
        <v>-10.0</v>
      </c>
      <c r="M362" s="1"/>
      <c r="N362" s="1">
        <v>9.42315</v>
      </c>
      <c r="O362" s="1" t="s">
        <v>3372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1" t="s">
        <v>44</v>
      </c>
      <c r="B363" s="1" t="s">
        <v>16</v>
      </c>
      <c r="C363" s="1">
        <v>319.0</v>
      </c>
      <c r="D363" s="1">
        <v>0.0</v>
      </c>
      <c r="E363" s="1" t="s">
        <v>45</v>
      </c>
      <c r="F363" s="1" t="s">
        <v>27</v>
      </c>
      <c r="G363" s="1" t="s">
        <v>19</v>
      </c>
      <c r="H363" s="1" t="s">
        <v>4215</v>
      </c>
      <c r="I363" s="1" t="s">
        <v>4216</v>
      </c>
      <c r="J363" s="1" t="s">
        <v>4216</v>
      </c>
      <c r="K363" s="2"/>
      <c r="L363" s="1">
        <v>-8.0</v>
      </c>
      <c r="M363" s="1"/>
      <c r="N363" s="1">
        <v>6.273933333333333</v>
      </c>
      <c r="O363" s="1" t="s">
        <v>3372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1" t="s">
        <v>44</v>
      </c>
      <c r="B364" s="1" t="s">
        <v>16</v>
      </c>
      <c r="C364" s="1">
        <v>1010.0</v>
      </c>
      <c r="D364" s="1">
        <v>0.0</v>
      </c>
      <c r="E364" s="1" t="s">
        <v>45</v>
      </c>
      <c r="F364" s="1" t="s">
        <v>27</v>
      </c>
      <c r="G364" s="1" t="s">
        <v>19</v>
      </c>
      <c r="H364" s="1" t="s">
        <v>4217</v>
      </c>
      <c r="I364" s="1" t="s">
        <v>4218</v>
      </c>
      <c r="J364" s="1" t="s">
        <v>4218</v>
      </c>
      <c r="K364" s="2"/>
      <c r="L364" s="1">
        <v>-2.0</v>
      </c>
      <c r="M364" s="1"/>
      <c r="N364" s="1">
        <v>17.736516666666667</v>
      </c>
      <c r="O364" s="1" t="s">
        <v>3372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1" t="s">
        <v>15</v>
      </c>
      <c r="B365" s="1" t="s">
        <v>16</v>
      </c>
      <c r="C365" s="3">
        <v>448.0</v>
      </c>
      <c r="D365" s="1">
        <v>0.0</v>
      </c>
      <c r="E365" s="1" t="s">
        <v>3391</v>
      </c>
      <c r="F365" s="1" t="s">
        <v>18</v>
      </c>
      <c r="G365" s="1" t="s">
        <v>19</v>
      </c>
      <c r="H365" s="1" t="s">
        <v>4219</v>
      </c>
      <c r="I365" s="1" t="s">
        <v>4220</v>
      </c>
      <c r="J365" s="1" t="s">
        <v>4221</v>
      </c>
      <c r="K365" s="1" t="s">
        <v>4222</v>
      </c>
      <c r="L365" s="1">
        <v>-1.0</v>
      </c>
      <c r="M365" s="1">
        <v>0.00615</v>
      </c>
      <c r="N365" s="1">
        <v>20.0894</v>
      </c>
      <c r="O365" s="1" t="s">
        <v>3396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1" t="s">
        <v>15</v>
      </c>
      <c r="B366" s="1" t="s">
        <v>16</v>
      </c>
      <c r="C366" s="1">
        <v>494.0</v>
      </c>
      <c r="D366" s="1">
        <v>124.0</v>
      </c>
      <c r="E366" s="2"/>
      <c r="F366" s="1" t="s">
        <v>39</v>
      </c>
      <c r="G366" s="1" t="s">
        <v>52</v>
      </c>
      <c r="H366" s="1" t="s">
        <v>4223</v>
      </c>
      <c r="I366" s="1" t="s">
        <v>4224</v>
      </c>
      <c r="J366" s="1" t="s">
        <v>397</v>
      </c>
      <c r="K366" s="2"/>
      <c r="L366" s="1">
        <v>999.0</v>
      </c>
      <c r="M366" s="1"/>
      <c r="N366" s="1">
        <v>8.833866666666667</v>
      </c>
      <c r="O366" s="1" t="s">
        <v>3396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1" t="s">
        <v>15</v>
      </c>
      <c r="B367" s="1" t="s">
        <v>16</v>
      </c>
      <c r="C367" s="1">
        <v>247.0</v>
      </c>
      <c r="D367" s="1">
        <v>62.0</v>
      </c>
      <c r="E367" s="2"/>
      <c r="F367" s="1" t="s">
        <v>39</v>
      </c>
      <c r="G367" s="1" t="s">
        <v>19</v>
      </c>
      <c r="H367" s="1" t="s">
        <v>4225</v>
      </c>
      <c r="I367" s="1" t="s">
        <v>4226</v>
      </c>
      <c r="J367" s="1" t="s">
        <v>397</v>
      </c>
      <c r="K367" s="2"/>
      <c r="L367" s="1">
        <v>1003.0</v>
      </c>
      <c r="M367" s="1"/>
      <c r="N367" s="1">
        <v>8.540366666666667</v>
      </c>
      <c r="O367" s="1" t="s">
        <v>3396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1" t="s">
        <v>15</v>
      </c>
      <c r="B368" s="1" t="s">
        <v>16</v>
      </c>
      <c r="C368" s="3">
        <v>319.0</v>
      </c>
      <c r="D368" s="1">
        <v>0.0</v>
      </c>
      <c r="E368" s="1" t="s">
        <v>45</v>
      </c>
      <c r="F368" s="1" t="s">
        <v>18</v>
      </c>
      <c r="G368" s="1" t="s">
        <v>19</v>
      </c>
      <c r="H368" s="1" t="s">
        <v>4227</v>
      </c>
      <c r="I368" s="1" t="s">
        <v>4228</v>
      </c>
      <c r="J368" s="1" t="s">
        <v>4229</v>
      </c>
      <c r="K368" s="1" t="s">
        <v>4230</v>
      </c>
      <c r="L368" s="1">
        <v>-13.0</v>
      </c>
      <c r="M368" s="1">
        <v>1.607</v>
      </c>
      <c r="N368" s="1">
        <v>7.543116666666666</v>
      </c>
      <c r="O368" s="1" t="s">
        <v>3396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1" t="s">
        <v>25</v>
      </c>
      <c r="B369" s="1" t="s">
        <v>26</v>
      </c>
      <c r="C369" s="1">
        <v>394.0</v>
      </c>
      <c r="D369" s="1">
        <v>0.0</v>
      </c>
      <c r="E369" s="2"/>
      <c r="F369" s="1" t="s">
        <v>27</v>
      </c>
      <c r="G369" s="1" t="s">
        <v>19</v>
      </c>
      <c r="H369" s="1" t="s">
        <v>4231</v>
      </c>
      <c r="I369" s="1" t="s">
        <v>4232</v>
      </c>
      <c r="J369" s="1" t="s">
        <v>4232</v>
      </c>
      <c r="K369" s="2"/>
      <c r="L369" s="1">
        <v>-7.0</v>
      </c>
      <c r="M369" s="1"/>
      <c r="N369" s="1">
        <v>7.401116666666667</v>
      </c>
      <c r="O369" s="1" t="s">
        <v>3372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1" t="s">
        <v>44</v>
      </c>
      <c r="B370" s="1" t="s">
        <v>16</v>
      </c>
      <c r="C370" s="1">
        <v>394.0</v>
      </c>
      <c r="D370" s="1">
        <v>0.0</v>
      </c>
      <c r="E370" s="1" t="s">
        <v>45</v>
      </c>
      <c r="F370" s="1" t="s">
        <v>27</v>
      </c>
      <c r="G370" s="1" t="s">
        <v>19</v>
      </c>
      <c r="H370" s="1" t="s">
        <v>4233</v>
      </c>
      <c r="I370" s="1" t="s">
        <v>4234</v>
      </c>
      <c r="J370" s="1" t="s">
        <v>4234</v>
      </c>
      <c r="K370" s="2"/>
      <c r="L370" s="1">
        <v>-6.0</v>
      </c>
      <c r="M370" s="1"/>
      <c r="N370" s="1">
        <v>8.01105</v>
      </c>
      <c r="O370" s="1" t="s">
        <v>3372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1" t="s">
        <v>38</v>
      </c>
      <c r="B371" s="1" t="s">
        <v>16</v>
      </c>
      <c r="C371" s="1">
        <v>667.0</v>
      </c>
      <c r="D371" s="1">
        <v>0.0</v>
      </c>
      <c r="E371" s="1" t="s">
        <v>45</v>
      </c>
      <c r="F371" s="1" t="s">
        <v>18</v>
      </c>
      <c r="G371" s="1" t="s">
        <v>35</v>
      </c>
      <c r="H371" s="1" t="s">
        <v>4235</v>
      </c>
      <c r="I371" s="1" t="s">
        <v>4236</v>
      </c>
      <c r="J371" s="1" t="s">
        <v>4237</v>
      </c>
      <c r="K371" s="1" t="s">
        <v>4238</v>
      </c>
      <c r="L371" s="1">
        <v>-13.0</v>
      </c>
      <c r="M371" s="1">
        <v>0.23723333333333332</v>
      </c>
      <c r="N371" s="1">
        <v>7.371466666666667</v>
      </c>
      <c r="O371" s="1" t="s">
        <v>43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1" t="s">
        <v>25</v>
      </c>
      <c r="B372" s="1" t="s">
        <v>26</v>
      </c>
      <c r="C372" s="1">
        <v>528.0</v>
      </c>
      <c r="D372" s="1">
        <v>0.0</v>
      </c>
      <c r="E372" s="2"/>
      <c r="F372" s="1" t="s">
        <v>27</v>
      </c>
      <c r="G372" s="1" t="s">
        <v>19</v>
      </c>
      <c r="H372" s="1" t="s">
        <v>4239</v>
      </c>
      <c r="I372" s="1" t="s">
        <v>4240</v>
      </c>
      <c r="J372" s="1" t="s">
        <v>4240</v>
      </c>
      <c r="K372" s="2"/>
      <c r="L372" s="1">
        <v>-13.0</v>
      </c>
      <c r="M372" s="1"/>
      <c r="N372" s="1">
        <v>6.248216666666667</v>
      </c>
      <c r="O372" s="1" t="s">
        <v>3372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1" t="s">
        <v>15</v>
      </c>
      <c r="B373" s="1" t="s">
        <v>16</v>
      </c>
      <c r="C373" s="1">
        <v>219.0</v>
      </c>
      <c r="D373" s="1">
        <v>50.0</v>
      </c>
      <c r="E373" s="2"/>
      <c r="F373" s="1" t="s">
        <v>39</v>
      </c>
      <c r="G373" s="1" t="s">
        <v>52</v>
      </c>
      <c r="H373" s="1" t="s">
        <v>4241</v>
      </c>
      <c r="I373" s="1" t="s">
        <v>4242</v>
      </c>
      <c r="J373" s="1" t="s">
        <v>397</v>
      </c>
      <c r="K373" s="2"/>
      <c r="L373" s="1">
        <v>1004.0</v>
      </c>
      <c r="M373" s="1"/>
      <c r="N373" s="1">
        <v>28.555766666666667</v>
      </c>
      <c r="O373" s="1" t="s">
        <v>3396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1" t="s">
        <v>25</v>
      </c>
      <c r="B374" s="1" t="s">
        <v>26</v>
      </c>
      <c r="C374" s="1">
        <v>274.0</v>
      </c>
      <c r="D374" s="1">
        <v>0.0</v>
      </c>
      <c r="E374" s="2"/>
      <c r="F374" s="1" t="s">
        <v>27</v>
      </c>
      <c r="G374" s="1" t="s">
        <v>19</v>
      </c>
      <c r="H374" s="1" t="s">
        <v>4243</v>
      </c>
      <c r="I374" s="1" t="s">
        <v>4244</v>
      </c>
      <c r="J374" s="1" t="s">
        <v>4244</v>
      </c>
      <c r="K374" s="2"/>
      <c r="L374" s="1">
        <v>-9.0</v>
      </c>
      <c r="M374" s="1"/>
      <c r="N374" s="1">
        <v>5.610216666666667</v>
      </c>
      <c r="O374" s="1" t="s">
        <v>3372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1" t="s">
        <v>25</v>
      </c>
      <c r="B375" s="1" t="s">
        <v>26</v>
      </c>
      <c r="C375" s="1">
        <v>484.0</v>
      </c>
      <c r="D375" s="1">
        <v>0.0</v>
      </c>
      <c r="E375" s="2"/>
      <c r="F375" s="1" t="s">
        <v>27</v>
      </c>
      <c r="G375" s="1" t="s">
        <v>19</v>
      </c>
      <c r="H375" s="1" t="s">
        <v>4245</v>
      </c>
      <c r="I375" s="1" t="s">
        <v>4246</v>
      </c>
      <c r="J375" s="1" t="s">
        <v>4246</v>
      </c>
      <c r="K375" s="2"/>
      <c r="L375" s="1">
        <v>-9.0</v>
      </c>
      <c r="M375" s="1"/>
      <c r="N375" s="1">
        <v>5.3805</v>
      </c>
      <c r="O375" s="1" t="s">
        <v>3372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1" t="s">
        <v>15</v>
      </c>
      <c r="B376" s="1" t="s">
        <v>16</v>
      </c>
      <c r="C376" s="1">
        <v>623.0</v>
      </c>
      <c r="D376" s="1">
        <v>0.0</v>
      </c>
      <c r="E376" s="1" t="s">
        <v>3391</v>
      </c>
      <c r="F376" s="1" t="s">
        <v>18</v>
      </c>
      <c r="G376" s="1" t="s">
        <v>19</v>
      </c>
      <c r="H376" s="1" t="s">
        <v>4247</v>
      </c>
      <c r="I376" s="1" t="s">
        <v>4248</v>
      </c>
      <c r="J376" s="1" t="s">
        <v>4249</v>
      </c>
      <c r="K376" s="1" t="s">
        <v>4250</v>
      </c>
      <c r="L376" s="1">
        <v>-4.0</v>
      </c>
      <c r="M376" s="1">
        <v>0.005033333333333333</v>
      </c>
      <c r="N376" s="1">
        <v>10.324033333333333</v>
      </c>
      <c r="O376" s="1" t="s">
        <v>3396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1" t="s">
        <v>15</v>
      </c>
      <c r="B377" s="1" t="s">
        <v>16</v>
      </c>
      <c r="C377" s="1">
        <v>543.0</v>
      </c>
      <c r="D377" s="1">
        <v>0.0</v>
      </c>
      <c r="E377" s="1" t="s">
        <v>3391</v>
      </c>
      <c r="F377" s="1" t="s">
        <v>18</v>
      </c>
      <c r="G377" s="1" t="s">
        <v>19</v>
      </c>
      <c r="H377" s="1" t="s">
        <v>4251</v>
      </c>
      <c r="I377" s="1" t="s">
        <v>4252</v>
      </c>
      <c r="J377" s="1" t="s">
        <v>4253</v>
      </c>
      <c r="K377" s="1" t="s">
        <v>4254</v>
      </c>
      <c r="L377" s="1">
        <v>1.0</v>
      </c>
      <c r="M377" s="1">
        <v>0.009833333333333333</v>
      </c>
      <c r="N377" s="1">
        <v>15.029416666666666</v>
      </c>
      <c r="O377" s="1" t="s">
        <v>3396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1" t="s">
        <v>25</v>
      </c>
      <c r="B378" s="1" t="s">
        <v>26</v>
      </c>
      <c r="C378" s="1">
        <v>434.0</v>
      </c>
      <c r="D378" s="1">
        <v>0.0</v>
      </c>
      <c r="E378" s="2"/>
      <c r="F378" s="1" t="s">
        <v>27</v>
      </c>
      <c r="G378" s="1" t="s">
        <v>19</v>
      </c>
      <c r="H378" s="1" t="s">
        <v>4255</v>
      </c>
      <c r="I378" s="1" t="s">
        <v>4256</v>
      </c>
      <c r="J378" s="1" t="s">
        <v>4256</v>
      </c>
      <c r="K378" s="2"/>
      <c r="L378" s="1">
        <v>-6.0</v>
      </c>
      <c r="M378" s="1"/>
      <c r="N378" s="1">
        <v>8.083866666666667</v>
      </c>
      <c r="O378" s="1" t="s">
        <v>3372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1" t="s">
        <v>25</v>
      </c>
      <c r="B379" s="1" t="s">
        <v>26</v>
      </c>
      <c r="C379" s="1">
        <v>528.0</v>
      </c>
      <c r="D379" s="1">
        <v>0.0</v>
      </c>
      <c r="E379" s="2"/>
      <c r="F379" s="1" t="s">
        <v>27</v>
      </c>
      <c r="G379" s="1" t="s">
        <v>19</v>
      </c>
      <c r="H379" s="1" t="s">
        <v>4257</v>
      </c>
      <c r="I379" s="1" t="s">
        <v>4258</v>
      </c>
      <c r="J379" s="1" t="s">
        <v>4258</v>
      </c>
      <c r="K379" s="2"/>
      <c r="L379" s="1">
        <v>-8.0</v>
      </c>
      <c r="M379" s="1"/>
      <c r="N379" s="1">
        <v>10.187766666666667</v>
      </c>
      <c r="O379" s="1" t="s">
        <v>3372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1" t="s">
        <v>25</v>
      </c>
      <c r="B380" s="1" t="s">
        <v>26</v>
      </c>
      <c r="C380" s="1">
        <v>429.0</v>
      </c>
      <c r="D380" s="1">
        <v>0.0</v>
      </c>
      <c r="E380" s="2"/>
      <c r="F380" s="1" t="s">
        <v>27</v>
      </c>
      <c r="G380" s="1" t="s">
        <v>19</v>
      </c>
      <c r="H380" s="1" t="s">
        <v>4259</v>
      </c>
      <c r="I380" s="1" t="s">
        <v>4260</v>
      </c>
      <c r="J380" s="1" t="s">
        <v>4260</v>
      </c>
      <c r="K380" s="2"/>
      <c r="L380" s="1">
        <v>-7.0</v>
      </c>
      <c r="M380" s="1"/>
      <c r="N380" s="1">
        <v>7.724316666666667</v>
      </c>
      <c r="O380" s="1" t="s">
        <v>3372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1" t="s">
        <v>15</v>
      </c>
      <c r="B381" s="1" t="s">
        <v>16</v>
      </c>
      <c r="C381" s="1">
        <v>817.0</v>
      </c>
      <c r="D381" s="1">
        <v>0.0</v>
      </c>
      <c r="E381" s="1" t="s">
        <v>3391</v>
      </c>
      <c r="F381" s="1" t="s">
        <v>18</v>
      </c>
      <c r="G381" s="1" t="s">
        <v>19</v>
      </c>
      <c r="H381" s="1" t="s">
        <v>4261</v>
      </c>
      <c r="I381" s="1" t="s">
        <v>4262</v>
      </c>
      <c r="J381" s="1" t="s">
        <v>4263</v>
      </c>
      <c r="K381" s="1" t="s">
        <v>4264</v>
      </c>
      <c r="L381" s="1">
        <v>-6.0</v>
      </c>
      <c r="M381" s="1">
        <v>0.006716666666666667</v>
      </c>
      <c r="N381" s="1">
        <v>14.34815</v>
      </c>
      <c r="O381" s="1" t="s">
        <v>3396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1" t="s">
        <v>25</v>
      </c>
      <c r="B382" s="1" t="s">
        <v>26</v>
      </c>
      <c r="C382" s="1">
        <v>1207.0</v>
      </c>
      <c r="D382" s="1">
        <v>0.0</v>
      </c>
      <c r="E382" s="2"/>
      <c r="F382" s="1" t="s">
        <v>27</v>
      </c>
      <c r="G382" s="1" t="s">
        <v>19</v>
      </c>
      <c r="H382" s="1" t="s">
        <v>4265</v>
      </c>
      <c r="I382" s="1" t="s">
        <v>4266</v>
      </c>
      <c r="J382" s="1" t="s">
        <v>4266</v>
      </c>
      <c r="K382" s="2"/>
      <c r="L382" s="1">
        <v>-9.0</v>
      </c>
      <c r="M382" s="1"/>
      <c r="N382" s="1">
        <v>10.2262</v>
      </c>
      <c r="O382" s="1" t="s">
        <v>3372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1" t="s">
        <v>15</v>
      </c>
      <c r="B383" s="1" t="s">
        <v>16</v>
      </c>
      <c r="C383" s="1">
        <v>199.0</v>
      </c>
      <c r="D383" s="1">
        <v>50.0</v>
      </c>
      <c r="E383" s="2"/>
      <c r="F383" s="1" t="s">
        <v>39</v>
      </c>
      <c r="G383" s="1" t="s">
        <v>35</v>
      </c>
      <c r="H383" s="1" t="s">
        <v>4267</v>
      </c>
      <c r="I383" s="1" t="s">
        <v>4268</v>
      </c>
      <c r="J383" s="1" t="s">
        <v>397</v>
      </c>
      <c r="K383" s="2"/>
      <c r="L383" s="1">
        <v>1071.0</v>
      </c>
      <c r="M383" s="1"/>
      <c r="N383" s="1">
        <v>5.7077333333333335</v>
      </c>
      <c r="O383" s="1" t="s">
        <v>3396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1" t="s">
        <v>55</v>
      </c>
      <c r="B384" s="1" t="s">
        <v>26</v>
      </c>
      <c r="C384" s="1">
        <v>698.0</v>
      </c>
      <c r="D384" s="1">
        <v>0.0</v>
      </c>
      <c r="E384" s="1" t="s">
        <v>4198</v>
      </c>
      <c r="F384" s="1" t="s">
        <v>27</v>
      </c>
      <c r="G384" s="1" t="s">
        <v>19</v>
      </c>
      <c r="H384" s="1" t="s">
        <v>4269</v>
      </c>
      <c r="I384" s="1" t="s">
        <v>4270</v>
      </c>
      <c r="J384" s="1" t="s">
        <v>4270</v>
      </c>
      <c r="K384" s="2"/>
      <c r="L384" s="1">
        <v>-12.0</v>
      </c>
      <c r="M384" s="1"/>
      <c r="N384" s="1">
        <v>7.45275</v>
      </c>
      <c r="O384" s="1" t="s">
        <v>3372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1" t="s">
        <v>55</v>
      </c>
      <c r="B385" s="1" t="s">
        <v>26</v>
      </c>
      <c r="C385" s="1">
        <v>329.0</v>
      </c>
      <c r="D385" s="1">
        <v>0.0</v>
      </c>
      <c r="E385" s="1" t="s">
        <v>4271</v>
      </c>
      <c r="F385" s="1" t="s">
        <v>27</v>
      </c>
      <c r="G385" s="1" t="s">
        <v>19</v>
      </c>
      <c r="H385" s="1" t="s">
        <v>4272</v>
      </c>
      <c r="I385" s="1" t="s">
        <v>4273</v>
      </c>
      <c r="J385" s="1" t="s">
        <v>4273</v>
      </c>
      <c r="K385" s="2"/>
      <c r="L385" s="1">
        <v>-9.0</v>
      </c>
      <c r="M385" s="1"/>
      <c r="N385" s="1">
        <v>5.587866666666667</v>
      </c>
      <c r="O385" s="1" t="s">
        <v>3372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1" t="s">
        <v>15</v>
      </c>
      <c r="B386" s="1" t="s">
        <v>16</v>
      </c>
      <c r="C386" s="1">
        <v>324.0</v>
      </c>
      <c r="D386" s="1">
        <v>0.0</v>
      </c>
      <c r="E386" s="1" t="s">
        <v>3391</v>
      </c>
      <c r="F386" s="1" t="s">
        <v>18</v>
      </c>
      <c r="G386" s="1" t="s">
        <v>19</v>
      </c>
      <c r="H386" s="1" t="s">
        <v>4274</v>
      </c>
      <c r="I386" s="1" t="s">
        <v>4275</v>
      </c>
      <c r="J386" s="1" t="s">
        <v>4276</v>
      </c>
      <c r="K386" s="1" t="s">
        <v>4277</v>
      </c>
      <c r="L386" s="1">
        <v>-6.0</v>
      </c>
      <c r="M386" s="1">
        <v>0.0068</v>
      </c>
      <c r="N386" s="1">
        <v>5.4238</v>
      </c>
      <c r="O386" s="1" t="s">
        <v>3396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1" t="s">
        <v>15</v>
      </c>
      <c r="B387" s="1" t="s">
        <v>16</v>
      </c>
      <c r="C387" s="1">
        <v>794.0</v>
      </c>
      <c r="D387" s="1">
        <v>184.0</v>
      </c>
      <c r="E387" s="2"/>
      <c r="F387" s="1" t="s">
        <v>39</v>
      </c>
      <c r="G387" s="1" t="s">
        <v>52</v>
      </c>
      <c r="H387" s="1" t="s">
        <v>4278</v>
      </c>
      <c r="I387" s="1" t="s">
        <v>4279</v>
      </c>
      <c r="J387" s="1" t="s">
        <v>397</v>
      </c>
      <c r="K387" s="2"/>
      <c r="L387" s="1">
        <v>1082.0</v>
      </c>
      <c r="M387" s="1"/>
      <c r="N387" s="1">
        <v>10.574566666666666</v>
      </c>
      <c r="O387" s="1" t="s">
        <v>3396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1" t="s">
        <v>44</v>
      </c>
      <c r="B388" s="1" t="s">
        <v>16</v>
      </c>
      <c r="C388" s="1">
        <v>329.0</v>
      </c>
      <c r="D388" s="1">
        <v>0.0</v>
      </c>
      <c r="E388" s="1" t="s">
        <v>45</v>
      </c>
      <c r="F388" s="1" t="s">
        <v>27</v>
      </c>
      <c r="G388" s="1" t="s">
        <v>19</v>
      </c>
      <c r="H388" s="1" t="s">
        <v>4280</v>
      </c>
      <c r="I388" s="1" t="s">
        <v>4281</v>
      </c>
      <c r="J388" s="1" t="s">
        <v>4281</v>
      </c>
      <c r="K388" s="2"/>
      <c r="L388" s="1">
        <v>-6.0</v>
      </c>
      <c r="M388" s="1"/>
      <c r="N388" s="1">
        <v>8.169383333333334</v>
      </c>
      <c r="O388" s="1" t="s">
        <v>3372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1" t="s">
        <v>15</v>
      </c>
      <c r="B389" s="1" t="s">
        <v>16</v>
      </c>
      <c r="C389" s="1">
        <v>787.0</v>
      </c>
      <c r="D389" s="1">
        <v>0.0</v>
      </c>
      <c r="E389" s="1" t="s">
        <v>3391</v>
      </c>
      <c r="F389" s="1" t="s">
        <v>18</v>
      </c>
      <c r="G389" s="1" t="s">
        <v>19</v>
      </c>
      <c r="H389" s="1" t="s">
        <v>4282</v>
      </c>
      <c r="I389" s="1" t="s">
        <v>4283</v>
      </c>
      <c r="J389" s="1" t="s">
        <v>4284</v>
      </c>
      <c r="K389" s="1" t="s">
        <v>4285</v>
      </c>
      <c r="L389" s="1">
        <v>1.0</v>
      </c>
      <c r="M389" s="1">
        <v>0.005683333333333334</v>
      </c>
      <c r="N389" s="1">
        <v>13.493933333333333</v>
      </c>
      <c r="O389" s="1" t="s">
        <v>3396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1" t="s">
        <v>15</v>
      </c>
      <c r="B390" s="1" t="s">
        <v>16</v>
      </c>
      <c r="C390" s="1">
        <v>418.0</v>
      </c>
      <c r="D390" s="1">
        <v>0.0</v>
      </c>
      <c r="E390" s="1" t="s">
        <v>45</v>
      </c>
      <c r="F390" s="1" t="s">
        <v>18</v>
      </c>
      <c r="G390" s="1" t="s">
        <v>19</v>
      </c>
      <c r="H390" s="1" t="s">
        <v>4286</v>
      </c>
      <c r="I390" s="1" t="s">
        <v>4287</v>
      </c>
      <c r="J390" s="1" t="s">
        <v>4288</v>
      </c>
      <c r="K390" s="1" t="s">
        <v>4289</v>
      </c>
      <c r="L390" s="1">
        <v>-1.0</v>
      </c>
      <c r="M390" s="1">
        <v>4.88225</v>
      </c>
      <c r="N390" s="1">
        <v>14.33305</v>
      </c>
      <c r="O390" s="1" t="s">
        <v>3396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1" t="s">
        <v>25</v>
      </c>
      <c r="B391" s="1" t="s">
        <v>26</v>
      </c>
      <c r="C391" s="1">
        <v>3619.0</v>
      </c>
      <c r="D391" s="1">
        <v>0.0</v>
      </c>
      <c r="E391" s="2"/>
      <c r="F391" s="1" t="s">
        <v>27</v>
      </c>
      <c r="G391" s="1" t="s">
        <v>35</v>
      </c>
      <c r="H391" s="1" t="s">
        <v>4290</v>
      </c>
      <c r="I391" s="1" t="s">
        <v>4291</v>
      </c>
      <c r="J391" s="1" t="s">
        <v>4291</v>
      </c>
      <c r="K391" s="2"/>
      <c r="L391" s="1">
        <v>-2.0</v>
      </c>
      <c r="M391" s="1"/>
      <c r="N391" s="1">
        <v>22.205916666666667</v>
      </c>
      <c r="O391" s="1" t="s">
        <v>3372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1" t="s">
        <v>15</v>
      </c>
      <c r="B392" s="1" t="s">
        <v>16</v>
      </c>
      <c r="C392" s="1">
        <v>300.0</v>
      </c>
      <c r="D392" s="1">
        <v>9.0</v>
      </c>
      <c r="E392" s="1" t="s">
        <v>45</v>
      </c>
      <c r="F392" s="1" t="s">
        <v>18</v>
      </c>
      <c r="G392" s="1" t="s">
        <v>19</v>
      </c>
      <c r="H392" s="1" t="s">
        <v>4292</v>
      </c>
      <c r="I392" s="1" t="s">
        <v>4293</v>
      </c>
      <c r="J392" s="1" t="s">
        <v>4294</v>
      </c>
      <c r="K392" s="1" t="s">
        <v>4295</v>
      </c>
      <c r="L392" s="1">
        <v>-8.0</v>
      </c>
      <c r="M392" s="1">
        <v>15.27085</v>
      </c>
      <c r="N392" s="1">
        <v>20.40905</v>
      </c>
      <c r="O392" s="1" t="s">
        <v>3396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1" t="s">
        <v>15</v>
      </c>
      <c r="B393" s="1" t="s">
        <v>16</v>
      </c>
      <c r="C393" s="1">
        <v>637.0</v>
      </c>
      <c r="D393" s="1">
        <v>0.0</v>
      </c>
      <c r="E393" s="1" t="s">
        <v>3391</v>
      </c>
      <c r="F393" s="1" t="s">
        <v>18</v>
      </c>
      <c r="G393" s="1" t="s">
        <v>19</v>
      </c>
      <c r="H393" s="1" t="s">
        <v>4296</v>
      </c>
      <c r="I393" s="1" t="s">
        <v>4297</v>
      </c>
      <c r="J393" s="1" t="s">
        <v>4298</v>
      </c>
      <c r="K393" s="1" t="s">
        <v>4299</v>
      </c>
      <c r="L393" s="1">
        <v>-8.0</v>
      </c>
      <c r="M393" s="1">
        <v>0.00545</v>
      </c>
      <c r="N393" s="1">
        <v>49.358866666666664</v>
      </c>
      <c r="O393" s="1" t="s">
        <v>3396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1" t="s">
        <v>15</v>
      </c>
      <c r="B394" s="1" t="s">
        <v>16</v>
      </c>
      <c r="C394" s="1">
        <v>960.0</v>
      </c>
      <c r="D394" s="1">
        <v>27.0</v>
      </c>
      <c r="E394" s="1" t="s">
        <v>3391</v>
      </c>
      <c r="F394" s="1" t="s">
        <v>18</v>
      </c>
      <c r="G394" s="1" t="s">
        <v>19</v>
      </c>
      <c r="H394" s="1" t="s">
        <v>4300</v>
      </c>
      <c r="I394" s="1" t="s">
        <v>4301</v>
      </c>
      <c r="J394" s="1" t="s">
        <v>4302</v>
      </c>
      <c r="K394" s="1" t="s">
        <v>4303</v>
      </c>
      <c r="L394" s="1">
        <v>-1.0</v>
      </c>
      <c r="M394" s="1">
        <v>0.0079</v>
      </c>
      <c r="N394" s="1">
        <v>56.71695</v>
      </c>
      <c r="O394" s="1" t="s">
        <v>3396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1" t="s">
        <v>44</v>
      </c>
      <c r="B395" s="1" t="s">
        <v>16</v>
      </c>
      <c r="C395" s="1">
        <v>331.0</v>
      </c>
      <c r="D395" s="1">
        <v>0.0</v>
      </c>
      <c r="E395" s="1" t="s">
        <v>45</v>
      </c>
      <c r="F395" s="1" t="s">
        <v>27</v>
      </c>
      <c r="G395" s="1" t="s">
        <v>19</v>
      </c>
      <c r="H395" s="1" t="s">
        <v>4304</v>
      </c>
      <c r="I395" s="1" t="s">
        <v>4305</v>
      </c>
      <c r="J395" s="1" t="s">
        <v>4305</v>
      </c>
      <c r="K395" s="2"/>
      <c r="L395" s="1">
        <v>-8.0</v>
      </c>
      <c r="M395" s="1"/>
      <c r="N395" s="1">
        <v>6.951183333333334</v>
      </c>
      <c r="O395" s="1" t="s">
        <v>3372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1" t="s">
        <v>25</v>
      </c>
      <c r="B396" s="1" t="s">
        <v>26</v>
      </c>
      <c r="C396" s="1">
        <v>264.0</v>
      </c>
      <c r="D396" s="1">
        <v>0.0</v>
      </c>
      <c r="E396" s="2"/>
      <c r="F396" s="1" t="s">
        <v>27</v>
      </c>
      <c r="G396" s="1" t="s">
        <v>35</v>
      </c>
      <c r="H396" s="1" t="s">
        <v>4306</v>
      </c>
      <c r="I396" s="1" t="s">
        <v>4307</v>
      </c>
      <c r="J396" s="1" t="s">
        <v>4307</v>
      </c>
      <c r="K396" s="2"/>
      <c r="L396" s="1">
        <v>-8.0</v>
      </c>
      <c r="M396" s="1"/>
      <c r="N396" s="1">
        <v>6.24055</v>
      </c>
      <c r="O396" s="1" t="s">
        <v>3372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1" t="s">
        <v>44</v>
      </c>
      <c r="B397" s="1" t="s">
        <v>16</v>
      </c>
      <c r="C397" s="1">
        <v>264.0</v>
      </c>
      <c r="D397" s="1">
        <v>0.0</v>
      </c>
      <c r="E397" s="1" t="s">
        <v>45</v>
      </c>
      <c r="F397" s="1" t="s">
        <v>27</v>
      </c>
      <c r="G397" s="1" t="s">
        <v>19</v>
      </c>
      <c r="H397" s="1" t="s">
        <v>4308</v>
      </c>
      <c r="I397" s="1" t="s">
        <v>4309</v>
      </c>
      <c r="J397" s="1" t="s">
        <v>4309</v>
      </c>
      <c r="K397" s="2"/>
      <c r="L397" s="1">
        <v>-8.0</v>
      </c>
      <c r="M397" s="1"/>
      <c r="N397" s="1">
        <v>6.488183333333334</v>
      </c>
      <c r="O397" s="1" t="s">
        <v>3372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1" t="s">
        <v>44</v>
      </c>
      <c r="B398" s="1" t="s">
        <v>16</v>
      </c>
      <c r="C398" s="1">
        <v>264.0</v>
      </c>
      <c r="D398" s="1">
        <v>0.0</v>
      </c>
      <c r="E398" s="1" t="s">
        <v>45</v>
      </c>
      <c r="F398" s="1" t="s">
        <v>27</v>
      </c>
      <c r="G398" s="1" t="s">
        <v>19</v>
      </c>
      <c r="H398" s="1" t="s">
        <v>4310</v>
      </c>
      <c r="I398" s="1" t="s">
        <v>4311</v>
      </c>
      <c r="J398" s="1" t="s">
        <v>4311</v>
      </c>
      <c r="K398" s="2"/>
      <c r="L398" s="1">
        <v>-6.0</v>
      </c>
      <c r="M398" s="1"/>
      <c r="N398" s="1">
        <v>8.41315</v>
      </c>
      <c r="O398" s="1" t="s">
        <v>3372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1" t="s">
        <v>44</v>
      </c>
      <c r="B399" s="1" t="s">
        <v>16</v>
      </c>
      <c r="C399" s="3">
        <v>291.0</v>
      </c>
      <c r="D399" s="1">
        <v>0.0</v>
      </c>
      <c r="E399" s="1" t="s">
        <v>45</v>
      </c>
      <c r="F399" s="1" t="s">
        <v>27</v>
      </c>
      <c r="G399" s="1" t="s">
        <v>19</v>
      </c>
      <c r="H399" s="1" t="s">
        <v>4312</v>
      </c>
      <c r="I399" s="1" t="s">
        <v>4313</v>
      </c>
      <c r="J399" s="1" t="s">
        <v>4313</v>
      </c>
      <c r="K399" s="2"/>
      <c r="L399" s="1">
        <v>-8.0</v>
      </c>
      <c r="M399" s="1"/>
      <c r="N399" s="1">
        <v>6.5057833333333335</v>
      </c>
      <c r="O399" s="1" t="s">
        <v>3372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1" t="s">
        <v>25</v>
      </c>
      <c r="B400" s="1" t="s">
        <v>26</v>
      </c>
      <c r="C400" s="1">
        <v>672.0</v>
      </c>
      <c r="D400" s="1">
        <v>0.0</v>
      </c>
      <c r="E400" s="2"/>
      <c r="F400" s="1" t="s">
        <v>27</v>
      </c>
      <c r="G400" s="1" t="s">
        <v>19</v>
      </c>
      <c r="H400" s="1" t="s">
        <v>4314</v>
      </c>
      <c r="I400" s="1" t="s">
        <v>4315</v>
      </c>
      <c r="J400" s="1" t="s">
        <v>4315</v>
      </c>
      <c r="K400" s="2"/>
      <c r="L400" s="1">
        <v>-7.0</v>
      </c>
      <c r="M400" s="1"/>
      <c r="N400" s="1">
        <v>12.038916666666667</v>
      </c>
      <c r="O400" s="1" t="s">
        <v>3372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1" t="s">
        <v>44</v>
      </c>
      <c r="B401" s="1" t="s">
        <v>16</v>
      </c>
      <c r="C401" s="1">
        <v>329.0</v>
      </c>
      <c r="D401" s="1">
        <v>0.0</v>
      </c>
      <c r="E401" s="1" t="s">
        <v>45</v>
      </c>
      <c r="F401" s="1" t="s">
        <v>27</v>
      </c>
      <c r="G401" s="1" t="s">
        <v>19</v>
      </c>
      <c r="H401" s="1" t="s">
        <v>4316</v>
      </c>
      <c r="I401" s="1" t="s">
        <v>4317</v>
      </c>
      <c r="J401" s="1" t="s">
        <v>4317</v>
      </c>
      <c r="K401" s="2"/>
      <c r="L401" s="1">
        <v>-9.0</v>
      </c>
      <c r="M401" s="1"/>
      <c r="N401" s="1">
        <v>5.157166666666667</v>
      </c>
      <c r="O401" s="1" t="s">
        <v>3372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1" t="s">
        <v>44</v>
      </c>
      <c r="B402" s="1" t="s">
        <v>16</v>
      </c>
      <c r="C402" s="1">
        <v>264.0</v>
      </c>
      <c r="D402" s="1">
        <v>0.0</v>
      </c>
      <c r="E402" s="1" t="s">
        <v>45</v>
      </c>
      <c r="F402" s="1" t="s">
        <v>27</v>
      </c>
      <c r="G402" s="1" t="s">
        <v>19</v>
      </c>
      <c r="H402" s="1" t="s">
        <v>4318</v>
      </c>
      <c r="I402" s="1" t="s">
        <v>4319</v>
      </c>
      <c r="J402" s="1" t="s">
        <v>4319</v>
      </c>
      <c r="K402" s="2"/>
      <c r="L402" s="1">
        <v>-6.0</v>
      </c>
      <c r="M402" s="1"/>
      <c r="N402" s="1">
        <v>8.57735</v>
      </c>
      <c r="O402" s="1" t="s">
        <v>3372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1" t="s">
        <v>25</v>
      </c>
      <c r="B403" s="1" t="s">
        <v>26</v>
      </c>
      <c r="C403" s="1">
        <v>528.0</v>
      </c>
      <c r="D403" s="1">
        <v>0.0</v>
      </c>
      <c r="E403" s="2"/>
      <c r="F403" s="1" t="s">
        <v>27</v>
      </c>
      <c r="G403" s="1" t="s">
        <v>35</v>
      </c>
      <c r="H403" s="1" t="s">
        <v>4320</v>
      </c>
      <c r="I403" s="1" t="s">
        <v>4321</v>
      </c>
      <c r="J403" s="1" t="s">
        <v>4321</v>
      </c>
      <c r="K403" s="2"/>
      <c r="L403" s="1">
        <v>-9.0</v>
      </c>
      <c r="M403" s="1"/>
      <c r="N403" s="1">
        <v>9.4169</v>
      </c>
      <c r="O403" s="1" t="s">
        <v>3372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1" t="s">
        <v>38</v>
      </c>
      <c r="B404" s="1" t="s">
        <v>16</v>
      </c>
      <c r="C404" s="3">
        <v>55.0</v>
      </c>
      <c r="D404" s="1">
        <v>0.0</v>
      </c>
      <c r="E404" s="2"/>
      <c r="F404" s="1" t="s">
        <v>39</v>
      </c>
      <c r="G404" s="1" t="s">
        <v>35</v>
      </c>
      <c r="H404" s="1" t="s">
        <v>4322</v>
      </c>
      <c r="I404" s="1" t="s">
        <v>4323</v>
      </c>
      <c r="J404" s="1" t="s">
        <v>872</v>
      </c>
      <c r="K404" s="2"/>
      <c r="L404" s="1">
        <v>397.0</v>
      </c>
      <c r="M404" s="1"/>
      <c r="N404" s="1">
        <v>0.29601666666666665</v>
      </c>
      <c r="O404" s="1" t="s">
        <v>43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1" t="s">
        <v>25</v>
      </c>
      <c r="B405" s="1" t="s">
        <v>26</v>
      </c>
      <c r="C405" s="1">
        <v>329.0</v>
      </c>
      <c r="D405" s="1">
        <v>0.0</v>
      </c>
      <c r="E405" s="2"/>
      <c r="F405" s="1" t="s">
        <v>27</v>
      </c>
      <c r="G405" s="1" t="s">
        <v>19</v>
      </c>
      <c r="H405" s="1" t="s">
        <v>4324</v>
      </c>
      <c r="I405" s="1" t="s">
        <v>4325</v>
      </c>
      <c r="J405" s="1" t="s">
        <v>4325</v>
      </c>
      <c r="K405" s="2"/>
      <c r="L405" s="1">
        <v>-7.0</v>
      </c>
      <c r="M405" s="1"/>
      <c r="N405" s="1">
        <v>7.56405</v>
      </c>
      <c r="O405" s="1" t="s">
        <v>3372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1" t="s">
        <v>25</v>
      </c>
      <c r="B406" s="1" t="s">
        <v>26</v>
      </c>
      <c r="C406" s="3">
        <v>329.0</v>
      </c>
      <c r="D406" s="1">
        <v>0.0</v>
      </c>
      <c r="E406" s="2"/>
      <c r="F406" s="1" t="s">
        <v>27</v>
      </c>
      <c r="G406" s="1" t="s">
        <v>19</v>
      </c>
      <c r="H406" s="1" t="s">
        <v>4326</v>
      </c>
      <c r="I406" s="1" t="s">
        <v>4327</v>
      </c>
      <c r="J406" s="1" t="s">
        <v>4327</v>
      </c>
      <c r="K406" s="2"/>
      <c r="L406" s="1">
        <v>-6.0</v>
      </c>
      <c r="M406" s="1"/>
      <c r="N406" s="1">
        <v>8.139516666666667</v>
      </c>
      <c r="O406" s="1" t="s">
        <v>3372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1" t="s">
        <v>15</v>
      </c>
      <c r="B407" s="1" t="s">
        <v>867</v>
      </c>
      <c r="C407" s="1">
        <v>414.0</v>
      </c>
      <c r="D407" s="1">
        <v>0.0</v>
      </c>
      <c r="E407" s="2"/>
      <c r="F407" s="1" t="s">
        <v>18</v>
      </c>
      <c r="G407" s="1" t="s">
        <v>35</v>
      </c>
      <c r="H407" s="1" t="s">
        <v>4328</v>
      </c>
      <c r="I407" s="1" t="s">
        <v>4329</v>
      </c>
      <c r="J407" s="2"/>
      <c r="K407" s="1" t="s">
        <v>4330</v>
      </c>
      <c r="L407" s="1">
        <v>0.0</v>
      </c>
      <c r="M407" s="1">
        <v>0.004683333333333334</v>
      </c>
      <c r="N407" s="1">
        <v>7.311416666666666</v>
      </c>
      <c r="O407" s="1" t="s">
        <v>3396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1" t="s">
        <v>15</v>
      </c>
      <c r="B408" s="1" t="s">
        <v>16</v>
      </c>
      <c r="C408" s="1">
        <v>275.0</v>
      </c>
      <c r="D408" s="1">
        <v>69.0</v>
      </c>
      <c r="E408" s="2"/>
      <c r="F408" s="1" t="s">
        <v>39</v>
      </c>
      <c r="G408" s="1" t="s">
        <v>35</v>
      </c>
      <c r="H408" s="1" t="s">
        <v>4331</v>
      </c>
      <c r="I408" s="1" t="s">
        <v>4332</v>
      </c>
      <c r="J408" s="1" t="s">
        <v>872</v>
      </c>
      <c r="K408" s="2"/>
      <c r="L408" s="1">
        <v>406.0</v>
      </c>
      <c r="M408" s="1"/>
      <c r="N408" s="1">
        <v>5.23225</v>
      </c>
      <c r="O408" s="1" t="s">
        <v>3396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1" t="s">
        <v>25</v>
      </c>
      <c r="B409" s="1" t="s">
        <v>26</v>
      </c>
      <c r="C409" s="1">
        <v>329.0</v>
      </c>
      <c r="D409" s="1">
        <v>0.0</v>
      </c>
      <c r="E409" s="2"/>
      <c r="F409" s="1" t="s">
        <v>27</v>
      </c>
      <c r="G409" s="1" t="s">
        <v>19</v>
      </c>
      <c r="H409" s="1" t="s">
        <v>4333</v>
      </c>
      <c r="I409" s="1" t="s">
        <v>4334</v>
      </c>
      <c r="J409" s="1" t="s">
        <v>4334</v>
      </c>
      <c r="K409" s="2"/>
      <c r="L409" s="1">
        <v>-9.0</v>
      </c>
      <c r="M409" s="1"/>
      <c r="N409" s="1">
        <v>5.2082</v>
      </c>
      <c r="O409" s="1" t="s">
        <v>3372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1" t="s">
        <v>44</v>
      </c>
      <c r="B410" s="1" t="s">
        <v>16</v>
      </c>
      <c r="C410" s="1">
        <v>415.0</v>
      </c>
      <c r="D410" s="1">
        <v>0.0</v>
      </c>
      <c r="E410" s="1" t="s">
        <v>45</v>
      </c>
      <c r="F410" s="1" t="s">
        <v>27</v>
      </c>
      <c r="G410" s="1" t="s">
        <v>19</v>
      </c>
      <c r="H410" s="1" t="s">
        <v>4335</v>
      </c>
      <c r="I410" s="1" t="s">
        <v>4336</v>
      </c>
      <c r="J410" s="1" t="s">
        <v>4336</v>
      </c>
      <c r="K410" s="2"/>
      <c r="L410" s="1">
        <v>-10.0</v>
      </c>
      <c r="M410" s="1"/>
      <c r="N410" s="1">
        <v>8.161266666666666</v>
      </c>
      <c r="O410" s="1" t="s">
        <v>3372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1" t="s">
        <v>25</v>
      </c>
      <c r="B411" s="1" t="s">
        <v>26</v>
      </c>
      <c r="C411" s="1">
        <v>413.0</v>
      </c>
      <c r="D411" s="1">
        <v>0.0</v>
      </c>
      <c r="E411" s="2"/>
      <c r="F411" s="1" t="s">
        <v>27</v>
      </c>
      <c r="G411" s="1" t="s">
        <v>19</v>
      </c>
      <c r="H411" s="1" t="s">
        <v>4337</v>
      </c>
      <c r="I411" s="1" t="s">
        <v>4338</v>
      </c>
      <c r="J411" s="1" t="s">
        <v>4338</v>
      </c>
      <c r="K411" s="2"/>
      <c r="L411" s="1">
        <v>-8.0</v>
      </c>
      <c r="M411" s="1"/>
      <c r="N411" s="1">
        <v>6.918233333333333</v>
      </c>
      <c r="O411" s="1" t="s">
        <v>3372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1" t="s">
        <v>44</v>
      </c>
      <c r="B412" s="1" t="s">
        <v>16</v>
      </c>
      <c r="C412" s="1">
        <v>532.0</v>
      </c>
      <c r="D412" s="1">
        <v>0.0</v>
      </c>
      <c r="E412" s="1" t="s">
        <v>45</v>
      </c>
      <c r="F412" s="1" t="s">
        <v>27</v>
      </c>
      <c r="G412" s="1" t="s">
        <v>19</v>
      </c>
      <c r="H412" s="1" t="s">
        <v>4339</v>
      </c>
      <c r="I412" s="1" t="s">
        <v>4340</v>
      </c>
      <c r="J412" s="1" t="s">
        <v>4340</v>
      </c>
      <c r="K412" s="2"/>
      <c r="L412" s="1">
        <v>-10.0</v>
      </c>
      <c r="M412" s="1"/>
      <c r="N412" s="1">
        <v>9.726483333333332</v>
      </c>
      <c r="O412" s="1" t="s">
        <v>3372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1" t="s">
        <v>25</v>
      </c>
      <c r="B413" s="1" t="s">
        <v>26</v>
      </c>
      <c r="C413" s="1">
        <v>528.0</v>
      </c>
      <c r="D413" s="1">
        <v>0.0</v>
      </c>
      <c r="E413" s="2"/>
      <c r="F413" s="1" t="s">
        <v>27</v>
      </c>
      <c r="G413" s="1" t="s">
        <v>19</v>
      </c>
      <c r="H413" s="1" t="s">
        <v>4341</v>
      </c>
      <c r="I413" s="1" t="s">
        <v>4342</v>
      </c>
      <c r="J413" s="1" t="s">
        <v>4342</v>
      </c>
      <c r="K413" s="2"/>
      <c r="L413" s="1">
        <v>-9.0</v>
      </c>
      <c r="M413" s="1"/>
      <c r="N413" s="1">
        <v>9.245933333333333</v>
      </c>
      <c r="O413" s="1" t="s">
        <v>3372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1" t="s">
        <v>25</v>
      </c>
      <c r="B414" s="1" t="s">
        <v>26</v>
      </c>
      <c r="C414" s="1">
        <v>264.0</v>
      </c>
      <c r="D414" s="1">
        <v>0.0</v>
      </c>
      <c r="E414" s="2"/>
      <c r="F414" s="1" t="s">
        <v>27</v>
      </c>
      <c r="G414" s="1" t="s">
        <v>35</v>
      </c>
      <c r="H414" s="1" t="s">
        <v>4343</v>
      </c>
      <c r="I414" s="1" t="s">
        <v>4344</v>
      </c>
      <c r="J414" s="1" t="s">
        <v>4344</v>
      </c>
      <c r="K414" s="2"/>
      <c r="L414" s="1">
        <v>-6.0</v>
      </c>
      <c r="M414" s="1"/>
      <c r="N414" s="1">
        <v>8.688766666666666</v>
      </c>
      <c r="O414" s="1" t="s">
        <v>3372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1" t="s">
        <v>15</v>
      </c>
      <c r="B415" s="1" t="s">
        <v>16</v>
      </c>
      <c r="C415" s="1">
        <v>844.0</v>
      </c>
      <c r="D415" s="1">
        <v>0.0</v>
      </c>
      <c r="E415" s="1" t="s">
        <v>45</v>
      </c>
      <c r="F415" s="1" t="s">
        <v>18</v>
      </c>
      <c r="G415" s="1" t="s">
        <v>19</v>
      </c>
      <c r="H415" s="1" t="s">
        <v>4345</v>
      </c>
      <c r="I415" s="1" t="s">
        <v>4346</v>
      </c>
      <c r="J415" s="1" t="s">
        <v>4347</v>
      </c>
      <c r="K415" s="1" t="s">
        <v>4348</v>
      </c>
      <c r="L415" s="1">
        <v>-3.0</v>
      </c>
      <c r="M415" s="1">
        <v>0.8503166666666667</v>
      </c>
      <c r="N415" s="1">
        <v>9.976566666666667</v>
      </c>
      <c r="O415" s="1" t="s">
        <v>3396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1" t="s">
        <v>55</v>
      </c>
      <c r="B416" s="1" t="s">
        <v>26</v>
      </c>
      <c r="C416" s="3">
        <v>394.0</v>
      </c>
      <c r="D416" s="1">
        <v>0.0</v>
      </c>
      <c r="E416" s="1" t="s">
        <v>4349</v>
      </c>
      <c r="F416" s="1" t="s">
        <v>27</v>
      </c>
      <c r="G416" s="1" t="s">
        <v>19</v>
      </c>
      <c r="H416" s="1" t="s">
        <v>4350</v>
      </c>
      <c r="I416" s="1" t="s">
        <v>4351</v>
      </c>
      <c r="J416" s="1" t="s">
        <v>4351</v>
      </c>
      <c r="K416" s="2"/>
      <c r="L416" s="1">
        <v>-6.0</v>
      </c>
      <c r="M416" s="1"/>
      <c r="N416" s="1">
        <v>8.963133333333333</v>
      </c>
      <c r="O416" s="1" t="s">
        <v>3372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1" t="s">
        <v>25</v>
      </c>
      <c r="B417" s="1" t="s">
        <v>26</v>
      </c>
      <c r="C417" s="3">
        <v>488.0</v>
      </c>
      <c r="D417" s="1">
        <v>0.0</v>
      </c>
      <c r="E417" s="2"/>
      <c r="F417" s="1" t="s">
        <v>27</v>
      </c>
      <c r="G417" s="1" t="s">
        <v>35</v>
      </c>
      <c r="H417" s="1" t="s">
        <v>4352</v>
      </c>
      <c r="I417" s="1" t="s">
        <v>4353</v>
      </c>
      <c r="J417" s="1" t="s">
        <v>4353</v>
      </c>
      <c r="K417" s="2"/>
      <c r="L417" s="1">
        <v>-7.0</v>
      </c>
      <c r="M417" s="1"/>
      <c r="N417" s="1">
        <v>7.582433333333333</v>
      </c>
      <c r="O417" s="1" t="s">
        <v>3372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1" t="s">
        <v>44</v>
      </c>
      <c r="B418" s="1" t="s">
        <v>16</v>
      </c>
      <c r="C418" s="1">
        <v>224.0</v>
      </c>
      <c r="D418" s="1">
        <v>0.0</v>
      </c>
      <c r="E418" s="1" t="s">
        <v>45</v>
      </c>
      <c r="F418" s="1" t="s">
        <v>27</v>
      </c>
      <c r="G418" s="1" t="s">
        <v>19</v>
      </c>
      <c r="H418" s="1" t="s">
        <v>4354</v>
      </c>
      <c r="I418" s="1" t="s">
        <v>4355</v>
      </c>
      <c r="J418" s="1" t="s">
        <v>4355</v>
      </c>
      <c r="K418" s="2"/>
      <c r="L418" s="1">
        <v>-9.0</v>
      </c>
      <c r="M418" s="1"/>
      <c r="N418" s="1">
        <v>5.5304166666666665</v>
      </c>
      <c r="O418" s="1" t="s">
        <v>3372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1" t="s">
        <v>15</v>
      </c>
      <c r="B419" s="1" t="s">
        <v>16</v>
      </c>
      <c r="C419" s="3">
        <v>250.0</v>
      </c>
      <c r="D419" s="1">
        <v>0.0</v>
      </c>
      <c r="E419" s="1" t="s">
        <v>45</v>
      </c>
      <c r="F419" s="1" t="s">
        <v>18</v>
      </c>
      <c r="G419" s="1" t="s">
        <v>19</v>
      </c>
      <c r="H419" s="1" t="s">
        <v>4356</v>
      </c>
      <c r="I419" s="1" t="s">
        <v>4357</v>
      </c>
      <c r="J419" s="1" t="s">
        <v>4358</v>
      </c>
      <c r="K419" s="1" t="s">
        <v>4359</v>
      </c>
      <c r="L419" s="1">
        <v>-10.0</v>
      </c>
      <c r="M419" s="1">
        <v>4.203766666666667</v>
      </c>
      <c r="N419" s="1">
        <v>8.925966666666667</v>
      </c>
      <c r="O419" s="1" t="s">
        <v>3396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1" t="s">
        <v>25</v>
      </c>
      <c r="B420" s="1" t="s">
        <v>26</v>
      </c>
      <c r="C420" s="3">
        <v>274.0</v>
      </c>
      <c r="D420" s="1">
        <v>0.0</v>
      </c>
      <c r="E420" s="2"/>
      <c r="F420" s="1" t="s">
        <v>27</v>
      </c>
      <c r="G420" s="1" t="s">
        <v>19</v>
      </c>
      <c r="H420" s="1" t="s">
        <v>4360</v>
      </c>
      <c r="I420" s="1" t="s">
        <v>4361</v>
      </c>
      <c r="J420" s="1" t="s">
        <v>4361</v>
      </c>
      <c r="K420" s="2"/>
      <c r="L420" s="1">
        <v>-8.0</v>
      </c>
      <c r="M420" s="1"/>
      <c r="N420" s="1">
        <v>6.1885</v>
      </c>
      <c r="O420" s="1" t="s">
        <v>3372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1" t="s">
        <v>55</v>
      </c>
      <c r="B421" s="1" t="s">
        <v>26</v>
      </c>
      <c r="C421" s="3">
        <v>386.0</v>
      </c>
      <c r="D421" s="1">
        <v>0.0</v>
      </c>
      <c r="E421" s="1" t="s">
        <v>4362</v>
      </c>
      <c r="F421" s="1" t="s">
        <v>27</v>
      </c>
      <c r="G421" s="1" t="s">
        <v>19</v>
      </c>
      <c r="H421" s="1" t="s">
        <v>4363</v>
      </c>
      <c r="I421" s="1" t="s">
        <v>4364</v>
      </c>
      <c r="J421" s="1" t="s">
        <v>4364</v>
      </c>
      <c r="K421" s="2"/>
      <c r="L421" s="1">
        <v>-7.0</v>
      </c>
      <c r="M421" s="1"/>
      <c r="N421" s="1">
        <v>7.029716666666666</v>
      </c>
      <c r="O421" s="1" t="s">
        <v>3372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1" t="s">
        <v>44</v>
      </c>
      <c r="B422" s="1" t="s">
        <v>16</v>
      </c>
      <c r="C422" s="1">
        <v>264.0</v>
      </c>
      <c r="D422" s="1">
        <v>0.0</v>
      </c>
      <c r="E422" s="1" t="s">
        <v>45</v>
      </c>
      <c r="F422" s="1" t="s">
        <v>27</v>
      </c>
      <c r="G422" s="1" t="s">
        <v>19</v>
      </c>
      <c r="H422" s="1" t="s">
        <v>4365</v>
      </c>
      <c r="I422" s="1" t="s">
        <v>4366</v>
      </c>
      <c r="J422" s="1" t="s">
        <v>4366</v>
      </c>
      <c r="K422" s="2"/>
      <c r="L422" s="1">
        <v>-9.0</v>
      </c>
      <c r="M422" s="1"/>
      <c r="N422" s="1">
        <v>5.156983333333334</v>
      </c>
      <c r="O422" s="1" t="s">
        <v>3372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1" t="s">
        <v>25</v>
      </c>
      <c r="B423" s="1" t="s">
        <v>26</v>
      </c>
      <c r="C423" s="1">
        <v>329.0</v>
      </c>
      <c r="D423" s="1">
        <v>0.0</v>
      </c>
      <c r="E423" s="2"/>
      <c r="F423" s="1" t="s">
        <v>27</v>
      </c>
      <c r="G423" s="1" t="s">
        <v>19</v>
      </c>
      <c r="H423" s="1" t="s">
        <v>4367</v>
      </c>
      <c r="I423" s="1" t="s">
        <v>4368</v>
      </c>
      <c r="J423" s="1" t="s">
        <v>4368</v>
      </c>
      <c r="K423" s="2"/>
      <c r="L423" s="1">
        <v>-9.0</v>
      </c>
      <c r="M423" s="1"/>
      <c r="N423" s="1">
        <v>5.819016666666666</v>
      </c>
      <c r="O423" s="1" t="s">
        <v>3372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1" t="s">
        <v>15</v>
      </c>
      <c r="B424" s="1" t="s">
        <v>16</v>
      </c>
      <c r="C424" s="1">
        <v>388.0</v>
      </c>
      <c r="D424" s="1">
        <v>0.0</v>
      </c>
      <c r="E424" s="1" t="s">
        <v>45</v>
      </c>
      <c r="F424" s="1" t="s">
        <v>18</v>
      </c>
      <c r="G424" s="1" t="s">
        <v>19</v>
      </c>
      <c r="H424" s="1" t="s">
        <v>4369</v>
      </c>
      <c r="I424" s="1" t="s">
        <v>4370</v>
      </c>
      <c r="J424" s="1" t="s">
        <v>4371</v>
      </c>
      <c r="K424" s="1" t="s">
        <v>4372</v>
      </c>
      <c r="L424" s="1">
        <v>7.0</v>
      </c>
      <c r="M424" s="1">
        <v>1.1775166666666668</v>
      </c>
      <c r="N424" s="1">
        <v>9.247133333333334</v>
      </c>
      <c r="O424" s="1" t="s">
        <v>3396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1" t="s">
        <v>25</v>
      </c>
      <c r="B425" s="1" t="s">
        <v>26</v>
      </c>
      <c r="C425" s="1">
        <v>349.0</v>
      </c>
      <c r="D425" s="1">
        <v>0.0</v>
      </c>
      <c r="E425" s="2"/>
      <c r="F425" s="1" t="s">
        <v>27</v>
      </c>
      <c r="G425" s="1" t="s">
        <v>19</v>
      </c>
      <c r="H425" s="1" t="s">
        <v>4373</v>
      </c>
      <c r="I425" s="1" t="s">
        <v>4374</v>
      </c>
      <c r="J425" s="1" t="s">
        <v>4374</v>
      </c>
      <c r="K425" s="2"/>
      <c r="L425" s="1">
        <v>-7.0</v>
      </c>
      <c r="M425" s="1"/>
      <c r="N425" s="1">
        <v>7.1402833333333335</v>
      </c>
      <c r="O425" s="1" t="s">
        <v>3372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1" t="s">
        <v>44</v>
      </c>
      <c r="B426" s="1" t="s">
        <v>16</v>
      </c>
      <c r="C426" s="1">
        <v>1042.0</v>
      </c>
      <c r="D426" s="1">
        <v>0.0</v>
      </c>
      <c r="E426" s="1" t="s">
        <v>45</v>
      </c>
      <c r="F426" s="1" t="s">
        <v>27</v>
      </c>
      <c r="G426" s="1" t="s">
        <v>19</v>
      </c>
      <c r="H426" s="1" t="s">
        <v>4375</v>
      </c>
      <c r="I426" s="1" t="s">
        <v>4376</v>
      </c>
      <c r="J426" s="1" t="s">
        <v>4376</v>
      </c>
      <c r="K426" s="2"/>
      <c r="L426" s="1">
        <v>-10.0</v>
      </c>
      <c r="M426" s="1"/>
      <c r="N426" s="1">
        <v>9.97115</v>
      </c>
      <c r="O426" s="1" t="s">
        <v>3372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1" t="s">
        <v>15</v>
      </c>
      <c r="B427" s="1" t="s">
        <v>16</v>
      </c>
      <c r="C427" s="1">
        <v>279.0</v>
      </c>
      <c r="D427" s="1">
        <v>30.0</v>
      </c>
      <c r="E427" s="1" t="s">
        <v>4377</v>
      </c>
      <c r="F427" s="1" t="s">
        <v>18</v>
      </c>
      <c r="G427" s="1" t="s">
        <v>19</v>
      </c>
      <c r="H427" s="1" t="s">
        <v>4378</v>
      </c>
      <c r="I427" s="1" t="s">
        <v>4379</v>
      </c>
      <c r="J427" s="1" t="s">
        <v>4380</v>
      </c>
      <c r="K427" s="1" t="s">
        <v>4381</v>
      </c>
      <c r="L427" s="1">
        <v>-10.0</v>
      </c>
      <c r="M427" s="1">
        <v>0.0083</v>
      </c>
      <c r="N427" s="1">
        <v>7.60515</v>
      </c>
      <c r="O427" s="1" t="s">
        <v>3396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1" t="s">
        <v>25</v>
      </c>
      <c r="B428" s="1" t="s">
        <v>26</v>
      </c>
      <c r="C428" s="1">
        <v>428.0</v>
      </c>
      <c r="D428" s="1">
        <v>0.0</v>
      </c>
      <c r="E428" s="2"/>
      <c r="F428" s="1" t="s">
        <v>27</v>
      </c>
      <c r="G428" s="1" t="s">
        <v>19</v>
      </c>
      <c r="H428" s="1" t="s">
        <v>4382</v>
      </c>
      <c r="I428" s="1" t="s">
        <v>4383</v>
      </c>
      <c r="J428" s="1" t="s">
        <v>4383</v>
      </c>
      <c r="K428" s="2"/>
      <c r="L428" s="1">
        <v>-7.0</v>
      </c>
      <c r="M428" s="1"/>
      <c r="N428" s="1">
        <v>7.30685</v>
      </c>
      <c r="O428" s="1" t="s">
        <v>3372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1" t="s">
        <v>25</v>
      </c>
      <c r="B429" s="1" t="s">
        <v>26</v>
      </c>
      <c r="C429" s="1">
        <v>926.0</v>
      </c>
      <c r="D429" s="1">
        <v>0.0</v>
      </c>
      <c r="E429" s="2"/>
      <c r="F429" s="1" t="s">
        <v>27</v>
      </c>
      <c r="G429" s="1" t="s">
        <v>19</v>
      </c>
      <c r="H429" s="1" t="s">
        <v>4384</v>
      </c>
      <c r="I429" s="1" t="s">
        <v>4385</v>
      </c>
      <c r="J429" s="1" t="s">
        <v>4385</v>
      </c>
      <c r="K429" s="2"/>
      <c r="L429" s="1">
        <v>-11.0</v>
      </c>
      <c r="M429" s="1"/>
      <c r="N429" s="1">
        <v>8.387833333333333</v>
      </c>
      <c r="O429" s="1" t="s">
        <v>3372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1" t="s">
        <v>38</v>
      </c>
      <c r="B430" s="1" t="s">
        <v>16</v>
      </c>
      <c r="C430" s="1">
        <v>642.0</v>
      </c>
      <c r="D430" s="1">
        <v>0.0</v>
      </c>
      <c r="E430" s="2"/>
      <c r="F430" s="1" t="s">
        <v>39</v>
      </c>
      <c r="G430" s="1" t="s">
        <v>35</v>
      </c>
      <c r="H430" s="1" t="s">
        <v>4386</v>
      </c>
      <c r="I430" s="1" t="s">
        <v>4387</v>
      </c>
      <c r="J430" s="1" t="s">
        <v>872</v>
      </c>
      <c r="K430" s="2"/>
      <c r="L430" s="1">
        <v>513.0</v>
      </c>
      <c r="M430" s="1"/>
      <c r="N430" s="1">
        <v>7.050033333333333</v>
      </c>
      <c r="O430" s="1" t="s">
        <v>43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1" t="s">
        <v>44</v>
      </c>
      <c r="B431" s="1" t="s">
        <v>16</v>
      </c>
      <c r="C431" s="1">
        <v>524.0</v>
      </c>
      <c r="D431" s="1">
        <v>0.0</v>
      </c>
      <c r="E431" s="1" t="s">
        <v>45</v>
      </c>
      <c r="F431" s="1" t="s">
        <v>27</v>
      </c>
      <c r="G431" s="1" t="s">
        <v>19</v>
      </c>
      <c r="H431" s="1" t="s">
        <v>4388</v>
      </c>
      <c r="I431" s="1" t="s">
        <v>4389</v>
      </c>
      <c r="J431" s="1" t="s">
        <v>4389</v>
      </c>
      <c r="K431" s="2"/>
      <c r="L431" s="1">
        <v>-8.0</v>
      </c>
      <c r="M431" s="1"/>
      <c r="N431" s="1">
        <v>11.41135</v>
      </c>
      <c r="O431" s="1" t="s">
        <v>3372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1" t="s">
        <v>44</v>
      </c>
      <c r="B432" s="1" t="s">
        <v>16</v>
      </c>
      <c r="C432" s="1">
        <v>329.0</v>
      </c>
      <c r="D432" s="1">
        <v>0.0</v>
      </c>
      <c r="E432" s="1" t="s">
        <v>45</v>
      </c>
      <c r="F432" s="1" t="s">
        <v>27</v>
      </c>
      <c r="G432" s="1" t="s">
        <v>19</v>
      </c>
      <c r="H432" s="1" t="s">
        <v>4390</v>
      </c>
      <c r="I432" s="1" t="s">
        <v>4391</v>
      </c>
      <c r="J432" s="1" t="s">
        <v>4391</v>
      </c>
      <c r="K432" s="2"/>
      <c r="L432" s="1">
        <v>-4.0</v>
      </c>
      <c r="M432" s="1"/>
      <c r="N432" s="1">
        <v>10.3305</v>
      </c>
      <c r="O432" s="1" t="s">
        <v>3372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1" t="s">
        <v>15</v>
      </c>
      <c r="B433" s="1" t="s">
        <v>16</v>
      </c>
      <c r="C433" s="1">
        <v>221.0</v>
      </c>
      <c r="D433" s="1">
        <v>58.0</v>
      </c>
      <c r="E433" s="2"/>
      <c r="F433" s="1" t="s">
        <v>39</v>
      </c>
      <c r="G433" s="1" t="s">
        <v>19</v>
      </c>
      <c r="H433" s="1" t="s">
        <v>4392</v>
      </c>
      <c r="I433" s="1" t="s">
        <v>4393</v>
      </c>
      <c r="J433" s="1" t="s">
        <v>872</v>
      </c>
      <c r="K433" s="2"/>
      <c r="L433" s="1">
        <v>511.0</v>
      </c>
      <c r="M433" s="1"/>
      <c r="N433" s="1">
        <v>11.437583333333333</v>
      </c>
      <c r="O433" s="1" t="s">
        <v>3396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1" t="s">
        <v>44</v>
      </c>
      <c r="B434" s="1" t="s">
        <v>16</v>
      </c>
      <c r="C434" s="3">
        <v>321.0</v>
      </c>
      <c r="D434" s="1">
        <v>0.0</v>
      </c>
      <c r="E434" s="1" t="s">
        <v>45</v>
      </c>
      <c r="F434" s="1" t="s">
        <v>27</v>
      </c>
      <c r="G434" s="1" t="s">
        <v>19</v>
      </c>
      <c r="H434" s="1" t="s">
        <v>4394</v>
      </c>
      <c r="I434" s="1" t="s">
        <v>4395</v>
      </c>
      <c r="J434" s="1" t="s">
        <v>4395</v>
      </c>
      <c r="K434" s="2"/>
      <c r="L434" s="1">
        <v>-5.0</v>
      </c>
      <c r="M434" s="1"/>
      <c r="N434" s="1">
        <v>9.687316666666666</v>
      </c>
      <c r="O434" s="1" t="s">
        <v>3372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1" t="s">
        <v>44</v>
      </c>
      <c r="B435" s="1" t="s">
        <v>16</v>
      </c>
      <c r="C435" s="3">
        <v>329.0</v>
      </c>
      <c r="D435" s="1">
        <v>0.0</v>
      </c>
      <c r="E435" s="1" t="s">
        <v>45</v>
      </c>
      <c r="F435" s="1" t="s">
        <v>27</v>
      </c>
      <c r="G435" s="1" t="s">
        <v>19</v>
      </c>
      <c r="H435" s="1" t="s">
        <v>4396</v>
      </c>
      <c r="I435" s="1" t="s">
        <v>4397</v>
      </c>
      <c r="J435" s="1" t="s">
        <v>4397</v>
      </c>
      <c r="K435" s="2"/>
      <c r="L435" s="1">
        <v>-6.0</v>
      </c>
      <c r="M435" s="1"/>
      <c r="N435" s="1">
        <v>8.493266666666667</v>
      </c>
      <c r="O435" s="1" t="s">
        <v>3372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1" t="s">
        <v>25</v>
      </c>
      <c r="B436" s="1" t="s">
        <v>26</v>
      </c>
      <c r="C436" s="1">
        <v>289.0</v>
      </c>
      <c r="D436" s="1">
        <v>0.0</v>
      </c>
      <c r="E436" s="2"/>
      <c r="F436" s="1" t="s">
        <v>27</v>
      </c>
      <c r="G436" s="1" t="s">
        <v>19</v>
      </c>
      <c r="H436" s="1" t="s">
        <v>4398</v>
      </c>
      <c r="I436" s="1" t="s">
        <v>4399</v>
      </c>
      <c r="J436" s="1" t="s">
        <v>4399</v>
      </c>
      <c r="K436" s="2"/>
      <c r="L436" s="1">
        <v>-7.0</v>
      </c>
      <c r="M436" s="1"/>
      <c r="N436" s="1">
        <v>7.7911</v>
      </c>
      <c r="O436" s="1" t="s">
        <v>3372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1" t="s">
        <v>44</v>
      </c>
      <c r="B437" s="1" t="s">
        <v>16</v>
      </c>
      <c r="C437" s="1">
        <v>224.0</v>
      </c>
      <c r="D437" s="1">
        <v>0.0</v>
      </c>
      <c r="E437" s="1" t="s">
        <v>45</v>
      </c>
      <c r="F437" s="1" t="s">
        <v>27</v>
      </c>
      <c r="G437" s="1" t="s">
        <v>19</v>
      </c>
      <c r="H437" s="1" t="s">
        <v>4400</v>
      </c>
      <c r="I437" s="1" t="s">
        <v>4401</v>
      </c>
      <c r="J437" s="1" t="s">
        <v>4401</v>
      </c>
      <c r="K437" s="2"/>
      <c r="L437" s="1">
        <v>-8.0</v>
      </c>
      <c r="M437" s="1"/>
      <c r="N437" s="1">
        <v>6.142416666666667</v>
      </c>
      <c r="O437" s="1" t="s">
        <v>3372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1" t="s">
        <v>25</v>
      </c>
      <c r="B438" s="1" t="s">
        <v>26</v>
      </c>
      <c r="C438" s="1">
        <v>533.0</v>
      </c>
      <c r="D438" s="1">
        <v>0.0</v>
      </c>
      <c r="E438" s="2"/>
      <c r="F438" s="1" t="s">
        <v>27</v>
      </c>
      <c r="G438" s="1" t="s">
        <v>19</v>
      </c>
      <c r="H438" s="1" t="s">
        <v>4402</v>
      </c>
      <c r="I438" s="1" t="s">
        <v>4403</v>
      </c>
      <c r="J438" s="1" t="s">
        <v>4403</v>
      </c>
      <c r="K438" s="2"/>
      <c r="L438" s="1">
        <v>-6.0</v>
      </c>
      <c r="M438" s="1"/>
      <c r="N438" s="1">
        <v>11.81705</v>
      </c>
      <c r="O438" s="1" t="s">
        <v>3372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1" t="s">
        <v>15</v>
      </c>
      <c r="B439" s="1" t="s">
        <v>16</v>
      </c>
      <c r="C439" s="1">
        <v>518.0</v>
      </c>
      <c r="D439" s="1">
        <v>0.0</v>
      </c>
      <c r="E439" s="1" t="s">
        <v>4377</v>
      </c>
      <c r="F439" s="1" t="s">
        <v>18</v>
      </c>
      <c r="G439" s="1" t="s">
        <v>19</v>
      </c>
      <c r="H439" s="1" t="s">
        <v>4404</v>
      </c>
      <c r="I439" s="1" t="s">
        <v>4405</v>
      </c>
      <c r="J439" s="1" t="s">
        <v>4406</v>
      </c>
      <c r="K439" s="1" t="s">
        <v>4407</v>
      </c>
      <c r="L439" s="1">
        <v>-19.0</v>
      </c>
      <c r="M439" s="1">
        <v>0.005066666666666666</v>
      </c>
      <c r="N439" s="1">
        <v>7.869916666666667</v>
      </c>
      <c r="O439" s="1" t="s">
        <v>3396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1" t="s">
        <v>38</v>
      </c>
      <c r="B440" s="1" t="s">
        <v>16</v>
      </c>
      <c r="C440" s="1">
        <v>124.5</v>
      </c>
      <c r="D440" s="1">
        <v>124.5</v>
      </c>
      <c r="E440" s="2"/>
      <c r="F440" s="1" t="s">
        <v>39</v>
      </c>
      <c r="G440" s="1" t="s">
        <v>35</v>
      </c>
      <c r="H440" s="1" t="s">
        <v>4408</v>
      </c>
      <c r="I440" s="1" t="s">
        <v>4409</v>
      </c>
      <c r="J440" s="1" t="s">
        <v>872</v>
      </c>
      <c r="K440" s="2"/>
      <c r="L440" s="1">
        <v>547.0</v>
      </c>
      <c r="M440" s="1"/>
      <c r="N440" s="1">
        <v>6.161583333333334</v>
      </c>
      <c r="O440" s="1" t="s">
        <v>43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1" t="s">
        <v>44</v>
      </c>
      <c r="B441" s="1" t="s">
        <v>16</v>
      </c>
      <c r="C441" s="1">
        <v>224.0</v>
      </c>
      <c r="D441" s="1">
        <v>0.0</v>
      </c>
      <c r="E441" s="1" t="s">
        <v>45</v>
      </c>
      <c r="F441" s="1" t="s">
        <v>27</v>
      </c>
      <c r="G441" s="1" t="s">
        <v>19</v>
      </c>
      <c r="H441" s="1" t="s">
        <v>4410</v>
      </c>
      <c r="I441" s="1" t="s">
        <v>4411</v>
      </c>
      <c r="J441" s="1" t="s">
        <v>4411</v>
      </c>
      <c r="K441" s="2"/>
      <c r="L441" s="1">
        <v>-6.0</v>
      </c>
      <c r="M441" s="1"/>
      <c r="N441" s="1">
        <v>8.143216666666667</v>
      </c>
      <c r="O441" s="1" t="s">
        <v>3372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1" t="s">
        <v>44</v>
      </c>
      <c r="B442" s="1" t="s">
        <v>16</v>
      </c>
      <c r="C442" s="3">
        <v>987.0</v>
      </c>
      <c r="D442" s="1">
        <v>0.0</v>
      </c>
      <c r="E442" s="1" t="s">
        <v>45</v>
      </c>
      <c r="F442" s="1" t="s">
        <v>27</v>
      </c>
      <c r="G442" s="1" t="s">
        <v>19</v>
      </c>
      <c r="H442" s="1" t="s">
        <v>4412</v>
      </c>
      <c r="I442" s="1" t="s">
        <v>4413</v>
      </c>
      <c r="J442" s="1" t="s">
        <v>4413</v>
      </c>
      <c r="K442" s="2"/>
      <c r="L442" s="1">
        <v>-8.0</v>
      </c>
      <c r="M442" s="1"/>
      <c r="N442" s="1">
        <v>11.88015</v>
      </c>
      <c r="O442" s="1" t="s">
        <v>3372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1" t="s">
        <v>44</v>
      </c>
      <c r="B443" s="1" t="s">
        <v>16</v>
      </c>
      <c r="C443" s="1">
        <v>693.0</v>
      </c>
      <c r="D443" s="1">
        <v>0.0</v>
      </c>
      <c r="E443" s="1" t="s">
        <v>45</v>
      </c>
      <c r="F443" s="1" t="s">
        <v>27</v>
      </c>
      <c r="G443" s="1" t="s">
        <v>19</v>
      </c>
      <c r="H443" s="1" t="s">
        <v>4414</v>
      </c>
      <c r="I443" s="1" t="s">
        <v>4415</v>
      </c>
      <c r="J443" s="1" t="s">
        <v>4415</v>
      </c>
      <c r="K443" s="2"/>
      <c r="L443" s="1">
        <v>-8.0</v>
      </c>
      <c r="M443" s="1"/>
      <c r="N443" s="1">
        <v>11.313366666666667</v>
      </c>
      <c r="O443" s="1" t="s">
        <v>3372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1" t="s">
        <v>25</v>
      </c>
      <c r="B444" s="1" t="s">
        <v>26</v>
      </c>
      <c r="C444" s="1">
        <v>294.0</v>
      </c>
      <c r="D444" s="1">
        <v>0.0</v>
      </c>
      <c r="E444" s="2"/>
      <c r="F444" s="1" t="s">
        <v>27</v>
      </c>
      <c r="G444" s="1" t="s">
        <v>19</v>
      </c>
      <c r="H444" s="1" t="s">
        <v>4416</v>
      </c>
      <c r="I444" s="1" t="s">
        <v>4417</v>
      </c>
      <c r="J444" s="1" t="s">
        <v>4417</v>
      </c>
      <c r="K444" s="2"/>
      <c r="L444" s="1">
        <v>-7.0</v>
      </c>
      <c r="M444" s="1"/>
      <c r="N444" s="1">
        <v>7.2832</v>
      </c>
      <c r="O444" s="1" t="s">
        <v>3372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1" t="s">
        <v>44</v>
      </c>
      <c r="B445" s="1" t="s">
        <v>16</v>
      </c>
      <c r="C445" s="1">
        <v>329.0</v>
      </c>
      <c r="D445" s="1">
        <v>0.0</v>
      </c>
      <c r="E445" s="1" t="s">
        <v>45</v>
      </c>
      <c r="F445" s="1" t="s">
        <v>27</v>
      </c>
      <c r="G445" s="1" t="s">
        <v>19</v>
      </c>
      <c r="H445" s="1" t="s">
        <v>4418</v>
      </c>
      <c r="I445" s="1" t="s">
        <v>4419</v>
      </c>
      <c r="J445" s="1" t="s">
        <v>4419</v>
      </c>
      <c r="K445" s="2"/>
      <c r="L445" s="1">
        <v>-10.0</v>
      </c>
      <c r="M445" s="1"/>
      <c r="N445" s="1">
        <v>4.898933333333333</v>
      </c>
      <c r="O445" s="1" t="s">
        <v>3372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" t="s">
        <v>44</v>
      </c>
      <c r="B446" s="1" t="s">
        <v>16</v>
      </c>
      <c r="C446" s="1">
        <v>364.0</v>
      </c>
      <c r="D446" s="1">
        <v>0.0</v>
      </c>
      <c r="E446" s="1" t="s">
        <v>45</v>
      </c>
      <c r="F446" s="1" t="s">
        <v>27</v>
      </c>
      <c r="G446" s="1" t="s">
        <v>19</v>
      </c>
      <c r="H446" s="1" t="s">
        <v>4420</v>
      </c>
      <c r="I446" s="1" t="s">
        <v>4421</v>
      </c>
      <c r="J446" s="1" t="s">
        <v>4421</v>
      </c>
      <c r="K446" s="2"/>
      <c r="L446" s="1">
        <v>-8.0</v>
      </c>
      <c r="M446" s="1"/>
      <c r="N446" s="1">
        <v>6.2272</v>
      </c>
      <c r="O446" s="1" t="s">
        <v>3372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1" t="s">
        <v>15</v>
      </c>
      <c r="B447" s="1" t="s">
        <v>16</v>
      </c>
      <c r="C447" s="1">
        <v>247.0</v>
      </c>
      <c r="D447" s="1">
        <v>62.0</v>
      </c>
      <c r="E447" s="2"/>
      <c r="F447" s="1" t="s">
        <v>39</v>
      </c>
      <c r="G447" s="1" t="s">
        <v>52</v>
      </c>
      <c r="H447" s="1" t="s">
        <v>4422</v>
      </c>
      <c r="I447" s="1" t="s">
        <v>4423</v>
      </c>
      <c r="J447" s="1" t="s">
        <v>872</v>
      </c>
      <c r="K447" s="2"/>
      <c r="L447" s="1">
        <v>557.0</v>
      </c>
      <c r="M447" s="1"/>
      <c r="N447" s="1">
        <v>10.032266666666667</v>
      </c>
      <c r="O447" s="1" t="s">
        <v>3396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1" t="s">
        <v>15</v>
      </c>
      <c r="B448" s="1" t="s">
        <v>16</v>
      </c>
      <c r="C448" s="1">
        <v>393.0</v>
      </c>
      <c r="D448" s="1">
        <v>0.0</v>
      </c>
      <c r="E448" s="1" t="s">
        <v>45</v>
      </c>
      <c r="F448" s="1" t="s">
        <v>18</v>
      </c>
      <c r="G448" s="1" t="s">
        <v>35</v>
      </c>
      <c r="H448" s="1" t="s">
        <v>4424</v>
      </c>
      <c r="I448" s="1" t="s">
        <v>4425</v>
      </c>
      <c r="J448" s="1" t="s">
        <v>4426</v>
      </c>
      <c r="K448" s="1" t="s">
        <v>4427</v>
      </c>
      <c r="L448" s="1">
        <v>-7.0</v>
      </c>
      <c r="M448" s="1">
        <v>0.71845</v>
      </c>
      <c r="N448" s="1">
        <v>5.9556</v>
      </c>
      <c r="O448" s="1" t="s">
        <v>3396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1" t="s">
        <v>15</v>
      </c>
      <c r="B449" s="1" t="s">
        <v>16</v>
      </c>
      <c r="C449" s="1">
        <v>442.0</v>
      </c>
      <c r="D449" s="1">
        <v>106.0</v>
      </c>
      <c r="E449" s="2"/>
      <c r="F449" s="1" t="s">
        <v>39</v>
      </c>
      <c r="G449" s="1" t="s">
        <v>19</v>
      </c>
      <c r="H449" s="1" t="s">
        <v>4428</v>
      </c>
      <c r="I449" s="1" t="s">
        <v>4429</v>
      </c>
      <c r="J449" s="1" t="s">
        <v>872</v>
      </c>
      <c r="K449" s="2"/>
      <c r="L449" s="1">
        <v>571.0</v>
      </c>
      <c r="M449" s="1"/>
      <c r="N449" s="1">
        <v>10.854816666666666</v>
      </c>
      <c r="O449" s="1" t="s">
        <v>3396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1" t="s">
        <v>25</v>
      </c>
      <c r="B450" s="1" t="s">
        <v>26</v>
      </c>
      <c r="C450" s="1">
        <v>738.0</v>
      </c>
      <c r="D450" s="1">
        <v>0.0</v>
      </c>
      <c r="E450" s="2"/>
      <c r="F450" s="1" t="s">
        <v>27</v>
      </c>
      <c r="G450" s="1" t="s">
        <v>19</v>
      </c>
      <c r="H450" s="1" t="s">
        <v>4430</v>
      </c>
      <c r="I450" s="1" t="s">
        <v>4431</v>
      </c>
      <c r="J450" s="1" t="s">
        <v>4431</v>
      </c>
      <c r="K450" s="2"/>
      <c r="L450" s="1">
        <v>-3.0</v>
      </c>
      <c r="M450" s="1"/>
      <c r="N450" s="1">
        <v>16.194716666666668</v>
      </c>
      <c r="O450" s="1" t="s">
        <v>3372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1" t="s">
        <v>15</v>
      </c>
      <c r="B451" s="1" t="s">
        <v>16</v>
      </c>
      <c r="C451" s="1">
        <v>343.0</v>
      </c>
      <c r="D451" s="1">
        <v>0.0</v>
      </c>
      <c r="E451" s="1" t="s">
        <v>45</v>
      </c>
      <c r="F451" s="1" t="s">
        <v>18</v>
      </c>
      <c r="G451" s="1" t="s">
        <v>19</v>
      </c>
      <c r="H451" s="1" t="s">
        <v>4432</v>
      </c>
      <c r="I451" s="1" t="s">
        <v>4433</v>
      </c>
      <c r="J451" s="1" t="s">
        <v>4434</v>
      </c>
      <c r="K451" s="1" t="s">
        <v>4435</v>
      </c>
      <c r="L451" s="1">
        <v>9.0</v>
      </c>
      <c r="M451" s="1">
        <v>2.3590333333333335</v>
      </c>
      <c r="N451" s="1">
        <v>12.78905</v>
      </c>
      <c r="O451" s="1" t="s">
        <v>3396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1" t="s">
        <v>15</v>
      </c>
      <c r="B452" s="1" t="s">
        <v>16</v>
      </c>
      <c r="C452" s="1">
        <v>199.0</v>
      </c>
      <c r="D452" s="1">
        <v>50.0</v>
      </c>
      <c r="E452" s="2"/>
      <c r="F452" s="1" t="s">
        <v>39</v>
      </c>
      <c r="G452" s="1" t="s">
        <v>52</v>
      </c>
      <c r="H452" s="1" t="s">
        <v>4436</v>
      </c>
      <c r="I452" s="1" t="s">
        <v>4437</v>
      </c>
      <c r="J452" s="1" t="s">
        <v>872</v>
      </c>
      <c r="K452" s="2"/>
      <c r="L452" s="1">
        <v>581.0</v>
      </c>
      <c r="M452" s="1"/>
      <c r="N452" s="1">
        <v>15.639416666666667</v>
      </c>
      <c r="O452" s="1" t="s">
        <v>3396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1" t="s">
        <v>25</v>
      </c>
      <c r="B453" s="1" t="s">
        <v>26</v>
      </c>
      <c r="C453" s="1">
        <v>264.0</v>
      </c>
      <c r="D453" s="1">
        <v>0.0</v>
      </c>
      <c r="E453" s="2"/>
      <c r="F453" s="1" t="s">
        <v>27</v>
      </c>
      <c r="G453" s="1" t="s">
        <v>19</v>
      </c>
      <c r="H453" s="1" t="s">
        <v>4438</v>
      </c>
      <c r="I453" s="1" t="s">
        <v>4439</v>
      </c>
      <c r="J453" s="1" t="s">
        <v>4439</v>
      </c>
      <c r="K453" s="2"/>
      <c r="L453" s="1">
        <v>-4.0</v>
      </c>
      <c r="M453" s="1"/>
      <c r="N453" s="1">
        <v>10.908033333333334</v>
      </c>
      <c r="O453" s="1" t="s">
        <v>3372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1" t="s">
        <v>25</v>
      </c>
      <c r="B454" s="1" t="s">
        <v>26</v>
      </c>
      <c r="C454" s="1">
        <v>583.0</v>
      </c>
      <c r="D454" s="1">
        <v>0.0</v>
      </c>
      <c r="E454" s="2"/>
      <c r="F454" s="1" t="s">
        <v>27</v>
      </c>
      <c r="G454" s="1" t="s">
        <v>19</v>
      </c>
      <c r="H454" s="1" t="s">
        <v>4440</v>
      </c>
      <c r="I454" s="1" t="s">
        <v>4441</v>
      </c>
      <c r="J454" s="1" t="s">
        <v>4441</v>
      </c>
      <c r="K454" s="2"/>
      <c r="L454" s="1">
        <v>1.0</v>
      </c>
      <c r="M454" s="1"/>
      <c r="N454" s="1">
        <v>21.585166666666666</v>
      </c>
      <c r="O454" s="1" t="s">
        <v>3372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1" t="s">
        <v>15</v>
      </c>
      <c r="B455" s="1" t="s">
        <v>16</v>
      </c>
      <c r="C455" s="1">
        <v>780.0</v>
      </c>
      <c r="D455" s="1">
        <v>0.0</v>
      </c>
      <c r="E455" s="1" t="s">
        <v>45</v>
      </c>
      <c r="F455" s="1" t="s">
        <v>18</v>
      </c>
      <c r="G455" s="1" t="s">
        <v>19</v>
      </c>
      <c r="H455" s="1" t="s">
        <v>4442</v>
      </c>
      <c r="I455" s="1" t="s">
        <v>4443</v>
      </c>
      <c r="J455" s="1" t="s">
        <v>4444</v>
      </c>
      <c r="K455" s="1" t="s">
        <v>4445</v>
      </c>
      <c r="L455" s="1">
        <v>6.0</v>
      </c>
      <c r="M455" s="1">
        <v>0.5768666666666666</v>
      </c>
      <c r="N455" s="1">
        <v>19.91215</v>
      </c>
      <c r="O455" s="1" t="s">
        <v>3396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1" t="s">
        <v>15</v>
      </c>
      <c r="B456" s="1" t="s">
        <v>16</v>
      </c>
      <c r="C456" s="1">
        <v>747.0</v>
      </c>
      <c r="D456" s="1">
        <v>0.0</v>
      </c>
      <c r="E456" s="1" t="s">
        <v>45</v>
      </c>
      <c r="F456" s="1" t="s">
        <v>18</v>
      </c>
      <c r="G456" s="1" t="s">
        <v>19</v>
      </c>
      <c r="H456" s="1" t="s">
        <v>4446</v>
      </c>
      <c r="I456" s="1" t="s">
        <v>4447</v>
      </c>
      <c r="J456" s="1" t="s">
        <v>4448</v>
      </c>
      <c r="K456" s="1" t="s">
        <v>4449</v>
      </c>
      <c r="L456" s="1">
        <v>0.0</v>
      </c>
      <c r="M456" s="1">
        <v>0.6826333333333333</v>
      </c>
      <c r="N456" s="1">
        <v>20.446516666666668</v>
      </c>
      <c r="O456" s="1" t="s">
        <v>3396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1" t="s">
        <v>25</v>
      </c>
      <c r="B457" s="1" t="s">
        <v>26</v>
      </c>
      <c r="C457" s="1">
        <v>897.0</v>
      </c>
      <c r="D457" s="1">
        <v>0.0</v>
      </c>
      <c r="E457" s="2"/>
      <c r="F457" s="1" t="s">
        <v>27</v>
      </c>
      <c r="G457" s="1" t="s">
        <v>19</v>
      </c>
      <c r="H457" s="1" t="s">
        <v>4450</v>
      </c>
      <c r="I457" s="1" t="s">
        <v>4451</v>
      </c>
      <c r="J457" s="1" t="s">
        <v>4451</v>
      </c>
      <c r="K457" s="2"/>
      <c r="L457" s="1">
        <v>-4.0</v>
      </c>
      <c r="M457" s="1"/>
      <c r="N457" s="1">
        <v>15.8859</v>
      </c>
      <c r="O457" s="1" t="s">
        <v>3372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1" t="s">
        <v>25</v>
      </c>
      <c r="B458" s="1" t="s">
        <v>26</v>
      </c>
      <c r="C458" s="1">
        <v>299.0</v>
      </c>
      <c r="D458" s="1">
        <v>0.0</v>
      </c>
      <c r="E458" s="2"/>
      <c r="F458" s="1" t="s">
        <v>27</v>
      </c>
      <c r="G458" s="1" t="s">
        <v>35</v>
      </c>
      <c r="H458" s="1" t="s">
        <v>4452</v>
      </c>
      <c r="I458" s="1" t="s">
        <v>4453</v>
      </c>
      <c r="J458" s="1" t="s">
        <v>4453</v>
      </c>
      <c r="K458" s="2"/>
      <c r="L458" s="1">
        <v>-7.0</v>
      </c>
      <c r="M458" s="1"/>
      <c r="N458" s="1">
        <v>7.424416666666667</v>
      </c>
      <c r="O458" s="1" t="s">
        <v>3372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1" t="s">
        <v>25</v>
      </c>
      <c r="B459" s="1" t="s">
        <v>26</v>
      </c>
      <c r="C459" s="1">
        <v>299.0</v>
      </c>
      <c r="D459" s="1">
        <v>0.0</v>
      </c>
      <c r="E459" s="2"/>
      <c r="F459" s="1" t="s">
        <v>27</v>
      </c>
      <c r="G459" s="1" t="s">
        <v>19</v>
      </c>
      <c r="H459" s="1" t="s">
        <v>4454</v>
      </c>
      <c r="I459" s="1" t="s">
        <v>4455</v>
      </c>
      <c r="J459" s="1" t="s">
        <v>4455</v>
      </c>
      <c r="K459" s="2"/>
      <c r="L459" s="1">
        <v>-9.0</v>
      </c>
      <c r="M459" s="1"/>
      <c r="N459" s="1">
        <v>5.06885</v>
      </c>
      <c r="O459" s="1" t="s">
        <v>3372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1" t="s">
        <v>15</v>
      </c>
      <c r="B460" s="1" t="s">
        <v>16</v>
      </c>
      <c r="C460" s="1">
        <v>270.0</v>
      </c>
      <c r="D460" s="1">
        <v>0.0</v>
      </c>
      <c r="E460" s="1" t="s">
        <v>4377</v>
      </c>
      <c r="F460" s="1" t="s">
        <v>18</v>
      </c>
      <c r="G460" s="1" t="s">
        <v>19</v>
      </c>
      <c r="H460" s="1" t="s">
        <v>4456</v>
      </c>
      <c r="I460" s="1" t="s">
        <v>4457</v>
      </c>
      <c r="J460" s="1" t="s">
        <v>4458</v>
      </c>
      <c r="K460" s="1" t="s">
        <v>4459</v>
      </c>
      <c r="L460" s="1">
        <v>-8.0</v>
      </c>
      <c r="M460" s="1">
        <v>0.007916666666666667</v>
      </c>
      <c r="N460" s="1">
        <v>7.732</v>
      </c>
      <c r="O460" s="1" t="s">
        <v>3396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1" t="s">
        <v>25</v>
      </c>
      <c r="B461" s="1" t="s">
        <v>26</v>
      </c>
      <c r="C461" s="3">
        <v>585.0</v>
      </c>
      <c r="D461" s="1">
        <v>0.0</v>
      </c>
      <c r="E461" s="2"/>
      <c r="F461" s="1" t="s">
        <v>27</v>
      </c>
      <c r="G461" s="1" t="s">
        <v>19</v>
      </c>
      <c r="H461" s="1" t="s">
        <v>4460</v>
      </c>
      <c r="I461" s="1" t="s">
        <v>4461</v>
      </c>
      <c r="J461" s="1" t="s">
        <v>4461</v>
      </c>
      <c r="K461" s="2"/>
      <c r="L461" s="1">
        <v>-3.0</v>
      </c>
      <c r="M461" s="1"/>
      <c r="N461" s="1">
        <v>16.066183333333335</v>
      </c>
      <c r="O461" s="1" t="s">
        <v>3372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1" t="s">
        <v>44</v>
      </c>
      <c r="B462" s="1" t="s">
        <v>16</v>
      </c>
      <c r="C462" s="1">
        <v>321.0</v>
      </c>
      <c r="D462" s="1">
        <v>0.0</v>
      </c>
      <c r="E462" s="1" t="s">
        <v>45</v>
      </c>
      <c r="F462" s="1" t="s">
        <v>27</v>
      </c>
      <c r="G462" s="1" t="s">
        <v>19</v>
      </c>
      <c r="H462" s="1" t="s">
        <v>4462</v>
      </c>
      <c r="I462" s="1" t="s">
        <v>4463</v>
      </c>
      <c r="J462" s="1" t="s">
        <v>4463</v>
      </c>
      <c r="K462" s="2"/>
      <c r="L462" s="1">
        <v>-9.0</v>
      </c>
      <c r="M462" s="1"/>
      <c r="N462" s="1">
        <v>5.337116666666667</v>
      </c>
      <c r="O462" s="1" t="s">
        <v>3372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1" t="s">
        <v>15</v>
      </c>
      <c r="B463" s="1" t="s">
        <v>16</v>
      </c>
      <c r="C463" s="3">
        <v>245.0</v>
      </c>
      <c r="D463" s="1">
        <v>61.0</v>
      </c>
      <c r="E463" s="2"/>
      <c r="F463" s="1" t="s">
        <v>39</v>
      </c>
      <c r="G463" s="1" t="s">
        <v>19</v>
      </c>
      <c r="H463" s="1" t="s">
        <v>4464</v>
      </c>
      <c r="I463" s="1" t="s">
        <v>4465</v>
      </c>
      <c r="J463" s="1" t="s">
        <v>872</v>
      </c>
      <c r="K463" s="2"/>
      <c r="L463" s="1">
        <v>598.0</v>
      </c>
      <c r="M463" s="1"/>
      <c r="N463" s="1">
        <v>10.6079</v>
      </c>
      <c r="O463" s="1" t="s">
        <v>3396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1" t="s">
        <v>15</v>
      </c>
      <c r="B464" s="1" t="s">
        <v>16</v>
      </c>
      <c r="C464" s="1">
        <v>654.0</v>
      </c>
      <c r="D464" s="1">
        <v>115.0</v>
      </c>
      <c r="E464" s="2"/>
      <c r="F464" s="1" t="s">
        <v>39</v>
      </c>
      <c r="G464" s="1" t="s">
        <v>19</v>
      </c>
      <c r="H464" s="1" t="s">
        <v>4466</v>
      </c>
      <c r="I464" s="1" t="s">
        <v>4467</v>
      </c>
      <c r="J464" s="1" t="s">
        <v>872</v>
      </c>
      <c r="K464" s="2"/>
      <c r="L464" s="1">
        <v>593.0</v>
      </c>
      <c r="M464" s="1"/>
      <c r="N464" s="1">
        <v>17.192633333333333</v>
      </c>
      <c r="O464" s="1" t="s">
        <v>3396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1" t="s">
        <v>15</v>
      </c>
      <c r="B465" s="1" t="s">
        <v>16</v>
      </c>
      <c r="C465" s="1">
        <v>528.0</v>
      </c>
      <c r="D465" s="1">
        <v>0.0</v>
      </c>
      <c r="E465" s="1" t="s">
        <v>4377</v>
      </c>
      <c r="F465" s="1" t="s">
        <v>18</v>
      </c>
      <c r="G465" s="1" t="s">
        <v>19</v>
      </c>
      <c r="H465" s="1" t="s">
        <v>4468</v>
      </c>
      <c r="I465" s="1" t="s">
        <v>4469</v>
      </c>
      <c r="J465" s="1" t="s">
        <v>4470</v>
      </c>
      <c r="K465" s="1" t="s">
        <v>4471</v>
      </c>
      <c r="L465" s="1">
        <v>11.0</v>
      </c>
      <c r="M465" s="1">
        <v>0.012083333333333333</v>
      </c>
      <c r="N465" s="1">
        <v>13.541916666666667</v>
      </c>
      <c r="O465" s="1" t="s">
        <v>3396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1" t="s">
        <v>15</v>
      </c>
      <c r="B466" s="1" t="s">
        <v>16</v>
      </c>
      <c r="C466" s="1">
        <v>247.0</v>
      </c>
      <c r="D466" s="1">
        <v>62.0</v>
      </c>
      <c r="E466" s="2"/>
      <c r="F466" s="1" t="s">
        <v>39</v>
      </c>
      <c r="G466" s="1" t="s">
        <v>19</v>
      </c>
      <c r="H466" s="1" t="s">
        <v>4472</v>
      </c>
      <c r="I466" s="1" t="s">
        <v>4473</v>
      </c>
      <c r="J466" s="1" t="s">
        <v>872</v>
      </c>
      <c r="K466" s="2"/>
      <c r="L466" s="1">
        <v>607.0</v>
      </c>
      <c r="M466" s="1"/>
      <c r="N466" s="1">
        <v>11.006966666666667</v>
      </c>
      <c r="O466" s="1" t="s">
        <v>3396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1" t="s">
        <v>44</v>
      </c>
      <c r="B467" s="1" t="s">
        <v>16</v>
      </c>
      <c r="C467" s="1">
        <v>792.0</v>
      </c>
      <c r="D467" s="1">
        <v>0.0</v>
      </c>
      <c r="E467" s="1" t="s">
        <v>45</v>
      </c>
      <c r="F467" s="1" t="s">
        <v>27</v>
      </c>
      <c r="G467" s="1" t="s">
        <v>19</v>
      </c>
      <c r="H467" s="1" t="s">
        <v>4474</v>
      </c>
      <c r="I467" s="1" t="s">
        <v>4475</v>
      </c>
      <c r="J467" s="1" t="s">
        <v>4475</v>
      </c>
      <c r="K467" s="2"/>
      <c r="L467" s="1">
        <v>-5.0</v>
      </c>
      <c r="M467" s="1"/>
      <c r="N467" s="1">
        <v>14.297216666666667</v>
      </c>
      <c r="O467" s="1" t="s">
        <v>3372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1" t="s">
        <v>44</v>
      </c>
      <c r="B468" s="1" t="s">
        <v>16</v>
      </c>
      <c r="C468" s="1">
        <v>528.0</v>
      </c>
      <c r="D468" s="1">
        <v>0.0</v>
      </c>
      <c r="E468" s="1" t="s">
        <v>45</v>
      </c>
      <c r="F468" s="1" t="s">
        <v>27</v>
      </c>
      <c r="G468" s="1" t="s">
        <v>19</v>
      </c>
      <c r="H468" s="1" t="s">
        <v>4476</v>
      </c>
      <c r="I468" s="1" t="s">
        <v>4477</v>
      </c>
      <c r="J468" s="1" t="s">
        <v>4477</v>
      </c>
      <c r="K468" s="2"/>
      <c r="L468" s="1">
        <v>-8.0</v>
      </c>
      <c r="M468" s="1"/>
      <c r="N468" s="1">
        <v>11.630866666666666</v>
      </c>
      <c r="O468" s="1" t="s">
        <v>3372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1" t="s">
        <v>44</v>
      </c>
      <c r="B469" s="1" t="s">
        <v>16</v>
      </c>
      <c r="C469" s="1">
        <v>264.0</v>
      </c>
      <c r="D469" s="1">
        <v>0.0</v>
      </c>
      <c r="E469" s="1" t="s">
        <v>45</v>
      </c>
      <c r="F469" s="1" t="s">
        <v>27</v>
      </c>
      <c r="G469" s="1" t="s">
        <v>19</v>
      </c>
      <c r="H469" s="1" t="s">
        <v>4478</v>
      </c>
      <c r="I469" s="1" t="s">
        <v>4479</v>
      </c>
      <c r="J469" s="1" t="s">
        <v>4479</v>
      </c>
      <c r="K469" s="2"/>
      <c r="L469" s="1">
        <v>-7.0</v>
      </c>
      <c r="M469" s="1"/>
      <c r="N469" s="1">
        <v>7.771016666666666</v>
      </c>
      <c r="O469" s="1" t="s">
        <v>3372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1" t="s">
        <v>44</v>
      </c>
      <c r="B470" s="1" t="s">
        <v>16</v>
      </c>
      <c r="C470" s="1">
        <v>593.0</v>
      </c>
      <c r="D470" s="1">
        <v>0.0</v>
      </c>
      <c r="E470" s="1" t="s">
        <v>45</v>
      </c>
      <c r="F470" s="1" t="s">
        <v>27</v>
      </c>
      <c r="G470" s="1" t="s">
        <v>19</v>
      </c>
      <c r="H470" s="1" t="s">
        <v>4480</v>
      </c>
      <c r="I470" s="1" t="s">
        <v>4481</v>
      </c>
      <c r="J470" s="1" t="s">
        <v>4481</v>
      </c>
      <c r="K470" s="2"/>
      <c r="L470" s="1">
        <v>-8.0</v>
      </c>
      <c r="M470" s="1"/>
      <c r="N470" s="1">
        <v>11.598733333333334</v>
      </c>
      <c r="O470" s="1" t="s">
        <v>3372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1" t="s">
        <v>44</v>
      </c>
      <c r="B471" s="1" t="s">
        <v>16</v>
      </c>
      <c r="C471" s="1">
        <v>657.0</v>
      </c>
      <c r="D471" s="1">
        <v>0.0</v>
      </c>
      <c r="E471" s="1" t="s">
        <v>45</v>
      </c>
      <c r="F471" s="1" t="s">
        <v>27</v>
      </c>
      <c r="G471" s="1" t="s">
        <v>19</v>
      </c>
      <c r="H471" s="1" t="s">
        <v>4482</v>
      </c>
      <c r="I471" s="1" t="s">
        <v>4483</v>
      </c>
      <c r="J471" s="1" t="s">
        <v>4483</v>
      </c>
      <c r="K471" s="2"/>
      <c r="L471" s="1">
        <v>-8.0</v>
      </c>
      <c r="M471" s="1"/>
      <c r="N471" s="1">
        <v>11.014816666666666</v>
      </c>
      <c r="O471" s="1" t="s">
        <v>3372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1" t="s">
        <v>44</v>
      </c>
      <c r="B472" s="1" t="s">
        <v>16</v>
      </c>
      <c r="C472" s="1">
        <v>513.0</v>
      </c>
      <c r="D472" s="1">
        <v>0.0</v>
      </c>
      <c r="E472" s="1" t="s">
        <v>45</v>
      </c>
      <c r="F472" s="1" t="s">
        <v>27</v>
      </c>
      <c r="G472" s="1" t="s">
        <v>19</v>
      </c>
      <c r="H472" s="1" t="s">
        <v>4484</v>
      </c>
      <c r="I472" s="1" t="s">
        <v>4485</v>
      </c>
      <c r="J472" s="1" t="s">
        <v>4485</v>
      </c>
      <c r="K472" s="2"/>
      <c r="L472" s="1">
        <v>-7.0</v>
      </c>
      <c r="M472" s="1"/>
      <c r="N472" s="1">
        <v>12.105366666666667</v>
      </c>
      <c r="O472" s="1" t="s">
        <v>3372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1" t="s">
        <v>55</v>
      </c>
      <c r="B473" s="1" t="s">
        <v>26</v>
      </c>
      <c r="C473" s="1">
        <v>289.0</v>
      </c>
      <c r="D473" s="1">
        <v>0.0</v>
      </c>
      <c r="E473" s="1" t="s">
        <v>3706</v>
      </c>
      <c r="F473" s="1" t="s">
        <v>27</v>
      </c>
      <c r="G473" s="1" t="s">
        <v>19</v>
      </c>
      <c r="H473" s="1" t="s">
        <v>4486</v>
      </c>
      <c r="I473" s="1" t="s">
        <v>4487</v>
      </c>
      <c r="J473" s="1" t="s">
        <v>4487</v>
      </c>
      <c r="K473" s="2"/>
      <c r="L473" s="1">
        <v>-9.0</v>
      </c>
      <c r="M473" s="1"/>
      <c r="N473" s="1">
        <v>5.09695</v>
      </c>
      <c r="O473" s="1" t="s">
        <v>3372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1" t="s">
        <v>15</v>
      </c>
      <c r="B474" s="1" t="s">
        <v>16</v>
      </c>
      <c r="C474" s="3">
        <v>267.0</v>
      </c>
      <c r="D474" s="1">
        <v>62.0</v>
      </c>
      <c r="E474" s="2"/>
      <c r="F474" s="1" t="s">
        <v>39</v>
      </c>
      <c r="G474" s="1" t="s">
        <v>52</v>
      </c>
      <c r="H474" s="1" t="s">
        <v>4488</v>
      </c>
      <c r="I474" s="1" t="s">
        <v>4489</v>
      </c>
      <c r="J474" s="1" t="s">
        <v>872</v>
      </c>
      <c r="K474" s="2"/>
      <c r="L474" s="1">
        <v>616.0</v>
      </c>
      <c r="M474" s="1"/>
      <c r="N474" s="1">
        <v>6.68455</v>
      </c>
      <c r="O474" s="1" t="s">
        <v>3396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1" t="s">
        <v>25</v>
      </c>
      <c r="B475" s="1" t="s">
        <v>26</v>
      </c>
      <c r="C475" s="1">
        <v>394.0</v>
      </c>
      <c r="D475" s="1">
        <v>0.0</v>
      </c>
      <c r="E475" s="2"/>
      <c r="F475" s="1" t="s">
        <v>27</v>
      </c>
      <c r="G475" s="1" t="s">
        <v>19</v>
      </c>
      <c r="H475" s="1" t="s">
        <v>4490</v>
      </c>
      <c r="I475" s="1" t="s">
        <v>4491</v>
      </c>
      <c r="J475" s="1" t="s">
        <v>4491</v>
      </c>
      <c r="K475" s="2"/>
      <c r="L475" s="1">
        <v>-7.0</v>
      </c>
      <c r="M475" s="1"/>
      <c r="N475" s="1">
        <v>7.303616666666667</v>
      </c>
      <c r="O475" s="1" t="s">
        <v>3372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1" t="s">
        <v>15</v>
      </c>
      <c r="B476" s="1" t="s">
        <v>16</v>
      </c>
      <c r="C476" s="1">
        <v>770.0</v>
      </c>
      <c r="D476" s="1">
        <v>192.0</v>
      </c>
      <c r="E476" s="2"/>
      <c r="F476" s="1" t="s">
        <v>39</v>
      </c>
      <c r="G476" s="1" t="s">
        <v>19</v>
      </c>
      <c r="H476" s="1" t="s">
        <v>4492</v>
      </c>
      <c r="I476" s="1" t="s">
        <v>4493</v>
      </c>
      <c r="J476" s="1" t="s">
        <v>872</v>
      </c>
      <c r="K476" s="2"/>
      <c r="L476" s="1">
        <v>614.0</v>
      </c>
      <c r="M476" s="1"/>
      <c r="N476" s="1">
        <v>13.404433333333333</v>
      </c>
      <c r="O476" s="1" t="s">
        <v>3396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1" t="s">
        <v>44</v>
      </c>
      <c r="B477" s="1" t="s">
        <v>16</v>
      </c>
      <c r="C477" s="1">
        <v>379.0</v>
      </c>
      <c r="D477" s="1">
        <v>0.0</v>
      </c>
      <c r="E477" s="1" t="s">
        <v>45</v>
      </c>
      <c r="F477" s="1" t="s">
        <v>27</v>
      </c>
      <c r="G477" s="1" t="s">
        <v>19</v>
      </c>
      <c r="H477" s="1" t="s">
        <v>4494</v>
      </c>
      <c r="I477" s="1" t="s">
        <v>4495</v>
      </c>
      <c r="J477" s="1" t="s">
        <v>4495</v>
      </c>
      <c r="K477" s="2"/>
      <c r="L477" s="1">
        <v>-4.0</v>
      </c>
      <c r="M477" s="1"/>
      <c r="N477" s="1">
        <v>10.998816666666666</v>
      </c>
      <c r="O477" s="1" t="s">
        <v>3372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1" t="s">
        <v>25</v>
      </c>
      <c r="B478" s="1" t="s">
        <v>26</v>
      </c>
      <c r="C478" s="1">
        <v>472.0</v>
      </c>
      <c r="D478" s="1">
        <v>0.0</v>
      </c>
      <c r="E478" s="2"/>
      <c r="F478" s="1" t="s">
        <v>27</v>
      </c>
      <c r="G478" s="1" t="s">
        <v>19</v>
      </c>
      <c r="H478" s="1" t="s">
        <v>4496</v>
      </c>
      <c r="I478" s="1" t="s">
        <v>4497</v>
      </c>
      <c r="J478" s="1" t="s">
        <v>4497</v>
      </c>
      <c r="K478" s="2"/>
      <c r="L478" s="1">
        <v>-7.0</v>
      </c>
      <c r="M478" s="1"/>
      <c r="N478" s="1">
        <v>7.26295</v>
      </c>
      <c r="O478" s="1" t="s">
        <v>3372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1" t="s">
        <v>25</v>
      </c>
      <c r="B479" s="1" t="s">
        <v>26</v>
      </c>
      <c r="C479" s="1">
        <v>593.0</v>
      </c>
      <c r="D479" s="1">
        <v>0.0</v>
      </c>
      <c r="E479" s="2"/>
      <c r="F479" s="1" t="s">
        <v>27</v>
      </c>
      <c r="G479" s="1" t="s">
        <v>35</v>
      </c>
      <c r="H479" s="1" t="s">
        <v>4498</v>
      </c>
      <c r="I479" s="1" t="s">
        <v>4499</v>
      </c>
      <c r="J479" s="1" t="s">
        <v>4499</v>
      </c>
      <c r="K479" s="2"/>
      <c r="L479" s="1">
        <v>-12.0</v>
      </c>
      <c r="M479" s="1"/>
      <c r="N479" s="1">
        <v>6.350983333333334</v>
      </c>
      <c r="O479" s="1" t="s">
        <v>3372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1" t="s">
        <v>44</v>
      </c>
      <c r="B480" s="1" t="s">
        <v>16</v>
      </c>
      <c r="C480" s="1">
        <v>329.0</v>
      </c>
      <c r="D480" s="1">
        <v>0.0</v>
      </c>
      <c r="E480" s="1" t="s">
        <v>45</v>
      </c>
      <c r="F480" s="1" t="s">
        <v>27</v>
      </c>
      <c r="G480" s="1" t="s">
        <v>19</v>
      </c>
      <c r="H480" s="1" t="s">
        <v>4500</v>
      </c>
      <c r="I480" s="1" t="s">
        <v>4501</v>
      </c>
      <c r="J480" s="1" t="s">
        <v>4501</v>
      </c>
      <c r="K480" s="2"/>
      <c r="L480" s="1">
        <v>-10.0</v>
      </c>
      <c r="M480" s="1"/>
      <c r="N480" s="1">
        <v>4.6276166666666665</v>
      </c>
      <c r="O480" s="1" t="s">
        <v>3372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1" t="s">
        <v>15</v>
      </c>
      <c r="B481" s="1" t="s">
        <v>16</v>
      </c>
      <c r="C481" s="1">
        <v>219.0</v>
      </c>
      <c r="D481" s="1">
        <v>50.0</v>
      </c>
      <c r="E481" s="2"/>
      <c r="F481" s="1" t="s">
        <v>39</v>
      </c>
      <c r="G481" s="1" t="s">
        <v>35</v>
      </c>
      <c r="H481" s="1" t="s">
        <v>4502</v>
      </c>
      <c r="I481" s="1" t="s">
        <v>4503</v>
      </c>
      <c r="J481" s="1" t="s">
        <v>872</v>
      </c>
      <c r="K481" s="2"/>
      <c r="L481" s="1">
        <v>628.0</v>
      </c>
      <c r="M481" s="1"/>
      <c r="N481" s="1">
        <v>5.745616666666667</v>
      </c>
      <c r="O481" s="1" t="s">
        <v>3396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1" t="s">
        <v>15</v>
      </c>
      <c r="B482" s="1" t="s">
        <v>16</v>
      </c>
      <c r="C482" s="1">
        <v>283.0</v>
      </c>
      <c r="D482" s="1">
        <v>0.0</v>
      </c>
      <c r="E482" s="1" t="s">
        <v>4377</v>
      </c>
      <c r="F482" s="1" t="s">
        <v>18</v>
      </c>
      <c r="G482" s="1" t="s">
        <v>19</v>
      </c>
      <c r="H482" s="1" t="s">
        <v>4504</v>
      </c>
      <c r="I482" s="1" t="s">
        <v>4505</v>
      </c>
      <c r="J482" s="1" t="s">
        <v>4506</v>
      </c>
      <c r="K482" s="1" t="s">
        <v>4507</v>
      </c>
      <c r="L482" s="1">
        <v>-15.0</v>
      </c>
      <c r="M482" s="1">
        <v>0.011233333333333333</v>
      </c>
      <c r="N482" s="1">
        <v>5.5014666666666665</v>
      </c>
      <c r="O482" s="1" t="s">
        <v>3396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1" t="s">
        <v>25</v>
      </c>
      <c r="B483" s="1" t="s">
        <v>26</v>
      </c>
      <c r="C483" s="1">
        <v>558.0</v>
      </c>
      <c r="D483" s="1">
        <v>0.0</v>
      </c>
      <c r="E483" s="2"/>
      <c r="F483" s="1" t="s">
        <v>27</v>
      </c>
      <c r="G483" s="1" t="s">
        <v>19</v>
      </c>
      <c r="H483" s="1" t="s">
        <v>4508</v>
      </c>
      <c r="I483" s="1" t="s">
        <v>4509</v>
      </c>
      <c r="J483" s="1" t="s">
        <v>4509</v>
      </c>
      <c r="K483" s="2"/>
      <c r="L483" s="1">
        <v>-12.0</v>
      </c>
      <c r="M483" s="1"/>
      <c r="N483" s="1">
        <v>6.233</v>
      </c>
      <c r="O483" s="1" t="s">
        <v>3372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1" t="s">
        <v>15</v>
      </c>
      <c r="B484" s="1" t="s">
        <v>16</v>
      </c>
      <c r="C484" s="1">
        <v>490.0</v>
      </c>
      <c r="D484" s="1">
        <v>122.0</v>
      </c>
      <c r="E484" s="2"/>
      <c r="F484" s="1" t="s">
        <v>39</v>
      </c>
      <c r="G484" s="1" t="s">
        <v>19</v>
      </c>
      <c r="H484" s="1" t="s">
        <v>4510</v>
      </c>
      <c r="I484" s="1" t="s">
        <v>4511</v>
      </c>
      <c r="J484" s="1" t="s">
        <v>872</v>
      </c>
      <c r="K484" s="2"/>
      <c r="L484" s="1">
        <v>629.0</v>
      </c>
      <c r="M484" s="1"/>
      <c r="N484" s="1">
        <v>9.564683333333333</v>
      </c>
      <c r="O484" s="1" t="s">
        <v>3396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1" t="s">
        <v>55</v>
      </c>
      <c r="B485" s="1" t="s">
        <v>26</v>
      </c>
      <c r="C485" s="1">
        <v>757.0</v>
      </c>
      <c r="D485" s="1">
        <v>0.0</v>
      </c>
      <c r="E485" s="1" t="s">
        <v>4512</v>
      </c>
      <c r="F485" s="1" t="s">
        <v>27</v>
      </c>
      <c r="G485" s="1" t="s">
        <v>19</v>
      </c>
      <c r="H485" s="1" t="s">
        <v>4513</v>
      </c>
      <c r="I485" s="1" t="s">
        <v>4514</v>
      </c>
      <c r="J485" s="1" t="s">
        <v>4514</v>
      </c>
      <c r="K485" s="2"/>
      <c r="L485" s="1">
        <v>-10.0</v>
      </c>
      <c r="M485" s="1"/>
      <c r="N485" s="1">
        <v>9.827366666666666</v>
      </c>
      <c r="O485" s="1" t="s">
        <v>3372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1" t="s">
        <v>44</v>
      </c>
      <c r="B486" s="1" t="s">
        <v>16</v>
      </c>
      <c r="C486" s="1">
        <v>264.0</v>
      </c>
      <c r="D486" s="1">
        <v>0.0</v>
      </c>
      <c r="E486" s="1" t="s">
        <v>45</v>
      </c>
      <c r="F486" s="1" t="s">
        <v>27</v>
      </c>
      <c r="G486" s="1" t="s">
        <v>19</v>
      </c>
      <c r="H486" s="1" t="s">
        <v>4515</v>
      </c>
      <c r="I486" s="1" t="s">
        <v>4516</v>
      </c>
      <c r="J486" s="1" t="s">
        <v>4516</v>
      </c>
      <c r="K486" s="2"/>
      <c r="L486" s="1">
        <v>-6.0</v>
      </c>
      <c r="M486" s="1"/>
      <c r="N486" s="1">
        <v>8.012833333333333</v>
      </c>
      <c r="O486" s="1" t="s">
        <v>3372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1" t="s">
        <v>44</v>
      </c>
      <c r="B487" s="1" t="s">
        <v>16</v>
      </c>
      <c r="C487" s="1">
        <v>568.0</v>
      </c>
      <c r="D487" s="1">
        <v>0.0</v>
      </c>
      <c r="E487" s="1" t="s">
        <v>45</v>
      </c>
      <c r="F487" s="1" t="s">
        <v>27</v>
      </c>
      <c r="G487" s="1" t="s">
        <v>19</v>
      </c>
      <c r="H487" s="1" t="s">
        <v>4517</v>
      </c>
      <c r="I487" s="1" t="s">
        <v>4518</v>
      </c>
      <c r="J487" s="1" t="s">
        <v>4518</v>
      </c>
      <c r="K487" s="2"/>
      <c r="L487" s="1">
        <v>-9.0</v>
      </c>
      <c r="M487" s="1"/>
      <c r="N487" s="1">
        <v>10.414916666666667</v>
      </c>
      <c r="O487" s="1" t="s">
        <v>3372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1" t="s">
        <v>15</v>
      </c>
      <c r="B488" s="1" t="s">
        <v>16</v>
      </c>
      <c r="C488" s="1">
        <v>503.0</v>
      </c>
      <c r="D488" s="1">
        <v>25.0</v>
      </c>
      <c r="E488" s="1" t="s">
        <v>45</v>
      </c>
      <c r="F488" s="1" t="s">
        <v>18</v>
      </c>
      <c r="G488" s="1" t="s">
        <v>19</v>
      </c>
      <c r="H488" s="1" t="s">
        <v>4519</v>
      </c>
      <c r="I488" s="1" t="s">
        <v>4520</v>
      </c>
      <c r="J488" s="1" t="s">
        <v>4521</v>
      </c>
      <c r="K488" s="1" t="s">
        <v>4522</v>
      </c>
      <c r="L488" s="1">
        <v>-18.0</v>
      </c>
      <c r="M488" s="1">
        <v>0.6755</v>
      </c>
      <c r="N488" s="1">
        <v>6.909316666666666</v>
      </c>
      <c r="O488" s="1" t="s">
        <v>3396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1" t="s">
        <v>25</v>
      </c>
      <c r="B489" s="1" t="s">
        <v>26</v>
      </c>
      <c r="C489" s="1">
        <v>675.0</v>
      </c>
      <c r="D489" s="1">
        <v>0.0</v>
      </c>
      <c r="E489" s="2"/>
      <c r="F489" s="1" t="s">
        <v>27</v>
      </c>
      <c r="G489" s="1" t="s">
        <v>19</v>
      </c>
      <c r="H489" s="1" t="s">
        <v>4523</v>
      </c>
      <c r="I489" s="1" t="s">
        <v>4524</v>
      </c>
      <c r="J489" s="1" t="s">
        <v>4524</v>
      </c>
      <c r="K489" s="2"/>
      <c r="L489" s="1">
        <v>-11.0</v>
      </c>
      <c r="M489" s="1"/>
      <c r="N489" s="1">
        <v>8.230716666666666</v>
      </c>
      <c r="O489" s="1" t="s">
        <v>3372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1" t="s">
        <v>55</v>
      </c>
      <c r="B490" s="1" t="s">
        <v>26</v>
      </c>
      <c r="C490" s="1">
        <v>364.0</v>
      </c>
      <c r="D490" s="1">
        <v>0.0</v>
      </c>
      <c r="E490" s="1" t="s">
        <v>146</v>
      </c>
      <c r="F490" s="1" t="s">
        <v>27</v>
      </c>
      <c r="G490" s="1" t="s">
        <v>19</v>
      </c>
      <c r="H490" s="1" t="s">
        <v>4525</v>
      </c>
      <c r="I490" s="1" t="s">
        <v>4526</v>
      </c>
      <c r="J490" s="1" t="s">
        <v>4526</v>
      </c>
      <c r="K490" s="2"/>
      <c r="L490" s="1">
        <v>-5.0</v>
      </c>
      <c r="M490" s="1"/>
      <c r="N490" s="1">
        <v>9.90995</v>
      </c>
      <c r="O490" s="1" t="s">
        <v>3372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1" t="s">
        <v>25</v>
      </c>
      <c r="B491" s="1" t="s">
        <v>26</v>
      </c>
      <c r="C491" s="1">
        <v>563.0</v>
      </c>
      <c r="D491" s="1">
        <v>0.0</v>
      </c>
      <c r="E491" s="2"/>
      <c r="F491" s="1" t="s">
        <v>27</v>
      </c>
      <c r="G491" s="1" t="s">
        <v>19</v>
      </c>
      <c r="H491" s="1" t="s">
        <v>4527</v>
      </c>
      <c r="I491" s="1" t="s">
        <v>4528</v>
      </c>
      <c r="J491" s="1" t="s">
        <v>4528</v>
      </c>
      <c r="K491" s="2"/>
      <c r="L491" s="1">
        <v>-5.0</v>
      </c>
      <c r="M491" s="1"/>
      <c r="N491" s="1">
        <v>14.594283333333333</v>
      </c>
      <c r="O491" s="1" t="s">
        <v>3372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1" t="s">
        <v>15</v>
      </c>
      <c r="B492" s="1" t="s">
        <v>16</v>
      </c>
      <c r="C492" s="1">
        <v>255.0</v>
      </c>
      <c r="D492" s="1">
        <v>54.0</v>
      </c>
      <c r="E492" s="1" t="s">
        <v>4377</v>
      </c>
      <c r="F492" s="1" t="s">
        <v>18</v>
      </c>
      <c r="G492" s="1" t="s">
        <v>19</v>
      </c>
      <c r="H492" s="1" t="s">
        <v>4529</v>
      </c>
      <c r="I492" s="1" t="s">
        <v>4530</v>
      </c>
      <c r="J492" s="1" t="s">
        <v>4531</v>
      </c>
      <c r="K492" s="1" t="s">
        <v>4532</v>
      </c>
      <c r="L492" s="1">
        <v>5.0</v>
      </c>
      <c r="M492" s="1">
        <v>0.005633333333333333</v>
      </c>
      <c r="N492" s="1">
        <v>6.0823833333333335</v>
      </c>
      <c r="O492" s="1" t="s">
        <v>3396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1" t="s">
        <v>55</v>
      </c>
      <c r="B493" s="1" t="s">
        <v>26</v>
      </c>
      <c r="C493" s="1">
        <v>264.0</v>
      </c>
      <c r="D493" s="1">
        <v>0.0</v>
      </c>
      <c r="E493" s="1" t="s">
        <v>4533</v>
      </c>
      <c r="F493" s="1" t="s">
        <v>27</v>
      </c>
      <c r="G493" s="1" t="s">
        <v>19</v>
      </c>
      <c r="H493" s="1" t="s">
        <v>4534</v>
      </c>
      <c r="I493" s="1" t="s">
        <v>4535</v>
      </c>
      <c r="J493" s="1" t="s">
        <v>4535</v>
      </c>
      <c r="K493" s="2"/>
      <c r="L493" s="1">
        <v>0.0</v>
      </c>
      <c r="M493" s="1"/>
      <c r="N493" s="1">
        <v>15.14005</v>
      </c>
      <c r="O493" s="1" t="s">
        <v>3372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1" t="s">
        <v>44</v>
      </c>
      <c r="B494" s="1" t="s">
        <v>16</v>
      </c>
      <c r="C494" s="1">
        <v>434.0</v>
      </c>
      <c r="D494" s="1">
        <v>0.0</v>
      </c>
      <c r="E494" s="1" t="s">
        <v>45</v>
      </c>
      <c r="F494" s="1" t="s">
        <v>27</v>
      </c>
      <c r="G494" s="1" t="s">
        <v>19</v>
      </c>
      <c r="H494" s="1" t="s">
        <v>4536</v>
      </c>
      <c r="I494" s="1" t="s">
        <v>4537</v>
      </c>
      <c r="J494" s="1" t="s">
        <v>4537</v>
      </c>
      <c r="K494" s="2"/>
      <c r="L494" s="1">
        <v>-6.0</v>
      </c>
      <c r="M494" s="1"/>
      <c r="N494" s="1">
        <v>8.010766666666667</v>
      </c>
      <c r="O494" s="1" t="s">
        <v>3372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1" t="s">
        <v>15</v>
      </c>
      <c r="B495" s="1" t="s">
        <v>16</v>
      </c>
      <c r="C495" s="1">
        <v>349.0</v>
      </c>
      <c r="D495" s="1">
        <v>0.0</v>
      </c>
      <c r="E495" s="1" t="s">
        <v>45</v>
      </c>
      <c r="F495" s="1" t="s">
        <v>18</v>
      </c>
      <c r="G495" s="1" t="s">
        <v>19</v>
      </c>
      <c r="H495" s="1" t="s">
        <v>4538</v>
      </c>
      <c r="I495" s="1" t="s">
        <v>4539</v>
      </c>
      <c r="J495" s="1" t="s">
        <v>4540</v>
      </c>
      <c r="K495" s="1" t="s">
        <v>4541</v>
      </c>
      <c r="L495" s="1">
        <v>15.0</v>
      </c>
      <c r="M495" s="1">
        <v>1.2531833333333333</v>
      </c>
      <c r="N495" s="1">
        <v>13.879916666666666</v>
      </c>
      <c r="O495" s="1" t="s">
        <v>3396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1" t="s">
        <v>25</v>
      </c>
      <c r="B496" s="1" t="s">
        <v>26</v>
      </c>
      <c r="C496" s="1">
        <v>922.0</v>
      </c>
      <c r="D496" s="1">
        <v>0.0</v>
      </c>
      <c r="E496" s="2"/>
      <c r="F496" s="1" t="s">
        <v>27</v>
      </c>
      <c r="G496" s="1" t="s">
        <v>19</v>
      </c>
      <c r="H496" s="1" t="s">
        <v>4542</v>
      </c>
      <c r="I496" s="1" t="s">
        <v>4543</v>
      </c>
      <c r="J496" s="1" t="s">
        <v>4543</v>
      </c>
      <c r="K496" s="2"/>
      <c r="L496" s="1">
        <v>-5.0</v>
      </c>
      <c r="M496" s="1"/>
      <c r="N496" s="1">
        <v>14.765616666666666</v>
      </c>
      <c r="O496" s="1" t="s">
        <v>3372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1" t="s">
        <v>25</v>
      </c>
      <c r="B497" s="1" t="s">
        <v>26</v>
      </c>
      <c r="C497" s="1">
        <v>553.0</v>
      </c>
      <c r="D497" s="1">
        <v>0.0</v>
      </c>
      <c r="E497" s="2"/>
      <c r="F497" s="1" t="s">
        <v>27</v>
      </c>
      <c r="G497" s="1" t="s">
        <v>19</v>
      </c>
      <c r="H497" s="1" t="s">
        <v>4544</v>
      </c>
      <c r="I497" s="1" t="s">
        <v>4545</v>
      </c>
      <c r="J497" s="1" t="s">
        <v>4545</v>
      </c>
      <c r="K497" s="2"/>
      <c r="L497" s="1">
        <v>-7.0</v>
      </c>
      <c r="M497" s="1"/>
      <c r="N497" s="1">
        <v>12.96565</v>
      </c>
      <c r="O497" s="1" t="s">
        <v>3372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1" t="s">
        <v>15</v>
      </c>
      <c r="B498" s="1" t="s">
        <v>16</v>
      </c>
      <c r="C498" s="1">
        <v>553.0</v>
      </c>
      <c r="D498" s="1">
        <v>0.0</v>
      </c>
      <c r="E498" s="1" t="s">
        <v>45</v>
      </c>
      <c r="F498" s="1" t="s">
        <v>18</v>
      </c>
      <c r="G498" s="1" t="s">
        <v>35</v>
      </c>
      <c r="H498" s="1" t="s">
        <v>4546</v>
      </c>
      <c r="I498" s="1" t="s">
        <v>4547</v>
      </c>
      <c r="J498" s="1" t="s">
        <v>4548</v>
      </c>
      <c r="K498" s="1" t="s">
        <v>4549</v>
      </c>
      <c r="L498" s="1">
        <v>-2.0</v>
      </c>
      <c r="M498" s="1">
        <v>2.452916666666667</v>
      </c>
      <c r="N498" s="1">
        <v>21.29165</v>
      </c>
      <c r="O498" s="1" t="s">
        <v>3396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1" t="s">
        <v>44</v>
      </c>
      <c r="B499" s="1" t="s">
        <v>16</v>
      </c>
      <c r="C499" s="1">
        <v>329.0</v>
      </c>
      <c r="D499" s="1">
        <v>0.0</v>
      </c>
      <c r="E499" s="1" t="s">
        <v>45</v>
      </c>
      <c r="F499" s="1" t="s">
        <v>27</v>
      </c>
      <c r="G499" s="1" t="s">
        <v>19</v>
      </c>
      <c r="H499" s="1" t="s">
        <v>4550</v>
      </c>
      <c r="I499" s="1" t="s">
        <v>4551</v>
      </c>
      <c r="J499" s="1" t="s">
        <v>4551</v>
      </c>
      <c r="K499" s="2"/>
      <c r="L499" s="1">
        <v>-1.0</v>
      </c>
      <c r="M499" s="1"/>
      <c r="N499" s="1">
        <v>13.12905</v>
      </c>
      <c r="O499" s="1" t="s">
        <v>3372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1" t="s">
        <v>25</v>
      </c>
      <c r="B500" s="1" t="s">
        <v>26</v>
      </c>
      <c r="C500" s="1">
        <v>299.0</v>
      </c>
      <c r="D500" s="1">
        <v>0.0</v>
      </c>
      <c r="E500" s="2"/>
      <c r="F500" s="1" t="s">
        <v>27</v>
      </c>
      <c r="G500" s="1" t="s">
        <v>19</v>
      </c>
      <c r="H500" s="1" t="s">
        <v>4552</v>
      </c>
      <c r="I500" s="1" t="s">
        <v>4553</v>
      </c>
      <c r="J500" s="1" t="s">
        <v>4553</v>
      </c>
      <c r="K500" s="2"/>
      <c r="L500" s="1">
        <v>-8.0</v>
      </c>
      <c r="M500" s="1"/>
      <c r="N500" s="1">
        <v>6.43635</v>
      </c>
      <c r="O500" s="1" t="s">
        <v>3372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1" t="s">
        <v>25</v>
      </c>
      <c r="B501" s="1" t="s">
        <v>26</v>
      </c>
      <c r="C501" s="1">
        <v>299.0</v>
      </c>
      <c r="D501" s="1">
        <v>0.0</v>
      </c>
      <c r="E501" s="2"/>
      <c r="F501" s="1" t="s">
        <v>27</v>
      </c>
      <c r="G501" s="1" t="s">
        <v>19</v>
      </c>
      <c r="H501" s="1" t="s">
        <v>4554</v>
      </c>
      <c r="I501" s="1" t="s">
        <v>4555</v>
      </c>
      <c r="J501" s="1" t="s">
        <v>4555</v>
      </c>
      <c r="K501" s="2"/>
      <c r="L501" s="1">
        <v>-7.0</v>
      </c>
      <c r="M501" s="1"/>
      <c r="N501" s="1">
        <v>7.922633333333334</v>
      </c>
      <c r="O501" s="1" t="s">
        <v>3372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1" t="s">
        <v>15</v>
      </c>
      <c r="B502" s="1" t="s">
        <v>16</v>
      </c>
      <c r="C502" s="1">
        <v>829.0</v>
      </c>
      <c r="D502" s="1">
        <v>0.0</v>
      </c>
      <c r="E502" s="1" t="s">
        <v>4377</v>
      </c>
      <c r="F502" s="1" t="s">
        <v>18</v>
      </c>
      <c r="G502" s="1" t="s">
        <v>19</v>
      </c>
      <c r="H502" s="1" t="s">
        <v>4556</v>
      </c>
      <c r="I502" s="1" t="s">
        <v>4557</v>
      </c>
      <c r="J502" s="1" t="s">
        <v>4558</v>
      </c>
      <c r="K502" s="1" t="s">
        <v>4559</v>
      </c>
      <c r="L502" s="1">
        <v>0.0</v>
      </c>
      <c r="M502" s="1">
        <v>0.005433333333333333</v>
      </c>
      <c r="N502" s="1">
        <v>12.364116666666666</v>
      </c>
      <c r="O502" s="1" t="s">
        <v>3396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1" t="s">
        <v>44</v>
      </c>
      <c r="B503" s="1" t="s">
        <v>16</v>
      </c>
      <c r="C503" s="1">
        <v>366.0</v>
      </c>
      <c r="D503" s="1">
        <v>0.0</v>
      </c>
      <c r="E503" s="1" t="s">
        <v>45</v>
      </c>
      <c r="F503" s="1" t="s">
        <v>27</v>
      </c>
      <c r="G503" s="1" t="s">
        <v>19</v>
      </c>
      <c r="H503" s="1" t="s">
        <v>4560</v>
      </c>
      <c r="I503" s="1" t="s">
        <v>4561</v>
      </c>
      <c r="J503" s="1" t="s">
        <v>4561</v>
      </c>
      <c r="K503" s="2"/>
      <c r="L503" s="1">
        <v>1.0</v>
      </c>
      <c r="M503" s="1"/>
      <c r="N503" s="1">
        <v>16.899116666666668</v>
      </c>
      <c r="O503" s="1" t="s">
        <v>3372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1" t="s">
        <v>44</v>
      </c>
      <c r="B504" s="1" t="s">
        <v>16</v>
      </c>
      <c r="C504" s="3">
        <v>807.0</v>
      </c>
      <c r="D504" s="1">
        <v>0.0</v>
      </c>
      <c r="E504" s="1" t="s">
        <v>45</v>
      </c>
      <c r="F504" s="1" t="s">
        <v>27</v>
      </c>
      <c r="G504" s="1" t="s">
        <v>19</v>
      </c>
      <c r="H504" s="1" t="s">
        <v>4562</v>
      </c>
      <c r="I504" s="1" t="s">
        <v>4563</v>
      </c>
      <c r="J504" s="1" t="s">
        <v>4563</v>
      </c>
      <c r="K504" s="2"/>
      <c r="L504" s="1">
        <v>-9.0</v>
      </c>
      <c r="M504" s="1"/>
      <c r="N504" s="1">
        <v>10.4322</v>
      </c>
      <c r="O504" s="1" t="s">
        <v>3372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1" t="s">
        <v>15</v>
      </c>
      <c r="B505" s="1" t="s">
        <v>16</v>
      </c>
      <c r="C505" s="1">
        <v>299.0</v>
      </c>
      <c r="D505" s="1">
        <v>75.0</v>
      </c>
      <c r="E505" s="2"/>
      <c r="F505" s="1" t="s">
        <v>39</v>
      </c>
      <c r="G505" s="1" t="s">
        <v>19</v>
      </c>
      <c r="H505" s="1" t="s">
        <v>4564</v>
      </c>
      <c r="I505" s="1" t="s">
        <v>4565</v>
      </c>
      <c r="J505" s="1" t="s">
        <v>872</v>
      </c>
      <c r="K505" s="2"/>
      <c r="L505" s="1">
        <v>694.0</v>
      </c>
      <c r="M505" s="1"/>
      <c r="N505" s="1">
        <v>7.069633333333333</v>
      </c>
      <c r="O505" s="1" t="s">
        <v>3396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1" t="s">
        <v>15</v>
      </c>
      <c r="B506" s="1" t="s">
        <v>16</v>
      </c>
      <c r="C506" s="1">
        <v>247.0</v>
      </c>
      <c r="D506" s="1">
        <v>62.0</v>
      </c>
      <c r="E506" s="2"/>
      <c r="F506" s="1" t="s">
        <v>39</v>
      </c>
      <c r="G506" s="1" t="s">
        <v>52</v>
      </c>
      <c r="H506" s="1" t="s">
        <v>4566</v>
      </c>
      <c r="I506" s="1" t="s">
        <v>4567</v>
      </c>
      <c r="J506" s="1" t="s">
        <v>872</v>
      </c>
      <c r="K506" s="2"/>
      <c r="L506" s="1">
        <v>693.0</v>
      </c>
      <c r="M506" s="1"/>
      <c r="N506" s="1">
        <v>9.263433333333333</v>
      </c>
      <c r="O506" s="1" t="s">
        <v>3396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1" t="s">
        <v>15</v>
      </c>
      <c r="B507" s="1" t="s">
        <v>16</v>
      </c>
      <c r="C507" s="1">
        <v>628.0</v>
      </c>
      <c r="D507" s="1">
        <v>0.0</v>
      </c>
      <c r="E507" s="1" t="s">
        <v>4377</v>
      </c>
      <c r="F507" s="1" t="s">
        <v>18</v>
      </c>
      <c r="G507" s="1" t="s">
        <v>19</v>
      </c>
      <c r="H507" s="1" t="s">
        <v>4568</v>
      </c>
      <c r="I507" s="1" t="s">
        <v>4569</v>
      </c>
      <c r="J507" s="1" t="s">
        <v>4570</v>
      </c>
      <c r="K507" s="1" t="s">
        <v>4571</v>
      </c>
      <c r="L507" s="1">
        <v>10.0</v>
      </c>
      <c r="M507" s="1">
        <v>0.010883333333333333</v>
      </c>
      <c r="N507" s="1">
        <v>40.4414</v>
      </c>
      <c r="O507" s="1" t="s">
        <v>3396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1" t="s">
        <v>25</v>
      </c>
      <c r="B508" s="1" t="s">
        <v>26</v>
      </c>
      <c r="C508" s="1">
        <v>612.0</v>
      </c>
      <c r="D508" s="1">
        <v>0.0</v>
      </c>
      <c r="E508" s="2"/>
      <c r="F508" s="1" t="s">
        <v>27</v>
      </c>
      <c r="G508" s="1" t="s">
        <v>35</v>
      </c>
      <c r="H508" s="1" t="s">
        <v>4572</v>
      </c>
      <c r="I508" s="1" t="s">
        <v>4573</v>
      </c>
      <c r="J508" s="1" t="s">
        <v>4573</v>
      </c>
      <c r="K508" s="2"/>
      <c r="L508" s="1">
        <v>-8.0</v>
      </c>
      <c r="M508" s="1"/>
      <c r="N508" s="1">
        <v>10.124233333333333</v>
      </c>
      <c r="O508" s="1" t="s">
        <v>3372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1" t="s">
        <v>15</v>
      </c>
      <c r="B509" s="1" t="s">
        <v>867</v>
      </c>
      <c r="C509" s="1">
        <v>223.0</v>
      </c>
      <c r="D509" s="1">
        <v>56.0</v>
      </c>
      <c r="E509" s="2"/>
      <c r="F509" s="1" t="s">
        <v>39</v>
      </c>
      <c r="G509" s="1" t="s">
        <v>35</v>
      </c>
      <c r="H509" s="1" t="s">
        <v>4574</v>
      </c>
      <c r="I509" s="1" t="s">
        <v>4575</v>
      </c>
      <c r="J509" s="1" t="s">
        <v>4575</v>
      </c>
      <c r="K509" s="2"/>
      <c r="L509" s="1">
        <v>-11.0</v>
      </c>
      <c r="M509" s="1"/>
      <c r="N509" s="1">
        <v>7.263416666666667</v>
      </c>
      <c r="O509" s="1" t="s">
        <v>3396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1" t="s">
        <v>44</v>
      </c>
      <c r="B510" s="1" t="s">
        <v>16</v>
      </c>
      <c r="C510" s="1">
        <v>273.0</v>
      </c>
      <c r="D510" s="1">
        <v>0.0</v>
      </c>
      <c r="E510" s="1" t="s">
        <v>45</v>
      </c>
      <c r="F510" s="1" t="s">
        <v>27</v>
      </c>
      <c r="G510" s="1" t="s">
        <v>19</v>
      </c>
      <c r="H510" s="1" t="s">
        <v>4576</v>
      </c>
      <c r="I510" s="1" t="s">
        <v>4577</v>
      </c>
      <c r="J510" s="1" t="s">
        <v>4577</v>
      </c>
      <c r="K510" s="2"/>
      <c r="L510" s="1">
        <v>-9.0</v>
      </c>
      <c r="M510" s="1"/>
      <c r="N510" s="1">
        <v>5.411416666666667</v>
      </c>
      <c r="O510" s="1" t="s">
        <v>3372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1" t="s">
        <v>38</v>
      </c>
      <c r="B511" s="1" t="s">
        <v>16</v>
      </c>
      <c r="C511" s="1">
        <v>20.0</v>
      </c>
      <c r="D511" s="1">
        <v>30.0</v>
      </c>
      <c r="E511" s="2"/>
      <c r="F511" s="1" t="s">
        <v>39</v>
      </c>
      <c r="G511" s="1" t="s">
        <v>35</v>
      </c>
      <c r="H511" s="1" t="s">
        <v>4578</v>
      </c>
      <c r="I511" s="1" t="s">
        <v>4579</v>
      </c>
      <c r="J511" s="1" t="s">
        <v>872</v>
      </c>
      <c r="K511" s="2"/>
      <c r="L511" s="1">
        <v>723.0</v>
      </c>
      <c r="M511" s="1"/>
      <c r="N511" s="1">
        <v>0.5161833333333333</v>
      </c>
      <c r="O511" s="1" t="s">
        <v>43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1" t="s">
        <v>38</v>
      </c>
      <c r="B512" s="1" t="s">
        <v>16</v>
      </c>
      <c r="C512" s="1">
        <v>124.5</v>
      </c>
      <c r="D512" s="1">
        <v>124.5</v>
      </c>
      <c r="E512" s="2"/>
      <c r="F512" s="1" t="s">
        <v>39</v>
      </c>
      <c r="G512" s="1" t="s">
        <v>35</v>
      </c>
      <c r="H512" s="1" t="s">
        <v>4580</v>
      </c>
      <c r="I512" s="1" t="s">
        <v>4581</v>
      </c>
      <c r="J512" s="1" t="s">
        <v>872</v>
      </c>
      <c r="K512" s="2"/>
      <c r="L512" s="1">
        <v>727.0</v>
      </c>
      <c r="M512" s="1"/>
      <c r="N512" s="1">
        <v>4.622966666666667</v>
      </c>
      <c r="O512" s="1" t="s">
        <v>43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1" t="s">
        <v>15</v>
      </c>
      <c r="B513" s="1" t="s">
        <v>16</v>
      </c>
      <c r="C513" s="1">
        <v>791.0</v>
      </c>
      <c r="D513" s="1">
        <v>0.0</v>
      </c>
      <c r="E513" s="1" t="s">
        <v>45</v>
      </c>
      <c r="F513" s="1" t="s">
        <v>18</v>
      </c>
      <c r="G513" s="1" t="s">
        <v>19</v>
      </c>
      <c r="H513" s="1" t="s">
        <v>4582</v>
      </c>
      <c r="I513" s="1" t="s">
        <v>4583</v>
      </c>
      <c r="J513" s="1" t="s">
        <v>4584</v>
      </c>
      <c r="K513" s="1" t="s">
        <v>4585</v>
      </c>
      <c r="L513" s="1">
        <v>-6.0</v>
      </c>
      <c r="M513" s="1">
        <v>1.491</v>
      </c>
      <c r="N513" s="1">
        <v>8.346533333333333</v>
      </c>
      <c r="O513" s="1" t="s">
        <v>3396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1" t="s">
        <v>15</v>
      </c>
      <c r="B514" s="1" t="s">
        <v>16</v>
      </c>
      <c r="C514" s="1">
        <v>366.0</v>
      </c>
      <c r="D514" s="1">
        <v>62.0</v>
      </c>
      <c r="E514" s="2"/>
      <c r="F514" s="1" t="s">
        <v>39</v>
      </c>
      <c r="G514" s="1" t="s">
        <v>52</v>
      </c>
      <c r="H514" s="1" t="s">
        <v>4586</v>
      </c>
      <c r="I514" s="1" t="s">
        <v>4587</v>
      </c>
      <c r="J514" s="1" t="s">
        <v>872</v>
      </c>
      <c r="K514" s="2"/>
      <c r="L514" s="1">
        <v>720.0</v>
      </c>
      <c r="M514" s="1"/>
      <c r="N514" s="1">
        <v>9.6288</v>
      </c>
      <c r="O514" s="1" t="s">
        <v>3396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1" t="s">
        <v>44</v>
      </c>
      <c r="B515" s="1" t="s">
        <v>16</v>
      </c>
      <c r="C515" s="1">
        <v>747.0</v>
      </c>
      <c r="D515" s="1">
        <v>0.0</v>
      </c>
      <c r="E515" s="1" t="s">
        <v>45</v>
      </c>
      <c r="F515" s="1" t="s">
        <v>27</v>
      </c>
      <c r="G515" s="1" t="s">
        <v>19</v>
      </c>
      <c r="H515" s="1" t="s">
        <v>4588</v>
      </c>
      <c r="I515" s="1" t="s">
        <v>4589</v>
      </c>
      <c r="J515" s="1" t="s">
        <v>4589</v>
      </c>
      <c r="K515" s="2"/>
      <c r="L515" s="1">
        <v>-12.0</v>
      </c>
      <c r="M515" s="1"/>
      <c r="N515" s="1">
        <v>7.952883333333333</v>
      </c>
      <c r="O515" s="1" t="s">
        <v>3372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1" t="s">
        <v>15</v>
      </c>
      <c r="B516" s="1" t="s">
        <v>16</v>
      </c>
      <c r="C516" s="1">
        <v>258.0</v>
      </c>
      <c r="D516" s="1">
        <v>0.0</v>
      </c>
      <c r="E516" s="2"/>
      <c r="F516" s="1" t="s">
        <v>39</v>
      </c>
      <c r="G516" s="1" t="s">
        <v>52</v>
      </c>
      <c r="H516" s="1" t="s">
        <v>4590</v>
      </c>
      <c r="I516" s="1" t="s">
        <v>4591</v>
      </c>
      <c r="J516" s="1" t="s">
        <v>872</v>
      </c>
      <c r="K516" s="2"/>
      <c r="L516" s="1">
        <v>674.0</v>
      </c>
      <c r="M516" s="1"/>
      <c r="N516" s="1">
        <v>69.72213333333333</v>
      </c>
      <c r="O516" s="1" t="s">
        <v>3396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1" t="s">
        <v>38</v>
      </c>
      <c r="B517" s="1" t="s">
        <v>16</v>
      </c>
      <c r="C517" s="1">
        <v>364.0</v>
      </c>
      <c r="D517" s="1">
        <v>0.0</v>
      </c>
      <c r="E517" s="2"/>
      <c r="F517" s="1" t="s">
        <v>39</v>
      </c>
      <c r="G517" s="1" t="s">
        <v>35</v>
      </c>
      <c r="H517" s="1" t="s">
        <v>4592</v>
      </c>
      <c r="I517" s="1" t="s">
        <v>4593</v>
      </c>
      <c r="J517" s="1" t="s">
        <v>872</v>
      </c>
      <c r="K517" s="2"/>
      <c r="L517" s="1">
        <v>734.0</v>
      </c>
      <c r="M517" s="1"/>
      <c r="N517" s="1">
        <v>8.574133333333334</v>
      </c>
      <c r="O517" s="1" t="s">
        <v>43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1" t="s">
        <v>44</v>
      </c>
      <c r="B518" s="1" t="s">
        <v>16</v>
      </c>
      <c r="C518" s="1">
        <v>319.0</v>
      </c>
      <c r="D518" s="1">
        <v>0.0</v>
      </c>
      <c r="E518" s="1" t="s">
        <v>45</v>
      </c>
      <c r="F518" s="1" t="s">
        <v>27</v>
      </c>
      <c r="G518" s="1" t="s">
        <v>19</v>
      </c>
      <c r="H518" s="1" t="s">
        <v>4594</v>
      </c>
      <c r="I518" s="1" t="s">
        <v>4595</v>
      </c>
      <c r="J518" s="1" t="s">
        <v>4595</v>
      </c>
      <c r="K518" s="2"/>
      <c r="L518" s="1">
        <v>-9.0</v>
      </c>
      <c r="M518" s="1"/>
      <c r="N518" s="1">
        <v>6.167483333333333</v>
      </c>
      <c r="O518" s="1" t="s">
        <v>3372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1" t="s">
        <v>44</v>
      </c>
      <c r="B519" s="1" t="s">
        <v>16</v>
      </c>
      <c r="C519" s="1">
        <v>612.0</v>
      </c>
      <c r="D519" s="1">
        <v>0.0</v>
      </c>
      <c r="E519" s="1" t="s">
        <v>45</v>
      </c>
      <c r="F519" s="1" t="s">
        <v>27</v>
      </c>
      <c r="G519" s="1" t="s">
        <v>19</v>
      </c>
      <c r="H519" s="1" t="s">
        <v>4596</v>
      </c>
      <c r="I519" s="1" t="s">
        <v>4597</v>
      </c>
      <c r="J519" s="1" t="s">
        <v>4597</v>
      </c>
      <c r="K519" s="2"/>
      <c r="L519" s="1">
        <v>-7.0</v>
      </c>
      <c r="M519" s="1"/>
      <c r="N519" s="1">
        <v>12.629516666666667</v>
      </c>
      <c r="O519" s="1" t="s">
        <v>3372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1" t="s">
        <v>15</v>
      </c>
      <c r="B520" s="1" t="s">
        <v>16</v>
      </c>
      <c r="C520" s="1">
        <v>418.0</v>
      </c>
      <c r="D520" s="1">
        <v>100.0</v>
      </c>
      <c r="E520" s="2"/>
      <c r="F520" s="1" t="s">
        <v>39</v>
      </c>
      <c r="G520" s="1" t="s">
        <v>19</v>
      </c>
      <c r="H520" s="1" t="s">
        <v>4598</v>
      </c>
      <c r="I520" s="1" t="s">
        <v>4599</v>
      </c>
      <c r="J520" s="1" t="s">
        <v>872</v>
      </c>
      <c r="K520" s="2"/>
      <c r="L520" s="1">
        <v>733.0</v>
      </c>
      <c r="M520" s="1"/>
      <c r="N520" s="1">
        <v>9.478383333333333</v>
      </c>
      <c r="O520" s="1" t="s">
        <v>3396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1" t="s">
        <v>15</v>
      </c>
      <c r="B521" s="1" t="s">
        <v>16</v>
      </c>
      <c r="C521" s="1">
        <v>349.0</v>
      </c>
      <c r="D521" s="1">
        <v>0.0</v>
      </c>
      <c r="E521" s="1" t="s">
        <v>4377</v>
      </c>
      <c r="F521" s="1" t="s">
        <v>18</v>
      </c>
      <c r="G521" s="1" t="s">
        <v>19</v>
      </c>
      <c r="H521" s="1" t="s">
        <v>4600</v>
      </c>
      <c r="I521" s="1" t="s">
        <v>4601</v>
      </c>
      <c r="J521" s="1" t="s">
        <v>4602</v>
      </c>
      <c r="K521" s="1" t="s">
        <v>4603</v>
      </c>
      <c r="L521" s="1">
        <v>-10.0</v>
      </c>
      <c r="M521" s="1">
        <v>0.00435</v>
      </c>
      <c r="N521" s="1">
        <v>10.913266666666667</v>
      </c>
      <c r="O521" s="1" t="s">
        <v>3396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1" t="s">
        <v>15</v>
      </c>
      <c r="B522" s="1" t="s">
        <v>16</v>
      </c>
      <c r="C522" s="1">
        <v>577.0</v>
      </c>
      <c r="D522" s="1">
        <v>0.0</v>
      </c>
      <c r="E522" s="1" t="s">
        <v>4377</v>
      </c>
      <c r="F522" s="1" t="s">
        <v>18</v>
      </c>
      <c r="G522" s="1" t="s">
        <v>19</v>
      </c>
      <c r="H522" s="1" t="s">
        <v>4604</v>
      </c>
      <c r="I522" s="1" t="s">
        <v>4605</v>
      </c>
      <c r="J522" s="1" t="s">
        <v>4606</v>
      </c>
      <c r="K522" s="1" t="s">
        <v>4607</v>
      </c>
      <c r="L522" s="1">
        <v>-4.0</v>
      </c>
      <c r="M522" s="1">
        <v>0.008433333333333333</v>
      </c>
      <c r="N522" s="1">
        <v>8.2397</v>
      </c>
      <c r="O522" s="1" t="s">
        <v>3396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1" t="s">
        <v>15</v>
      </c>
      <c r="B523" s="1" t="s">
        <v>16</v>
      </c>
      <c r="C523" s="1">
        <v>583.0</v>
      </c>
      <c r="D523" s="1">
        <v>23.0</v>
      </c>
      <c r="E523" s="1" t="s">
        <v>4377</v>
      </c>
      <c r="F523" s="1" t="s">
        <v>18</v>
      </c>
      <c r="G523" s="1" t="s">
        <v>19</v>
      </c>
      <c r="H523" s="1" t="s">
        <v>4608</v>
      </c>
      <c r="I523" s="1" t="s">
        <v>4609</v>
      </c>
      <c r="J523" s="1" t="s">
        <v>4610</v>
      </c>
      <c r="K523" s="1" t="s">
        <v>4611</v>
      </c>
      <c r="L523" s="1">
        <v>13.0</v>
      </c>
      <c r="M523" s="1">
        <v>0.0086</v>
      </c>
      <c r="N523" s="1">
        <v>10.268583333333334</v>
      </c>
      <c r="O523" s="1" t="s">
        <v>3396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1" t="s">
        <v>25</v>
      </c>
      <c r="B524" s="1" t="s">
        <v>26</v>
      </c>
      <c r="C524" s="1">
        <v>528.0</v>
      </c>
      <c r="D524" s="1">
        <v>0.0</v>
      </c>
      <c r="E524" s="2"/>
      <c r="F524" s="1" t="s">
        <v>27</v>
      </c>
      <c r="G524" s="1" t="s">
        <v>19</v>
      </c>
      <c r="H524" s="1" t="s">
        <v>4612</v>
      </c>
      <c r="I524" s="1" t="s">
        <v>4613</v>
      </c>
      <c r="J524" s="1" t="s">
        <v>4613</v>
      </c>
      <c r="K524" s="2"/>
      <c r="L524" s="1">
        <v>-14.0</v>
      </c>
      <c r="M524" s="1"/>
      <c r="N524" s="1">
        <v>5.3360666666666665</v>
      </c>
      <c r="O524" s="1" t="s">
        <v>3372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1" t="s">
        <v>44</v>
      </c>
      <c r="B525" s="1" t="s">
        <v>16</v>
      </c>
      <c r="C525" s="1">
        <v>976.0</v>
      </c>
      <c r="D525" s="1">
        <v>0.0</v>
      </c>
      <c r="E525" s="1" t="s">
        <v>45</v>
      </c>
      <c r="F525" s="1" t="s">
        <v>27</v>
      </c>
      <c r="G525" s="1" t="s">
        <v>19</v>
      </c>
      <c r="H525" s="1" t="s">
        <v>4614</v>
      </c>
      <c r="I525" s="1" t="s">
        <v>4615</v>
      </c>
      <c r="J525" s="1" t="s">
        <v>4615</v>
      </c>
      <c r="K525" s="2"/>
      <c r="L525" s="1">
        <v>-9.0</v>
      </c>
      <c r="M525" s="1"/>
      <c r="N525" s="1">
        <v>10.160816666666667</v>
      </c>
      <c r="O525" s="1" t="s">
        <v>3372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1" t="s">
        <v>25</v>
      </c>
      <c r="B526" s="1" t="s">
        <v>26</v>
      </c>
      <c r="C526" s="1">
        <v>433.0</v>
      </c>
      <c r="D526" s="1">
        <v>0.0</v>
      </c>
      <c r="E526" s="2"/>
      <c r="F526" s="1" t="s">
        <v>27</v>
      </c>
      <c r="G526" s="1" t="s">
        <v>19</v>
      </c>
      <c r="H526" s="1" t="s">
        <v>4616</v>
      </c>
      <c r="I526" s="1" t="s">
        <v>4617</v>
      </c>
      <c r="J526" s="1" t="s">
        <v>4617</v>
      </c>
      <c r="K526" s="2"/>
      <c r="L526" s="1">
        <v>-8.0</v>
      </c>
      <c r="M526" s="1"/>
      <c r="N526" s="1">
        <v>6.10675</v>
      </c>
      <c r="O526" s="1" t="s">
        <v>3372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1" t="s">
        <v>55</v>
      </c>
      <c r="B527" s="1" t="s">
        <v>26</v>
      </c>
      <c r="C527" s="3">
        <v>329.0</v>
      </c>
      <c r="D527" s="1">
        <v>0.0</v>
      </c>
      <c r="E527" s="1" t="s">
        <v>4618</v>
      </c>
      <c r="F527" s="1" t="s">
        <v>27</v>
      </c>
      <c r="G527" s="1" t="s">
        <v>19</v>
      </c>
      <c r="H527" s="1" t="s">
        <v>4619</v>
      </c>
      <c r="I527" s="1" t="s">
        <v>4620</v>
      </c>
      <c r="J527" s="1" t="s">
        <v>4620</v>
      </c>
      <c r="K527" s="2"/>
      <c r="L527" s="1">
        <v>-9.0</v>
      </c>
      <c r="M527" s="1"/>
      <c r="N527" s="1">
        <v>5.28365</v>
      </c>
      <c r="O527" s="1" t="s">
        <v>3372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1" t="s">
        <v>44</v>
      </c>
      <c r="B528" s="1" t="s">
        <v>16</v>
      </c>
      <c r="C528" s="1">
        <v>329.0</v>
      </c>
      <c r="D528" s="1">
        <v>0.0</v>
      </c>
      <c r="E528" s="1" t="s">
        <v>45</v>
      </c>
      <c r="F528" s="1" t="s">
        <v>27</v>
      </c>
      <c r="G528" s="1" t="s">
        <v>19</v>
      </c>
      <c r="H528" s="1" t="s">
        <v>4621</v>
      </c>
      <c r="I528" s="1" t="s">
        <v>4622</v>
      </c>
      <c r="J528" s="1" t="s">
        <v>4622</v>
      </c>
      <c r="K528" s="2"/>
      <c r="L528" s="1">
        <v>-5.0</v>
      </c>
      <c r="M528" s="1"/>
      <c r="N528" s="1">
        <v>9.3444</v>
      </c>
      <c r="O528" s="1" t="s">
        <v>3372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1" t="s">
        <v>15</v>
      </c>
      <c r="B529" s="1" t="s">
        <v>16</v>
      </c>
      <c r="C529" s="1">
        <v>519.0</v>
      </c>
      <c r="D529" s="1">
        <v>31.0</v>
      </c>
      <c r="E529" s="1" t="s">
        <v>4377</v>
      </c>
      <c r="F529" s="1" t="s">
        <v>18</v>
      </c>
      <c r="G529" s="1" t="s">
        <v>19</v>
      </c>
      <c r="H529" s="1" t="s">
        <v>4623</v>
      </c>
      <c r="I529" s="1" t="s">
        <v>4624</v>
      </c>
      <c r="J529" s="1" t="s">
        <v>4625</v>
      </c>
      <c r="K529" s="1" t="s">
        <v>4626</v>
      </c>
      <c r="L529" s="1">
        <v>3.0</v>
      </c>
      <c r="M529" s="1">
        <v>0.006683333333333334</v>
      </c>
      <c r="N529" s="1">
        <v>10.933166666666667</v>
      </c>
      <c r="O529" s="1" t="s">
        <v>3396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1" t="s">
        <v>15</v>
      </c>
      <c r="B530" s="1" t="s">
        <v>16</v>
      </c>
      <c r="C530" s="1">
        <v>957.0</v>
      </c>
      <c r="D530" s="1">
        <v>239.0</v>
      </c>
      <c r="E530" s="2"/>
      <c r="F530" s="1" t="s">
        <v>39</v>
      </c>
      <c r="G530" s="1" t="s">
        <v>19</v>
      </c>
      <c r="H530" s="1" t="s">
        <v>4627</v>
      </c>
      <c r="I530" s="1" t="s">
        <v>4628</v>
      </c>
      <c r="J530" s="1" t="s">
        <v>872</v>
      </c>
      <c r="K530" s="2"/>
      <c r="L530" s="1">
        <v>772.0</v>
      </c>
      <c r="M530" s="1"/>
      <c r="N530" s="1">
        <v>11.13535</v>
      </c>
      <c r="O530" s="1" t="s">
        <v>3396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1" t="s">
        <v>44</v>
      </c>
      <c r="B531" s="1" t="s">
        <v>16</v>
      </c>
      <c r="C531" s="1">
        <v>329.0</v>
      </c>
      <c r="D531" s="1">
        <v>0.0</v>
      </c>
      <c r="E531" s="1" t="s">
        <v>45</v>
      </c>
      <c r="F531" s="1" t="s">
        <v>27</v>
      </c>
      <c r="G531" s="1" t="s">
        <v>19</v>
      </c>
      <c r="H531" s="1" t="s">
        <v>4629</v>
      </c>
      <c r="I531" s="1" t="s">
        <v>4630</v>
      </c>
      <c r="J531" s="1" t="s">
        <v>4630</v>
      </c>
      <c r="K531" s="2"/>
      <c r="L531" s="1">
        <v>-10.0</v>
      </c>
      <c r="M531" s="1"/>
      <c r="N531" s="1">
        <v>7.31755</v>
      </c>
      <c r="O531" s="1" t="s">
        <v>3372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1" t="s">
        <v>25</v>
      </c>
      <c r="B532" s="1" t="s">
        <v>26</v>
      </c>
      <c r="C532" s="1">
        <v>449.0</v>
      </c>
      <c r="D532" s="1">
        <v>0.0</v>
      </c>
      <c r="E532" s="2"/>
      <c r="F532" s="1" t="s">
        <v>27</v>
      </c>
      <c r="G532" s="1" t="s">
        <v>35</v>
      </c>
      <c r="H532" s="1" t="s">
        <v>4631</v>
      </c>
      <c r="I532" s="1" t="s">
        <v>4632</v>
      </c>
      <c r="J532" s="1" t="s">
        <v>4632</v>
      </c>
      <c r="K532" s="2"/>
      <c r="L532" s="1">
        <v>-5.0</v>
      </c>
      <c r="M532" s="1"/>
      <c r="N532" s="1">
        <v>9.24585</v>
      </c>
      <c r="O532" s="1" t="s">
        <v>3372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1" t="s">
        <v>15</v>
      </c>
      <c r="B533" s="1" t="s">
        <v>16</v>
      </c>
      <c r="C533" s="1">
        <v>618.0</v>
      </c>
      <c r="D533" s="1">
        <v>0.0</v>
      </c>
      <c r="E533" s="1" t="s">
        <v>4377</v>
      </c>
      <c r="F533" s="1" t="s">
        <v>18</v>
      </c>
      <c r="G533" s="1" t="s">
        <v>19</v>
      </c>
      <c r="H533" s="1" t="s">
        <v>4633</v>
      </c>
      <c r="I533" s="1" t="s">
        <v>4634</v>
      </c>
      <c r="J533" s="1" t="s">
        <v>4635</v>
      </c>
      <c r="K533" s="1" t="s">
        <v>4636</v>
      </c>
      <c r="L533" s="1">
        <v>4.0</v>
      </c>
      <c r="M533" s="1">
        <v>0.0066</v>
      </c>
      <c r="N533" s="1">
        <v>7.531866666666667</v>
      </c>
      <c r="O533" s="1" t="s">
        <v>3396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1" t="s">
        <v>15</v>
      </c>
      <c r="B534" s="1" t="s">
        <v>16</v>
      </c>
      <c r="C534" s="1">
        <v>572.0</v>
      </c>
      <c r="D534" s="1">
        <v>36.0</v>
      </c>
      <c r="E534" s="1" t="s">
        <v>4377</v>
      </c>
      <c r="F534" s="1" t="s">
        <v>18</v>
      </c>
      <c r="G534" s="1" t="s">
        <v>19</v>
      </c>
      <c r="H534" s="1" t="s">
        <v>4637</v>
      </c>
      <c r="I534" s="1" t="s">
        <v>4638</v>
      </c>
      <c r="J534" s="1" t="s">
        <v>4639</v>
      </c>
      <c r="K534" s="1" t="s">
        <v>4640</v>
      </c>
      <c r="L534" s="1">
        <v>13.0</v>
      </c>
      <c r="M534" s="1">
        <v>0.005166666666666667</v>
      </c>
      <c r="N534" s="1">
        <v>14.796016666666667</v>
      </c>
      <c r="O534" s="1" t="s">
        <v>3396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1" t="s">
        <v>15</v>
      </c>
      <c r="B535" s="1" t="s">
        <v>16</v>
      </c>
      <c r="C535" s="1">
        <v>329.0</v>
      </c>
      <c r="D535" s="1">
        <v>0.0</v>
      </c>
      <c r="E535" s="1" t="s">
        <v>4377</v>
      </c>
      <c r="F535" s="1" t="s">
        <v>18</v>
      </c>
      <c r="G535" s="1" t="s">
        <v>19</v>
      </c>
      <c r="H535" s="1" t="s">
        <v>4641</v>
      </c>
      <c r="I535" s="1" t="s">
        <v>4642</v>
      </c>
      <c r="J535" s="1" t="s">
        <v>4643</v>
      </c>
      <c r="K535" s="1" t="s">
        <v>4644</v>
      </c>
      <c r="L535" s="1">
        <v>13.0</v>
      </c>
      <c r="M535" s="1">
        <v>0.0052</v>
      </c>
      <c r="N535" s="1">
        <v>12.455816666666667</v>
      </c>
      <c r="O535" s="1" t="s">
        <v>3396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1" t="s">
        <v>44</v>
      </c>
      <c r="B536" s="1" t="s">
        <v>16</v>
      </c>
      <c r="C536" s="1">
        <v>376.0</v>
      </c>
      <c r="D536" s="1">
        <v>0.0</v>
      </c>
      <c r="E536" s="1" t="s">
        <v>45</v>
      </c>
      <c r="F536" s="1" t="s">
        <v>27</v>
      </c>
      <c r="G536" s="1" t="s">
        <v>19</v>
      </c>
      <c r="H536" s="1" t="s">
        <v>4645</v>
      </c>
      <c r="I536" s="1" t="s">
        <v>4646</v>
      </c>
      <c r="J536" s="1" t="s">
        <v>4646</v>
      </c>
      <c r="K536" s="2"/>
      <c r="L536" s="1">
        <v>-4.0</v>
      </c>
      <c r="M536" s="1"/>
      <c r="N536" s="1">
        <v>10.503933333333332</v>
      </c>
      <c r="O536" s="1" t="s">
        <v>3372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1" t="s">
        <v>15</v>
      </c>
      <c r="B537" s="1" t="s">
        <v>16</v>
      </c>
      <c r="C537" s="1">
        <v>250.0</v>
      </c>
      <c r="D537" s="1">
        <v>0.0</v>
      </c>
      <c r="E537" s="1" t="s">
        <v>4377</v>
      </c>
      <c r="F537" s="1" t="s">
        <v>18</v>
      </c>
      <c r="G537" s="1" t="s">
        <v>19</v>
      </c>
      <c r="H537" s="1" t="s">
        <v>4647</v>
      </c>
      <c r="I537" s="1" t="s">
        <v>4648</v>
      </c>
      <c r="J537" s="1" t="s">
        <v>4649</v>
      </c>
      <c r="K537" s="1" t="s">
        <v>4650</v>
      </c>
      <c r="L537" s="1">
        <v>-15.0</v>
      </c>
      <c r="M537" s="1">
        <v>0.00465</v>
      </c>
      <c r="N537" s="1">
        <v>6.838516666666667</v>
      </c>
      <c r="O537" s="1" t="s">
        <v>3396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1" t="s">
        <v>44</v>
      </c>
      <c r="B538" s="1" t="s">
        <v>16</v>
      </c>
      <c r="C538" s="1">
        <v>329.0</v>
      </c>
      <c r="D538" s="1">
        <v>0.0</v>
      </c>
      <c r="E538" s="1" t="s">
        <v>45</v>
      </c>
      <c r="F538" s="1" t="s">
        <v>27</v>
      </c>
      <c r="G538" s="1" t="s">
        <v>19</v>
      </c>
      <c r="H538" s="1" t="s">
        <v>4651</v>
      </c>
      <c r="I538" s="1" t="s">
        <v>4652</v>
      </c>
      <c r="J538" s="1" t="s">
        <v>4652</v>
      </c>
      <c r="K538" s="2"/>
      <c r="L538" s="1">
        <v>-11.0</v>
      </c>
      <c r="M538" s="1"/>
      <c r="N538" s="1">
        <v>8.700166666666666</v>
      </c>
      <c r="O538" s="1" t="s">
        <v>3372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1" t="s">
        <v>38</v>
      </c>
      <c r="B539" s="1" t="s">
        <v>16</v>
      </c>
      <c r="C539" s="1">
        <v>119.0</v>
      </c>
      <c r="D539" s="1">
        <v>0.0</v>
      </c>
      <c r="E539" s="2"/>
      <c r="F539" s="1" t="s">
        <v>39</v>
      </c>
      <c r="G539" s="1" t="s">
        <v>35</v>
      </c>
      <c r="H539" s="1" t="s">
        <v>4653</v>
      </c>
      <c r="I539" s="1" t="s">
        <v>4654</v>
      </c>
      <c r="J539" s="1" t="s">
        <v>872</v>
      </c>
      <c r="K539" s="2"/>
      <c r="L539" s="1">
        <v>856.0</v>
      </c>
      <c r="M539" s="1"/>
      <c r="N539" s="1">
        <v>4.2933666666666666</v>
      </c>
      <c r="O539" s="1" t="s">
        <v>43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1" t="s">
        <v>44</v>
      </c>
      <c r="B540" s="1" t="s">
        <v>16</v>
      </c>
      <c r="C540" s="1">
        <v>366.0</v>
      </c>
      <c r="D540" s="1">
        <v>0.0</v>
      </c>
      <c r="E540" s="1" t="s">
        <v>45</v>
      </c>
      <c r="F540" s="1" t="s">
        <v>27</v>
      </c>
      <c r="G540" s="1" t="s">
        <v>19</v>
      </c>
      <c r="H540" s="1" t="s">
        <v>4655</v>
      </c>
      <c r="I540" s="1" t="s">
        <v>4656</v>
      </c>
      <c r="J540" s="1" t="s">
        <v>4656</v>
      </c>
      <c r="K540" s="2"/>
      <c r="L540" s="1">
        <v>-5.0</v>
      </c>
      <c r="M540" s="1"/>
      <c r="N540" s="1">
        <v>9.031333333333333</v>
      </c>
      <c r="O540" s="1" t="s">
        <v>3372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1" t="s">
        <v>15</v>
      </c>
      <c r="B541" s="1" t="s">
        <v>16</v>
      </c>
      <c r="C541" s="1">
        <v>299.0</v>
      </c>
      <c r="D541" s="1">
        <v>75.0</v>
      </c>
      <c r="E541" s="2"/>
      <c r="F541" s="1" t="s">
        <v>39</v>
      </c>
      <c r="G541" s="1" t="s">
        <v>52</v>
      </c>
      <c r="H541" s="1" t="s">
        <v>4657</v>
      </c>
      <c r="I541" s="1" t="s">
        <v>4658</v>
      </c>
      <c r="J541" s="1" t="s">
        <v>872</v>
      </c>
      <c r="K541" s="2"/>
      <c r="L541" s="1">
        <v>839.0</v>
      </c>
      <c r="M541" s="1"/>
      <c r="N541" s="1">
        <v>35.27268333333333</v>
      </c>
      <c r="O541" s="1" t="s">
        <v>3396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1" t="s">
        <v>38</v>
      </c>
      <c r="B542" s="1" t="s">
        <v>16</v>
      </c>
      <c r="C542" s="1">
        <v>374.0</v>
      </c>
      <c r="D542" s="1">
        <v>0.0</v>
      </c>
      <c r="E542" s="2"/>
      <c r="F542" s="1" t="s">
        <v>39</v>
      </c>
      <c r="G542" s="1" t="s">
        <v>35</v>
      </c>
      <c r="H542" s="1" t="s">
        <v>4659</v>
      </c>
      <c r="I542" s="1" t="s">
        <v>4660</v>
      </c>
      <c r="J542" s="1" t="s">
        <v>872</v>
      </c>
      <c r="K542" s="2"/>
      <c r="L542" s="1">
        <v>869.0</v>
      </c>
      <c r="M542" s="1"/>
      <c r="N542" s="1">
        <v>15.760216666666667</v>
      </c>
      <c r="O542" s="1" t="s">
        <v>43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1" t="s">
        <v>44</v>
      </c>
      <c r="B543" s="1" t="s">
        <v>16</v>
      </c>
      <c r="C543" s="1">
        <v>499.0</v>
      </c>
      <c r="D543" s="1">
        <v>0.0</v>
      </c>
      <c r="E543" s="1" t="s">
        <v>45</v>
      </c>
      <c r="F543" s="1" t="s">
        <v>27</v>
      </c>
      <c r="G543" s="1" t="s">
        <v>19</v>
      </c>
      <c r="H543" s="1" t="s">
        <v>4661</v>
      </c>
      <c r="I543" s="1" t="s">
        <v>4662</v>
      </c>
      <c r="J543" s="1" t="s">
        <v>4662</v>
      </c>
      <c r="K543" s="2"/>
      <c r="L543" s="1">
        <v>-4.0</v>
      </c>
      <c r="M543" s="1"/>
      <c r="N543" s="1">
        <v>10.164433333333333</v>
      </c>
      <c r="O543" s="1" t="s">
        <v>3372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1" t="s">
        <v>25</v>
      </c>
      <c r="B544" s="1" t="s">
        <v>26</v>
      </c>
      <c r="C544" s="1">
        <v>528.0</v>
      </c>
      <c r="D544" s="1">
        <v>0.0</v>
      </c>
      <c r="E544" s="2"/>
      <c r="F544" s="1" t="s">
        <v>27</v>
      </c>
      <c r="G544" s="1" t="s">
        <v>19</v>
      </c>
      <c r="H544" s="1" t="s">
        <v>4663</v>
      </c>
      <c r="I544" s="1" t="s">
        <v>4664</v>
      </c>
      <c r="J544" s="1" t="s">
        <v>4664</v>
      </c>
      <c r="K544" s="2"/>
      <c r="L544" s="1">
        <v>-9.0</v>
      </c>
      <c r="M544" s="1"/>
      <c r="N544" s="1">
        <v>10.0637</v>
      </c>
      <c r="O544" s="1" t="s">
        <v>3372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1" t="s">
        <v>15</v>
      </c>
      <c r="B545" s="1" t="s">
        <v>16</v>
      </c>
      <c r="C545" s="1">
        <v>215.0</v>
      </c>
      <c r="D545" s="1">
        <v>54.0</v>
      </c>
      <c r="E545" s="2"/>
      <c r="F545" s="1" t="s">
        <v>39</v>
      </c>
      <c r="G545" s="1" t="s">
        <v>52</v>
      </c>
      <c r="H545" s="1" t="s">
        <v>4665</v>
      </c>
      <c r="I545" s="1" t="s">
        <v>4666</v>
      </c>
      <c r="J545" s="1" t="s">
        <v>4666</v>
      </c>
      <c r="K545" s="2"/>
      <c r="L545" s="1">
        <v>-12.0</v>
      </c>
      <c r="M545" s="1"/>
      <c r="N545" s="1">
        <v>7.29615</v>
      </c>
      <c r="O545" s="1" t="s">
        <v>3396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1" t="s">
        <v>15</v>
      </c>
      <c r="B546" s="1" t="s">
        <v>16</v>
      </c>
      <c r="C546" s="3">
        <v>623.0</v>
      </c>
      <c r="D546" s="1">
        <v>0.0</v>
      </c>
      <c r="E546" s="1" t="s">
        <v>4377</v>
      </c>
      <c r="F546" s="1" t="s">
        <v>18</v>
      </c>
      <c r="G546" s="1" t="s">
        <v>19</v>
      </c>
      <c r="H546" s="1" t="s">
        <v>4667</v>
      </c>
      <c r="I546" s="1" t="s">
        <v>4668</v>
      </c>
      <c r="J546" s="1" t="s">
        <v>4669</v>
      </c>
      <c r="K546" s="1" t="s">
        <v>4670</v>
      </c>
      <c r="L546" s="1">
        <v>-4.0</v>
      </c>
      <c r="M546" s="1">
        <v>0.005916666666666666</v>
      </c>
      <c r="N546" s="1">
        <v>37.25253333333333</v>
      </c>
      <c r="O546" s="1" t="s">
        <v>3396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1" t="s">
        <v>15</v>
      </c>
      <c r="B547" s="1" t="s">
        <v>16</v>
      </c>
      <c r="C547" s="1">
        <v>618.0</v>
      </c>
      <c r="D547" s="1">
        <v>0.0</v>
      </c>
      <c r="E547" s="1" t="s">
        <v>4377</v>
      </c>
      <c r="F547" s="1" t="s">
        <v>18</v>
      </c>
      <c r="G547" s="1" t="s">
        <v>35</v>
      </c>
      <c r="H547" s="1" t="s">
        <v>4671</v>
      </c>
      <c r="I547" s="1" t="s">
        <v>4672</v>
      </c>
      <c r="J547" s="1" t="s">
        <v>4673</v>
      </c>
      <c r="K547" s="1" t="s">
        <v>4674</v>
      </c>
      <c r="L547" s="1">
        <v>-4.0</v>
      </c>
      <c r="M547" s="1">
        <v>0.004633333333333333</v>
      </c>
      <c r="N547" s="1">
        <v>15.17345</v>
      </c>
      <c r="O547" s="1" t="s">
        <v>3396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1" t="s">
        <v>15</v>
      </c>
      <c r="B548" s="1" t="s">
        <v>16</v>
      </c>
      <c r="C548" s="1">
        <v>318.0</v>
      </c>
      <c r="D548" s="1">
        <v>0.0</v>
      </c>
      <c r="E548" s="1" t="s">
        <v>45</v>
      </c>
      <c r="F548" s="1" t="s">
        <v>18</v>
      </c>
      <c r="G548" s="1" t="s">
        <v>35</v>
      </c>
      <c r="H548" s="1" t="s">
        <v>4675</v>
      </c>
      <c r="I548" s="1" t="s">
        <v>4676</v>
      </c>
      <c r="J548" s="1" t="s">
        <v>4677</v>
      </c>
      <c r="K548" s="1" t="s">
        <v>4678</v>
      </c>
      <c r="L548" s="1">
        <v>0.0</v>
      </c>
      <c r="M548" s="1">
        <v>1.7599833333333332</v>
      </c>
      <c r="N548" s="1">
        <v>5.170916666666667</v>
      </c>
      <c r="O548" s="1" t="s">
        <v>3396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1" t="s">
        <v>15</v>
      </c>
      <c r="B549" s="1" t="s">
        <v>16</v>
      </c>
      <c r="C549" s="1">
        <v>167.0</v>
      </c>
      <c r="D549" s="1">
        <v>42.0</v>
      </c>
      <c r="E549" s="2"/>
      <c r="F549" s="1" t="s">
        <v>39</v>
      </c>
      <c r="G549" s="1" t="s">
        <v>35</v>
      </c>
      <c r="H549" s="1" t="s">
        <v>4679</v>
      </c>
      <c r="I549" s="1" t="s">
        <v>4680</v>
      </c>
      <c r="J549" s="1" t="s">
        <v>4680</v>
      </c>
      <c r="K549" s="2"/>
      <c r="L549" s="1">
        <v>1.0</v>
      </c>
      <c r="M549" s="1"/>
      <c r="N549" s="1">
        <v>21.092883333333333</v>
      </c>
      <c r="O549" s="1" t="s">
        <v>3396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1" t="s">
        <v>25</v>
      </c>
      <c r="B550" s="1" t="s">
        <v>16</v>
      </c>
      <c r="C550" s="1">
        <v>329.0</v>
      </c>
      <c r="D550" s="1">
        <v>0.0</v>
      </c>
      <c r="E550" s="2"/>
      <c r="F550" s="1" t="s">
        <v>27</v>
      </c>
      <c r="G550" s="1" t="s">
        <v>19</v>
      </c>
      <c r="H550" s="1" t="s">
        <v>4681</v>
      </c>
      <c r="I550" s="1" t="s">
        <v>4682</v>
      </c>
      <c r="J550" s="1" t="s">
        <v>4682</v>
      </c>
      <c r="K550" s="2"/>
      <c r="L550" s="1">
        <v>0.0</v>
      </c>
      <c r="M550" s="1"/>
      <c r="N550" s="1">
        <v>15.560333333333332</v>
      </c>
      <c r="O550" s="1" t="s">
        <v>3372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1" t="s">
        <v>15</v>
      </c>
      <c r="B551" s="1" t="s">
        <v>16</v>
      </c>
      <c r="C551" s="1">
        <v>390.0</v>
      </c>
      <c r="D551" s="1">
        <v>98.0</v>
      </c>
      <c r="E551" s="2"/>
      <c r="F551" s="1" t="s">
        <v>39</v>
      </c>
      <c r="G551" s="1" t="s">
        <v>52</v>
      </c>
      <c r="H551" s="1" t="s">
        <v>4683</v>
      </c>
      <c r="I551" s="1" t="s">
        <v>4684</v>
      </c>
      <c r="J551" s="1" t="s">
        <v>4684</v>
      </c>
      <c r="K551" s="2"/>
      <c r="L551" s="1">
        <v>0.0</v>
      </c>
      <c r="M551" s="1"/>
      <c r="N551" s="1">
        <v>19.752183333333335</v>
      </c>
      <c r="O551" s="1" t="s">
        <v>3396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1" t="s">
        <v>15</v>
      </c>
      <c r="B552" s="1" t="s">
        <v>16</v>
      </c>
      <c r="C552" s="3">
        <v>398.0</v>
      </c>
      <c r="D552" s="1">
        <v>100.0</v>
      </c>
      <c r="E552" s="2"/>
      <c r="F552" s="1" t="s">
        <v>39</v>
      </c>
      <c r="G552" s="1" t="s">
        <v>19</v>
      </c>
      <c r="H552" s="1" t="s">
        <v>4685</v>
      </c>
      <c r="I552" s="1" t="s">
        <v>4686</v>
      </c>
      <c r="J552" s="1" t="s">
        <v>4686</v>
      </c>
      <c r="K552" s="2"/>
      <c r="L552" s="1">
        <v>0.0</v>
      </c>
      <c r="M552" s="1"/>
      <c r="N552" s="1">
        <v>19.18476666666667</v>
      </c>
      <c r="O552" s="1" t="s">
        <v>3396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1" t="s">
        <v>15</v>
      </c>
      <c r="B553" s="1" t="s">
        <v>16</v>
      </c>
      <c r="C553" s="1">
        <v>907.0</v>
      </c>
      <c r="D553" s="1">
        <v>0.0</v>
      </c>
      <c r="E553" s="1" t="s">
        <v>4377</v>
      </c>
      <c r="F553" s="1" t="s">
        <v>18</v>
      </c>
      <c r="G553" s="1" t="s">
        <v>19</v>
      </c>
      <c r="H553" s="1" t="s">
        <v>4687</v>
      </c>
      <c r="I553" s="1" t="s">
        <v>4688</v>
      </c>
      <c r="J553" s="1" t="s">
        <v>4689</v>
      </c>
      <c r="K553" s="1" t="s">
        <v>4690</v>
      </c>
      <c r="L553" s="1">
        <v>-10.0</v>
      </c>
      <c r="M553" s="1">
        <v>0.00785</v>
      </c>
      <c r="N553" s="1">
        <v>14.01675</v>
      </c>
      <c r="O553" s="1" t="s">
        <v>3396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1" t="s">
        <v>15</v>
      </c>
      <c r="B554" s="1" t="s">
        <v>16</v>
      </c>
      <c r="C554" s="1">
        <v>309.0</v>
      </c>
      <c r="D554" s="1">
        <v>0.0</v>
      </c>
      <c r="E554" s="1" t="s">
        <v>4377</v>
      </c>
      <c r="F554" s="1" t="s">
        <v>18</v>
      </c>
      <c r="G554" s="1" t="s">
        <v>35</v>
      </c>
      <c r="H554" s="1" t="s">
        <v>4691</v>
      </c>
      <c r="I554" s="1" t="s">
        <v>4692</v>
      </c>
      <c r="J554" s="1" t="s">
        <v>4693</v>
      </c>
      <c r="K554" s="1" t="s">
        <v>4694</v>
      </c>
      <c r="L554" s="1">
        <v>-5.0</v>
      </c>
      <c r="M554" s="1">
        <v>0.012283333333333334</v>
      </c>
      <c r="N554" s="1">
        <v>7.818433333333333</v>
      </c>
      <c r="O554" s="1" t="s">
        <v>3396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1" t="s">
        <v>15</v>
      </c>
      <c r="B555" s="1" t="s">
        <v>16</v>
      </c>
      <c r="C555" s="1">
        <v>215.0</v>
      </c>
      <c r="D555" s="1">
        <v>54.0</v>
      </c>
      <c r="E555" s="2"/>
      <c r="F555" s="1" t="s">
        <v>39</v>
      </c>
      <c r="G555" s="1" t="s">
        <v>35</v>
      </c>
      <c r="H555" s="1" t="s">
        <v>4695</v>
      </c>
      <c r="I555" s="1" t="s">
        <v>4696</v>
      </c>
      <c r="J555" s="1" t="s">
        <v>4696</v>
      </c>
      <c r="K555" s="2"/>
      <c r="L555" s="1">
        <v>-6.0</v>
      </c>
      <c r="M555" s="1"/>
      <c r="N555" s="1">
        <v>36.0865</v>
      </c>
      <c r="O555" s="1" t="s">
        <v>3396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1" t="s">
        <v>25</v>
      </c>
      <c r="B556" s="1" t="s">
        <v>16</v>
      </c>
      <c r="C556" s="1">
        <v>927.0</v>
      </c>
      <c r="D556" s="1">
        <v>0.0</v>
      </c>
      <c r="E556" s="2"/>
      <c r="F556" s="1" t="s">
        <v>27</v>
      </c>
      <c r="G556" s="1" t="s">
        <v>19</v>
      </c>
      <c r="H556" s="1" t="s">
        <v>4697</v>
      </c>
      <c r="I556" s="1" t="s">
        <v>4698</v>
      </c>
      <c r="J556" s="1" t="s">
        <v>4698</v>
      </c>
      <c r="K556" s="2"/>
      <c r="L556" s="1">
        <v>17.0</v>
      </c>
      <c r="M556" s="1"/>
      <c r="N556" s="1">
        <v>37.40991666666667</v>
      </c>
      <c r="O556" s="1" t="s">
        <v>3372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1" t="s">
        <v>44</v>
      </c>
      <c r="B557" s="1" t="s">
        <v>16</v>
      </c>
      <c r="C557" s="1">
        <v>767.0</v>
      </c>
      <c r="D557" s="1">
        <v>0.0</v>
      </c>
      <c r="E557" s="1" t="s">
        <v>45</v>
      </c>
      <c r="F557" s="1" t="s">
        <v>27</v>
      </c>
      <c r="G557" s="1" t="s">
        <v>19</v>
      </c>
      <c r="H557" s="1" t="s">
        <v>4699</v>
      </c>
      <c r="I557" s="1" t="s">
        <v>4700</v>
      </c>
      <c r="J557" s="1" t="s">
        <v>4700</v>
      </c>
      <c r="K557" s="2"/>
      <c r="L557" s="1">
        <v>-4.0</v>
      </c>
      <c r="M557" s="1"/>
      <c r="N557" s="1">
        <v>15.374016666666666</v>
      </c>
      <c r="O557" s="1" t="s">
        <v>3372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1" t="s">
        <v>25</v>
      </c>
      <c r="B558" s="1" t="s">
        <v>16</v>
      </c>
      <c r="C558" s="1">
        <v>329.0</v>
      </c>
      <c r="D558" s="1">
        <v>0.0</v>
      </c>
      <c r="E558" s="2"/>
      <c r="F558" s="1" t="s">
        <v>27</v>
      </c>
      <c r="G558" s="1" t="s">
        <v>19</v>
      </c>
      <c r="H558" s="1" t="s">
        <v>4701</v>
      </c>
      <c r="I558" s="1" t="s">
        <v>4702</v>
      </c>
      <c r="J558" s="1" t="s">
        <v>4702</v>
      </c>
      <c r="K558" s="2"/>
      <c r="L558" s="1">
        <v>-3.0</v>
      </c>
      <c r="M558" s="1"/>
      <c r="N558" s="1">
        <v>11.342416666666667</v>
      </c>
      <c r="O558" s="1" t="s">
        <v>3372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1" t="s">
        <v>25</v>
      </c>
      <c r="B559" s="1" t="s">
        <v>16</v>
      </c>
      <c r="C559" s="1">
        <v>331.0</v>
      </c>
      <c r="D559" s="1">
        <v>0.0</v>
      </c>
      <c r="E559" s="2"/>
      <c r="F559" s="1" t="s">
        <v>27</v>
      </c>
      <c r="G559" s="1" t="s">
        <v>19</v>
      </c>
      <c r="H559" s="1" t="s">
        <v>4703</v>
      </c>
      <c r="I559" s="1" t="s">
        <v>4704</v>
      </c>
      <c r="J559" s="1" t="s">
        <v>4704</v>
      </c>
      <c r="K559" s="2"/>
      <c r="L559" s="1">
        <v>-5.0</v>
      </c>
      <c r="M559" s="1"/>
      <c r="N559" s="1">
        <v>9.548666666666668</v>
      </c>
      <c r="O559" s="1" t="s">
        <v>3372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1" t="s">
        <v>38</v>
      </c>
      <c r="B560" s="1" t="s">
        <v>16</v>
      </c>
      <c r="C560" s="1">
        <v>4326.0</v>
      </c>
      <c r="D560" s="1">
        <v>0.0</v>
      </c>
      <c r="E560" s="2"/>
      <c r="F560" s="1" t="s">
        <v>39</v>
      </c>
      <c r="G560" s="1" t="s">
        <v>35</v>
      </c>
      <c r="H560" s="1" t="s">
        <v>4705</v>
      </c>
      <c r="I560" s="1" t="s">
        <v>4706</v>
      </c>
      <c r="J560" s="1" t="s">
        <v>4706</v>
      </c>
      <c r="K560" s="2"/>
      <c r="L560" s="1">
        <v>0.0</v>
      </c>
      <c r="M560" s="1"/>
      <c r="N560" s="1">
        <v>10.29945</v>
      </c>
      <c r="O560" s="1" t="s">
        <v>43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1" t="s">
        <v>15</v>
      </c>
      <c r="B561" s="1" t="s">
        <v>16</v>
      </c>
      <c r="C561" s="1">
        <v>332.0</v>
      </c>
      <c r="D561" s="1">
        <v>51.0</v>
      </c>
      <c r="E561" s="1" t="s">
        <v>4707</v>
      </c>
      <c r="F561" s="1" t="s">
        <v>18</v>
      </c>
      <c r="G561" s="1" t="s">
        <v>19</v>
      </c>
      <c r="H561" s="1" t="s">
        <v>4708</v>
      </c>
      <c r="I561" s="1" t="s">
        <v>4709</v>
      </c>
      <c r="J561" s="1" t="s">
        <v>4710</v>
      </c>
      <c r="K561" s="1" t="s">
        <v>4711</v>
      </c>
      <c r="L561" s="1">
        <v>-4.0</v>
      </c>
      <c r="M561" s="1">
        <v>0.006733333333333333</v>
      </c>
      <c r="N561" s="1">
        <v>10.9421</v>
      </c>
      <c r="O561" s="1" t="s">
        <v>3396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1" t="s">
        <v>15</v>
      </c>
      <c r="B562" s="1" t="s">
        <v>16</v>
      </c>
      <c r="C562" s="1">
        <v>533.0</v>
      </c>
      <c r="D562" s="1">
        <v>104.0</v>
      </c>
      <c r="E562" s="2"/>
      <c r="F562" s="1" t="s">
        <v>39</v>
      </c>
      <c r="G562" s="1" t="s">
        <v>52</v>
      </c>
      <c r="H562" s="1" t="s">
        <v>4712</v>
      </c>
      <c r="I562" s="1" t="s">
        <v>4713</v>
      </c>
      <c r="J562" s="1" t="s">
        <v>4713</v>
      </c>
      <c r="K562" s="2"/>
      <c r="L562" s="1">
        <v>-8.0</v>
      </c>
      <c r="M562" s="1"/>
      <c r="N562" s="1">
        <v>15.997816666666667</v>
      </c>
      <c r="O562" s="1" t="s">
        <v>3396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1" t="s">
        <v>44</v>
      </c>
      <c r="B563" s="1" t="s">
        <v>16</v>
      </c>
      <c r="C563" s="1">
        <v>264.0</v>
      </c>
      <c r="D563" s="1">
        <v>0.0</v>
      </c>
      <c r="E563" s="1" t="s">
        <v>45</v>
      </c>
      <c r="F563" s="1" t="s">
        <v>27</v>
      </c>
      <c r="G563" s="1" t="s">
        <v>19</v>
      </c>
      <c r="H563" s="1" t="s">
        <v>4714</v>
      </c>
      <c r="I563" s="1" t="s">
        <v>4715</v>
      </c>
      <c r="J563" s="1" t="s">
        <v>4715</v>
      </c>
      <c r="K563" s="2"/>
      <c r="L563" s="1">
        <v>0.0</v>
      </c>
      <c r="M563" s="1"/>
      <c r="N563" s="1">
        <v>15.89645</v>
      </c>
      <c r="O563" s="1" t="s">
        <v>3372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1" t="s">
        <v>38</v>
      </c>
      <c r="B564" s="1" t="s">
        <v>16</v>
      </c>
      <c r="C564" s="1">
        <v>40.0</v>
      </c>
      <c r="D564" s="1">
        <v>60.0</v>
      </c>
      <c r="E564" s="2"/>
      <c r="F564" s="1" t="s">
        <v>39</v>
      </c>
      <c r="G564" s="1" t="s">
        <v>35</v>
      </c>
      <c r="H564" s="1" t="s">
        <v>4716</v>
      </c>
      <c r="I564" s="1" t="s">
        <v>4717</v>
      </c>
      <c r="J564" s="1" t="s">
        <v>4717</v>
      </c>
      <c r="K564" s="2"/>
      <c r="L564" s="1">
        <v>-3.0</v>
      </c>
      <c r="M564" s="1"/>
      <c r="N564" s="1">
        <v>1.5264666666666666</v>
      </c>
      <c r="O564" s="1" t="s">
        <v>43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1" t="s">
        <v>44</v>
      </c>
      <c r="B565" s="1" t="s">
        <v>16</v>
      </c>
      <c r="C565" s="1">
        <v>264.0</v>
      </c>
      <c r="D565" s="1">
        <v>0.0</v>
      </c>
      <c r="E565" s="1" t="s">
        <v>45</v>
      </c>
      <c r="F565" s="1" t="s">
        <v>27</v>
      </c>
      <c r="G565" s="1" t="s">
        <v>19</v>
      </c>
      <c r="H565" s="1" t="s">
        <v>4718</v>
      </c>
      <c r="I565" s="1" t="s">
        <v>4719</v>
      </c>
      <c r="J565" s="1" t="s">
        <v>4719</v>
      </c>
      <c r="K565" s="2"/>
      <c r="L565" s="1">
        <v>-8.0</v>
      </c>
      <c r="M565" s="1"/>
      <c r="N565" s="1">
        <v>6.066816666666667</v>
      </c>
      <c r="O565" s="1" t="s">
        <v>3372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1" t="s">
        <v>44</v>
      </c>
      <c r="B566" s="1" t="s">
        <v>16</v>
      </c>
      <c r="C566" s="3">
        <v>319.0</v>
      </c>
      <c r="D566" s="1">
        <v>0.0</v>
      </c>
      <c r="E566" s="1" t="s">
        <v>45</v>
      </c>
      <c r="F566" s="1" t="s">
        <v>27</v>
      </c>
      <c r="G566" s="1" t="s">
        <v>19</v>
      </c>
      <c r="H566" s="1" t="s">
        <v>4720</v>
      </c>
      <c r="I566" s="1" t="s">
        <v>4721</v>
      </c>
      <c r="J566" s="1" t="s">
        <v>4721</v>
      </c>
      <c r="K566" s="2"/>
      <c r="L566" s="1">
        <v>-8.0</v>
      </c>
      <c r="M566" s="1"/>
      <c r="N566" s="1">
        <v>6.778683333333333</v>
      </c>
      <c r="O566" s="1" t="s">
        <v>3372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1" t="s">
        <v>15</v>
      </c>
      <c r="B567" s="1" t="s">
        <v>16</v>
      </c>
      <c r="C567" s="1">
        <v>267.0</v>
      </c>
      <c r="D567" s="1">
        <v>62.0</v>
      </c>
      <c r="E567" s="2"/>
      <c r="F567" s="1" t="s">
        <v>39</v>
      </c>
      <c r="G567" s="1" t="s">
        <v>19</v>
      </c>
      <c r="H567" s="1" t="s">
        <v>4722</v>
      </c>
      <c r="I567" s="1" t="s">
        <v>4723</v>
      </c>
      <c r="J567" s="1" t="s">
        <v>4723</v>
      </c>
      <c r="K567" s="2"/>
      <c r="L567" s="1">
        <v>-7.0</v>
      </c>
      <c r="M567" s="1"/>
      <c r="N567" s="1">
        <v>11.901533333333333</v>
      </c>
      <c r="O567" s="1" t="s">
        <v>3396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1" t="s">
        <v>15</v>
      </c>
      <c r="B568" s="1" t="s">
        <v>16</v>
      </c>
      <c r="C568" s="1">
        <v>418.0</v>
      </c>
      <c r="D568" s="1">
        <v>105.0</v>
      </c>
      <c r="E568" s="2"/>
      <c r="F568" s="1" t="s">
        <v>39</v>
      </c>
      <c r="G568" s="1" t="s">
        <v>19</v>
      </c>
      <c r="H568" s="1" t="s">
        <v>4724</v>
      </c>
      <c r="I568" s="1" t="s">
        <v>4725</v>
      </c>
      <c r="J568" s="1" t="s">
        <v>4725</v>
      </c>
      <c r="K568" s="2"/>
      <c r="L568" s="1">
        <v>-8.0</v>
      </c>
      <c r="M568" s="1"/>
      <c r="N568" s="1">
        <v>26.3712</v>
      </c>
      <c r="O568" s="1" t="s">
        <v>3396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1" t="s">
        <v>15</v>
      </c>
      <c r="B569" s="1" t="s">
        <v>16</v>
      </c>
      <c r="C569" s="1">
        <v>250.0</v>
      </c>
      <c r="D569" s="1">
        <v>0.0</v>
      </c>
      <c r="E569" s="1" t="s">
        <v>4707</v>
      </c>
      <c r="F569" s="1" t="s">
        <v>18</v>
      </c>
      <c r="G569" s="1" t="s">
        <v>19</v>
      </c>
      <c r="H569" s="1" t="s">
        <v>4726</v>
      </c>
      <c r="I569" s="1" t="s">
        <v>4727</v>
      </c>
      <c r="J569" s="1" t="s">
        <v>4728</v>
      </c>
      <c r="K569" s="1" t="s">
        <v>4729</v>
      </c>
      <c r="L569" s="1">
        <v>-4.0</v>
      </c>
      <c r="M569" s="1">
        <v>0.0053</v>
      </c>
      <c r="N569" s="1">
        <v>8.530366666666668</v>
      </c>
      <c r="O569" s="1" t="s">
        <v>3396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1" t="s">
        <v>44</v>
      </c>
      <c r="B570" s="1" t="s">
        <v>16</v>
      </c>
      <c r="C570" s="3">
        <v>419.0</v>
      </c>
      <c r="D570" s="1">
        <v>0.0</v>
      </c>
      <c r="E570" s="1" t="s">
        <v>45</v>
      </c>
      <c r="F570" s="1" t="s">
        <v>27</v>
      </c>
      <c r="G570" s="1" t="s">
        <v>19</v>
      </c>
      <c r="H570" s="1" t="s">
        <v>4730</v>
      </c>
      <c r="I570" s="1" t="s">
        <v>4731</v>
      </c>
      <c r="J570" s="1" t="s">
        <v>4731</v>
      </c>
      <c r="K570" s="2"/>
      <c r="L570" s="1">
        <v>-4.0</v>
      </c>
      <c r="M570" s="1"/>
      <c r="N570" s="1">
        <v>10.09245</v>
      </c>
      <c r="O570" s="1" t="s">
        <v>3372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1" t="s">
        <v>15</v>
      </c>
      <c r="B571" s="1" t="s">
        <v>16</v>
      </c>
      <c r="C571" s="1">
        <v>390.0</v>
      </c>
      <c r="D571" s="1">
        <v>18.0</v>
      </c>
      <c r="E571" s="1" t="s">
        <v>4707</v>
      </c>
      <c r="F571" s="1" t="s">
        <v>18</v>
      </c>
      <c r="G571" s="1" t="s">
        <v>35</v>
      </c>
      <c r="H571" s="1" t="s">
        <v>4732</v>
      </c>
      <c r="I571" s="1" t="s">
        <v>4733</v>
      </c>
      <c r="J571" s="1" t="s">
        <v>4734</v>
      </c>
      <c r="K571" s="1" t="s">
        <v>4735</v>
      </c>
      <c r="L571" s="1">
        <v>-2.0</v>
      </c>
      <c r="M571" s="1">
        <v>0.005116666666666667</v>
      </c>
      <c r="N571" s="1">
        <v>10.4335</v>
      </c>
      <c r="O571" s="1" t="s">
        <v>3396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1" t="s">
        <v>38</v>
      </c>
      <c r="B572" s="1" t="s">
        <v>16</v>
      </c>
      <c r="C572" s="1">
        <v>239.0</v>
      </c>
      <c r="D572" s="1">
        <v>0.0</v>
      </c>
      <c r="E572" s="2"/>
      <c r="F572" s="1" t="s">
        <v>39</v>
      </c>
      <c r="G572" s="1" t="s">
        <v>35</v>
      </c>
      <c r="H572" s="1" t="s">
        <v>4736</v>
      </c>
      <c r="I572" s="1" t="s">
        <v>4737</v>
      </c>
      <c r="J572" s="1" t="s">
        <v>4737</v>
      </c>
      <c r="K572" s="2"/>
      <c r="L572" s="1">
        <v>0.0</v>
      </c>
      <c r="M572" s="1"/>
      <c r="N572" s="1">
        <v>4.460983333333333</v>
      </c>
      <c r="O572" s="1" t="s">
        <v>43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1" t="s">
        <v>55</v>
      </c>
      <c r="B573" s="1" t="s">
        <v>26</v>
      </c>
      <c r="C573" s="1">
        <v>528.0</v>
      </c>
      <c r="D573" s="1">
        <v>0.0</v>
      </c>
      <c r="E573" s="1" t="s">
        <v>4198</v>
      </c>
      <c r="F573" s="1" t="s">
        <v>27</v>
      </c>
      <c r="G573" s="1" t="s">
        <v>19</v>
      </c>
      <c r="H573" s="1" t="s">
        <v>4738</v>
      </c>
      <c r="I573" s="1" t="s">
        <v>4739</v>
      </c>
      <c r="J573" s="1" t="s">
        <v>4739</v>
      </c>
      <c r="K573" s="2"/>
      <c r="L573" s="1">
        <v>-5.0</v>
      </c>
      <c r="M573" s="1"/>
      <c r="N573" s="1">
        <v>14.679283333333334</v>
      </c>
      <c r="O573" s="1" t="s">
        <v>3372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1" t="s">
        <v>15</v>
      </c>
      <c r="B574" s="1" t="s">
        <v>16</v>
      </c>
      <c r="C574" s="1">
        <v>349.0</v>
      </c>
      <c r="D574" s="1">
        <v>0.0</v>
      </c>
      <c r="E574" s="1" t="s">
        <v>4707</v>
      </c>
      <c r="F574" s="1" t="s">
        <v>18</v>
      </c>
      <c r="G574" s="1" t="s">
        <v>19</v>
      </c>
      <c r="H574" s="1" t="s">
        <v>4740</v>
      </c>
      <c r="I574" s="1" t="s">
        <v>4741</v>
      </c>
      <c r="J574" s="1" t="s">
        <v>4742</v>
      </c>
      <c r="K574" s="1" t="s">
        <v>4743</v>
      </c>
      <c r="L574" s="1">
        <v>-4.0</v>
      </c>
      <c r="M574" s="1">
        <v>0.005333333333333333</v>
      </c>
      <c r="N574" s="1">
        <v>13.859866666666667</v>
      </c>
      <c r="O574" s="1" t="s">
        <v>3396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1" t="s">
        <v>44</v>
      </c>
      <c r="B575" s="1" t="s">
        <v>16</v>
      </c>
      <c r="C575" s="1">
        <v>264.0</v>
      </c>
      <c r="D575" s="1">
        <v>0.0</v>
      </c>
      <c r="E575" s="1" t="s">
        <v>45</v>
      </c>
      <c r="F575" s="1" t="s">
        <v>27</v>
      </c>
      <c r="G575" s="1" t="s">
        <v>19</v>
      </c>
      <c r="H575" s="1" t="s">
        <v>4744</v>
      </c>
      <c r="I575" s="1" t="s">
        <v>4745</v>
      </c>
      <c r="J575" s="1" t="s">
        <v>4745</v>
      </c>
      <c r="K575" s="2"/>
      <c r="L575" s="1">
        <v>-4.0</v>
      </c>
      <c r="M575" s="1"/>
      <c r="N575" s="1">
        <v>10.928283333333333</v>
      </c>
      <c r="O575" s="1" t="s">
        <v>3372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1" t="s">
        <v>25</v>
      </c>
      <c r="B576" s="1" t="s">
        <v>26</v>
      </c>
      <c r="C576" s="1">
        <v>379.0</v>
      </c>
      <c r="D576" s="1">
        <v>0.0</v>
      </c>
      <c r="E576" s="2"/>
      <c r="F576" s="1" t="s">
        <v>27</v>
      </c>
      <c r="G576" s="1" t="s">
        <v>19</v>
      </c>
      <c r="H576" s="1" t="s">
        <v>4746</v>
      </c>
      <c r="I576" s="1" t="s">
        <v>4747</v>
      </c>
      <c r="J576" s="1" t="s">
        <v>4747</v>
      </c>
      <c r="K576" s="2"/>
      <c r="L576" s="1">
        <v>0.0</v>
      </c>
      <c r="M576" s="1"/>
      <c r="N576" s="1">
        <v>15.567683333333333</v>
      </c>
      <c r="O576" s="1" t="s">
        <v>3372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1" t="s">
        <v>25</v>
      </c>
      <c r="B577" s="1" t="s">
        <v>26</v>
      </c>
      <c r="C577" s="1">
        <v>351.0</v>
      </c>
      <c r="D577" s="1">
        <v>0.0</v>
      </c>
      <c r="E577" s="2"/>
      <c r="F577" s="1" t="s">
        <v>27</v>
      </c>
      <c r="G577" s="1" t="s">
        <v>19</v>
      </c>
      <c r="H577" s="1" t="s">
        <v>4748</v>
      </c>
      <c r="I577" s="1" t="s">
        <v>4749</v>
      </c>
      <c r="J577" s="1" t="s">
        <v>4749</v>
      </c>
      <c r="K577" s="2"/>
      <c r="L577" s="1">
        <v>1.0</v>
      </c>
      <c r="M577" s="1"/>
      <c r="N577" s="1">
        <v>16.984683333333333</v>
      </c>
      <c r="O577" s="1" t="s">
        <v>3372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1" t="s">
        <v>15</v>
      </c>
      <c r="B578" s="1" t="s">
        <v>16</v>
      </c>
      <c r="C578" s="1">
        <v>250.0</v>
      </c>
      <c r="D578" s="1">
        <v>0.0</v>
      </c>
      <c r="E578" s="1" t="s">
        <v>4377</v>
      </c>
      <c r="F578" s="1" t="s">
        <v>18</v>
      </c>
      <c r="G578" s="1" t="s">
        <v>19</v>
      </c>
      <c r="H578" s="1" t="s">
        <v>4750</v>
      </c>
      <c r="I578" s="1" t="s">
        <v>4751</v>
      </c>
      <c r="J578" s="1" t="s">
        <v>4752</v>
      </c>
      <c r="K578" s="1" t="s">
        <v>4753</v>
      </c>
      <c r="L578" s="1">
        <v>-5.0</v>
      </c>
      <c r="M578" s="1">
        <v>0.011383333333333334</v>
      </c>
      <c r="N578" s="1">
        <v>10.732866666666666</v>
      </c>
      <c r="O578" s="1" t="s">
        <v>3396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1" t="s">
        <v>15</v>
      </c>
      <c r="B579" s="1" t="s">
        <v>16</v>
      </c>
      <c r="C579" s="1">
        <v>336.0</v>
      </c>
      <c r="D579" s="1">
        <v>13.0</v>
      </c>
      <c r="E579" s="1" t="s">
        <v>4377</v>
      </c>
      <c r="F579" s="1" t="s">
        <v>18</v>
      </c>
      <c r="G579" s="1" t="s">
        <v>19</v>
      </c>
      <c r="H579" s="1" t="s">
        <v>4754</v>
      </c>
      <c r="I579" s="1" t="s">
        <v>4755</v>
      </c>
      <c r="J579" s="1" t="s">
        <v>4756</v>
      </c>
      <c r="K579" s="1" t="s">
        <v>4757</v>
      </c>
      <c r="L579" s="1">
        <v>12.0</v>
      </c>
      <c r="M579" s="1">
        <v>0.0049833333333333335</v>
      </c>
      <c r="N579" s="1">
        <v>23.694783333333334</v>
      </c>
      <c r="O579" s="1" t="s">
        <v>3396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1" t="s">
        <v>15</v>
      </c>
      <c r="B580" s="1" t="s">
        <v>16</v>
      </c>
      <c r="C580" s="1">
        <v>344.0</v>
      </c>
      <c r="D580" s="1">
        <v>0.0</v>
      </c>
      <c r="E580" s="1" t="s">
        <v>4377</v>
      </c>
      <c r="F580" s="1" t="s">
        <v>18</v>
      </c>
      <c r="G580" s="1" t="s">
        <v>35</v>
      </c>
      <c r="H580" s="1" t="s">
        <v>4758</v>
      </c>
      <c r="I580" s="1" t="s">
        <v>4759</v>
      </c>
      <c r="J580" s="1" t="s">
        <v>4760</v>
      </c>
      <c r="K580" s="1" t="s">
        <v>4761</v>
      </c>
      <c r="L580" s="1">
        <v>10.0</v>
      </c>
      <c r="M580" s="1">
        <v>329.9769166666667</v>
      </c>
      <c r="N580" s="1">
        <v>413.4449333333333</v>
      </c>
      <c r="O580" s="1" t="s">
        <v>3396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1" t="s">
        <v>25</v>
      </c>
      <c r="B581" s="1" t="s">
        <v>26</v>
      </c>
      <c r="C581" s="1">
        <v>553.0</v>
      </c>
      <c r="D581" s="1">
        <v>0.0</v>
      </c>
      <c r="E581" s="2"/>
      <c r="F581" s="1" t="s">
        <v>27</v>
      </c>
      <c r="G581" s="1" t="s">
        <v>19</v>
      </c>
      <c r="H581" s="1" t="s">
        <v>4762</v>
      </c>
      <c r="I581" s="1" t="s">
        <v>4763</v>
      </c>
      <c r="J581" s="1" t="s">
        <v>4763</v>
      </c>
      <c r="K581" s="2"/>
      <c r="L581" s="1">
        <v>14.0</v>
      </c>
      <c r="M581" s="1"/>
      <c r="N581" s="1">
        <v>33.58293333333334</v>
      </c>
      <c r="O581" s="1" t="s">
        <v>3372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1" t="s">
        <v>44</v>
      </c>
      <c r="B582" s="1" t="s">
        <v>16</v>
      </c>
      <c r="C582" s="1">
        <v>567.0</v>
      </c>
      <c r="D582" s="1">
        <v>0.0</v>
      </c>
      <c r="E582" s="1" t="s">
        <v>45</v>
      </c>
      <c r="F582" s="1" t="s">
        <v>27</v>
      </c>
      <c r="G582" s="1" t="s">
        <v>19</v>
      </c>
      <c r="H582" s="1" t="s">
        <v>4764</v>
      </c>
      <c r="I582" s="1" t="s">
        <v>4765</v>
      </c>
      <c r="J582" s="1" t="s">
        <v>4765</v>
      </c>
      <c r="K582" s="2"/>
      <c r="L582" s="1">
        <v>5.0</v>
      </c>
      <c r="M582" s="1"/>
      <c r="N582" s="1">
        <v>25.884266666666665</v>
      </c>
      <c r="O582" s="1" t="s">
        <v>3372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1" t="s">
        <v>55</v>
      </c>
      <c r="B583" s="1" t="s">
        <v>26</v>
      </c>
      <c r="C583" s="1">
        <v>264.0</v>
      </c>
      <c r="D583" s="1">
        <v>0.0</v>
      </c>
      <c r="E583" s="1" t="s">
        <v>4533</v>
      </c>
      <c r="F583" s="1" t="s">
        <v>27</v>
      </c>
      <c r="G583" s="1" t="s">
        <v>19</v>
      </c>
      <c r="H583" s="1" t="s">
        <v>4766</v>
      </c>
      <c r="I583" s="1" t="s">
        <v>4767</v>
      </c>
      <c r="J583" s="1" t="s">
        <v>4767</v>
      </c>
      <c r="K583" s="2"/>
      <c r="L583" s="1">
        <v>-3.0</v>
      </c>
      <c r="M583" s="1"/>
      <c r="N583" s="1">
        <v>11.893933333333333</v>
      </c>
      <c r="O583" s="1" t="s">
        <v>3372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1" t="s">
        <v>25</v>
      </c>
      <c r="B584" s="1" t="s">
        <v>26</v>
      </c>
      <c r="C584" s="1">
        <v>321.0</v>
      </c>
      <c r="D584" s="1">
        <v>0.0</v>
      </c>
      <c r="E584" s="2"/>
      <c r="F584" s="1" t="s">
        <v>27</v>
      </c>
      <c r="G584" s="1" t="s">
        <v>35</v>
      </c>
      <c r="H584" s="1" t="s">
        <v>4768</v>
      </c>
      <c r="I584" s="1" t="s">
        <v>4769</v>
      </c>
      <c r="J584" s="1" t="s">
        <v>4769</v>
      </c>
      <c r="K584" s="2"/>
      <c r="L584" s="1">
        <v>-7.0</v>
      </c>
      <c r="M584" s="1"/>
      <c r="N584" s="1">
        <v>7.725316666666667</v>
      </c>
      <c r="O584" s="1" t="s">
        <v>3372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1" t="s">
        <v>15</v>
      </c>
      <c r="B585" s="1" t="s">
        <v>16</v>
      </c>
      <c r="C585" s="1">
        <v>1728.0</v>
      </c>
      <c r="D585" s="1">
        <v>0.0</v>
      </c>
      <c r="E585" s="1" t="s">
        <v>4707</v>
      </c>
      <c r="F585" s="1" t="s">
        <v>18</v>
      </c>
      <c r="G585" s="1" t="s">
        <v>19</v>
      </c>
      <c r="H585" s="1" t="s">
        <v>4770</v>
      </c>
      <c r="I585" s="1" t="s">
        <v>4771</v>
      </c>
      <c r="J585" s="1" t="s">
        <v>4772</v>
      </c>
      <c r="K585" s="1" t="s">
        <v>4773</v>
      </c>
      <c r="L585" s="1">
        <v>-1.0</v>
      </c>
      <c r="M585" s="1">
        <v>0.022516666666666667</v>
      </c>
      <c r="N585" s="1">
        <v>27.386283333333335</v>
      </c>
      <c r="O585" s="1" t="s">
        <v>3396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1" t="s">
        <v>25</v>
      </c>
      <c r="B586" s="1" t="s">
        <v>867</v>
      </c>
      <c r="C586" s="1">
        <v>4606.0</v>
      </c>
      <c r="D586" s="1">
        <v>0.0</v>
      </c>
      <c r="E586" s="2"/>
      <c r="F586" s="1" t="s">
        <v>27</v>
      </c>
      <c r="G586" s="1" t="s">
        <v>19</v>
      </c>
      <c r="H586" s="1" t="s">
        <v>4774</v>
      </c>
      <c r="I586" s="1" t="s">
        <v>4775</v>
      </c>
      <c r="J586" s="1" t="s">
        <v>4775</v>
      </c>
      <c r="K586" s="2"/>
      <c r="L586" s="1">
        <v>17.0</v>
      </c>
      <c r="M586" s="1"/>
      <c r="N586" s="1">
        <v>42.73963333333333</v>
      </c>
      <c r="O586" s="1" t="s">
        <v>3372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1" t="s">
        <v>15</v>
      </c>
      <c r="B587" s="1" t="s">
        <v>16</v>
      </c>
      <c r="C587" s="1">
        <v>299.0</v>
      </c>
      <c r="D587" s="1">
        <v>70.0</v>
      </c>
      <c r="E587" s="2"/>
      <c r="F587" s="1" t="s">
        <v>39</v>
      </c>
      <c r="G587" s="1" t="s">
        <v>52</v>
      </c>
      <c r="H587" s="1" t="s">
        <v>4776</v>
      </c>
      <c r="I587" s="1" t="s">
        <v>4777</v>
      </c>
      <c r="J587" s="1" t="s">
        <v>4777</v>
      </c>
      <c r="K587" s="2"/>
      <c r="L587" s="1">
        <v>0.0</v>
      </c>
      <c r="M587" s="1"/>
      <c r="N587" s="1">
        <v>33.68955</v>
      </c>
      <c r="O587" s="1" t="s">
        <v>3396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1" t="s">
        <v>44</v>
      </c>
      <c r="B588" s="1" t="s">
        <v>16</v>
      </c>
      <c r="C588" s="1">
        <v>324.0</v>
      </c>
      <c r="D588" s="1">
        <v>0.0</v>
      </c>
      <c r="E588" s="1" t="s">
        <v>45</v>
      </c>
      <c r="F588" s="1" t="s">
        <v>27</v>
      </c>
      <c r="G588" s="1" t="s">
        <v>19</v>
      </c>
      <c r="H588" s="1" t="s">
        <v>4778</v>
      </c>
      <c r="I588" s="1" t="s">
        <v>4779</v>
      </c>
      <c r="J588" s="1" t="s">
        <v>4779</v>
      </c>
      <c r="K588" s="2"/>
      <c r="L588" s="1">
        <v>-9.0</v>
      </c>
      <c r="M588" s="1"/>
      <c r="N588" s="1">
        <v>6.26755</v>
      </c>
      <c r="O588" s="1" t="s">
        <v>3372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1" t="s">
        <v>15</v>
      </c>
      <c r="B589" s="1" t="s">
        <v>16</v>
      </c>
      <c r="C589" s="1">
        <v>389.0</v>
      </c>
      <c r="D589" s="1">
        <v>0.0</v>
      </c>
      <c r="E589" s="1" t="s">
        <v>4707</v>
      </c>
      <c r="F589" s="1" t="s">
        <v>18</v>
      </c>
      <c r="G589" s="1" t="s">
        <v>19</v>
      </c>
      <c r="H589" s="1" t="s">
        <v>4780</v>
      </c>
      <c r="I589" s="1" t="s">
        <v>4781</v>
      </c>
      <c r="J589" s="1" t="s">
        <v>4782</v>
      </c>
      <c r="K589" s="1" t="s">
        <v>4783</v>
      </c>
      <c r="L589" s="1">
        <v>-5.0</v>
      </c>
      <c r="M589" s="1">
        <v>0.010783333333333334</v>
      </c>
      <c r="N589" s="1">
        <v>17.9404</v>
      </c>
      <c r="O589" s="1" t="s">
        <v>3396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1" t="s">
        <v>15</v>
      </c>
      <c r="B590" s="1" t="s">
        <v>16</v>
      </c>
      <c r="C590" s="1">
        <v>309.0</v>
      </c>
      <c r="D590" s="1">
        <v>0.0</v>
      </c>
      <c r="E590" s="1" t="s">
        <v>4707</v>
      </c>
      <c r="F590" s="1" t="s">
        <v>18</v>
      </c>
      <c r="G590" s="1" t="s">
        <v>19</v>
      </c>
      <c r="H590" s="1" t="s">
        <v>4784</v>
      </c>
      <c r="I590" s="1" t="s">
        <v>4785</v>
      </c>
      <c r="J590" s="1" t="s">
        <v>4786</v>
      </c>
      <c r="K590" s="1" t="s">
        <v>4787</v>
      </c>
      <c r="L590" s="1">
        <v>-2.0</v>
      </c>
      <c r="M590" s="1">
        <v>0.08973333333333333</v>
      </c>
      <c r="N590" s="1">
        <v>62.35275</v>
      </c>
      <c r="O590" s="1" t="s">
        <v>3396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1" t="s">
        <v>15</v>
      </c>
      <c r="B591" s="1" t="s">
        <v>16</v>
      </c>
      <c r="C591" s="1">
        <v>398.0</v>
      </c>
      <c r="D591" s="1">
        <v>100.0</v>
      </c>
      <c r="E591" s="2"/>
      <c r="F591" s="1" t="s">
        <v>39</v>
      </c>
      <c r="G591" s="1" t="s">
        <v>52</v>
      </c>
      <c r="H591" s="1" t="s">
        <v>4788</v>
      </c>
      <c r="I591" s="1" t="s">
        <v>4789</v>
      </c>
      <c r="J591" s="1" t="s">
        <v>4789</v>
      </c>
      <c r="K591" s="2"/>
      <c r="L591" s="1">
        <v>-8.0</v>
      </c>
      <c r="M591" s="1"/>
      <c r="N591" s="1">
        <v>24.721833333333333</v>
      </c>
      <c r="O591" s="1" t="s">
        <v>3396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1" t="s">
        <v>44</v>
      </c>
      <c r="B592" s="1" t="s">
        <v>16</v>
      </c>
      <c r="C592" s="1">
        <v>399.0</v>
      </c>
      <c r="D592" s="1">
        <v>0.0</v>
      </c>
      <c r="E592" s="1" t="s">
        <v>45</v>
      </c>
      <c r="F592" s="1" t="s">
        <v>27</v>
      </c>
      <c r="G592" s="1" t="s">
        <v>19</v>
      </c>
      <c r="H592" s="1" t="s">
        <v>4790</v>
      </c>
      <c r="I592" s="1" t="s">
        <v>4791</v>
      </c>
      <c r="J592" s="1" t="s">
        <v>4791</v>
      </c>
      <c r="K592" s="2"/>
      <c r="L592" s="1">
        <v>-2.0</v>
      </c>
      <c r="M592" s="1"/>
      <c r="N592" s="1">
        <v>12.714133333333333</v>
      </c>
      <c r="O592" s="1" t="s">
        <v>3372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1" t="s">
        <v>25</v>
      </c>
      <c r="B593" s="1" t="s">
        <v>26</v>
      </c>
      <c r="C593" s="1">
        <v>633.0</v>
      </c>
      <c r="D593" s="1">
        <v>0.0</v>
      </c>
      <c r="E593" s="2"/>
      <c r="F593" s="1" t="s">
        <v>27</v>
      </c>
      <c r="G593" s="1" t="s">
        <v>19</v>
      </c>
      <c r="H593" s="1" t="s">
        <v>4792</v>
      </c>
      <c r="I593" s="1" t="s">
        <v>4793</v>
      </c>
      <c r="J593" s="1" t="s">
        <v>4793</v>
      </c>
      <c r="K593" s="2"/>
      <c r="L593" s="1">
        <v>-12.0</v>
      </c>
      <c r="M593" s="1"/>
      <c r="N593" s="1">
        <v>6.26335</v>
      </c>
      <c r="O593" s="1" t="s">
        <v>3372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1" t="s">
        <v>55</v>
      </c>
      <c r="B594" s="1" t="s">
        <v>26</v>
      </c>
      <c r="C594" s="1">
        <v>1291.0</v>
      </c>
      <c r="D594" s="1">
        <v>0.0</v>
      </c>
      <c r="E594" s="1" t="s">
        <v>1435</v>
      </c>
      <c r="F594" s="1" t="s">
        <v>27</v>
      </c>
      <c r="G594" s="1" t="s">
        <v>19</v>
      </c>
      <c r="H594" s="1" t="s">
        <v>4794</v>
      </c>
      <c r="I594" s="1" t="s">
        <v>4795</v>
      </c>
      <c r="J594" s="1" t="s">
        <v>4795</v>
      </c>
      <c r="K594" s="2"/>
      <c r="L594" s="1">
        <v>-9.0</v>
      </c>
      <c r="M594" s="1"/>
      <c r="N594" s="1">
        <v>10.98165</v>
      </c>
      <c r="O594" s="1" t="s">
        <v>3372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1" t="s">
        <v>25</v>
      </c>
      <c r="B595" s="1" t="s">
        <v>26</v>
      </c>
      <c r="C595" s="1">
        <v>314.0</v>
      </c>
      <c r="D595" s="1">
        <v>0.0</v>
      </c>
      <c r="E595" s="2"/>
      <c r="F595" s="1" t="s">
        <v>27</v>
      </c>
      <c r="G595" s="1" t="s">
        <v>19</v>
      </c>
      <c r="H595" s="1" t="s">
        <v>4796</v>
      </c>
      <c r="I595" s="1" t="s">
        <v>4797</v>
      </c>
      <c r="J595" s="1" t="s">
        <v>4797</v>
      </c>
      <c r="K595" s="2"/>
      <c r="L595" s="1">
        <v>-8.0</v>
      </c>
      <c r="M595" s="1"/>
      <c r="N595" s="1">
        <v>6.018316666666666</v>
      </c>
      <c r="O595" s="1" t="s">
        <v>3372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1" t="s">
        <v>25</v>
      </c>
      <c r="B596" s="1" t="s">
        <v>26</v>
      </c>
      <c r="C596" s="1">
        <v>264.0</v>
      </c>
      <c r="D596" s="1">
        <v>0.0</v>
      </c>
      <c r="E596" s="2"/>
      <c r="F596" s="1" t="s">
        <v>27</v>
      </c>
      <c r="G596" s="1" t="s">
        <v>19</v>
      </c>
      <c r="H596" s="1" t="s">
        <v>4798</v>
      </c>
      <c r="I596" s="1" t="s">
        <v>4799</v>
      </c>
      <c r="J596" s="1" t="s">
        <v>4799</v>
      </c>
      <c r="K596" s="2"/>
      <c r="L596" s="1">
        <v>-7.0</v>
      </c>
      <c r="M596" s="1"/>
      <c r="N596" s="1">
        <v>7.418416666666666</v>
      </c>
      <c r="O596" s="1" t="s">
        <v>3372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1" t="s">
        <v>25</v>
      </c>
      <c r="B597" s="1" t="s">
        <v>26</v>
      </c>
      <c r="C597" s="1">
        <v>429.0</v>
      </c>
      <c r="D597" s="1">
        <v>0.0</v>
      </c>
      <c r="E597" s="2"/>
      <c r="F597" s="1" t="s">
        <v>27</v>
      </c>
      <c r="G597" s="1" t="s">
        <v>19</v>
      </c>
      <c r="H597" s="1" t="s">
        <v>4800</v>
      </c>
      <c r="I597" s="1" t="s">
        <v>4801</v>
      </c>
      <c r="J597" s="1" t="s">
        <v>4801</v>
      </c>
      <c r="K597" s="2"/>
      <c r="L597" s="1">
        <v>-4.0</v>
      </c>
      <c r="M597" s="1"/>
      <c r="N597" s="1">
        <v>10.946583333333333</v>
      </c>
      <c r="O597" s="1" t="s">
        <v>3372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1" t="s">
        <v>25</v>
      </c>
      <c r="B598" s="1" t="s">
        <v>26</v>
      </c>
      <c r="C598" s="1">
        <v>264.0</v>
      </c>
      <c r="D598" s="1">
        <v>0.0</v>
      </c>
      <c r="E598" s="2"/>
      <c r="F598" s="1" t="s">
        <v>27</v>
      </c>
      <c r="G598" s="1" t="s">
        <v>19</v>
      </c>
      <c r="H598" s="1" t="s">
        <v>4802</v>
      </c>
      <c r="I598" s="1" t="s">
        <v>4803</v>
      </c>
      <c r="J598" s="1" t="s">
        <v>4803</v>
      </c>
      <c r="K598" s="2"/>
      <c r="L598" s="1">
        <v>-9.0</v>
      </c>
      <c r="M598" s="1"/>
      <c r="N598" s="1">
        <v>5.418333333333333</v>
      </c>
      <c r="O598" s="1" t="s">
        <v>3372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1" t="s">
        <v>25</v>
      </c>
      <c r="B599" s="1" t="s">
        <v>26</v>
      </c>
      <c r="C599" s="1">
        <v>264.0</v>
      </c>
      <c r="D599" s="1">
        <v>0.0</v>
      </c>
      <c r="E599" s="2"/>
      <c r="F599" s="1" t="s">
        <v>27</v>
      </c>
      <c r="G599" s="1" t="s">
        <v>35</v>
      </c>
      <c r="H599" s="1" t="s">
        <v>4804</v>
      </c>
      <c r="I599" s="1" t="s">
        <v>4805</v>
      </c>
      <c r="J599" s="1" t="s">
        <v>4805</v>
      </c>
      <c r="K599" s="2"/>
      <c r="L599" s="1">
        <v>-8.0</v>
      </c>
      <c r="M599" s="1"/>
      <c r="N599" s="1">
        <v>6.9425333333333334</v>
      </c>
      <c r="O599" s="1" t="s">
        <v>3372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1" t="s">
        <v>25</v>
      </c>
      <c r="B600" s="1" t="s">
        <v>26</v>
      </c>
      <c r="C600" s="1">
        <v>396.0</v>
      </c>
      <c r="D600" s="1">
        <v>0.0</v>
      </c>
      <c r="E600" s="2"/>
      <c r="F600" s="1" t="s">
        <v>27</v>
      </c>
      <c r="G600" s="1" t="s">
        <v>19</v>
      </c>
      <c r="H600" s="1" t="s">
        <v>4806</v>
      </c>
      <c r="I600" s="1" t="s">
        <v>4807</v>
      </c>
      <c r="J600" s="1" t="s">
        <v>4807</v>
      </c>
      <c r="K600" s="2"/>
      <c r="L600" s="1">
        <v>-9.0</v>
      </c>
      <c r="M600" s="1"/>
      <c r="N600" s="1">
        <v>5.408016666666667</v>
      </c>
      <c r="O600" s="1" t="s">
        <v>3372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1" t="s">
        <v>38</v>
      </c>
      <c r="B601" s="1" t="s">
        <v>16</v>
      </c>
      <c r="C601" s="1">
        <v>374.0</v>
      </c>
      <c r="D601" s="1">
        <v>0.0</v>
      </c>
      <c r="E601" s="2"/>
      <c r="F601" s="1" t="s">
        <v>39</v>
      </c>
      <c r="G601" s="1" t="s">
        <v>35</v>
      </c>
      <c r="H601" s="1" t="s">
        <v>4808</v>
      </c>
      <c r="I601" s="1" t="s">
        <v>4809</v>
      </c>
      <c r="J601" s="1" t="s">
        <v>4810</v>
      </c>
      <c r="K601" s="2"/>
      <c r="L601" s="1">
        <v>469.0</v>
      </c>
      <c r="M601" s="1"/>
      <c r="N601" s="1">
        <v>7.96175</v>
      </c>
      <c r="O601" s="1" t="s">
        <v>43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1" t="s">
        <v>25</v>
      </c>
      <c r="B602" s="1" t="s">
        <v>26</v>
      </c>
      <c r="C602" s="3">
        <v>224.0</v>
      </c>
      <c r="D602" s="1">
        <v>0.0</v>
      </c>
      <c r="E602" s="2"/>
      <c r="F602" s="1" t="s">
        <v>27</v>
      </c>
      <c r="G602" s="1" t="s">
        <v>19</v>
      </c>
      <c r="H602" s="1" t="s">
        <v>4811</v>
      </c>
      <c r="I602" s="1" t="s">
        <v>4812</v>
      </c>
      <c r="J602" s="1" t="s">
        <v>4812</v>
      </c>
      <c r="K602" s="2"/>
      <c r="L602" s="1">
        <v>-5.0</v>
      </c>
      <c r="M602" s="1"/>
      <c r="N602" s="1">
        <v>9.534566666666667</v>
      </c>
      <c r="O602" s="1" t="s">
        <v>3372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1" t="s">
        <v>25</v>
      </c>
      <c r="B603" s="1" t="s">
        <v>26</v>
      </c>
      <c r="C603" s="1">
        <v>268.0</v>
      </c>
      <c r="D603" s="1">
        <v>0.0</v>
      </c>
      <c r="E603" s="2"/>
      <c r="F603" s="1" t="s">
        <v>27</v>
      </c>
      <c r="G603" s="1" t="s">
        <v>19</v>
      </c>
      <c r="H603" s="1" t="s">
        <v>4813</v>
      </c>
      <c r="I603" s="1" t="s">
        <v>4814</v>
      </c>
      <c r="J603" s="1" t="s">
        <v>4814</v>
      </c>
      <c r="K603" s="2"/>
      <c r="L603" s="1">
        <v>-8.0</v>
      </c>
      <c r="M603" s="1"/>
      <c r="N603" s="1">
        <v>6.204</v>
      </c>
      <c r="O603" s="1" t="s">
        <v>3372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1" t="s">
        <v>15</v>
      </c>
      <c r="B604" s="1" t="s">
        <v>16</v>
      </c>
      <c r="C604" s="3">
        <v>260.0</v>
      </c>
      <c r="D604" s="1">
        <v>0.0</v>
      </c>
      <c r="E604" s="1" t="s">
        <v>45</v>
      </c>
      <c r="F604" s="1" t="s">
        <v>18</v>
      </c>
      <c r="G604" s="1" t="s">
        <v>19</v>
      </c>
      <c r="H604" s="1" t="s">
        <v>4815</v>
      </c>
      <c r="I604" s="1" t="s">
        <v>4816</v>
      </c>
      <c r="J604" s="1" t="s">
        <v>4817</v>
      </c>
      <c r="K604" s="1" t="s">
        <v>4818</v>
      </c>
      <c r="L604" s="1">
        <v>-11.0</v>
      </c>
      <c r="M604" s="1">
        <v>0.4775333333333333</v>
      </c>
      <c r="N604" s="1">
        <v>7.509933333333334</v>
      </c>
      <c r="O604" s="1" t="s">
        <v>3396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1" t="s">
        <v>44</v>
      </c>
      <c r="B605" s="1" t="s">
        <v>16</v>
      </c>
      <c r="C605" s="1">
        <v>425.0</v>
      </c>
      <c r="D605" s="1">
        <v>0.0</v>
      </c>
      <c r="E605" s="1" t="s">
        <v>45</v>
      </c>
      <c r="F605" s="1" t="s">
        <v>27</v>
      </c>
      <c r="G605" s="1" t="s">
        <v>19</v>
      </c>
      <c r="H605" s="1" t="s">
        <v>4819</v>
      </c>
      <c r="I605" s="1" t="s">
        <v>4820</v>
      </c>
      <c r="J605" s="1" t="s">
        <v>4820</v>
      </c>
      <c r="K605" s="2"/>
      <c r="L605" s="1">
        <v>-6.0</v>
      </c>
      <c r="M605" s="1"/>
      <c r="N605" s="1">
        <v>8.198066666666668</v>
      </c>
      <c r="O605" s="1" t="s">
        <v>3372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1" t="s">
        <v>25</v>
      </c>
      <c r="B606" s="1" t="s">
        <v>26</v>
      </c>
      <c r="C606" s="1">
        <v>404.0</v>
      </c>
      <c r="D606" s="1">
        <v>0.0</v>
      </c>
      <c r="E606" s="2"/>
      <c r="F606" s="1" t="s">
        <v>27</v>
      </c>
      <c r="G606" s="1" t="s">
        <v>19</v>
      </c>
      <c r="H606" s="1" t="s">
        <v>4821</v>
      </c>
      <c r="I606" s="1" t="s">
        <v>4822</v>
      </c>
      <c r="J606" s="1" t="s">
        <v>4822</v>
      </c>
      <c r="K606" s="2"/>
      <c r="L606" s="1">
        <v>-9.0</v>
      </c>
      <c r="M606" s="1"/>
      <c r="N606" s="1">
        <v>5.694</v>
      </c>
      <c r="O606" s="1" t="s">
        <v>3372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1" t="s">
        <v>25</v>
      </c>
      <c r="B607" s="1" t="s">
        <v>26</v>
      </c>
      <c r="C607" s="1">
        <v>478.0</v>
      </c>
      <c r="D607" s="1">
        <v>0.0</v>
      </c>
      <c r="E607" s="2"/>
      <c r="F607" s="1" t="s">
        <v>27</v>
      </c>
      <c r="G607" s="1" t="s">
        <v>19</v>
      </c>
      <c r="H607" s="1" t="s">
        <v>4823</v>
      </c>
      <c r="I607" s="1" t="s">
        <v>4824</v>
      </c>
      <c r="J607" s="1" t="s">
        <v>4824</v>
      </c>
      <c r="K607" s="2"/>
      <c r="L607" s="1">
        <v>-8.0</v>
      </c>
      <c r="M607" s="1"/>
      <c r="N607" s="1">
        <v>6.972616666666666</v>
      </c>
      <c r="O607" s="1" t="s">
        <v>3372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1" t="s">
        <v>15</v>
      </c>
      <c r="B608" s="1" t="s">
        <v>16</v>
      </c>
      <c r="C608" s="1">
        <v>864.0</v>
      </c>
      <c r="D608" s="1">
        <v>0.0</v>
      </c>
      <c r="E608" s="1" t="s">
        <v>3391</v>
      </c>
      <c r="F608" s="1" t="s">
        <v>18</v>
      </c>
      <c r="G608" s="1" t="s">
        <v>19</v>
      </c>
      <c r="H608" s="1" t="s">
        <v>4825</v>
      </c>
      <c r="I608" s="1" t="s">
        <v>4826</v>
      </c>
      <c r="J608" s="1" t="s">
        <v>4827</v>
      </c>
      <c r="K608" s="1" t="s">
        <v>4828</v>
      </c>
      <c r="L608" s="1">
        <v>-12.0</v>
      </c>
      <c r="M608" s="1">
        <v>0.00635</v>
      </c>
      <c r="N608" s="1">
        <v>11.949716666666667</v>
      </c>
      <c r="O608" s="1" t="s">
        <v>3396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1" t="s">
        <v>44</v>
      </c>
      <c r="B609" s="1" t="s">
        <v>16</v>
      </c>
      <c r="C609" s="1">
        <v>319.0</v>
      </c>
      <c r="D609" s="1">
        <v>0.0</v>
      </c>
      <c r="E609" s="1" t="s">
        <v>45</v>
      </c>
      <c r="F609" s="1" t="s">
        <v>27</v>
      </c>
      <c r="G609" s="1" t="s">
        <v>19</v>
      </c>
      <c r="H609" s="1" t="s">
        <v>4829</v>
      </c>
      <c r="I609" s="1" t="s">
        <v>4830</v>
      </c>
      <c r="J609" s="1" t="s">
        <v>4830</v>
      </c>
      <c r="K609" s="2"/>
      <c r="L609" s="1">
        <v>-7.0</v>
      </c>
      <c r="M609" s="1"/>
      <c r="N609" s="1">
        <v>7.2374833333333335</v>
      </c>
      <c r="O609" s="1" t="s">
        <v>3372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1" t="s">
        <v>44</v>
      </c>
      <c r="B610" s="1" t="s">
        <v>16</v>
      </c>
      <c r="C610" s="1">
        <v>423.0</v>
      </c>
      <c r="D610" s="1">
        <v>0.0</v>
      </c>
      <c r="E610" s="1" t="s">
        <v>45</v>
      </c>
      <c r="F610" s="1" t="s">
        <v>27</v>
      </c>
      <c r="G610" s="1" t="s">
        <v>19</v>
      </c>
      <c r="H610" s="1" t="s">
        <v>4831</v>
      </c>
      <c r="I610" s="1" t="s">
        <v>4832</v>
      </c>
      <c r="J610" s="1" t="s">
        <v>4832</v>
      </c>
      <c r="K610" s="2"/>
      <c r="L610" s="1">
        <v>-5.0</v>
      </c>
      <c r="M610" s="1"/>
      <c r="N610" s="1">
        <v>9.776216666666667</v>
      </c>
      <c r="O610" s="1" t="s">
        <v>3372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1" t="s">
        <v>44</v>
      </c>
      <c r="B611" s="1" t="s">
        <v>16</v>
      </c>
      <c r="C611" s="1">
        <v>329.0</v>
      </c>
      <c r="D611" s="1">
        <v>0.0</v>
      </c>
      <c r="E611" s="1" t="s">
        <v>45</v>
      </c>
      <c r="F611" s="1" t="s">
        <v>27</v>
      </c>
      <c r="G611" s="1" t="s">
        <v>19</v>
      </c>
      <c r="H611" s="1" t="s">
        <v>4833</v>
      </c>
      <c r="I611" s="1" t="s">
        <v>4834</v>
      </c>
      <c r="J611" s="1" t="s">
        <v>4834</v>
      </c>
      <c r="K611" s="2"/>
      <c r="L611" s="1">
        <v>-9.0</v>
      </c>
      <c r="M611" s="1"/>
      <c r="N611" s="1">
        <v>5.212133333333333</v>
      </c>
      <c r="O611" s="1" t="s">
        <v>3372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1" t="s">
        <v>25</v>
      </c>
      <c r="B612" s="1" t="s">
        <v>26</v>
      </c>
      <c r="C612" s="1">
        <v>364.0</v>
      </c>
      <c r="D612" s="1">
        <v>0.0</v>
      </c>
      <c r="E612" s="2"/>
      <c r="F612" s="1" t="s">
        <v>27</v>
      </c>
      <c r="G612" s="1" t="s">
        <v>19</v>
      </c>
      <c r="H612" s="1" t="s">
        <v>4835</v>
      </c>
      <c r="I612" s="1" t="s">
        <v>4836</v>
      </c>
      <c r="J612" s="1" t="s">
        <v>4836</v>
      </c>
      <c r="K612" s="2"/>
      <c r="L612" s="1">
        <v>-8.0</v>
      </c>
      <c r="M612" s="1"/>
      <c r="N612" s="1">
        <v>6.8569</v>
      </c>
      <c r="O612" s="1" t="s">
        <v>3372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1" t="s">
        <v>55</v>
      </c>
      <c r="B613" s="1" t="s">
        <v>26</v>
      </c>
      <c r="C613" s="1">
        <v>1524.0</v>
      </c>
      <c r="D613" s="1">
        <v>0.0</v>
      </c>
      <c r="E613" s="1" t="s">
        <v>4837</v>
      </c>
      <c r="F613" s="1" t="s">
        <v>27</v>
      </c>
      <c r="G613" s="1" t="s">
        <v>19</v>
      </c>
      <c r="H613" s="1" t="s">
        <v>4838</v>
      </c>
      <c r="I613" s="1" t="s">
        <v>4839</v>
      </c>
      <c r="J613" s="1" t="s">
        <v>4839</v>
      </c>
      <c r="K613" s="2"/>
      <c r="L613" s="1">
        <v>-4.0</v>
      </c>
      <c r="M613" s="1"/>
      <c r="N613" s="1">
        <v>15.8002</v>
      </c>
      <c r="O613" s="1" t="s">
        <v>3372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1" t="s">
        <v>25</v>
      </c>
      <c r="B614" s="1" t="s">
        <v>26</v>
      </c>
      <c r="C614" s="1">
        <v>394.0</v>
      </c>
      <c r="D614" s="1">
        <v>0.0</v>
      </c>
      <c r="E614" s="2"/>
      <c r="F614" s="1" t="s">
        <v>27</v>
      </c>
      <c r="G614" s="1" t="s">
        <v>19</v>
      </c>
      <c r="H614" s="1" t="s">
        <v>4840</v>
      </c>
      <c r="I614" s="1" t="s">
        <v>4841</v>
      </c>
      <c r="J614" s="1" t="s">
        <v>4841</v>
      </c>
      <c r="K614" s="2"/>
      <c r="L614" s="1">
        <v>-6.0</v>
      </c>
      <c r="M614" s="1"/>
      <c r="N614" s="1">
        <v>8.221183333333334</v>
      </c>
      <c r="O614" s="1" t="s">
        <v>3372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1" t="s">
        <v>25</v>
      </c>
      <c r="B615" s="1" t="s">
        <v>26</v>
      </c>
      <c r="C615" s="1">
        <v>309.0</v>
      </c>
      <c r="D615" s="1">
        <v>0.0</v>
      </c>
      <c r="E615" s="2"/>
      <c r="F615" s="1" t="s">
        <v>27</v>
      </c>
      <c r="G615" s="1" t="s">
        <v>19</v>
      </c>
      <c r="H615" s="1" t="s">
        <v>4842</v>
      </c>
      <c r="I615" s="1" t="s">
        <v>4843</v>
      </c>
      <c r="J615" s="1" t="s">
        <v>4843</v>
      </c>
      <c r="K615" s="2"/>
      <c r="L615" s="1">
        <v>-8.0</v>
      </c>
      <c r="M615" s="1"/>
      <c r="N615" s="1">
        <v>6.183033333333333</v>
      </c>
      <c r="O615" s="1" t="s">
        <v>3372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1" t="s">
        <v>38</v>
      </c>
      <c r="B616" s="1" t="s">
        <v>16</v>
      </c>
      <c r="C616" s="1">
        <v>39.0</v>
      </c>
      <c r="D616" s="1">
        <v>0.0</v>
      </c>
      <c r="E616" s="2"/>
      <c r="F616" s="1" t="s">
        <v>39</v>
      </c>
      <c r="G616" s="1" t="s">
        <v>35</v>
      </c>
      <c r="H616" s="1" t="s">
        <v>4844</v>
      </c>
      <c r="I616" s="1" t="s">
        <v>4845</v>
      </c>
      <c r="J616" s="1" t="s">
        <v>4810</v>
      </c>
      <c r="K616" s="2"/>
      <c r="L616" s="1">
        <v>534.0</v>
      </c>
      <c r="M616" s="1"/>
      <c r="N616" s="1">
        <v>3.77075</v>
      </c>
      <c r="O616" s="1" t="s">
        <v>43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1" t="s">
        <v>38</v>
      </c>
      <c r="B617" s="1" t="s">
        <v>16</v>
      </c>
      <c r="C617" s="3">
        <v>309.0</v>
      </c>
      <c r="D617" s="1">
        <v>0.0</v>
      </c>
      <c r="E617" s="2"/>
      <c r="F617" s="1" t="s">
        <v>39</v>
      </c>
      <c r="G617" s="1" t="s">
        <v>35</v>
      </c>
      <c r="H617" s="1" t="s">
        <v>4846</v>
      </c>
      <c r="I617" s="1" t="s">
        <v>4847</v>
      </c>
      <c r="J617" s="1" t="s">
        <v>4810</v>
      </c>
      <c r="K617" s="2"/>
      <c r="L617" s="1">
        <v>535.0</v>
      </c>
      <c r="M617" s="1"/>
      <c r="N617" s="1">
        <v>6.010916666666667</v>
      </c>
      <c r="O617" s="1" t="s">
        <v>43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1" t="s">
        <v>44</v>
      </c>
      <c r="B618" s="1" t="s">
        <v>16</v>
      </c>
      <c r="C618" s="1">
        <v>394.0</v>
      </c>
      <c r="D618" s="1">
        <v>0.0</v>
      </c>
      <c r="E618" s="1" t="s">
        <v>45</v>
      </c>
      <c r="F618" s="1" t="s">
        <v>27</v>
      </c>
      <c r="G618" s="1" t="s">
        <v>19</v>
      </c>
      <c r="H618" s="1" t="s">
        <v>4848</v>
      </c>
      <c r="I618" s="1" t="s">
        <v>4849</v>
      </c>
      <c r="J618" s="1" t="s">
        <v>4849</v>
      </c>
      <c r="K618" s="2"/>
      <c r="L618" s="1">
        <v>-5.0</v>
      </c>
      <c r="M618" s="1"/>
      <c r="N618" s="1">
        <v>9.908016666666667</v>
      </c>
      <c r="O618" s="1" t="s">
        <v>3372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1" t="s">
        <v>25</v>
      </c>
      <c r="B619" s="1" t="s">
        <v>26</v>
      </c>
      <c r="C619" s="3">
        <v>264.0</v>
      </c>
      <c r="D619" s="1">
        <v>0.0</v>
      </c>
      <c r="E619" s="2"/>
      <c r="F619" s="1" t="s">
        <v>27</v>
      </c>
      <c r="G619" s="1" t="s">
        <v>35</v>
      </c>
      <c r="H619" s="1" t="s">
        <v>4850</v>
      </c>
      <c r="I619" s="1" t="s">
        <v>4851</v>
      </c>
      <c r="J619" s="1" t="s">
        <v>4851</v>
      </c>
      <c r="K619" s="2"/>
      <c r="L619" s="1">
        <v>-9.0</v>
      </c>
      <c r="M619" s="1"/>
      <c r="N619" s="1">
        <v>5.4924</v>
      </c>
      <c r="O619" s="1" t="s">
        <v>3372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1" t="s">
        <v>15</v>
      </c>
      <c r="B620" s="1" t="s">
        <v>16</v>
      </c>
      <c r="C620" s="1">
        <v>308.0</v>
      </c>
      <c r="D620" s="1">
        <v>0.0</v>
      </c>
      <c r="E620" s="1" t="s">
        <v>45</v>
      </c>
      <c r="F620" s="1" t="s">
        <v>18</v>
      </c>
      <c r="G620" s="1" t="s">
        <v>19</v>
      </c>
      <c r="H620" s="1" t="s">
        <v>4852</v>
      </c>
      <c r="I620" s="1" t="s">
        <v>4853</v>
      </c>
      <c r="J620" s="1" t="s">
        <v>4854</v>
      </c>
      <c r="K620" s="1" t="s">
        <v>4855</v>
      </c>
      <c r="L620" s="1">
        <v>-15.0</v>
      </c>
      <c r="M620" s="1">
        <v>3.8616333333333333</v>
      </c>
      <c r="N620" s="1">
        <v>8.939116666666667</v>
      </c>
      <c r="O620" s="1" t="s">
        <v>3396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1" t="s">
        <v>15</v>
      </c>
      <c r="B621" s="1" t="s">
        <v>16</v>
      </c>
      <c r="C621" s="1">
        <v>309.0</v>
      </c>
      <c r="D621" s="1">
        <v>0.0</v>
      </c>
      <c r="E621" s="1" t="s">
        <v>3391</v>
      </c>
      <c r="F621" s="1" t="s">
        <v>18</v>
      </c>
      <c r="G621" s="1" t="s">
        <v>35</v>
      </c>
      <c r="H621" s="1" t="s">
        <v>4856</v>
      </c>
      <c r="I621" s="1" t="s">
        <v>4857</v>
      </c>
      <c r="J621" s="1" t="s">
        <v>4858</v>
      </c>
      <c r="K621" s="1" t="s">
        <v>4859</v>
      </c>
      <c r="L621" s="1">
        <v>3.0</v>
      </c>
      <c r="M621" s="1">
        <v>0.00495</v>
      </c>
      <c r="N621" s="1">
        <v>7.792533333333333</v>
      </c>
      <c r="O621" s="1" t="s">
        <v>3396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1" t="s">
        <v>25</v>
      </c>
      <c r="B622" s="1" t="s">
        <v>26</v>
      </c>
      <c r="C622" s="1">
        <v>349.0</v>
      </c>
      <c r="D622" s="1">
        <v>0.0</v>
      </c>
      <c r="E622" s="2"/>
      <c r="F622" s="1" t="s">
        <v>27</v>
      </c>
      <c r="G622" s="1" t="s">
        <v>19</v>
      </c>
      <c r="H622" s="1" t="s">
        <v>4860</v>
      </c>
      <c r="I622" s="1" t="s">
        <v>4861</v>
      </c>
      <c r="J622" s="1" t="s">
        <v>4861</v>
      </c>
      <c r="K622" s="2"/>
      <c r="L622" s="1">
        <v>-2.0</v>
      </c>
      <c r="M622" s="1"/>
      <c r="N622" s="1">
        <v>12.991566666666667</v>
      </c>
      <c r="O622" s="1" t="s">
        <v>3372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1" t="s">
        <v>25</v>
      </c>
      <c r="B623" s="1" t="s">
        <v>26</v>
      </c>
      <c r="C623" s="3">
        <v>399.0</v>
      </c>
      <c r="D623" s="1">
        <v>0.0</v>
      </c>
      <c r="E623" s="2"/>
      <c r="F623" s="1" t="s">
        <v>27</v>
      </c>
      <c r="G623" s="1" t="s">
        <v>19</v>
      </c>
      <c r="H623" s="1" t="s">
        <v>4862</v>
      </c>
      <c r="I623" s="1" t="s">
        <v>4863</v>
      </c>
      <c r="J623" s="1" t="s">
        <v>4863</v>
      </c>
      <c r="K623" s="2"/>
      <c r="L623" s="1">
        <v>-3.0</v>
      </c>
      <c r="M623" s="1"/>
      <c r="N623" s="1">
        <v>11.729983333333333</v>
      </c>
      <c r="O623" s="1" t="s">
        <v>3372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1" t="s">
        <v>15</v>
      </c>
      <c r="B624" s="1" t="s">
        <v>16</v>
      </c>
      <c r="C624" s="3">
        <v>483.0</v>
      </c>
      <c r="D624" s="1">
        <v>0.0</v>
      </c>
      <c r="E624" s="1" t="s">
        <v>3391</v>
      </c>
      <c r="F624" s="1" t="s">
        <v>18</v>
      </c>
      <c r="G624" s="1" t="s">
        <v>19</v>
      </c>
      <c r="H624" s="1" t="s">
        <v>4864</v>
      </c>
      <c r="I624" s="1" t="s">
        <v>4865</v>
      </c>
      <c r="J624" s="1" t="s">
        <v>4866</v>
      </c>
      <c r="K624" s="1" t="s">
        <v>4867</v>
      </c>
      <c r="L624" s="1">
        <v>-11.0</v>
      </c>
      <c r="M624" s="1">
        <v>0.005183333333333333</v>
      </c>
      <c r="N624" s="1">
        <v>8.53045</v>
      </c>
      <c r="O624" s="1" t="s">
        <v>3396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1" t="s">
        <v>15</v>
      </c>
      <c r="B625" s="1" t="s">
        <v>16</v>
      </c>
      <c r="C625" s="1">
        <v>269.0</v>
      </c>
      <c r="D625" s="1">
        <v>0.0</v>
      </c>
      <c r="E625" s="1" t="s">
        <v>45</v>
      </c>
      <c r="F625" s="1" t="s">
        <v>18</v>
      </c>
      <c r="G625" s="1" t="s">
        <v>19</v>
      </c>
      <c r="H625" s="1" t="s">
        <v>4868</v>
      </c>
      <c r="I625" s="1" t="s">
        <v>4869</v>
      </c>
      <c r="J625" s="1" t="s">
        <v>4870</v>
      </c>
      <c r="K625" s="1" t="s">
        <v>4871</v>
      </c>
      <c r="L625" s="1">
        <v>5.0</v>
      </c>
      <c r="M625" s="1">
        <v>5.78415</v>
      </c>
      <c r="N625" s="1">
        <v>7.47765</v>
      </c>
      <c r="O625" s="1" t="s">
        <v>3396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1" t="s">
        <v>44</v>
      </c>
      <c r="B626" s="1" t="s">
        <v>16</v>
      </c>
      <c r="C626" s="1">
        <v>289.0</v>
      </c>
      <c r="D626" s="1">
        <v>0.0</v>
      </c>
      <c r="E626" s="1" t="s">
        <v>45</v>
      </c>
      <c r="F626" s="1" t="s">
        <v>27</v>
      </c>
      <c r="G626" s="1" t="s">
        <v>19</v>
      </c>
      <c r="H626" s="1" t="s">
        <v>4872</v>
      </c>
      <c r="I626" s="1" t="s">
        <v>4873</v>
      </c>
      <c r="J626" s="1" t="s">
        <v>4873</v>
      </c>
      <c r="K626" s="2"/>
      <c r="L626" s="1">
        <v>-3.0</v>
      </c>
      <c r="M626" s="1"/>
      <c r="N626" s="1">
        <v>11.64485</v>
      </c>
      <c r="O626" s="1" t="s">
        <v>3372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1" t="s">
        <v>25</v>
      </c>
      <c r="B627" s="1" t="s">
        <v>26</v>
      </c>
      <c r="C627" s="1">
        <v>921.0</v>
      </c>
      <c r="D627" s="1">
        <v>0.0</v>
      </c>
      <c r="E627" s="2"/>
      <c r="F627" s="1" t="s">
        <v>27</v>
      </c>
      <c r="G627" s="1" t="s">
        <v>35</v>
      </c>
      <c r="H627" s="1" t="s">
        <v>4874</v>
      </c>
      <c r="I627" s="1" t="s">
        <v>4875</v>
      </c>
      <c r="J627" s="1" t="s">
        <v>4875</v>
      </c>
      <c r="K627" s="2"/>
      <c r="L627" s="1">
        <v>-10.0</v>
      </c>
      <c r="M627" s="1"/>
      <c r="N627" s="1">
        <v>9.252816666666666</v>
      </c>
      <c r="O627" s="1" t="s">
        <v>3372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1" t="s">
        <v>15</v>
      </c>
      <c r="B628" s="1" t="s">
        <v>16</v>
      </c>
      <c r="C628" s="1">
        <v>190.0</v>
      </c>
      <c r="D628" s="1">
        <v>59.0</v>
      </c>
      <c r="E628" s="2"/>
      <c r="F628" s="1" t="s">
        <v>39</v>
      </c>
      <c r="G628" s="1" t="s">
        <v>52</v>
      </c>
      <c r="H628" s="1" t="s">
        <v>4876</v>
      </c>
      <c r="I628" s="1" t="s">
        <v>4877</v>
      </c>
      <c r="J628" s="1" t="s">
        <v>4810</v>
      </c>
      <c r="K628" s="2"/>
      <c r="L628" s="1">
        <v>570.0</v>
      </c>
      <c r="M628" s="1"/>
      <c r="N628" s="1">
        <v>5.9069666666666665</v>
      </c>
      <c r="O628" s="1" t="s">
        <v>3396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1" t="s">
        <v>44</v>
      </c>
      <c r="B629" s="1" t="s">
        <v>16</v>
      </c>
      <c r="C629" s="3">
        <v>329.0</v>
      </c>
      <c r="D629" s="1">
        <v>0.0</v>
      </c>
      <c r="E629" s="1" t="s">
        <v>45</v>
      </c>
      <c r="F629" s="1" t="s">
        <v>27</v>
      </c>
      <c r="G629" s="1" t="s">
        <v>19</v>
      </c>
      <c r="H629" s="1" t="s">
        <v>4878</v>
      </c>
      <c r="I629" s="1" t="s">
        <v>4879</v>
      </c>
      <c r="J629" s="1" t="s">
        <v>4879</v>
      </c>
      <c r="K629" s="2"/>
      <c r="L629" s="1">
        <v>-6.0</v>
      </c>
      <c r="M629" s="1"/>
      <c r="N629" s="1">
        <v>8.999933333333333</v>
      </c>
      <c r="O629" s="1" t="s">
        <v>3372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1" t="s">
        <v>25</v>
      </c>
      <c r="B630" s="1" t="s">
        <v>26</v>
      </c>
      <c r="C630" s="1">
        <v>424.0</v>
      </c>
      <c r="D630" s="1">
        <v>0.0</v>
      </c>
      <c r="E630" s="2"/>
      <c r="F630" s="1" t="s">
        <v>27</v>
      </c>
      <c r="G630" s="1" t="s">
        <v>35</v>
      </c>
      <c r="H630" s="1" t="s">
        <v>4880</v>
      </c>
      <c r="I630" s="1" t="s">
        <v>4881</v>
      </c>
      <c r="J630" s="1" t="s">
        <v>4881</v>
      </c>
      <c r="K630" s="2"/>
      <c r="L630" s="1">
        <v>-7.0</v>
      </c>
      <c r="M630" s="1"/>
      <c r="N630" s="1">
        <v>7.573283333333333</v>
      </c>
      <c r="O630" s="1" t="s">
        <v>3372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1" t="s">
        <v>15</v>
      </c>
      <c r="B631" s="1" t="s">
        <v>16</v>
      </c>
      <c r="C631" s="1">
        <v>349.0</v>
      </c>
      <c r="D631" s="1">
        <v>0.0</v>
      </c>
      <c r="E631" s="1" t="s">
        <v>3391</v>
      </c>
      <c r="F631" s="1" t="s">
        <v>18</v>
      </c>
      <c r="G631" s="1" t="s">
        <v>35</v>
      </c>
      <c r="H631" s="1" t="s">
        <v>4882</v>
      </c>
      <c r="I631" s="1" t="s">
        <v>4883</v>
      </c>
      <c r="J631" s="1" t="s">
        <v>4884</v>
      </c>
      <c r="K631" s="1" t="s">
        <v>4885</v>
      </c>
      <c r="L631" s="1">
        <v>3.0</v>
      </c>
      <c r="M631" s="1">
        <v>0.011016666666666666</v>
      </c>
      <c r="N631" s="1">
        <v>19.650583333333334</v>
      </c>
      <c r="O631" s="1" t="s">
        <v>3396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1" t="s">
        <v>55</v>
      </c>
      <c r="B632" s="1" t="s">
        <v>26</v>
      </c>
      <c r="C632" s="1">
        <v>264.0</v>
      </c>
      <c r="D632" s="1">
        <v>0.0</v>
      </c>
      <c r="E632" s="1" t="s">
        <v>3654</v>
      </c>
      <c r="F632" s="1" t="s">
        <v>27</v>
      </c>
      <c r="G632" s="1" t="s">
        <v>19</v>
      </c>
      <c r="H632" s="1" t="s">
        <v>4886</v>
      </c>
      <c r="I632" s="1" t="s">
        <v>4887</v>
      </c>
      <c r="J632" s="1" t="s">
        <v>4887</v>
      </c>
      <c r="K632" s="2"/>
      <c r="L632" s="1">
        <v>-7.0</v>
      </c>
      <c r="M632" s="1"/>
      <c r="N632" s="1">
        <v>7.72545</v>
      </c>
      <c r="O632" s="1" t="s">
        <v>3372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1" t="s">
        <v>25</v>
      </c>
      <c r="B633" s="1" t="s">
        <v>26</v>
      </c>
      <c r="C633" s="1">
        <v>443.0</v>
      </c>
      <c r="D633" s="1">
        <v>0.0</v>
      </c>
      <c r="E633" s="2"/>
      <c r="F633" s="1" t="s">
        <v>27</v>
      </c>
      <c r="G633" s="1" t="s">
        <v>19</v>
      </c>
      <c r="H633" s="1" t="s">
        <v>4888</v>
      </c>
      <c r="I633" s="1" t="s">
        <v>4889</v>
      </c>
      <c r="J633" s="1" t="s">
        <v>4889</v>
      </c>
      <c r="K633" s="2"/>
      <c r="L633" s="1">
        <v>-6.0</v>
      </c>
      <c r="M633" s="1"/>
      <c r="N633" s="1">
        <v>8.865533333333333</v>
      </c>
      <c r="O633" s="1" t="s">
        <v>3372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1" t="s">
        <v>15</v>
      </c>
      <c r="B634" s="1" t="s">
        <v>16</v>
      </c>
      <c r="C634" s="1">
        <v>693.0</v>
      </c>
      <c r="D634" s="1">
        <v>0.0</v>
      </c>
      <c r="E634" s="1" t="s">
        <v>3391</v>
      </c>
      <c r="F634" s="1" t="s">
        <v>18</v>
      </c>
      <c r="G634" s="1" t="s">
        <v>19</v>
      </c>
      <c r="H634" s="1" t="s">
        <v>4890</v>
      </c>
      <c r="I634" s="1" t="s">
        <v>4891</v>
      </c>
      <c r="J634" s="1" t="s">
        <v>4892</v>
      </c>
      <c r="K634" s="1" t="s">
        <v>4893</v>
      </c>
      <c r="L634" s="1">
        <v>-2.0</v>
      </c>
      <c r="M634" s="1">
        <v>0.0054666666666666665</v>
      </c>
      <c r="N634" s="1">
        <v>11.730816666666666</v>
      </c>
      <c r="O634" s="1" t="s">
        <v>3396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1" t="s">
        <v>15</v>
      </c>
      <c r="B635" s="1" t="s">
        <v>16</v>
      </c>
      <c r="C635" s="1">
        <v>374.0</v>
      </c>
      <c r="D635" s="1">
        <v>0.0</v>
      </c>
      <c r="E635" s="1" t="s">
        <v>3391</v>
      </c>
      <c r="F635" s="1" t="s">
        <v>18</v>
      </c>
      <c r="G635" s="1" t="s">
        <v>35</v>
      </c>
      <c r="H635" s="1" t="s">
        <v>4894</v>
      </c>
      <c r="I635" s="1" t="s">
        <v>4895</v>
      </c>
      <c r="J635" s="1" t="s">
        <v>4896</v>
      </c>
      <c r="K635" s="1" t="s">
        <v>4897</v>
      </c>
      <c r="L635" s="1">
        <v>-5.0</v>
      </c>
      <c r="M635" s="1">
        <v>0.00565</v>
      </c>
      <c r="N635" s="1">
        <v>9.949116666666667</v>
      </c>
      <c r="O635" s="1" t="s">
        <v>3396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1" t="s">
        <v>25</v>
      </c>
      <c r="B636" s="1" t="s">
        <v>26</v>
      </c>
      <c r="C636" s="1">
        <v>585.0</v>
      </c>
      <c r="D636" s="1">
        <v>0.0</v>
      </c>
      <c r="E636" s="2"/>
      <c r="F636" s="1" t="s">
        <v>27</v>
      </c>
      <c r="G636" s="1" t="s">
        <v>19</v>
      </c>
      <c r="H636" s="1" t="s">
        <v>4898</v>
      </c>
      <c r="I636" s="1" t="s">
        <v>4899</v>
      </c>
      <c r="J636" s="1" t="s">
        <v>4899</v>
      </c>
      <c r="K636" s="2"/>
      <c r="L636" s="1">
        <v>-8.0</v>
      </c>
      <c r="M636" s="1"/>
      <c r="N636" s="1">
        <v>10.745183333333333</v>
      </c>
      <c r="O636" s="1" t="s">
        <v>3372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1" t="s">
        <v>15</v>
      </c>
      <c r="B637" s="1" t="s">
        <v>16</v>
      </c>
      <c r="C637" s="1">
        <v>199.0</v>
      </c>
      <c r="D637" s="1">
        <v>50.0</v>
      </c>
      <c r="E637" s="2"/>
      <c r="F637" s="1" t="s">
        <v>39</v>
      </c>
      <c r="G637" s="1" t="s">
        <v>19</v>
      </c>
      <c r="H637" s="1" t="s">
        <v>4900</v>
      </c>
      <c r="I637" s="1" t="s">
        <v>4901</v>
      </c>
      <c r="J637" s="1" t="s">
        <v>4810</v>
      </c>
      <c r="K637" s="2"/>
      <c r="L637" s="1">
        <v>601.0</v>
      </c>
      <c r="M637" s="1"/>
      <c r="N637" s="1">
        <v>6.271583333333333</v>
      </c>
      <c r="O637" s="1" t="s">
        <v>3396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1" t="s">
        <v>44</v>
      </c>
      <c r="B638" s="3" t="s">
        <v>16</v>
      </c>
      <c r="C638" s="1">
        <v>394.0</v>
      </c>
      <c r="D638" s="1">
        <v>0.0</v>
      </c>
      <c r="E638" s="1" t="s">
        <v>45</v>
      </c>
      <c r="F638" s="1" t="s">
        <v>27</v>
      </c>
      <c r="G638" s="1" t="s">
        <v>19</v>
      </c>
      <c r="H638" s="1" t="s">
        <v>4902</v>
      </c>
      <c r="I638" s="1" t="s">
        <v>4903</v>
      </c>
      <c r="J638" s="1" t="s">
        <v>4903</v>
      </c>
      <c r="K638" s="2"/>
      <c r="L638" s="1">
        <v>-7.0</v>
      </c>
      <c r="M638" s="1"/>
      <c r="N638" s="1">
        <v>7.182916666666666</v>
      </c>
      <c r="O638" s="1" t="s">
        <v>3372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1" t="s">
        <v>25</v>
      </c>
      <c r="B639" s="1" t="s">
        <v>26</v>
      </c>
      <c r="C639" s="1">
        <v>443.0</v>
      </c>
      <c r="D639" s="1">
        <v>0.0</v>
      </c>
      <c r="E639" s="2"/>
      <c r="F639" s="1" t="s">
        <v>27</v>
      </c>
      <c r="G639" s="1" t="s">
        <v>19</v>
      </c>
      <c r="H639" s="1" t="s">
        <v>4904</v>
      </c>
      <c r="I639" s="1" t="s">
        <v>4905</v>
      </c>
      <c r="J639" s="1" t="s">
        <v>4905</v>
      </c>
      <c r="K639" s="2"/>
      <c r="L639" s="1">
        <v>-7.0</v>
      </c>
      <c r="M639" s="1"/>
      <c r="N639" s="1">
        <v>7.05915</v>
      </c>
      <c r="O639" s="1" t="s">
        <v>3372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1" t="s">
        <v>25</v>
      </c>
      <c r="B640" s="1" t="s">
        <v>26</v>
      </c>
      <c r="C640" s="1">
        <v>488.0</v>
      </c>
      <c r="D640" s="1">
        <v>0.0</v>
      </c>
      <c r="E640" s="2"/>
      <c r="F640" s="1" t="s">
        <v>27</v>
      </c>
      <c r="G640" s="1" t="s">
        <v>19</v>
      </c>
      <c r="H640" s="1" t="s">
        <v>4906</v>
      </c>
      <c r="I640" s="1" t="s">
        <v>4907</v>
      </c>
      <c r="J640" s="1" t="s">
        <v>4907</v>
      </c>
      <c r="K640" s="2"/>
      <c r="L640" s="1">
        <v>-5.0</v>
      </c>
      <c r="M640" s="1"/>
      <c r="N640" s="1">
        <v>9.98695</v>
      </c>
      <c r="O640" s="1" t="s">
        <v>3372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1" t="s">
        <v>44</v>
      </c>
      <c r="B641" s="1" t="s">
        <v>16</v>
      </c>
      <c r="C641" s="1">
        <v>963.0</v>
      </c>
      <c r="D641" s="1">
        <v>0.0</v>
      </c>
      <c r="E641" s="1" t="s">
        <v>45</v>
      </c>
      <c r="F641" s="1" t="s">
        <v>27</v>
      </c>
      <c r="G641" s="1" t="s">
        <v>19</v>
      </c>
      <c r="H641" s="1" t="s">
        <v>4908</v>
      </c>
      <c r="I641" s="1" t="s">
        <v>4909</v>
      </c>
      <c r="J641" s="1" t="s">
        <v>4909</v>
      </c>
      <c r="K641" s="2"/>
      <c r="L641" s="1">
        <v>-6.0</v>
      </c>
      <c r="M641" s="1"/>
      <c r="N641" s="1">
        <v>13.928183333333333</v>
      </c>
      <c r="O641" s="1" t="s">
        <v>3372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1" t="s">
        <v>55</v>
      </c>
      <c r="B642" s="1" t="s">
        <v>26</v>
      </c>
      <c r="C642" s="1">
        <v>369.0</v>
      </c>
      <c r="D642" s="1">
        <v>0.0</v>
      </c>
      <c r="E642" s="1" t="s">
        <v>99</v>
      </c>
      <c r="F642" s="1" t="s">
        <v>27</v>
      </c>
      <c r="G642" s="1" t="s">
        <v>19</v>
      </c>
      <c r="H642" s="1" t="s">
        <v>4910</v>
      </c>
      <c r="I642" s="1" t="s">
        <v>4911</v>
      </c>
      <c r="J642" s="1" t="s">
        <v>4911</v>
      </c>
      <c r="K642" s="2"/>
      <c r="L642" s="1">
        <v>-5.0</v>
      </c>
      <c r="M642" s="1"/>
      <c r="N642" s="1">
        <v>9.763116666666667</v>
      </c>
      <c r="O642" s="1" t="s">
        <v>3372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1" t="s">
        <v>44</v>
      </c>
      <c r="B643" s="1" t="s">
        <v>16</v>
      </c>
      <c r="C643" s="1">
        <v>329.0</v>
      </c>
      <c r="D643" s="1">
        <v>0.0</v>
      </c>
      <c r="E643" s="1" t="s">
        <v>45</v>
      </c>
      <c r="F643" s="1" t="s">
        <v>27</v>
      </c>
      <c r="G643" s="1" t="s">
        <v>19</v>
      </c>
      <c r="H643" s="1" t="s">
        <v>4912</v>
      </c>
      <c r="I643" s="1" t="s">
        <v>4913</v>
      </c>
      <c r="J643" s="1" t="s">
        <v>4913</v>
      </c>
      <c r="K643" s="2"/>
      <c r="L643" s="1">
        <v>-4.0</v>
      </c>
      <c r="M643" s="1"/>
      <c r="N643" s="1">
        <v>10.485283333333333</v>
      </c>
      <c r="O643" s="1" t="s">
        <v>3372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1" t="s">
        <v>15</v>
      </c>
      <c r="B644" s="1" t="s">
        <v>16</v>
      </c>
      <c r="C644" s="1">
        <v>408.0</v>
      </c>
      <c r="D644" s="1">
        <v>100.0</v>
      </c>
      <c r="E644" s="2"/>
      <c r="F644" s="1" t="s">
        <v>39</v>
      </c>
      <c r="G644" s="1" t="s">
        <v>19</v>
      </c>
      <c r="H644" s="1" t="s">
        <v>4914</v>
      </c>
      <c r="I644" s="1" t="s">
        <v>4915</v>
      </c>
      <c r="J644" s="1" t="s">
        <v>4810</v>
      </c>
      <c r="K644" s="2"/>
      <c r="L644" s="1">
        <v>626.0</v>
      </c>
      <c r="M644" s="1"/>
      <c r="N644" s="1">
        <v>9.962116666666667</v>
      </c>
      <c r="O644" s="1" t="s">
        <v>3396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1" t="s">
        <v>44</v>
      </c>
      <c r="B645" s="1" t="s">
        <v>16</v>
      </c>
      <c r="C645" s="1">
        <v>642.0</v>
      </c>
      <c r="D645" s="1">
        <v>0.0</v>
      </c>
      <c r="E645" s="1" t="s">
        <v>45</v>
      </c>
      <c r="F645" s="1" t="s">
        <v>27</v>
      </c>
      <c r="G645" s="1" t="s">
        <v>19</v>
      </c>
      <c r="H645" s="1" t="s">
        <v>4916</v>
      </c>
      <c r="I645" s="1" t="s">
        <v>4917</v>
      </c>
      <c r="J645" s="1" t="s">
        <v>4917</v>
      </c>
      <c r="K645" s="2"/>
      <c r="L645" s="1">
        <v>-5.0</v>
      </c>
      <c r="M645" s="1"/>
      <c r="N645" s="1">
        <v>14.939933333333334</v>
      </c>
      <c r="O645" s="1" t="s">
        <v>3372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1" t="s">
        <v>15</v>
      </c>
      <c r="B646" s="1" t="s">
        <v>16</v>
      </c>
      <c r="C646" s="1">
        <v>314.0</v>
      </c>
      <c r="D646" s="1">
        <v>0.0</v>
      </c>
      <c r="E646" s="1" t="s">
        <v>45</v>
      </c>
      <c r="F646" s="1" t="s">
        <v>18</v>
      </c>
      <c r="G646" s="1" t="s">
        <v>19</v>
      </c>
      <c r="H646" s="1" t="s">
        <v>4918</v>
      </c>
      <c r="I646" s="1" t="s">
        <v>4919</v>
      </c>
      <c r="J646" s="1" t="s">
        <v>4920</v>
      </c>
      <c r="K646" s="1" t="s">
        <v>4921</v>
      </c>
      <c r="L646" s="1">
        <v>-10.0</v>
      </c>
      <c r="M646" s="1">
        <v>2.366833333333333</v>
      </c>
      <c r="N646" s="1">
        <v>12.529583333333333</v>
      </c>
      <c r="O646" s="1" t="s">
        <v>3396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1" t="s">
        <v>44</v>
      </c>
      <c r="B647" s="1" t="s">
        <v>16</v>
      </c>
      <c r="C647" s="1">
        <v>329.0</v>
      </c>
      <c r="D647" s="1">
        <v>0.0</v>
      </c>
      <c r="E647" s="1" t="s">
        <v>45</v>
      </c>
      <c r="F647" s="1" t="s">
        <v>27</v>
      </c>
      <c r="G647" s="1" t="s">
        <v>19</v>
      </c>
      <c r="H647" s="1" t="s">
        <v>4922</v>
      </c>
      <c r="I647" s="1" t="s">
        <v>4923</v>
      </c>
      <c r="J647" s="1" t="s">
        <v>4923</v>
      </c>
      <c r="K647" s="2"/>
      <c r="L647" s="1">
        <v>-3.0</v>
      </c>
      <c r="M647" s="1"/>
      <c r="N647" s="1">
        <v>11.742883333333333</v>
      </c>
      <c r="O647" s="1" t="s">
        <v>3372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1" t="s">
        <v>44</v>
      </c>
      <c r="B648" s="1" t="s">
        <v>16</v>
      </c>
      <c r="C648" s="3">
        <v>331.0</v>
      </c>
      <c r="D648" s="1">
        <v>0.0</v>
      </c>
      <c r="E648" s="1" t="s">
        <v>45</v>
      </c>
      <c r="F648" s="1" t="s">
        <v>27</v>
      </c>
      <c r="G648" s="1" t="s">
        <v>19</v>
      </c>
      <c r="H648" s="1" t="s">
        <v>4924</v>
      </c>
      <c r="I648" s="1" t="s">
        <v>4925</v>
      </c>
      <c r="J648" s="1" t="s">
        <v>4925</v>
      </c>
      <c r="K648" s="2"/>
      <c r="L648" s="1">
        <v>0.0</v>
      </c>
      <c r="M648" s="1"/>
      <c r="N648" s="1">
        <v>15.1882</v>
      </c>
      <c r="O648" s="1" t="s">
        <v>3372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1" t="s">
        <v>15</v>
      </c>
      <c r="B649" s="1" t="s">
        <v>16</v>
      </c>
      <c r="C649" s="1">
        <v>355.0</v>
      </c>
      <c r="D649" s="1">
        <v>0.0</v>
      </c>
      <c r="E649" s="1" t="s">
        <v>45</v>
      </c>
      <c r="F649" s="1" t="s">
        <v>18</v>
      </c>
      <c r="G649" s="1" t="s">
        <v>19</v>
      </c>
      <c r="H649" s="1" t="s">
        <v>4926</v>
      </c>
      <c r="I649" s="1" t="s">
        <v>4927</v>
      </c>
      <c r="J649" s="1" t="s">
        <v>4928</v>
      </c>
      <c r="K649" s="1" t="s">
        <v>4929</v>
      </c>
      <c r="L649" s="1">
        <v>10.0</v>
      </c>
      <c r="M649" s="1">
        <v>0.6186</v>
      </c>
      <c r="N649" s="1">
        <v>14.232866666666666</v>
      </c>
      <c r="O649" s="1" t="s">
        <v>3396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1" t="s">
        <v>15</v>
      </c>
      <c r="B650" s="1" t="s">
        <v>16</v>
      </c>
      <c r="C650" s="1">
        <v>358.0</v>
      </c>
      <c r="D650" s="1">
        <v>0.0</v>
      </c>
      <c r="E650" s="1" t="s">
        <v>45</v>
      </c>
      <c r="F650" s="1" t="s">
        <v>18</v>
      </c>
      <c r="G650" s="1" t="s">
        <v>19</v>
      </c>
      <c r="H650" s="1" t="s">
        <v>4930</v>
      </c>
      <c r="I650" s="1" t="s">
        <v>4931</v>
      </c>
      <c r="J650" s="1" t="s">
        <v>4932</v>
      </c>
      <c r="K650" s="1" t="s">
        <v>4933</v>
      </c>
      <c r="L650" s="1">
        <v>3.0</v>
      </c>
      <c r="M650" s="1">
        <v>3.4897666666666667</v>
      </c>
      <c r="N650" s="1">
        <v>15.224366666666667</v>
      </c>
      <c r="O650" s="1" t="s">
        <v>3396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1" t="s">
        <v>15</v>
      </c>
      <c r="B651" s="1" t="s">
        <v>16</v>
      </c>
      <c r="C651" s="1">
        <v>329.0</v>
      </c>
      <c r="D651" s="1">
        <v>0.0</v>
      </c>
      <c r="E651" s="1" t="s">
        <v>3391</v>
      </c>
      <c r="F651" s="1" t="s">
        <v>18</v>
      </c>
      <c r="G651" s="1" t="s">
        <v>19</v>
      </c>
      <c r="H651" s="1" t="s">
        <v>4934</v>
      </c>
      <c r="I651" s="1" t="s">
        <v>4935</v>
      </c>
      <c r="J651" s="1" t="s">
        <v>4936</v>
      </c>
      <c r="K651" s="1" t="s">
        <v>4937</v>
      </c>
      <c r="L651" s="1">
        <v>0.0</v>
      </c>
      <c r="M651" s="1">
        <v>0.004833333333333334</v>
      </c>
      <c r="N651" s="1">
        <v>15.34815</v>
      </c>
      <c r="O651" s="1" t="s">
        <v>3396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1" t="s">
        <v>15</v>
      </c>
      <c r="B652" s="1" t="s">
        <v>16</v>
      </c>
      <c r="C652" s="1">
        <v>265.0</v>
      </c>
      <c r="D652" s="1">
        <v>61.0</v>
      </c>
      <c r="E652" s="2"/>
      <c r="F652" s="1" t="s">
        <v>39</v>
      </c>
      <c r="G652" s="1" t="s">
        <v>52</v>
      </c>
      <c r="H652" s="1" t="s">
        <v>4938</v>
      </c>
      <c r="I652" s="1" t="s">
        <v>4939</v>
      </c>
      <c r="J652" s="1" t="s">
        <v>4810</v>
      </c>
      <c r="K652" s="2"/>
      <c r="L652" s="1">
        <v>645.0</v>
      </c>
      <c r="M652" s="1"/>
      <c r="N652" s="1">
        <v>10.526516666666666</v>
      </c>
      <c r="O652" s="1" t="s">
        <v>3396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1" t="s">
        <v>15</v>
      </c>
      <c r="B653" s="1" t="s">
        <v>16</v>
      </c>
      <c r="C653" s="1">
        <v>245.0</v>
      </c>
      <c r="D653" s="1">
        <v>61.0</v>
      </c>
      <c r="E653" s="2"/>
      <c r="F653" s="1" t="s">
        <v>39</v>
      </c>
      <c r="G653" s="1" t="s">
        <v>52</v>
      </c>
      <c r="H653" s="1" t="s">
        <v>4940</v>
      </c>
      <c r="I653" s="1" t="s">
        <v>4941</v>
      </c>
      <c r="J653" s="1" t="s">
        <v>4810</v>
      </c>
      <c r="K653" s="2"/>
      <c r="L653" s="1">
        <v>645.0</v>
      </c>
      <c r="M653" s="1"/>
      <c r="N653" s="1">
        <v>23.26803333333333</v>
      </c>
      <c r="O653" s="1" t="s">
        <v>3396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1" t="s">
        <v>15</v>
      </c>
      <c r="B654" s="1" t="s">
        <v>16</v>
      </c>
      <c r="C654" s="1">
        <v>374.0</v>
      </c>
      <c r="D654" s="1">
        <v>0.0</v>
      </c>
      <c r="E654" s="1" t="s">
        <v>3391</v>
      </c>
      <c r="F654" s="1" t="s">
        <v>18</v>
      </c>
      <c r="G654" s="1" t="s">
        <v>19</v>
      </c>
      <c r="H654" s="1" t="s">
        <v>4942</v>
      </c>
      <c r="I654" s="1" t="s">
        <v>4943</v>
      </c>
      <c r="J654" s="1" t="s">
        <v>4944</v>
      </c>
      <c r="K654" s="1" t="s">
        <v>4945</v>
      </c>
      <c r="L654" s="1">
        <v>21.0</v>
      </c>
      <c r="M654" s="1">
        <v>0.0059</v>
      </c>
      <c r="N654" s="1">
        <v>24.162366666666667</v>
      </c>
      <c r="O654" s="1" t="s">
        <v>3396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1" t="s">
        <v>15</v>
      </c>
      <c r="B655" s="1" t="s">
        <v>16</v>
      </c>
      <c r="C655" s="1">
        <v>494.0</v>
      </c>
      <c r="D655" s="1">
        <v>0.0</v>
      </c>
      <c r="E655" s="1" t="s">
        <v>3391</v>
      </c>
      <c r="F655" s="1" t="s">
        <v>18</v>
      </c>
      <c r="G655" s="1" t="s">
        <v>19</v>
      </c>
      <c r="H655" s="1" t="s">
        <v>4946</v>
      </c>
      <c r="I655" s="1" t="s">
        <v>4947</v>
      </c>
      <c r="J655" s="1" t="s">
        <v>4948</v>
      </c>
      <c r="K655" s="1" t="s">
        <v>4949</v>
      </c>
      <c r="L655" s="1">
        <v>31.0</v>
      </c>
      <c r="M655" s="1">
        <v>0.007166666666666667</v>
      </c>
      <c r="N655" s="1">
        <v>20.630466666666667</v>
      </c>
      <c r="O655" s="1" t="s">
        <v>3396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1" t="s">
        <v>44</v>
      </c>
      <c r="B656" s="1" t="s">
        <v>16</v>
      </c>
      <c r="C656" s="1">
        <v>399.0</v>
      </c>
      <c r="D656" s="1">
        <v>0.0</v>
      </c>
      <c r="E656" s="1" t="s">
        <v>45</v>
      </c>
      <c r="F656" s="1" t="s">
        <v>27</v>
      </c>
      <c r="G656" s="1" t="s">
        <v>19</v>
      </c>
      <c r="H656" s="1" t="s">
        <v>4950</v>
      </c>
      <c r="I656" s="1" t="s">
        <v>4951</v>
      </c>
      <c r="J656" s="1" t="s">
        <v>4951</v>
      </c>
      <c r="K656" s="2"/>
      <c r="L656" s="1">
        <v>-3.0</v>
      </c>
      <c r="M656" s="1"/>
      <c r="N656" s="1">
        <v>11.0346</v>
      </c>
      <c r="O656" s="1" t="s">
        <v>3372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1" t="s">
        <v>15</v>
      </c>
      <c r="B657" s="1" t="s">
        <v>16</v>
      </c>
      <c r="C657" s="1">
        <v>902.0</v>
      </c>
      <c r="D657" s="1">
        <v>0.0</v>
      </c>
      <c r="E657" s="1" t="s">
        <v>45</v>
      </c>
      <c r="F657" s="1" t="s">
        <v>18</v>
      </c>
      <c r="G657" s="1" t="s">
        <v>35</v>
      </c>
      <c r="H657" s="1" t="s">
        <v>4952</v>
      </c>
      <c r="I657" s="1" t="s">
        <v>4953</v>
      </c>
      <c r="J657" s="1" t="s">
        <v>4954</v>
      </c>
      <c r="K657" s="1" t="s">
        <v>4955</v>
      </c>
      <c r="L657" s="1">
        <v>13.0</v>
      </c>
      <c r="M657" s="1">
        <v>17.215233333333334</v>
      </c>
      <c r="N657" s="1">
        <v>29.74575</v>
      </c>
      <c r="O657" s="1" t="s">
        <v>3396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1" t="s">
        <v>15</v>
      </c>
      <c r="B658" s="1" t="s">
        <v>16</v>
      </c>
      <c r="C658" s="1">
        <v>247.0</v>
      </c>
      <c r="D658" s="1">
        <v>62.0</v>
      </c>
      <c r="E658" s="2"/>
      <c r="F658" s="1" t="s">
        <v>39</v>
      </c>
      <c r="G658" s="1" t="s">
        <v>52</v>
      </c>
      <c r="H658" s="1" t="s">
        <v>4956</v>
      </c>
      <c r="I658" s="1" t="s">
        <v>4957</v>
      </c>
      <c r="J658" s="1" t="s">
        <v>4810</v>
      </c>
      <c r="K658" s="2"/>
      <c r="L658" s="1">
        <v>659.0</v>
      </c>
      <c r="M658" s="1"/>
      <c r="N658" s="1">
        <v>17.679033333333333</v>
      </c>
      <c r="O658" s="1" t="s">
        <v>3396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1" t="s">
        <v>25</v>
      </c>
      <c r="B659" s="1" t="s">
        <v>26</v>
      </c>
      <c r="C659" s="1">
        <v>364.0</v>
      </c>
      <c r="D659" s="1">
        <v>0.0</v>
      </c>
      <c r="E659" s="2"/>
      <c r="F659" s="1" t="s">
        <v>27</v>
      </c>
      <c r="G659" s="1" t="s">
        <v>19</v>
      </c>
      <c r="H659" s="1" t="s">
        <v>4958</v>
      </c>
      <c r="I659" s="1" t="s">
        <v>4959</v>
      </c>
      <c r="J659" s="1" t="s">
        <v>4959</v>
      </c>
      <c r="K659" s="2"/>
      <c r="L659" s="1">
        <v>-2.0</v>
      </c>
      <c r="M659" s="1"/>
      <c r="N659" s="1">
        <v>12.543666666666667</v>
      </c>
      <c r="O659" s="1" t="s">
        <v>3372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1" t="s">
        <v>38</v>
      </c>
      <c r="B660" s="1" t="s">
        <v>16</v>
      </c>
      <c r="C660" s="1">
        <v>458.0</v>
      </c>
      <c r="D660" s="1">
        <v>0.0</v>
      </c>
      <c r="E660" s="2"/>
      <c r="F660" s="1" t="s">
        <v>39</v>
      </c>
      <c r="G660" s="1" t="s">
        <v>35</v>
      </c>
      <c r="H660" s="1" t="s">
        <v>4960</v>
      </c>
      <c r="I660" s="1" t="s">
        <v>4961</v>
      </c>
      <c r="J660" s="1" t="s">
        <v>4810</v>
      </c>
      <c r="K660" s="2"/>
      <c r="L660" s="1">
        <v>659.0</v>
      </c>
      <c r="M660" s="1"/>
      <c r="N660" s="1">
        <v>22.62</v>
      </c>
      <c r="O660" s="1" t="s">
        <v>43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1" t="s">
        <v>44</v>
      </c>
      <c r="B661" s="1" t="s">
        <v>16</v>
      </c>
      <c r="C661" s="1">
        <v>424.0</v>
      </c>
      <c r="D661" s="1">
        <v>0.0</v>
      </c>
      <c r="E661" s="1" t="s">
        <v>45</v>
      </c>
      <c r="F661" s="1" t="s">
        <v>27</v>
      </c>
      <c r="G661" s="1" t="s">
        <v>19</v>
      </c>
      <c r="H661" s="1" t="s">
        <v>4962</v>
      </c>
      <c r="I661" s="1" t="s">
        <v>4963</v>
      </c>
      <c r="J661" s="1" t="s">
        <v>4963</v>
      </c>
      <c r="K661" s="2"/>
      <c r="L661" s="1">
        <v>0.0</v>
      </c>
      <c r="M661" s="1"/>
      <c r="N661" s="1">
        <v>15.877266666666667</v>
      </c>
      <c r="O661" s="1" t="s">
        <v>3372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1" t="s">
        <v>44</v>
      </c>
      <c r="B662" s="1" t="s">
        <v>16</v>
      </c>
      <c r="C662" s="1">
        <v>264.0</v>
      </c>
      <c r="D662" s="1">
        <v>0.0</v>
      </c>
      <c r="E662" s="1" t="s">
        <v>45</v>
      </c>
      <c r="F662" s="1" t="s">
        <v>27</v>
      </c>
      <c r="G662" s="1" t="s">
        <v>19</v>
      </c>
      <c r="H662" s="1" t="s">
        <v>4964</v>
      </c>
      <c r="I662" s="1" t="s">
        <v>4965</v>
      </c>
      <c r="J662" s="1" t="s">
        <v>4965</v>
      </c>
      <c r="K662" s="2"/>
      <c r="L662" s="1">
        <v>-2.0</v>
      </c>
      <c r="M662" s="1"/>
      <c r="N662" s="1">
        <v>12.416116666666667</v>
      </c>
      <c r="O662" s="1" t="s">
        <v>3372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1" t="s">
        <v>15</v>
      </c>
      <c r="B663" s="1" t="s">
        <v>16</v>
      </c>
      <c r="C663" s="1">
        <v>475.0</v>
      </c>
      <c r="D663" s="1">
        <v>23.0</v>
      </c>
      <c r="E663" s="1" t="s">
        <v>3391</v>
      </c>
      <c r="F663" s="1" t="s">
        <v>18</v>
      </c>
      <c r="G663" s="1" t="s">
        <v>19</v>
      </c>
      <c r="H663" s="1" t="s">
        <v>4966</v>
      </c>
      <c r="I663" s="1" t="s">
        <v>4967</v>
      </c>
      <c r="J663" s="1" t="s">
        <v>4968</v>
      </c>
      <c r="K663" s="1" t="s">
        <v>4969</v>
      </c>
      <c r="L663" s="1">
        <v>21.0</v>
      </c>
      <c r="M663" s="1">
        <v>0.00635</v>
      </c>
      <c r="N663" s="1">
        <v>28.333133333333333</v>
      </c>
      <c r="O663" s="1" t="s">
        <v>3396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1" t="s">
        <v>44</v>
      </c>
      <c r="B664" s="1" t="s">
        <v>16</v>
      </c>
      <c r="C664" s="1">
        <v>578.0</v>
      </c>
      <c r="D664" s="1">
        <v>0.0</v>
      </c>
      <c r="E664" s="1" t="s">
        <v>45</v>
      </c>
      <c r="F664" s="1" t="s">
        <v>27</v>
      </c>
      <c r="G664" s="1" t="s">
        <v>19</v>
      </c>
      <c r="H664" s="1" t="s">
        <v>4970</v>
      </c>
      <c r="I664" s="1" t="s">
        <v>4971</v>
      </c>
      <c r="J664" s="1" t="s">
        <v>4971</v>
      </c>
      <c r="K664" s="2"/>
      <c r="L664" s="1">
        <v>-1.0</v>
      </c>
      <c r="M664" s="1"/>
      <c r="N664" s="1">
        <v>18.84855</v>
      </c>
      <c r="O664" s="1" t="s">
        <v>3372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1" t="s">
        <v>25</v>
      </c>
      <c r="B665" s="1" t="s">
        <v>26</v>
      </c>
      <c r="C665" s="1">
        <v>379.0</v>
      </c>
      <c r="D665" s="1">
        <v>0.0</v>
      </c>
      <c r="E665" s="2"/>
      <c r="F665" s="1" t="s">
        <v>27</v>
      </c>
      <c r="G665" s="1" t="s">
        <v>19</v>
      </c>
      <c r="H665" s="1" t="s">
        <v>4972</v>
      </c>
      <c r="I665" s="1" t="s">
        <v>4973</v>
      </c>
      <c r="J665" s="1" t="s">
        <v>4973</v>
      </c>
      <c r="K665" s="2"/>
      <c r="L665" s="1">
        <v>-2.0</v>
      </c>
      <c r="M665" s="1"/>
      <c r="N665" s="1">
        <v>12.283583333333333</v>
      </c>
      <c r="O665" s="1" t="s">
        <v>3372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1" t="s">
        <v>15</v>
      </c>
      <c r="B666" s="1" t="s">
        <v>16</v>
      </c>
      <c r="C666" s="1">
        <v>478.0</v>
      </c>
      <c r="D666" s="1">
        <v>0.0</v>
      </c>
      <c r="E666" s="1" t="s">
        <v>45</v>
      </c>
      <c r="F666" s="1" t="s">
        <v>18</v>
      </c>
      <c r="G666" s="1" t="s">
        <v>19</v>
      </c>
      <c r="H666" s="1" t="s">
        <v>4974</v>
      </c>
      <c r="I666" s="1" t="s">
        <v>4975</v>
      </c>
      <c r="J666" s="1" t="s">
        <v>4976</v>
      </c>
      <c r="K666" s="1" t="s">
        <v>4977</v>
      </c>
      <c r="L666" s="1">
        <v>9.0</v>
      </c>
      <c r="M666" s="1">
        <v>8.53355</v>
      </c>
      <c r="N666" s="1">
        <v>27.361</v>
      </c>
      <c r="O666" s="1" t="s">
        <v>3396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1" t="s">
        <v>25</v>
      </c>
      <c r="B667" s="1" t="s">
        <v>26</v>
      </c>
      <c r="C667" s="1">
        <v>2005.0</v>
      </c>
      <c r="D667" s="1">
        <v>0.0</v>
      </c>
      <c r="E667" s="2"/>
      <c r="F667" s="1" t="s">
        <v>27</v>
      </c>
      <c r="G667" s="1" t="s">
        <v>19</v>
      </c>
      <c r="H667" s="1" t="s">
        <v>4978</v>
      </c>
      <c r="I667" s="1" t="s">
        <v>4979</v>
      </c>
      <c r="J667" s="1" t="s">
        <v>4979</v>
      </c>
      <c r="K667" s="2"/>
      <c r="L667" s="1">
        <v>0.0</v>
      </c>
      <c r="M667" s="1"/>
      <c r="N667" s="1">
        <v>20.251266666666666</v>
      </c>
      <c r="O667" s="1" t="s">
        <v>3372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1" t="s">
        <v>55</v>
      </c>
      <c r="B668" s="1" t="s">
        <v>26</v>
      </c>
      <c r="C668" s="1">
        <v>264.0</v>
      </c>
      <c r="D668" s="1">
        <v>0.0</v>
      </c>
      <c r="E668" s="1" t="s">
        <v>4980</v>
      </c>
      <c r="F668" s="1" t="s">
        <v>27</v>
      </c>
      <c r="G668" s="1" t="s">
        <v>19</v>
      </c>
      <c r="H668" s="1" t="s">
        <v>4981</v>
      </c>
      <c r="I668" s="1" t="s">
        <v>4982</v>
      </c>
      <c r="J668" s="1" t="s">
        <v>4982</v>
      </c>
      <c r="K668" s="2"/>
      <c r="L668" s="1">
        <v>-5.0</v>
      </c>
      <c r="M668" s="1"/>
      <c r="N668" s="1">
        <v>9.71655</v>
      </c>
      <c r="O668" s="1" t="s">
        <v>3372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1" t="s">
        <v>44</v>
      </c>
      <c r="B669" s="1" t="s">
        <v>16</v>
      </c>
      <c r="C669" s="1">
        <v>1545.0</v>
      </c>
      <c r="D669" s="1">
        <v>0.0</v>
      </c>
      <c r="E669" s="1" t="s">
        <v>45</v>
      </c>
      <c r="F669" s="1" t="s">
        <v>27</v>
      </c>
      <c r="G669" s="1" t="s">
        <v>19</v>
      </c>
      <c r="H669" s="1" t="s">
        <v>4983</v>
      </c>
      <c r="I669" s="1" t="s">
        <v>4984</v>
      </c>
      <c r="J669" s="1" t="s">
        <v>4984</v>
      </c>
      <c r="K669" s="2"/>
      <c r="L669" s="1">
        <v>-2.0</v>
      </c>
      <c r="M669" s="1"/>
      <c r="N669" s="1">
        <v>17.585066666666666</v>
      </c>
      <c r="O669" s="1" t="s">
        <v>3372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1" t="s">
        <v>15</v>
      </c>
      <c r="B670" s="1" t="s">
        <v>16</v>
      </c>
      <c r="C670" s="1">
        <v>434.0</v>
      </c>
      <c r="D670" s="1">
        <v>0.0</v>
      </c>
      <c r="E670" s="1" t="s">
        <v>45</v>
      </c>
      <c r="F670" s="1" t="s">
        <v>18</v>
      </c>
      <c r="G670" s="1" t="s">
        <v>19</v>
      </c>
      <c r="H670" s="1" t="s">
        <v>4985</v>
      </c>
      <c r="I670" s="1" t="s">
        <v>4986</v>
      </c>
      <c r="J670" s="1" t="s">
        <v>4987</v>
      </c>
      <c r="K670" s="1" t="s">
        <v>4988</v>
      </c>
      <c r="L670" s="1">
        <v>3.0</v>
      </c>
      <c r="M670" s="1">
        <v>5.359183333333333</v>
      </c>
      <c r="N670" s="1">
        <v>22.429083333333335</v>
      </c>
      <c r="O670" s="1" t="s">
        <v>3396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1" t="s">
        <v>15</v>
      </c>
      <c r="B671" s="1" t="s">
        <v>16</v>
      </c>
      <c r="C671" s="1">
        <v>618.0</v>
      </c>
      <c r="D671" s="1">
        <v>0.0</v>
      </c>
      <c r="E671" s="1" t="s">
        <v>3391</v>
      </c>
      <c r="F671" s="1" t="s">
        <v>18</v>
      </c>
      <c r="G671" s="1" t="s">
        <v>19</v>
      </c>
      <c r="H671" s="1" t="s">
        <v>4989</v>
      </c>
      <c r="I671" s="1" t="s">
        <v>4990</v>
      </c>
      <c r="J671" s="1" t="s">
        <v>4991</v>
      </c>
      <c r="K671" s="1" t="s">
        <v>4992</v>
      </c>
      <c r="L671" s="1">
        <v>24.0</v>
      </c>
      <c r="M671" s="1">
        <v>0.05945</v>
      </c>
      <c r="N671" s="1">
        <v>29.2634</v>
      </c>
      <c r="O671" s="1" t="s">
        <v>3396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1" t="s">
        <v>15</v>
      </c>
      <c r="B672" s="1" t="s">
        <v>16</v>
      </c>
      <c r="C672" s="1">
        <v>250.0</v>
      </c>
      <c r="D672" s="1">
        <v>10.0</v>
      </c>
      <c r="E672" s="1" t="s">
        <v>3391</v>
      </c>
      <c r="F672" s="1" t="s">
        <v>18</v>
      </c>
      <c r="G672" s="1" t="s">
        <v>19</v>
      </c>
      <c r="H672" s="1" t="s">
        <v>4993</v>
      </c>
      <c r="I672" s="1" t="s">
        <v>4994</v>
      </c>
      <c r="J672" s="1" t="s">
        <v>4995</v>
      </c>
      <c r="K672" s="1" t="s">
        <v>4996</v>
      </c>
      <c r="L672" s="1">
        <v>6.0</v>
      </c>
      <c r="M672" s="1">
        <v>0.005166666666666667</v>
      </c>
      <c r="N672" s="1">
        <v>22.602033333333335</v>
      </c>
      <c r="O672" s="1" t="s">
        <v>3396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1" t="s">
        <v>15</v>
      </c>
      <c r="B673" s="1" t="s">
        <v>16</v>
      </c>
      <c r="C673" s="1">
        <v>857.0</v>
      </c>
      <c r="D673" s="1">
        <v>0.0</v>
      </c>
      <c r="E673" s="1" t="s">
        <v>3391</v>
      </c>
      <c r="F673" s="1" t="s">
        <v>18</v>
      </c>
      <c r="G673" s="1" t="s">
        <v>19</v>
      </c>
      <c r="H673" s="1" t="s">
        <v>4997</v>
      </c>
      <c r="I673" s="1" t="s">
        <v>4998</v>
      </c>
      <c r="J673" s="1" t="s">
        <v>4999</v>
      </c>
      <c r="K673" s="1" t="s">
        <v>5000</v>
      </c>
      <c r="L673" s="1">
        <v>9.0</v>
      </c>
      <c r="M673" s="1">
        <v>0.005683333333333334</v>
      </c>
      <c r="N673" s="1">
        <v>31.5233</v>
      </c>
      <c r="O673" s="1" t="s">
        <v>3396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1" t="s">
        <v>55</v>
      </c>
      <c r="B674" s="1" t="s">
        <v>26</v>
      </c>
      <c r="C674" s="1">
        <v>364.0</v>
      </c>
      <c r="D674" s="1">
        <v>0.0</v>
      </c>
      <c r="E674" s="1" t="s">
        <v>3854</v>
      </c>
      <c r="F674" s="1" t="s">
        <v>27</v>
      </c>
      <c r="G674" s="1" t="s">
        <v>19</v>
      </c>
      <c r="H674" s="1" t="s">
        <v>5001</v>
      </c>
      <c r="I674" s="1" t="s">
        <v>5002</v>
      </c>
      <c r="J674" s="1" t="s">
        <v>5002</v>
      </c>
      <c r="K674" s="2"/>
      <c r="L674" s="1">
        <v>-2.0</v>
      </c>
      <c r="M674" s="1"/>
      <c r="N674" s="1">
        <v>12.360683333333334</v>
      </c>
      <c r="O674" s="1" t="s">
        <v>3372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1" t="s">
        <v>15</v>
      </c>
      <c r="B675" s="1" t="s">
        <v>16</v>
      </c>
      <c r="C675" s="1">
        <v>250.0</v>
      </c>
      <c r="D675" s="1">
        <v>0.0</v>
      </c>
      <c r="E675" s="1" t="s">
        <v>3391</v>
      </c>
      <c r="F675" s="1" t="s">
        <v>18</v>
      </c>
      <c r="G675" s="1" t="s">
        <v>35</v>
      </c>
      <c r="H675" s="1" t="s">
        <v>5003</v>
      </c>
      <c r="I675" s="1" t="s">
        <v>5004</v>
      </c>
      <c r="J675" s="1" t="s">
        <v>5005</v>
      </c>
      <c r="K675" s="1" t="s">
        <v>5006</v>
      </c>
      <c r="L675" s="1">
        <v>20.0</v>
      </c>
      <c r="M675" s="1">
        <v>0.011216666666666666</v>
      </c>
      <c r="N675" s="1">
        <v>25.99445</v>
      </c>
      <c r="O675" s="1" t="s">
        <v>3396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1" t="s">
        <v>25</v>
      </c>
      <c r="B676" s="1" t="s">
        <v>26</v>
      </c>
      <c r="C676" s="1">
        <v>394.0</v>
      </c>
      <c r="D676" s="1">
        <v>0.0</v>
      </c>
      <c r="E676" s="2"/>
      <c r="F676" s="1" t="s">
        <v>27</v>
      </c>
      <c r="G676" s="1" t="s">
        <v>19</v>
      </c>
      <c r="H676" s="1" t="s">
        <v>5007</v>
      </c>
      <c r="I676" s="1" t="s">
        <v>5008</v>
      </c>
      <c r="J676" s="1" t="s">
        <v>5008</v>
      </c>
      <c r="K676" s="2"/>
      <c r="L676" s="1">
        <v>-1.0</v>
      </c>
      <c r="M676" s="1"/>
      <c r="N676" s="1">
        <v>13.302733333333334</v>
      </c>
      <c r="O676" s="1" t="s">
        <v>3372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1" t="s">
        <v>25</v>
      </c>
      <c r="B677" s="1" t="s">
        <v>26</v>
      </c>
      <c r="C677" s="1">
        <v>583.0</v>
      </c>
      <c r="D677" s="1">
        <v>0.0</v>
      </c>
      <c r="E677" s="2"/>
      <c r="F677" s="1" t="s">
        <v>27</v>
      </c>
      <c r="G677" s="1" t="s">
        <v>19</v>
      </c>
      <c r="H677" s="1" t="s">
        <v>5009</v>
      </c>
      <c r="I677" s="1" t="s">
        <v>5010</v>
      </c>
      <c r="J677" s="1" t="s">
        <v>5010</v>
      </c>
      <c r="K677" s="2"/>
      <c r="L677" s="1">
        <v>0.0</v>
      </c>
      <c r="M677" s="1"/>
      <c r="N677" s="1">
        <v>20.086966666666665</v>
      </c>
      <c r="O677" s="1" t="s">
        <v>3372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1" t="s">
        <v>44</v>
      </c>
      <c r="B678" s="1" t="s">
        <v>16</v>
      </c>
      <c r="C678" s="1">
        <v>765.0</v>
      </c>
      <c r="D678" s="1">
        <v>0.0</v>
      </c>
      <c r="E678" s="1" t="s">
        <v>45</v>
      </c>
      <c r="F678" s="1" t="s">
        <v>27</v>
      </c>
      <c r="G678" s="1" t="s">
        <v>19</v>
      </c>
      <c r="H678" s="1" t="s">
        <v>5011</v>
      </c>
      <c r="I678" s="1" t="s">
        <v>5012</v>
      </c>
      <c r="J678" s="1" t="s">
        <v>5012</v>
      </c>
      <c r="K678" s="2"/>
      <c r="L678" s="1">
        <v>-1.0</v>
      </c>
      <c r="M678" s="1"/>
      <c r="N678" s="1">
        <v>18.416733333333333</v>
      </c>
      <c r="O678" s="1" t="s">
        <v>3372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1" t="s">
        <v>15</v>
      </c>
      <c r="B679" s="1" t="s">
        <v>16</v>
      </c>
      <c r="C679" s="1">
        <v>667.0</v>
      </c>
      <c r="D679" s="1">
        <v>0.0</v>
      </c>
      <c r="E679" s="1" t="s">
        <v>45</v>
      </c>
      <c r="F679" s="1" t="s">
        <v>18</v>
      </c>
      <c r="G679" s="1" t="s">
        <v>19</v>
      </c>
      <c r="H679" s="1" t="s">
        <v>5013</v>
      </c>
      <c r="I679" s="1" t="s">
        <v>5014</v>
      </c>
      <c r="J679" s="1" t="s">
        <v>5015</v>
      </c>
      <c r="K679" s="1" t="s">
        <v>5016</v>
      </c>
      <c r="L679" s="1">
        <v>3.0</v>
      </c>
      <c r="M679" s="1">
        <v>18.465233333333334</v>
      </c>
      <c r="N679" s="1">
        <v>30.6661</v>
      </c>
      <c r="O679" s="1" t="s">
        <v>3396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1" t="s">
        <v>15</v>
      </c>
      <c r="B680" s="1" t="s">
        <v>16</v>
      </c>
      <c r="C680" s="1">
        <v>288.0</v>
      </c>
      <c r="D680" s="1">
        <v>50.0</v>
      </c>
      <c r="E680" s="2"/>
      <c r="F680" s="1" t="s">
        <v>39</v>
      </c>
      <c r="G680" s="1" t="s">
        <v>52</v>
      </c>
      <c r="H680" s="1" t="s">
        <v>5017</v>
      </c>
      <c r="I680" s="1" t="s">
        <v>5018</v>
      </c>
      <c r="J680" s="1" t="s">
        <v>4810</v>
      </c>
      <c r="K680" s="2"/>
      <c r="L680" s="1">
        <v>713.0</v>
      </c>
      <c r="M680" s="1"/>
      <c r="N680" s="1">
        <v>18.610116666666666</v>
      </c>
      <c r="O680" s="1" t="s">
        <v>3396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1" t="s">
        <v>25</v>
      </c>
      <c r="B681" s="1" t="s">
        <v>26</v>
      </c>
      <c r="C681" s="1">
        <v>329.0</v>
      </c>
      <c r="D681" s="1">
        <v>0.0</v>
      </c>
      <c r="E681" s="2"/>
      <c r="F681" s="1" t="s">
        <v>27</v>
      </c>
      <c r="G681" s="1" t="s">
        <v>19</v>
      </c>
      <c r="H681" s="1" t="s">
        <v>5019</v>
      </c>
      <c r="I681" s="1" t="s">
        <v>5020</v>
      </c>
      <c r="J681" s="1" t="s">
        <v>5020</v>
      </c>
      <c r="K681" s="2"/>
      <c r="L681" s="1">
        <v>1.0</v>
      </c>
      <c r="M681" s="1"/>
      <c r="N681" s="1">
        <v>16.841316666666668</v>
      </c>
      <c r="O681" s="1" t="s">
        <v>3372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1" t="s">
        <v>15</v>
      </c>
      <c r="B682" s="1" t="s">
        <v>16</v>
      </c>
      <c r="C682" s="1">
        <v>215.0</v>
      </c>
      <c r="D682" s="1">
        <v>54.0</v>
      </c>
      <c r="E682" s="2"/>
      <c r="F682" s="1" t="s">
        <v>39</v>
      </c>
      <c r="G682" s="1" t="s">
        <v>19</v>
      </c>
      <c r="H682" s="1" t="s">
        <v>5021</v>
      </c>
      <c r="I682" s="1" t="s">
        <v>5022</v>
      </c>
      <c r="J682" s="1" t="s">
        <v>4810</v>
      </c>
      <c r="K682" s="2"/>
      <c r="L682" s="1">
        <v>714.0</v>
      </c>
      <c r="M682" s="1"/>
      <c r="N682" s="1">
        <v>17.6934</v>
      </c>
      <c r="O682" s="1" t="s">
        <v>3396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1" t="s">
        <v>15</v>
      </c>
      <c r="B683" s="1" t="s">
        <v>16</v>
      </c>
      <c r="C683" s="1">
        <v>553.0</v>
      </c>
      <c r="D683" s="1">
        <v>0.0</v>
      </c>
      <c r="E683" s="1" t="s">
        <v>45</v>
      </c>
      <c r="F683" s="1" t="s">
        <v>18</v>
      </c>
      <c r="G683" s="1" t="s">
        <v>19</v>
      </c>
      <c r="H683" s="1" t="s">
        <v>5023</v>
      </c>
      <c r="I683" s="1" t="s">
        <v>5024</v>
      </c>
      <c r="J683" s="1" t="s">
        <v>5025</v>
      </c>
      <c r="K683" s="1" t="s">
        <v>5026</v>
      </c>
      <c r="L683" s="1">
        <v>6.0</v>
      </c>
      <c r="M683" s="1">
        <v>15.65235</v>
      </c>
      <c r="N683" s="1">
        <v>30.91646666666667</v>
      </c>
      <c r="O683" s="1" t="s">
        <v>3396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1" t="s">
        <v>15</v>
      </c>
      <c r="B684" s="1" t="s">
        <v>16</v>
      </c>
      <c r="C684" s="1">
        <v>247.0</v>
      </c>
      <c r="D684" s="1">
        <v>62.0</v>
      </c>
      <c r="E684" s="2"/>
      <c r="F684" s="1" t="s">
        <v>39</v>
      </c>
      <c r="G684" s="1" t="s">
        <v>52</v>
      </c>
      <c r="H684" s="1" t="s">
        <v>5027</v>
      </c>
      <c r="I684" s="1" t="s">
        <v>5028</v>
      </c>
      <c r="J684" s="1" t="s">
        <v>4810</v>
      </c>
      <c r="K684" s="2"/>
      <c r="L684" s="1">
        <v>720.0</v>
      </c>
      <c r="M684" s="1"/>
      <c r="N684" s="1">
        <v>20.367383333333333</v>
      </c>
      <c r="O684" s="1" t="s">
        <v>3396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1" t="s">
        <v>15</v>
      </c>
      <c r="B685" s="1" t="s">
        <v>16</v>
      </c>
      <c r="C685" s="1">
        <v>331.0</v>
      </c>
      <c r="D685" s="1">
        <v>83.0</v>
      </c>
      <c r="E685" s="2"/>
      <c r="F685" s="1" t="s">
        <v>39</v>
      </c>
      <c r="G685" s="1" t="s">
        <v>52</v>
      </c>
      <c r="H685" s="1" t="s">
        <v>5029</v>
      </c>
      <c r="I685" s="1" t="s">
        <v>5030</v>
      </c>
      <c r="J685" s="1" t="s">
        <v>4810</v>
      </c>
      <c r="K685" s="2"/>
      <c r="L685" s="1">
        <v>726.0</v>
      </c>
      <c r="M685" s="1"/>
      <c r="N685" s="1">
        <v>19.98405</v>
      </c>
      <c r="O685" s="1" t="s">
        <v>3396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1" t="s">
        <v>15</v>
      </c>
      <c r="B686" s="1" t="s">
        <v>16</v>
      </c>
      <c r="C686" s="1">
        <v>1451.0</v>
      </c>
      <c r="D686" s="1">
        <v>363.0</v>
      </c>
      <c r="E686" s="2"/>
      <c r="F686" s="1" t="s">
        <v>39</v>
      </c>
      <c r="G686" s="1" t="s">
        <v>52</v>
      </c>
      <c r="H686" s="1" t="s">
        <v>5031</v>
      </c>
      <c r="I686" s="1" t="s">
        <v>5032</v>
      </c>
      <c r="J686" s="1" t="s">
        <v>4810</v>
      </c>
      <c r="K686" s="2"/>
      <c r="L686" s="1">
        <v>723.0</v>
      </c>
      <c r="M686" s="1"/>
      <c r="N686" s="1">
        <v>26.81265</v>
      </c>
      <c r="O686" s="1" t="s">
        <v>3396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1" t="s">
        <v>25</v>
      </c>
      <c r="B687" s="1" t="s">
        <v>26</v>
      </c>
      <c r="C687" s="1">
        <v>685.0</v>
      </c>
      <c r="D687" s="1">
        <v>0.0</v>
      </c>
      <c r="E687" s="2"/>
      <c r="F687" s="1" t="s">
        <v>27</v>
      </c>
      <c r="G687" s="1" t="s">
        <v>19</v>
      </c>
      <c r="H687" s="1" t="s">
        <v>5033</v>
      </c>
      <c r="I687" s="1" t="s">
        <v>5034</v>
      </c>
      <c r="J687" s="1" t="s">
        <v>5034</v>
      </c>
      <c r="K687" s="2"/>
      <c r="L687" s="1">
        <v>0.0</v>
      </c>
      <c r="M687" s="1"/>
      <c r="N687" s="1">
        <v>20.466616666666667</v>
      </c>
      <c r="O687" s="1" t="s">
        <v>3372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1" t="s">
        <v>38</v>
      </c>
      <c r="B688" s="1" t="s">
        <v>16</v>
      </c>
      <c r="C688" s="1">
        <v>309.0</v>
      </c>
      <c r="D688" s="1">
        <v>0.0</v>
      </c>
      <c r="E688" s="2"/>
      <c r="F688" s="1" t="s">
        <v>39</v>
      </c>
      <c r="G688" s="1" t="s">
        <v>35</v>
      </c>
      <c r="H688" s="1" t="s">
        <v>5035</v>
      </c>
      <c r="I688" s="1" t="s">
        <v>5036</v>
      </c>
      <c r="J688" s="1" t="s">
        <v>4810</v>
      </c>
      <c r="K688" s="2"/>
      <c r="L688" s="1">
        <v>719.0</v>
      </c>
      <c r="M688" s="1"/>
      <c r="N688" s="1">
        <v>34.04345</v>
      </c>
      <c r="O688" s="1" t="s">
        <v>43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1" t="s">
        <v>25</v>
      </c>
      <c r="B689" s="1" t="s">
        <v>26</v>
      </c>
      <c r="C689" s="1">
        <v>354.0</v>
      </c>
      <c r="D689" s="1">
        <v>0.0</v>
      </c>
      <c r="E689" s="2"/>
      <c r="F689" s="1" t="s">
        <v>27</v>
      </c>
      <c r="G689" s="1" t="s">
        <v>19</v>
      </c>
      <c r="H689" s="1" t="s">
        <v>5037</v>
      </c>
      <c r="I689" s="1" t="s">
        <v>5038</v>
      </c>
      <c r="J689" s="1" t="s">
        <v>5038</v>
      </c>
      <c r="K689" s="2"/>
      <c r="L689" s="1">
        <v>-6.0</v>
      </c>
      <c r="M689" s="1"/>
      <c r="N689" s="1">
        <v>8.1245</v>
      </c>
      <c r="O689" s="1" t="s">
        <v>3372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1" t="s">
        <v>15</v>
      </c>
      <c r="B690" s="1" t="s">
        <v>16</v>
      </c>
      <c r="C690" s="1">
        <v>612.0</v>
      </c>
      <c r="D690" s="1">
        <v>0.0</v>
      </c>
      <c r="E690" s="1" t="s">
        <v>3391</v>
      </c>
      <c r="F690" s="1" t="s">
        <v>18</v>
      </c>
      <c r="G690" s="1" t="s">
        <v>35</v>
      </c>
      <c r="H690" s="1" t="s">
        <v>5039</v>
      </c>
      <c r="I690" s="1" t="s">
        <v>5040</v>
      </c>
      <c r="J690" s="1" t="s">
        <v>5041</v>
      </c>
      <c r="K690" s="1" t="s">
        <v>5042</v>
      </c>
      <c r="L690" s="1">
        <v>3.0</v>
      </c>
      <c r="M690" s="1">
        <v>0.007333333333333333</v>
      </c>
      <c r="N690" s="1">
        <v>27.6768</v>
      </c>
      <c r="O690" s="1" t="s">
        <v>3396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1" t="s">
        <v>15</v>
      </c>
      <c r="B691" s="1" t="s">
        <v>16</v>
      </c>
      <c r="C691" s="1">
        <v>295.0</v>
      </c>
      <c r="D691" s="1">
        <v>14.0</v>
      </c>
      <c r="E691" s="1" t="s">
        <v>3391</v>
      </c>
      <c r="F691" s="1" t="s">
        <v>18</v>
      </c>
      <c r="G691" s="1" t="s">
        <v>19</v>
      </c>
      <c r="H691" s="1" t="s">
        <v>5043</v>
      </c>
      <c r="I691" s="1" t="s">
        <v>5044</v>
      </c>
      <c r="J691" s="1" t="s">
        <v>5045</v>
      </c>
      <c r="K691" s="1" t="s">
        <v>5046</v>
      </c>
      <c r="L691" s="1">
        <v>3.0</v>
      </c>
      <c r="M691" s="1">
        <v>0.00735</v>
      </c>
      <c r="N691" s="1">
        <v>23.97715</v>
      </c>
      <c r="O691" s="1" t="s">
        <v>3396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1" t="s">
        <v>25</v>
      </c>
      <c r="B692" s="1" t="s">
        <v>26</v>
      </c>
      <c r="C692" s="1">
        <v>364.0</v>
      </c>
      <c r="D692" s="1">
        <v>0.0</v>
      </c>
      <c r="E692" s="2"/>
      <c r="F692" s="1" t="s">
        <v>27</v>
      </c>
      <c r="G692" s="1" t="s">
        <v>19</v>
      </c>
      <c r="H692" s="1" t="s">
        <v>5047</v>
      </c>
      <c r="I692" s="1" t="s">
        <v>5048</v>
      </c>
      <c r="J692" s="1" t="s">
        <v>5048</v>
      </c>
      <c r="K692" s="2"/>
      <c r="L692" s="1">
        <v>-4.0</v>
      </c>
      <c r="M692" s="1"/>
      <c r="N692" s="1">
        <v>10.0796</v>
      </c>
      <c r="O692" s="1" t="s">
        <v>3372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1" t="s">
        <v>44</v>
      </c>
      <c r="B693" s="1" t="s">
        <v>16</v>
      </c>
      <c r="C693" s="1">
        <v>433.0</v>
      </c>
      <c r="D693" s="1">
        <v>0.0</v>
      </c>
      <c r="E693" s="1" t="s">
        <v>45</v>
      </c>
      <c r="F693" s="1" t="s">
        <v>27</v>
      </c>
      <c r="G693" s="1" t="s">
        <v>19</v>
      </c>
      <c r="H693" s="1" t="s">
        <v>5049</v>
      </c>
      <c r="I693" s="1" t="s">
        <v>5050</v>
      </c>
      <c r="J693" s="1" t="s">
        <v>5050</v>
      </c>
      <c r="K693" s="2"/>
      <c r="L693" s="1">
        <v>-2.0</v>
      </c>
      <c r="M693" s="1"/>
      <c r="N693" s="1">
        <v>12.1928</v>
      </c>
      <c r="O693" s="1" t="s">
        <v>3372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1" t="s">
        <v>44</v>
      </c>
      <c r="B694" s="1" t="s">
        <v>16</v>
      </c>
      <c r="C694" s="1">
        <v>2506.0</v>
      </c>
      <c r="D694" s="1">
        <v>0.0</v>
      </c>
      <c r="E694" s="1" t="s">
        <v>45</v>
      </c>
      <c r="F694" s="1" t="s">
        <v>27</v>
      </c>
      <c r="G694" s="1" t="s">
        <v>19</v>
      </c>
      <c r="H694" s="1" t="s">
        <v>5051</v>
      </c>
      <c r="I694" s="1" t="s">
        <v>5052</v>
      </c>
      <c r="J694" s="1" t="s">
        <v>5052</v>
      </c>
      <c r="K694" s="2"/>
      <c r="L694" s="1">
        <v>7.0</v>
      </c>
      <c r="M694" s="1"/>
      <c r="N694" s="1">
        <v>28.00035</v>
      </c>
      <c r="O694" s="1" t="s">
        <v>3372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1" t="s">
        <v>44</v>
      </c>
      <c r="B695" s="1" t="s">
        <v>16</v>
      </c>
      <c r="C695" s="1">
        <v>264.0</v>
      </c>
      <c r="D695" s="1">
        <v>0.0</v>
      </c>
      <c r="E695" s="1" t="s">
        <v>45</v>
      </c>
      <c r="F695" s="1" t="s">
        <v>27</v>
      </c>
      <c r="G695" s="1" t="s">
        <v>19</v>
      </c>
      <c r="H695" s="1" t="s">
        <v>5053</v>
      </c>
      <c r="I695" s="1" t="s">
        <v>5054</v>
      </c>
      <c r="J695" s="1" t="s">
        <v>5054</v>
      </c>
      <c r="K695" s="2"/>
      <c r="L695" s="1">
        <v>-5.0</v>
      </c>
      <c r="M695" s="1"/>
      <c r="N695" s="1">
        <v>9.884</v>
      </c>
      <c r="O695" s="1" t="s">
        <v>3372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1" t="s">
        <v>44</v>
      </c>
      <c r="B696" s="1" t="s">
        <v>16</v>
      </c>
      <c r="C696" s="1">
        <v>329.0</v>
      </c>
      <c r="D696" s="1">
        <v>0.0</v>
      </c>
      <c r="E696" s="1" t="s">
        <v>45</v>
      </c>
      <c r="F696" s="1" t="s">
        <v>27</v>
      </c>
      <c r="G696" s="1" t="s">
        <v>19</v>
      </c>
      <c r="H696" s="1" t="s">
        <v>5055</v>
      </c>
      <c r="I696" s="1" t="s">
        <v>5056</v>
      </c>
      <c r="J696" s="1" t="s">
        <v>5056</v>
      </c>
      <c r="K696" s="2"/>
      <c r="L696" s="1">
        <v>-5.0</v>
      </c>
      <c r="M696" s="1"/>
      <c r="N696" s="1">
        <v>9.415</v>
      </c>
      <c r="O696" s="1" t="s">
        <v>3372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1" t="s">
        <v>44</v>
      </c>
      <c r="B697" s="1" t="s">
        <v>16</v>
      </c>
      <c r="C697" s="1">
        <v>1096.0</v>
      </c>
      <c r="D697" s="1">
        <v>0.0</v>
      </c>
      <c r="E697" s="1" t="s">
        <v>45</v>
      </c>
      <c r="F697" s="1" t="s">
        <v>27</v>
      </c>
      <c r="G697" s="1" t="s">
        <v>19</v>
      </c>
      <c r="H697" s="1" t="s">
        <v>5057</v>
      </c>
      <c r="I697" s="1" t="s">
        <v>5058</v>
      </c>
      <c r="J697" s="1" t="s">
        <v>5058</v>
      </c>
      <c r="K697" s="2"/>
      <c r="L697" s="1">
        <v>-5.0</v>
      </c>
      <c r="M697" s="1"/>
      <c r="N697" s="1">
        <v>14.889383333333333</v>
      </c>
      <c r="O697" s="1" t="s">
        <v>3372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1" t="s">
        <v>25</v>
      </c>
      <c r="B698" s="1" t="s">
        <v>26</v>
      </c>
      <c r="C698" s="1">
        <v>553.0</v>
      </c>
      <c r="D698" s="1">
        <v>0.0</v>
      </c>
      <c r="E698" s="2"/>
      <c r="F698" s="1" t="s">
        <v>27</v>
      </c>
      <c r="G698" s="1" t="s">
        <v>19</v>
      </c>
      <c r="H698" s="1" t="s">
        <v>5059</v>
      </c>
      <c r="I698" s="1" t="s">
        <v>5060</v>
      </c>
      <c r="J698" s="1" t="s">
        <v>5060</v>
      </c>
      <c r="K698" s="2"/>
      <c r="L698" s="1">
        <v>-11.0</v>
      </c>
      <c r="M698" s="1"/>
      <c r="N698" s="1">
        <v>8.023483333333333</v>
      </c>
      <c r="O698" s="1" t="s">
        <v>3372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1" t="s">
        <v>15</v>
      </c>
      <c r="B699" s="1" t="s">
        <v>16</v>
      </c>
      <c r="C699" s="1">
        <v>558.0</v>
      </c>
      <c r="D699" s="1">
        <v>0.0</v>
      </c>
      <c r="E699" s="1" t="s">
        <v>3391</v>
      </c>
      <c r="F699" s="1" t="s">
        <v>18</v>
      </c>
      <c r="G699" s="1" t="s">
        <v>19</v>
      </c>
      <c r="H699" s="1" t="s">
        <v>5061</v>
      </c>
      <c r="I699" s="1" t="s">
        <v>5062</v>
      </c>
      <c r="J699" s="1" t="s">
        <v>5063</v>
      </c>
      <c r="K699" s="1" t="s">
        <v>5064</v>
      </c>
      <c r="L699" s="1">
        <v>-4.0</v>
      </c>
      <c r="M699" s="1">
        <v>0.005583333333333333</v>
      </c>
      <c r="N699" s="1">
        <v>13.40655</v>
      </c>
      <c r="O699" s="1" t="s">
        <v>3396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1" t="s">
        <v>15</v>
      </c>
      <c r="B700" s="1" t="s">
        <v>16</v>
      </c>
      <c r="C700" s="1">
        <v>219.0</v>
      </c>
      <c r="D700" s="1">
        <v>55.0</v>
      </c>
      <c r="E700" s="2"/>
      <c r="F700" s="1" t="s">
        <v>39</v>
      </c>
      <c r="G700" s="1" t="s">
        <v>52</v>
      </c>
      <c r="H700" s="1" t="s">
        <v>5065</v>
      </c>
      <c r="I700" s="1" t="s">
        <v>5066</v>
      </c>
      <c r="J700" s="1" t="s">
        <v>4810</v>
      </c>
      <c r="K700" s="2"/>
      <c r="L700" s="1">
        <v>749.0</v>
      </c>
      <c r="M700" s="1"/>
      <c r="N700" s="1">
        <v>8.9732</v>
      </c>
      <c r="O700" s="1" t="s">
        <v>3396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1" t="s">
        <v>25</v>
      </c>
      <c r="B701" s="1" t="s">
        <v>26</v>
      </c>
      <c r="C701" s="1">
        <v>652.0</v>
      </c>
      <c r="D701" s="1">
        <v>0.0</v>
      </c>
      <c r="E701" s="2"/>
      <c r="F701" s="1" t="s">
        <v>27</v>
      </c>
      <c r="G701" s="1" t="s">
        <v>19</v>
      </c>
      <c r="H701" s="1" t="s">
        <v>5067</v>
      </c>
      <c r="I701" s="1" t="s">
        <v>5068</v>
      </c>
      <c r="J701" s="1" t="s">
        <v>5068</v>
      </c>
      <c r="K701" s="2"/>
      <c r="L701" s="1">
        <v>-7.0</v>
      </c>
      <c r="M701" s="1"/>
      <c r="N701" s="1">
        <v>11.668083333333334</v>
      </c>
      <c r="O701" s="1" t="s">
        <v>3372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1" t="s">
        <v>44</v>
      </c>
      <c r="B702" s="1" t="s">
        <v>16</v>
      </c>
      <c r="C702" s="1">
        <v>833.0</v>
      </c>
      <c r="D702" s="1">
        <v>0.0</v>
      </c>
      <c r="E702" s="1" t="s">
        <v>45</v>
      </c>
      <c r="F702" s="1" t="s">
        <v>27</v>
      </c>
      <c r="G702" s="1" t="s">
        <v>19</v>
      </c>
      <c r="H702" s="1" t="s">
        <v>5069</v>
      </c>
      <c r="I702" s="1" t="s">
        <v>5070</v>
      </c>
      <c r="J702" s="1" t="s">
        <v>5070</v>
      </c>
      <c r="K702" s="2"/>
      <c r="L702" s="1">
        <v>-4.0</v>
      </c>
      <c r="M702" s="1"/>
      <c r="N702" s="1">
        <v>15.340416666666666</v>
      </c>
      <c r="O702" s="1" t="s">
        <v>3372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1" t="s">
        <v>44</v>
      </c>
      <c r="B703" s="1" t="s">
        <v>16</v>
      </c>
      <c r="C703" s="1">
        <v>364.0</v>
      </c>
      <c r="D703" s="1">
        <v>0.0</v>
      </c>
      <c r="E703" s="1" t="s">
        <v>45</v>
      </c>
      <c r="F703" s="1" t="s">
        <v>27</v>
      </c>
      <c r="G703" s="1" t="s">
        <v>19</v>
      </c>
      <c r="H703" s="1" t="s">
        <v>5071</v>
      </c>
      <c r="I703" s="1" t="s">
        <v>5072</v>
      </c>
      <c r="J703" s="1" t="s">
        <v>5072</v>
      </c>
      <c r="K703" s="2"/>
      <c r="L703" s="1">
        <v>-3.0</v>
      </c>
      <c r="M703" s="1"/>
      <c r="N703" s="1">
        <v>11.939616666666666</v>
      </c>
      <c r="O703" s="1" t="s">
        <v>3372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1" t="s">
        <v>44</v>
      </c>
      <c r="B704" s="1" t="s">
        <v>16</v>
      </c>
      <c r="C704" s="1">
        <v>635.0</v>
      </c>
      <c r="D704" s="1">
        <v>0.0</v>
      </c>
      <c r="E704" s="1" t="s">
        <v>45</v>
      </c>
      <c r="F704" s="1" t="s">
        <v>27</v>
      </c>
      <c r="G704" s="1" t="s">
        <v>19</v>
      </c>
      <c r="H704" s="1" t="s">
        <v>5073</v>
      </c>
      <c r="I704" s="1" t="s">
        <v>5074</v>
      </c>
      <c r="J704" s="1" t="s">
        <v>5074</v>
      </c>
      <c r="K704" s="2"/>
      <c r="L704" s="1">
        <v>-4.0</v>
      </c>
      <c r="M704" s="1"/>
      <c r="N704" s="1">
        <v>22.144933333333334</v>
      </c>
      <c r="O704" s="1" t="s">
        <v>3372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1" t="s">
        <v>25</v>
      </c>
      <c r="B705" s="1" t="s">
        <v>26</v>
      </c>
      <c r="C705" s="1">
        <v>379.0</v>
      </c>
      <c r="D705" s="1">
        <v>0.0</v>
      </c>
      <c r="E705" s="2"/>
      <c r="F705" s="1" t="s">
        <v>27</v>
      </c>
      <c r="G705" s="1" t="s">
        <v>19</v>
      </c>
      <c r="H705" s="1" t="s">
        <v>5075</v>
      </c>
      <c r="I705" s="1" t="s">
        <v>5076</v>
      </c>
      <c r="J705" s="1" t="s">
        <v>5076</v>
      </c>
      <c r="K705" s="2"/>
      <c r="L705" s="1">
        <v>-1.0</v>
      </c>
      <c r="M705" s="1"/>
      <c r="N705" s="1">
        <v>13.765033333333333</v>
      </c>
      <c r="O705" s="1" t="s">
        <v>3372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1" t="s">
        <v>44</v>
      </c>
      <c r="B706" s="1" t="s">
        <v>16</v>
      </c>
      <c r="C706" s="1">
        <v>319.0</v>
      </c>
      <c r="D706" s="1">
        <v>0.0</v>
      </c>
      <c r="E706" s="1" t="s">
        <v>45</v>
      </c>
      <c r="F706" s="1" t="s">
        <v>27</v>
      </c>
      <c r="G706" s="1" t="s">
        <v>19</v>
      </c>
      <c r="H706" s="1" t="s">
        <v>5077</v>
      </c>
      <c r="I706" s="1" t="s">
        <v>5078</v>
      </c>
      <c r="J706" s="1" t="s">
        <v>5078</v>
      </c>
      <c r="K706" s="2"/>
      <c r="L706" s="1">
        <v>-7.0</v>
      </c>
      <c r="M706" s="1"/>
      <c r="N706" s="1">
        <v>7.436016666666666</v>
      </c>
      <c r="O706" s="1" t="s">
        <v>3372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1" t="s">
        <v>44</v>
      </c>
      <c r="B707" s="1" t="s">
        <v>16</v>
      </c>
      <c r="C707" s="1">
        <v>224.0</v>
      </c>
      <c r="D707" s="1">
        <v>0.0</v>
      </c>
      <c r="E707" s="1" t="s">
        <v>45</v>
      </c>
      <c r="F707" s="1" t="s">
        <v>27</v>
      </c>
      <c r="G707" s="1" t="s">
        <v>19</v>
      </c>
      <c r="H707" s="1" t="s">
        <v>5079</v>
      </c>
      <c r="I707" s="1" t="s">
        <v>5080</v>
      </c>
      <c r="J707" s="1" t="s">
        <v>5080</v>
      </c>
      <c r="K707" s="2"/>
      <c r="L707" s="1">
        <v>-9.0</v>
      </c>
      <c r="M707" s="1"/>
      <c r="N707" s="1">
        <v>5.75405</v>
      </c>
      <c r="O707" s="1" t="s">
        <v>3372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1" t="s">
        <v>44</v>
      </c>
      <c r="B708" s="1" t="s">
        <v>16</v>
      </c>
      <c r="C708" s="1">
        <v>264.0</v>
      </c>
      <c r="D708" s="1">
        <v>0.0</v>
      </c>
      <c r="E708" s="1" t="s">
        <v>45</v>
      </c>
      <c r="F708" s="1" t="s">
        <v>27</v>
      </c>
      <c r="G708" s="1" t="s">
        <v>19</v>
      </c>
      <c r="H708" s="1" t="s">
        <v>5081</v>
      </c>
      <c r="I708" s="1" t="s">
        <v>5082</v>
      </c>
      <c r="J708" s="1" t="s">
        <v>5082</v>
      </c>
      <c r="K708" s="2"/>
      <c r="L708" s="1">
        <v>-2.0</v>
      </c>
      <c r="M708" s="1"/>
      <c r="N708" s="1">
        <v>15.7113</v>
      </c>
      <c r="O708" s="1" t="s">
        <v>3372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1" t="s">
        <v>15</v>
      </c>
      <c r="B709" s="1" t="s">
        <v>16</v>
      </c>
      <c r="C709" s="1">
        <v>376.0</v>
      </c>
      <c r="D709" s="1">
        <v>122.0</v>
      </c>
      <c r="E709" s="2"/>
      <c r="F709" s="1" t="s">
        <v>39</v>
      </c>
      <c r="G709" s="1" t="s">
        <v>35</v>
      </c>
      <c r="H709" s="1" t="s">
        <v>5083</v>
      </c>
      <c r="I709" s="1" t="s">
        <v>5084</v>
      </c>
      <c r="J709" s="1" t="s">
        <v>4810</v>
      </c>
      <c r="K709" s="2"/>
      <c r="L709" s="1">
        <v>704.0</v>
      </c>
      <c r="M709" s="1"/>
      <c r="N709" s="1">
        <v>101.41085</v>
      </c>
      <c r="O709" s="1" t="s">
        <v>3396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1" t="s">
        <v>15</v>
      </c>
      <c r="B710" s="1" t="s">
        <v>16</v>
      </c>
      <c r="C710" s="1">
        <v>617.0</v>
      </c>
      <c r="D710" s="1">
        <v>0.0</v>
      </c>
      <c r="E710" s="1" t="s">
        <v>45</v>
      </c>
      <c r="F710" s="1" t="s">
        <v>18</v>
      </c>
      <c r="G710" s="1" t="s">
        <v>19</v>
      </c>
      <c r="H710" s="1" t="s">
        <v>5085</v>
      </c>
      <c r="I710" s="1" t="s">
        <v>5086</v>
      </c>
      <c r="J710" s="1" t="s">
        <v>5087</v>
      </c>
      <c r="K710" s="1" t="s">
        <v>5088</v>
      </c>
      <c r="L710" s="1">
        <v>14.0</v>
      </c>
      <c r="M710" s="1">
        <v>10.60885</v>
      </c>
      <c r="N710" s="1">
        <v>16.882166666666667</v>
      </c>
      <c r="O710" s="1" t="s">
        <v>3396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1" t="s">
        <v>55</v>
      </c>
      <c r="B711" s="1" t="s">
        <v>26</v>
      </c>
      <c r="C711" s="1">
        <v>384.0</v>
      </c>
      <c r="D711" s="1">
        <v>0.0</v>
      </c>
      <c r="E711" s="1" t="s">
        <v>5089</v>
      </c>
      <c r="F711" s="1" t="s">
        <v>27</v>
      </c>
      <c r="G711" s="1" t="s">
        <v>19</v>
      </c>
      <c r="H711" s="1" t="s">
        <v>5090</v>
      </c>
      <c r="I711" s="1" t="s">
        <v>5091</v>
      </c>
      <c r="J711" s="1" t="s">
        <v>5091</v>
      </c>
      <c r="K711" s="2"/>
      <c r="L711" s="1">
        <v>-6.0</v>
      </c>
      <c r="M711" s="1"/>
      <c r="N711" s="1">
        <v>8.74135</v>
      </c>
      <c r="O711" s="1" t="s">
        <v>3372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1" t="s">
        <v>55</v>
      </c>
      <c r="B712" s="1" t="s">
        <v>26</v>
      </c>
      <c r="C712" s="1">
        <v>582.0</v>
      </c>
      <c r="D712" s="1">
        <v>0.0</v>
      </c>
      <c r="E712" s="1" t="s">
        <v>5092</v>
      </c>
      <c r="F712" s="1" t="s">
        <v>27</v>
      </c>
      <c r="G712" s="1" t="s">
        <v>19</v>
      </c>
      <c r="H712" s="1" t="s">
        <v>5093</v>
      </c>
      <c r="I712" s="1" t="s">
        <v>5094</v>
      </c>
      <c r="J712" s="1" t="s">
        <v>5094</v>
      </c>
      <c r="K712" s="2"/>
      <c r="L712" s="1">
        <v>-3.0</v>
      </c>
      <c r="M712" s="1"/>
      <c r="N712" s="1">
        <v>16.995616666666667</v>
      </c>
      <c r="O712" s="1" t="s">
        <v>3372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1" t="s">
        <v>15</v>
      </c>
      <c r="B713" s="1" t="s">
        <v>16</v>
      </c>
      <c r="C713" s="1">
        <v>528.0</v>
      </c>
      <c r="D713" s="1">
        <v>0.0</v>
      </c>
      <c r="E713" s="1" t="s">
        <v>45</v>
      </c>
      <c r="F713" s="1" t="s">
        <v>18</v>
      </c>
      <c r="G713" s="1" t="s">
        <v>19</v>
      </c>
      <c r="H713" s="1" t="s">
        <v>5095</v>
      </c>
      <c r="I713" s="1" t="s">
        <v>5096</v>
      </c>
      <c r="J713" s="1" t="s">
        <v>5097</v>
      </c>
      <c r="K713" s="1" t="s">
        <v>5098</v>
      </c>
      <c r="L713" s="1">
        <v>7.0</v>
      </c>
      <c r="M713" s="1">
        <v>144.60866666666666</v>
      </c>
      <c r="N713" s="1">
        <v>163.9836</v>
      </c>
      <c r="O713" s="1" t="s">
        <v>3396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1" t="s">
        <v>15</v>
      </c>
      <c r="B714" s="1" t="s">
        <v>16</v>
      </c>
      <c r="C714" s="1">
        <v>578.0</v>
      </c>
      <c r="D714" s="1">
        <v>0.0</v>
      </c>
      <c r="E714" s="1" t="s">
        <v>45</v>
      </c>
      <c r="F714" s="1" t="s">
        <v>18</v>
      </c>
      <c r="G714" s="1" t="s">
        <v>19</v>
      </c>
      <c r="H714" s="1" t="s">
        <v>5099</v>
      </c>
      <c r="I714" s="1" t="s">
        <v>5100</v>
      </c>
      <c r="J714" s="1" t="s">
        <v>5101</v>
      </c>
      <c r="K714" s="1" t="s">
        <v>5102</v>
      </c>
      <c r="L714" s="1">
        <v>-7.0</v>
      </c>
      <c r="M714" s="1">
        <v>2.19025</v>
      </c>
      <c r="N714" s="1">
        <v>13.731316666666666</v>
      </c>
      <c r="O714" s="1" t="s">
        <v>3396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1" t="s">
        <v>44</v>
      </c>
      <c r="B715" s="1" t="s">
        <v>16</v>
      </c>
      <c r="C715" s="1">
        <v>593.0</v>
      </c>
      <c r="D715" s="1">
        <v>0.0</v>
      </c>
      <c r="E715" s="1" t="s">
        <v>45</v>
      </c>
      <c r="F715" s="1" t="s">
        <v>27</v>
      </c>
      <c r="G715" s="1" t="s">
        <v>19</v>
      </c>
      <c r="H715" s="1" t="s">
        <v>5103</v>
      </c>
      <c r="I715" s="1" t="s">
        <v>5104</v>
      </c>
      <c r="J715" s="1" t="s">
        <v>5104</v>
      </c>
      <c r="K715" s="2"/>
      <c r="L715" s="1">
        <v>-10.0</v>
      </c>
      <c r="M715" s="1"/>
      <c r="N715" s="1">
        <v>9.884316666666667</v>
      </c>
      <c r="O715" s="1" t="s">
        <v>3372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1" t="s">
        <v>25</v>
      </c>
      <c r="B716" s="1" t="s">
        <v>26</v>
      </c>
      <c r="C716" s="1">
        <v>658.0</v>
      </c>
      <c r="D716" s="1">
        <v>0.0</v>
      </c>
      <c r="E716" s="2"/>
      <c r="F716" s="1" t="s">
        <v>27</v>
      </c>
      <c r="G716" s="1" t="s">
        <v>19</v>
      </c>
      <c r="H716" s="1" t="s">
        <v>5105</v>
      </c>
      <c r="I716" s="1" t="s">
        <v>5106</v>
      </c>
      <c r="J716" s="1" t="s">
        <v>5106</v>
      </c>
      <c r="K716" s="2"/>
      <c r="L716" s="1">
        <v>-10.0</v>
      </c>
      <c r="M716" s="1"/>
      <c r="N716" s="1">
        <v>8.804116666666667</v>
      </c>
      <c r="O716" s="1" t="s">
        <v>3372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1" t="s">
        <v>44</v>
      </c>
      <c r="B717" s="1" t="s">
        <v>16</v>
      </c>
      <c r="C717" s="1">
        <v>364.0</v>
      </c>
      <c r="D717" s="1">
        <v>0.0</v>
      </c>
      <c r="E717" s="1" t="s">
        <v>45</v>
      </c>
      <c r="F717" s="1" t="s">
        <v>27</v>
      </c>
      <c r="G717" s="1" t="s">
        <v>19</v>
      </c>
      <c r="H717" s="1" t="s">
        <v>5107</v>
      </c>
      <c r="I717" s="1" t="s">
        <v>5108</v>
      </c>
      <c r="J717" s="1" t="s">
        <v>5108</v>
      </c>
      <c r="K717" s="2"/>
      <c r="L717" s="1">
        <v>-7.0</v>
      </c>
      <c r="M717" s="1"/>
      <c r="N717" s="1">
        <v>7.62195</v>
      </c>
      <c r="O717" s="1" t="s">
        <v>3372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1" t="s">
        <v>15</v>
      </c>
      <c r="B718" s="1" t="s">
        <v>16</v>
      </c>
      <c r="C718" s="1">
        <v>295.0</v>
      </c>
      <c r="D718" s="1">
        <v>69.0</v>
      </c>
      <c r="E718" s="2"/>
      <c r="F718" s="1" t="s">
        <v>39</v>
      </c>
      <c r="G718" s="1" t="s">
        <v>52</v>
      </c>
      <c r="H718" s="1" t="s">
        <v>5109</v>
      </c>
      <c r="I718" s="1" t="s">
        <v>5110</v>
      </c>
      <c r="J718" s="1" t="s">
        <v>4810</v>
      </c>
      <c r="K718" s="2"/>
      <c r="L718" s="1">
        <v>852.0</v>
      </c>
      <c r="M718" s="1"/>
      <c r="N718" s="1">
        <v>13.767266666666666</v>
      </c>
      <c r="O718" s="1" t="s">
        <v>3396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1" t="s">
        <v>15</v>
      </c>
      <c r="B719" s="1" t="s">
        <v>16</v>
      </c>
      <c r="C719" s="1">
        <v>265.0</v>
      </c>
      <c r="D719" s="1">
        <v>61.0</v>
      </c>
      <c r="E719" s="2"/>
      <c r="F719" s="1" t="s">
        <v>39</v>
      </c>
      <c r="G719" s="1" t="s">
        <v>19</v>
      </c>
      <c r="H719" s="1" t="s">
        <v>5111</v>
      </c>
      <c r="I719" s="1" t="s">
        <v>5112</v>
      </c>
      <c r="J719" s="1" t="s">
        <v>4810</v>
      </c>
      <c r="K719" s="2"/>
      <c r="L719" s="1">
        <v>851.0</v>
      </c>
      <c r="M719" s="1"/>
      <c r="N719" s="1">
        <v>15.88845</v>
      </c>
      <c r="O719" s="1" t="s">
        <v>3396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1" t="s">
        <v>15</v>
      </c>
      <c r="B720" s="1" t="s">
        <v>16</v>
      </c>
      <c r="C720" s="1">
        <v>247.0</v>
      </c>
      <c r="D720" s="1">
        <v>62.0</v>
      </c>
      <c r="E720" s="2"/>
      <c r="F720" s="1" t="s">
        <v>39</v>
      </c>
      <c r="G720" s="1" t="s">
        <v>19</v>
      </c>
      <c r="H720" s="1" t="s">
        <v>5113</v>
      </c>
      <c r="I720" s="1" t="s">
        <v>5114</v>
      </c>
      <c r="J720" s="1" t="s">
        <v>4810</v>
      </c>
      <c r="K720" s="2"/>
      <c r="L720" s="1">
        <v>859.0</v>
      </c>
      <c r="M720" s="1"/>
      <c r="N720" s="1">
        <v>14.84325</v>
      </c>
      <c r="O720" s="1" t="s">
        <v>3396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1" t="s">
        <v>55</v>
      </c>
      <c r="B721" s="1" t="s">
        <v>26</v>
      </c>
      <c r="C721" s="1">
        <v>264.0</v>
      </c>
      <c r="D721" s="1">
        <v>0.0</v>
      </c>
      <c r="E721" s="1" t="s">
        <v>5115</v>
      </c>
      <c r="F721" s="1" t="s">
        <v>27</v>
      </c>
      <c r="G721" s="1" t="s">
        <v>19</v>
      </c>
      <c r="H721" s="1" t="s">
        <v>5116</v>
      </c>
      <c r="I721" s="1" t="s">
        <v>5117</v>
      </c>
      <c r="J721" s="1" t="s">
        <v>5117</v>
      </c>
      <c r="K721" s="2"/>
      <c r="L721" s="1">
        <v>-5.0</v>
      </c>
      <c r="M721" s="1"/>
      <c r="N721" s="1">
        <v>9.77865</v>
      </c>
      <c r="O721" s="1" t="s">
        <v>3372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1" t="s">
        <v>44</v>
      </c>
      <c r="B722" s="1" t="s">
        <v>16</v>
      </c>
      <c r="C722" s="3">
        <v>264.0</v>
      </c>
      <c r="D722" s="1">
        <v>0.0</v>
      </c>
      <c r="E722" s="1" t="s">
        <v>45</v>
      </c>
      <c r="F722" s="1" t="s">
        <v>27</v>
      </c>
      <c r="G722" s="1" t="s">
        <v>19</v>
      </c>
      <c r="H722" s="1" t="s">
        <v>5118</v>
      </c>
      <c r="I722" s="1" t="s">
        <v>5119</v>
      </c>
      <c r="J722" s="1" t="s">
        <v>5119</v>
      </c>
      <c r="K722" s="2"/>
      <c r="L722" s="1">
        <v>-4.0</v>
      </c>
      <c r="M722" s="1"/>
      <c r="N722" s="1">
        <v>78.09145</v>
      </c>
      <c r="O722" s="1" t="s">
        <v>3372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1" t="s">
        <v>25</v>
      </c>
      <c r="B723" s="1" t="s">
        <v>26</v>
      </c>
      <c r="C723" s="1">
        <v>329.0</v>
      </c>
      <c r="D723" s="1">
        <v>0.0</v>
      </c>
      <c r="E723" s="2"/>
      <c r="F723" s="1" t="s">
        <v>27</v>
      </c>
      <c r="G723" s="1" t="s">
        <v>19</v>
      </c>
      <c r="H723" s="1" t="s">
        <v>5120</v>
      </c>
      <c r="I723" s="1" t="s">
        <v>5121</v>
      </c>
      <c r="J723" s="1" t="s">
        <v>5121</v>
      </c>
      <c r="K723" s="2"/>
      <c r="L723" s="1">
        <v>-9.0</v>
      </c>
      <c r="M723" s="1"/>
      <c r="N723" s="1">
        <v>6.2719</v>
      </c>
      <c r="O723" s="1" t="s">
        <v>3372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1" t="s">
        <v>38</v>
      </c>
      <c r="B724" s="1" t="s">
        <v>16</v>
      </c>
      <c r="C724" s="1">
        <v>159.5</v>
      </c>
      <c r="D724" s="1">
        <v>159.5</v>
      </c>
      <c r="E724" s="2"/>
      <c r="F724" s="1" t="s">
        <v>39</v>
      </c>
      <c r="G724" s="1" t="s">
        <v>35</v>
      </c>
      <c r="H724" s="1" t="s">
        <v>5122</v>
      </c>
      <c r="I724" s="1" t="s">
        <v>5123</v>
      </c>
      <c r="J724" s="1" t="s">
        <v>4810</v>
      </c>
      <c r="K724" s="2"/>
      <c r="L724" s="1">
        <v>917.0</v>
      </c>
      <c r="M724" s="1"/>
      <c r="N724" s="1">
        <v>3.56725</v>
      </c>
      <c r="O724" s="1" t="s">
        <v>43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1" t="s">
        <v>55</v>
      </c>
      <c r="B725" s="1" t="s">
        <v>26</v>
      </c>
      <c r="C725" s="1">
        <v>334.0</v>
      </c>
      <c r="D725" s="1">
        <v>0.0</v>
      </c>
      <c r="E725" s="1" t="s">
        <v>5124</v>
      </c>
      <c r="F725" s="1" t="s">
        <v>27</v>
      </c>
      <c r="G725" s="1" t="s">
        <v>19</v>
      </c>
      <c r="H725" s="1" t="s">
        <v>5125</v>
      </c>
      <c r="I725" s="1" t="s">
        <v>5126</v>
      </c>
      <c r="J725" s="1" t="s">
        <v>5126</v>
      </c>
      <c r="K725" s="2"/>
      <c r="L725" s="1">
        <v>-6.0</v>
      </c>
      <c r="M725" s="1"/>
      <c r="N725" s="1">
        <v>8.828733333333334</v>
      </c>
      <c r="O725" s="1" t="s">
        <v>3372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1" t="s">
        <v>15</v>
      </c>
      <c r="B726" s="1" t="s">
        <v>16</v>
      </c>
      <c r="C726" s="3">
        <v>508.0</v>
      </c>
      <c r="D726" s="1">
        <v>0.0</v>
      </c>
      <c r="E726" s="1" t="s">
        <v>3391</v>
      </c>
      <c r="F726" s="1" t="s">
        <v>18</v>
      </c>
      <c r="G726" s="1" t="s">
        <v>35</v>
      </c>
      <c r="H726" s="1" t="s">
        <v>5127</v>
      </c>
      <c r="I726" s="1" t="s">
        <v>5128</v>
      </c>
      <c r="J726" s="1" t="s">
        <v>5129</v>
      </c>
      <c r="K726" s="1" t="s">
        <v>5130</v>
      </c>
      <c r="L726" s="1">
        <v>-11.0</v>
      </c>
      <c r="M726" s="1">
        <v>0.012383333333333333</v>
      </c>
      <c r="N726" s="1">
        <v>11.020316666666666</v>
      </c>
      <c r="O726" s="1" t="s">
        <v>3396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1" t="s">
        <v>25</v>
      </c>
      <c r="B727" s="1" t="s">
        <v>26</v>
      </c>
      <c r="C727" s="3">
        <v>329.0</v>
      </c>
      <c r="D727" s="1">
        <v>0.0</v>
      </c>
      <c r="E727" s="2"/>
      <c r="F727" s="1" t="s">
        <v>27</v>
      </c>
      <c r="G727" s="1" t="s">
        <v>19</v>
      </c>
      <c r="H727" s="1" t="s">
        <v>5131</v>
      </c>
      <c r="I727" s="1" t="s">
        <v>5132</v>
      </c>
      <c r="J727" s="1" t="s">
        <v>5132</v>
      </c>
      <c r="K727" s="2"/>
      <c r="L727" s="1">
        <v>-9.0</v>
      </c>
      <c r="M727" s="1"/>
      <c r="N727" s="1">
        <v>5.059583333333333</v>
      </c>
      <c r="O727" s="1" t="s">
        <v>3372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1" t="s">
        <v>44</v>
      </c>
      <c r="B728" s="1" t="s">
        <v>16</v>
      </c>
      <c r="C728" s="1">
        <v>391.0</v>
      </c>
      <c r="D728" s="1">
        <v>0.0</v>
      </c>
      <c r="E728" s="1" t="s">
        <v>45</v>
      </c>
      <c r="F728" s="1" t="s">
        <v>27</v>
      </c>
      <c r="G728" s="1" t="s">
        <v>19</v>
      </c>
      <c r="H728" s="1" t="s">
        <v>5133</v>
      </c>
      <c r="I728" s="1" t="s">
        <v>5134</v>
      </c>
      <c r="J728" s="1" t="s">
        <v>5134</v>
      </c>
      <c r="K728" s="2"/>
      <c r="L728" s="1">
        <v>-7.0</v>
      </c>
      <c r="M728" s="1"/>
      <c r="N728" s="1">
        <v>7.258666666666667</v>
      </c>
      <c r="O728" s="1" t="s">
        <v>3372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1" t="s">
        <v>15</v>
      </c>
      <c r="B729" s="1" t="s">
        <v>16</v>
      </c>
      <c r="C729" s="1">
        <v>309.0</v>
      </c>
      <c r="D729" s="1">
        <v>0.0</v>
      </c>
      <c r="E729" s="1" t="s">
        <v>3391</v>
      </c>
      <c r="F729" s="1" t="s">
        <v>18</v>
      </c>
      <c r="G729" s="1" t="s">
        <v>19</v>
      </c>
      <c r="H729" s="1" t="s">
        <v>5135</v>
      </c>
      <c r="I729" s="1" t="s">
        <v>5136</v>
      </c>
      <c r="J729" s="1" t="s">
        <v>5137</v>
      </c>
      <c r="K729" s="1" t="s">
        <v>5138</v>
      </c>
      <c r="L729" s="1">
        <v>-12.0</v>
      </c>
      <c r="M729" s="1">
        <v>0.0683</v>
      </c>
      <c r="N729" s="1">
        <v>7.06855</v>
      </c>
      <c r="O729" s="1" t="s">
        <v>3396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1" t="s">
        <v>44</v>
      </c>
      <c r="B730" s="1" t="s">
        <v>16</v>
      </c>
      <c r="C730" s="1">
        <v>488.0</v>
      </c>
      <c r="D730" s="1">
        <v>0.0</v>
      </c>
      <c r="E730" s="1" t="s">
        <v>45</v>
      </c>
      <c r="F730" s="1" t="s">
        <v>27</v>
      </c>
      <c r="G730" s="1" t="s">
        <v>19</v>
      </c>
      <c r="H730" s="1" t="s">
        <v>5139</v>
      </c>
      <c r="I730" s="1" t="s">
        <v>5140</v>
      </c>
      <c r="J730" s="1" t="s">
        <v>5140</v>
      </c>
      <c r="K730" s="2"/>
      <c r="L730" s="1">
        <v>-7.0</v>
      </c>
      <c r="M730" s="1"/>
      <c r="N730" s="1">
        <v>7.7175666666666665</v>
      </c>
      <c r="O730" s="1" t="s">
        <v>3372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1" t="s">
        <v>15</v>
      </c>
      <c r="B731" s="1" t="s">
        <v>16</v>
      </c>
      <c r="C731" s="1">
        <v>482.0</v>
      </c>
      <c r="D731" s="1">
        <v>146.0</v>
      </c>
      <c r="E731" s="2"/>
      <c r="F731" s="1" t="s">
        <v>39</v>
      </c>
      <c r="G731" s="1" t="s">
        <v>19</v>
      </c>
      <c r="H731" s="1" t="s">
        <v>5141</v>
      </c>
      <c r="I731" s="1" t="s">
        <v>5142</v>
      </c>
      <c r="J731" s="1" t="s">
        <v>4810</v>
      </c>
      <c r="K731" s="2"/>
      <c r="L731" s="1">
        <v>943.0</v>
      </c>
      <c r="M731" s="1"/>
      <c r="N731" s="1">
        <v>13.951833333333333</v>
      </c>
      <c r="O731" s="1" t="s">
        <v>3396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1" t="s">
        <v>15</v>
      </c>
      <c r="B732" s="1" t="s">
        <v>16</v>
      </c>
      <c r="C732" s="1">
        <v>589.0</v>
      </c>
      <c r="D732" s="1">
        <v>29.0</v>
      </c>
      <c r="E732" s="1" t="s">
        <v>3391</v>
      </c>
      <c r="F732" s="1" t="s">
        <v>18</v>
      </c>
      <c r="G732" s="1" t="s">
        <v>19</v>
      </c>
      <c r="H732" s="1" t="s">
        <v>5143</v>
      </c>
      <c r="I732" s="1" t="s">
        <v>5144</v>
      </c>
      <c r="J732" s="1" t="s">
        <v>5145</v>
      </c>
      <c r="K732" s="1" t="s">
        <v>5146</v>
      </c>
      <c r="L732" s="1">
        <v>-13.0</v>
      </c>
      <c r="M732" s="1">
        <v>0.008616666666666667</v>
      </c>
      <c r="N732" s="1">
        <v>8.3163</v>
      </c>
      <c r="O732" s="1" t="s">
        <v>3396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1" t="s">
        <v>44</v>
      </c>
      <c r="B733" s="1" t="s">
        <v>16</v>
      </c>
      <c r="C733" s="1">
        <v>319.0</v>
      </c>
      <c r="D733" s="1">
        <v>0.0</v>
      </c>
      <c r="E733" s="1" t="s">
        <v>45</v>
      </c>
      <c r="F733" s="1" t="s">
        <v>27</v>
      </c>
      <c r="G733" s="1" t="s">
        <v>19</v>
      </c>
      <c r="H733" s="1" t="s">
        <v>5147</v>
      </c>
      <c r="I733" s="1" t="s">
        <v>5148</v>
      </c>
      <c r="J733" s="1" t="s">
        <v>5148</v>
      </c>
      <c r="K733" s="2"/>
      <c r="L733" s="1">
        <v>-2.0</v>
      </c>
      <c r="M733" s="1"/>
      <c r="N733" s="1">
        <v>12.933116666666667</v>
      </c>
      <c r="O733" s="1" t="s">
        <v>3372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1" t="s">
        <v>15</v>
      </c>
      <c r="B734" s="1" t="s">
        <v>16</v>
      </c>
      <c r="C734" s="1">
        <v>1420.0</v>
      </c>
      <c r="D734" s="1">
        <v>80.0</v>
      </c>
      <c r="E734" s="1" t="s">
        <v>45</v>
      </c>
      <c r="F734" s="1" t="s">
        <v>18</v>
      </c>
      <c r="G734" s="1" t="s">
        <v>19</v>
      </c>
      <c r="H734" s="1" t="s">
        <v>5149</v>
      </c>
      <c r="I734" s="1" t="s">
        <v>5150</v>
      </c>
      <c r="J734" s="1" t="s">
        <v>5151</v>
      </c>
      <c r="K734" s="1" t="s">
        <v>5152</v>
      </c>
      <c r="L734" s="1">
        <v>8.0</v>
      </c>
      <c r="M734" s="1">
        <v>5.2047</v>
      </c>
      <c r="N734" s="1">
        <v>18.0267</v>
      </c>
      <c r="O734" s="1" t="s">
        <v>3396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1" t="s">
        <v>15</v>
      </c>
      <c r="B735" s="1" t="s">
        <v>16</v>
      </c>
      <c r="C735" s="1">
        <v>463.0</v>
      </c>
      <c r="D735" s="1">
        <v>0.0</v>
      </c>
      <c r="E735" s="1" t="s">
        <v>3391</v>
      </c>
      <c r="F735" s="1" t="s">
        <v>18</v>
      </c>
      <c r="G735" s="1" t="s">
        <v>19</v>
      </c>
      <c r="H735" s="1" t="s">
        <v>5153</v>
      </c>
      <c r="I735" s="1" t="s">
        <v>5154</v>
      </c>
      <c r="J735" s="1" t="s">
        <v>5155</v>
      </c>
      <c r="K735" s="1" t="s">
        <v>5156</v>
      </c>
      <c r="L735" s="1">
        <v>-4.0</v>
      </c>
      <c r="M735" s="1">
        <v>0.00495</v>
      </c>
      <c r="N735" s="1">
        <v>15.904</v>
      </c>
      <c r="O735" s="1" t="s">
        <v>3396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1" t="s">
        <v>15</v>
      </c>
      <c r="B736" s="1" t="s">
        <v>16</v>
      </c>
      <c r="C736" s="1">
        <v>139.0</v>
      </c>
      <c r="D736" s="1">
        <v>0.0</v>
      </c>
      <c r="E736" s="2"/>
      <c r="F736" s="1" t="s">
        <v>39</v>
      </c>
      <c r="G736" s="1" t="s">
        <v>35</v>
      </c>
      <c r="H736" s="1" t="s">
        <v>5157</v>
      </c>
      <c r="I736" s="1" t="s">
        <v>5158</v>
      </c>
      <c r="J736" s="1" t="s">
        <v>4810</v>
      </c>
      <c r="K736" s="2"/>
      <c r="L736" s="1">
        <v>992.0</v>
      </c>
      <c r="M736" s="1"/>
      <c r="N736" s="1">
        <v>13.04755</v>
      </c>
      <c r="O736" s="1" t="s">
        <v>3396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1" t="s">
        <v>15</v>
      </c>
      <c r="B737" s="1" t="s">
        <v>16</v>
      </c>
      <c r="C737" s="1">
        <v>260.0</v>
      </c>
      <c r="D737" s="1">
        <v>0.0</v>
      </c>
      <c r="E737" s="1" t="s">
        <v>4707</v>
      </c>
      <c r="F737" s="1" t="s">
        <v>18</v>
      </c>
      <c r="G737" s="1" t="s">
        <v>19</v>
      </c>
      <c r="H737" s="1" t="s">
        <v>5159</v>
      </c>
      <c r="I737" s="1" t="s">
        <v>5160</v>
      </c>
      <c r="J737" s="1" t="s">
        <v>5161</v>
      </c>
      <c r="K737" s="1" t="s">
        <v>5162</v>
      </c>
      <c r="L737" s="1">
        <v>-6.0</v>
      </c>
      <c r="M737" s="1">
        <v>0.004783333333333333</v>
      </c>
      <c r="N737" s="1">
        <v>7.431866666666667</v>
      </c>
      <c r="O737" s="1" t="s">
        <v>3396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1" t="s">
        <v>44</v>
      </c>
      <c r="B738" s="1" t="s">
        <v>16</v>
      </c>
      <c r="C738" s="1">
        <v>314.0</v>
      </c>
      <c r="D738" s="1">
        <v>0.0</v>
      </c>
      <c r="E738" s="1" t="s">
        <v>45</v>
      </c>
      <c r="F738" s="1" t="s">
        <v>27</v>
      </c>
      <c r="G738" s="1" t="s">
        <v>19</v>
      </c>
      <c r="H738" s="1" t="s">
        <v>5163</v>
      </c>
      <c r="I738" s="1" t="s">
        <v>5164</v>
      </c>
      <c r="J738" s="1" t="s">
        <v>5164</v>
      </c>
      <c r="K738" s="2"/>
      <c r="L738" s="1">
        <v>-6.0</v>
      </c>
      <c r="M738" s="1"/>
      <c r="N738" s="1">
        <v>8.6472</v>
      </c>
      <c r="O738" s="1" t="s">
        <v>3372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1" t="s">
        <v>15</v>
      </c>
      <c r="B739" s="1" t="s">
        <v>16</v>
      </c>
      <c r="C739" s="1">
        <v>724.0</v>
      </c>
      <c r="D739" s="1">
        <v>38.0</v>
      </c>
      <c r="E739" s="1" t="s">
        <v>4707</v>
      </c>
      <c r="F739" s="1" t="s">
        <v>18</v>
      </c>
      <c r="G739" s="1" t="s">
        <v>19</v>
      </c>
      <c r="H739" s="1" t="s">
        <v>5165</v>
      </c>
      <c r="I739" s="1" t="s">
        <v>5166</v>
      </c>
      <c r="J739" s="1" t="s">
        <v>5167</v>
      </c>
      <c r="K739" s="1" t="s">
        <v>5168</v>
      </c>
      <c r="L739" s="1">
        <v>-7.0</v>
      </c>
      <c r="M739" s="1">
        <v>0.13658333333333333</v>
      </c>
      <c r="N739" s="1">
        <v>13.695983333333333</v>
      </c>
      <c r="O739" s="1" t="s">
        <v>3396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1" t="s">
        <v>15</v>
      </c>
      <c r="B740" s="1" t="s">
        <v>16</v>
      </c>
      <c r="C740" s="1">
        <v>247.0</v>
      </c>
      <c r="D740" s="1">
        <v>62.0</v>
      </c>
      <c r="E740" s="2"/>
      <c r="F740" s="1" t="s">
        <v>39</v>
      </c>
      <c r="G740" s="1" t="s">
        <v>52</v>
      </c>
      <c r="H740" s="1" t="s">
        <v>5169</v>
      </c>
      <c r="I740" s="1" t="s">
        <v>5170</v>
      </c>
      <c r="J740" s="1" t="s">
        <v>4810</v>
      </c>
      <c r="K740" s="2"/>
      <c r="L740" s="1">
        <v>1046.0</v>
      </c>
      <c r="M740" s="1"/>
      <c r="N740" s="1">
        <v>10.343616666666666</v>
      </c>
      <c r="O740" s="1" t="s">
        <v>3396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1" t="s">
        <v>38</v>
      </c>
      <c r="B741" s="1" t="s">
        <v>16</v>
      </c>
      <c r="C741" s="1">
        <v>249.0</v>
      </c>
      <c r="D741" s="1">
        <v>0.0</v>
      </c>
      <c r="E741" s="2"/>
      <c r="F741" s="1" t="s">
        <v>39</v>
      </c>
      <c r="G741" s="1" t="s">
        <v>35</v>
      </c>
      <c r="H741" s="1" t="s">
        <v>5171</v>
      </c>
      <c r="I741" s="1" t="s">
        <v>5172</v>
      </c>
      <c r="J741" s="1" t="s">
        <v>4810</v>
      </c>
      <c r="K741" s="2"/>
      <c r="L741" s="1">
        <v>1065.0</v>
      </c>
      <c r="M741" s="1"/>
      <c r="N741" s="1">
        <v>11.13485</v>
      </c>
      <c r="O741" s="1" t="s">
        <v>43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1" t="s">
        <v>44</v>
      </c>
      <c r="B742" s="1" t="s">
        <v>16</v>
      </c>
      <c r="C742" s="1">
        <v>384.0</v>
      </c>
      <c r="D742" s="1">
        <v>0.0</v>
      </c>
      <c r="E742" s="1" t="s">
        <v>45</v>
      </c>
      <c r="F742" s="1" t="s">
        <v>27</v>
      </c>
      <c r="G742" s="1" t="s">
        <v>19</v>
      </c>
      <c r="H742" s="1" t="s">
        <v>5173</v>
      </c>
      <c r="I742" s="1" t="s">
        <v>5174</v>
      </c>
      <c r="J742" s="1" t="s">
        <v>5174</v>
      </c>
      <c r="K742" s="2"/>
      <c r="L742" s="1">
        <v>0.0</v>
      </c>
      <c r="M742" s="1"/>
      <c r="N742" s="1">
        <v>15.779616666666668</v>
      </c>
      <c r="O742" s="1" t="s">
        <v>3372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1" t="s">
        <v>25</v>
      </c>
      <c r="B743" s="1" t="s">
        <v>26</v>
      </c>
      <c r="C743" s="1">
        <v>321.0</v>
      </c>
      <c r="D743" s="1">
        <v>0.0</v>
      </c>
      <c r="E743" s="2"/>
      <c r="F743" s="1" t="s">
        <v>27</v>
      </c>
      <c r="G743" s="1" t="s">
        <v>19</v>
      </c>
      <c r="H743" s="1" t="s">
        <v>5175</v>
      </c>
      <c r="I743" s="1" t="s">
        <v>5176</v>
      </c>
      <c r="J743" s="1" t="s">
        <v>5176</v>
      </c>
      <c r="K743" s="2"/>
      <c r="L743" s="1">
        <v>-4.0</v>
      </c>
      <c r="M743" s="1"/>
      <c r="N743" s="1">
        <v>10.006983333333332</v>
      </c>
      <c r="O743" s="1" t="s">
        <v>3372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1" t="s">
        <v>25</v>
      </c>
      <c r="B744" s="1" t="s">
        <v>26</v>
      </c>
      <c r="C744" s="1">
        <v>803.0</v>
      </c>
      <c r="D744" s="1">
        <v>0.0</v>
      </c>
      <c r="E744" s="2"/>
      <c r="F744" s="1" t="s">
        <v>27</v>
      </c>
      <c r="G744" s="1" t="s">
        <v>35</v>
      </c>
      <c r="H744" s="1" t="s">
        <v>5177</v>
      </c>
      <c r="I744" s="1" t="s">
        <v>5178</v>
      </c>
      <c r="J744" s="1" t="s">
        <v>5178</v>
      </c>
      <c r="K744" s="2"/>
      <c r="L744" s="1">
        <v>0.0</v>
      </c>
      <c r="M744" s="1"/>
      <c r="N744" s="1">
        <v>19.513266666666667</v>
      </c>
      <c r="O744" s="1" t="s">
        <v>3372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1" t="s">
        <v>15</v>
      </c>
      <c r="B745" s="1" t="s">
        <v>16</v>
      </c>
      <c r="C745" s="1">
        <v>219.0</v>
      </c>
      <c r="D745" s="1">
        <v>50.0</v>
      </c>
      <c r="E745" s="2"/>
      <c r="F745" s="1" t="s">
        <v>39</v>
      </c>
      <c r="G745" s="1" t="s">
        <v>19</v>
      </c>
      <c r="H745" s="1" t="s">
        <v>5179</v>
      </c>
      <c r="I745" s="1" t="s">
        <v>5180</v>
      </c>
      <c r="J745" s="1" t="s">
        <v>4810</v>
      </c>
      <c r="K745" s="2"/>
      <c r="L745" s="1">
        <v>1066.0</v>
      </c>
      <c r="M745" s="1"/>
      <c r="N745" s="1">
        <v>7.214016666666667</v>
      </c>
      <c r="O745" s="1" t="s">
        <v>3396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1" t="s">
        <v>15</v>
      </c>
      <c r="B746" s="1" t="s">
        <v>16</v>
      </c>
      <c r="C746" s="1">
        <v>247.0</v>
      </c>
      <c r="D746" s="1">
        <v>62.0</v>
      </c>
      <c r="E746" s="2"/>
      <c r="F746" s="1" t="s">
        <v>39</v>
      </c>
      <c r="G746" s="1" t="s">
        <v>35</v>
      </c>
      <c r="H746" s="1" t="s">
        <v>5181</v>
      </c>
      <c r="I746" s="1" t="s">
        <v>5182</v>
      </c>
      <c r="J746" s="1" t="s">
        <v>4810</v>
      </c>
      <c r="K746" s="2"/>
      <c r="L746" s="1">
        <v>1083.0</v>
      </c>
      <c r="M746" s="1"/>
      <c r="N746" s="1">
        <v>8.185416666666667</v>
      </c>
      <c r="O746" s="1" t="s">
        <v>3396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1" t="s">
        <v>55</v>
      </c>
      <c r="B747" s="1" t="s">
        <v>26</v>
      </c>
      <c r="C747" s="1">
        <v>364.0</v>
      </c>
      <c r="D747" s="1">
        <v>0.0</v>
      </c>
      <c r="E747" s="1" t="s">
        <v>316</v>
      </c>
      <c r="F747" s="1" t="s">
        <v>27</v>
      </c>
      <c r="G747" s="1" t="s">
        <v>19</v>
      </c>
      <c r="H747" s="1" t="s">
        <v>5183</v>
      </c>
      <c r="I747" s="1" t="s">
        <v>5184</v>
      </c>
      <c r="J747" s="1" t="s">
        <v>5184</v>
      </c>
      <c r="K747" s="2"/>
      <c r="L747" s="1">
        <v>-8.0</v>
      </c>
      <c r="M747" s="1"/>
      <c r="N747" s="1">
        <v>6.071733333333333</v>
      </c>
      <c r="O747" s="1" t="s">
        <v>3372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1" t="s">
        <v>15</v>
      </c>
      <c r="B748" s="1" t="s">
        <v>16</v>
      </c>
      <c r="C748" s="1">
        <v>977.0</v>
      </c>
      <c r="D748" s="1">
        <v>0.0</v>
      </c>
      <c r="E748" s="1" t="s">
        <v>4707</v>
      </c>
      <c r="F748" s="1" t="s">
        <v>18</v>
      </c>
      <c r="G748" s="1" t="s">
        <v>19</v>
      </c>
      <c r="H748" s="1" t="s">
        <v>5185</v>
      </c>
      <c r="I748" s="1" t="s">
        <v>5186</v>
      </c>
      <c r="J748" s="1" t="s">
        <v>5187</v>
      </c>
      <c r="K748" s="1" t="s">
        <v>5188</v>
      </c>
      <c r="L748" s="1">
        <v>-7.0</v>
      </c>
      <c r="M748" s="1">
        <v>0.0046166666666666665</v>
      </c>
      <c r="N748" s="1">
        <v>21.6117</v>
      </c>
      <c r="O748" s="1" t="s">
        <v>3396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1" t="s">
        <v>15</v>
      </c>
      <c r="B749" s="1" t="s">
        <v>16</v>
      </c>
      <c r="C749" s="1">
        <v>378.0</v>
      </c>
      <c r="D749" s="1">
        <v>0.0</v>
      </c>
      <c r="E749" s="1" t="s">
        <v>3391</v>
      </c>
      <c r="F749" s="1" t="s">
        <v>18</v>
      </c>
      <c r="G749" s="1" t="s">
        <v>19</v>
      </c>
      <c r="H749" s="1" t="s">
        <v>5189</v>
      </c>
      <c r="I749" s="1" t="s">
        <v>5190</v>
      </c>
      <c r="J749" s="1" t="s">
        <v>5191</v>
      </c>
      <c r="K749" s="1" t="s">
        <v>5192</v>
      </c>
      <c r="L749" s="1">
        <v>-3.0</v>
      </c>
      <c r="M749" s="1">
        <v>0.0041</v>
      </c>
      <c r="N749" s="1">
        <v>25.8888</v>
      </c>
      <c r="O749" s="1" t="s">
        <v>3396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1" t="s">
        <v>15</v>
      </c>
      <c r="B750" s="1" t="s">
        <v>16</v>
      </c>
      <c r="C750" s="1">
        <v>458.0</v>
      </c>
      <c r="D750" s="1">
        <v>0.0</v>
      </c>
      <c r="E750" s="1" t="s">
        <v>4707</v>
      </c>
      <c r="F750" s="1" t="s">
        <v>18</v>
      </c>
      <c r="G750" s="1" t="s">
        <v>19</v>
      </c>
      <c r="H750" s="1" t="s">
        <v>5193</v>
      </c>
      <c r="I750" s="1" t="s">
        <v>5194</v>
      </c>
      <c r="J750" s="1" t="s">
        <v>5195</v>
      </c>
      <c r="K750" s="1" t="s">
        <v>5196</v>
      </c>
      <c r="L750" s="1">
        <v>-3.0</v>
      </c>
      <c r="M750" s="1">
        <v>0.005016666666666667</v>
      </c>
      <c r="N750" s="1">
        <v>10.507366666666666</v>
      </c>
      <c r="O750" s="1" t="s">
        <v>3396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1" t="s">
        <v>15</v>
      </c>
      <c r="B751" s="1" t="s">
        <v>16</v>
      </c>
      <c r="C751" s="1">
        <v>1256.0</v>
      </c>
      <c r="D751" s="1">
        <v>0.0</v>
      </c>
      <c r="E751" s="1" t="s">
        <v>3391</v>
      </c>
      <c r="F751" s="1" t="s">
        <v>18</v>
      </c>
      <c r="G751" s="1" t="s">
        <v>35</v>
      </c>
      <c r="H751" s="1" t="s">
        <v>5197</v>
      </c>
      <c r="I751" s="1" t="s">
        <v>5198</v>
      </c>
      <c r="J751" s="1" t="s">
        <v>5199</v>
      </c>
      <c r="K751" s="1" t="s">
        <v>5200</v>
      </c>
      <c r="L751" s="1">
        <v>-1.0</v>
      </c>
      <c r="M751" s="1">
        <v>0.011433333333333334</v>
      </c>
      <c r="N751" s="1">
        <v>91.3101</v>
      </c>
      <c r="O751" s="1" t="s">
        <v>3396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1" t="s">
        <v>55</v>
      </c>
      <c r="B752" s="1" t="s">
        <v>26</v>
      </c>
      <c r="C752" s="1">
        <v>329.0</v>
      </c>
      <c r="D752" s="1">
        <v>0.0</v>
      </c>
      <c r="E752" s="1" t="s">
        <v>99</v>
      </c>
      <c r="F752" s="1" t="s">
        <v>27</v>
      </c>
      <c r="G752" s="1" t="s">
        <v>19</v>
      </c>
      <c r="H752" s="1" t="s">
        <v>5201</v>
      </c>
      <c r="I752" s="1" t="s">
        <v>5202</v>
      </c>
      <c r="J752" s="1" t="s">
        <v>5202</v>
      </c>
      <c r="K752" s="2"/>
      <c r="L752" s="1">
        <v>-8.0</v>
      </c>
      <c r="M752" s="1"/>
      <c r="N752" s="1">
        <v>6.7902</v>
      </c>
      <c r="O752" s="1" t="s">
        <v>3372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1" t="s">
        <v>44</v>
      </c>
      <c r="B753" s="1" t="s">
        <v>16</v>
      </c>
      <c r="C753" s="1">
        <v>264.0</v>
      </c>
      <c r="D753" s="1">
        <v>0.0</v>
      </c>
      <c r="E753" s="1" t="s">
        <v>45</v>
      </c>
      <c r="F753" s="1" t="s">
        <v>27</v>
      </c>
      <c r="G753" s="1" t="s">
        <v>19</v>
      </c>
      <c r="H753" s="1" t="s">
        <v>5203</v>
      </c>
      <c r="I753" s="1" t="s">
        <v>5204</v>
      </c>
      <c r="J753" s="1" t="s">
        <v>5204</v>
      </c>
      <c r="K753" s="2"/>
      <c r="L753" s="1">
        <v>-8.0</v>
      </c>
      <c r="M753" s="1"/>
      <c r="N753" s="1">
        <v>6.322783333333334</v>
      </c>
      <c r="O753" s="1" t="s">
        <v>3372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1" t="s">
        <v>25</v>
      </c>
      <c r="B754" s="1" t="s">
        <v>26</v>
      </c>
      <c r="C754" s="1">
        <v>264.0</v>
      </c>
      <c r="D754" s="1">
        <v>0.0</v>
      </c>
      <c r="E754" s="2"/>
      <c r="F754" s="1" t="s">
        <v>27</v>
      </c>
      <c r="G754" s="1" t="s">
        <v>19</v>
      </c>
      <c r="H754" s="1" t="s">
        <v>5205</v>
      </c>
      <c r="I754" s="1" t="s">
        <v>5206</v>
      </c>
      <c r="J754" s="1" t="s">
        <v>5206</v>
      </c>
      <c r="K754" s="2"/>
      <c r="L754" s="1">
        <v>-9.0</v>
      </c>
      <c r="M754" s="1"/>
      <c r="N754" s="1">
        <v>5.778016666666667</v>
      </c>
      <c r="O754" s="1" t="s">
        <v>3372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1" t="s">
        <v>25</v>
      </c>
      <c r="B755" s="1" t="s">
        <v>26</v>
      </c>
      <c r="C755" s="1">
        <v>384.0</v>
      </c>
      <c r="D755" s="1">
        <v>0.0</v>
      </c>
      <c r="E755" s="2"/>
      <c r="F755" s="1" t="s">
        <v>27</v>
      </c>
      <c r="G755" s="1" t="s">
        <v>19</v>
      </c>
      <c r="H755" s="1" t="s">
        <v>5207</v>
      </c>
      <c r="I755" s="1" t="s">
        <v>5208</v>
      </c>
      <c r="J755" s="1" t="s">
        <v>5208</v>
      </c>
      <c r="K755" s="2"/>
      <c r="L755" s="1">
        <v>-5.0</v>
      </c>
      <c r="M755" s="1"/>
      <c r="N755" s="1">
        <v>9.108216666666667</v>
      </c>
      <c r="O755" s="1" t="s">
        <v>3372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1" t="s">
        <v>15</v>
      </c>
      <c r="B756" s="1" t="s">
        <v>16</v>
      </c>
      <c r="C756" s="1">
        <v>437.0</v>
      </c>
      <c r="D756" s="1">
        <v>50.0</v>
      </c>
      <c r="E756" s="2"/>
      <c r="F756" s="1" t="s">
        <v>39</v>
      </c>
      <c r="G756" s="1" t="s">
        <v>52</v>
      </c>
      <c r="H756" s="1" t="s">
        <v>5209</v>
      </c>
      <c r="I756" s="1" t="s">
        <v>5210</v>
      </c>
      <c r="J756" s="1" t="s">
        <v>5211</v>
      </c>
      <c r="K756" s="2"/>
      <c r="L756" s="1">
        <v>389.0</v>
      </c>
      <c r="M756" s="1"/>
      <c r="N756" s="1">
        <v>21.83925</v>
      </c>
      <c r="O756" s="1" t="s">
        <v>3396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1" t="s">
        <v>15</v>
      </c>
      <c r="B757" s="1" t="s">
        <v>16</v>
      </c>
      <c r="C757" s="1">
        <v>250.0</v>
      </c>
      <c r="D757" s="1">
        <v>0.0</v>
      </c>
      <c r="E757" s="1" t="s">
        <v>5212</v>
      </c>
      <c r="F757" s="1" t="s">
        <v>18</v>
      </c>
      <c r="G757" s="1" t="s">
        <v>19</v>
      </c>
      <c r="H757" s="1" t="s">
        <v>5213</v>
      </c>
      <c r="I757" s="1" t="s">
        <v>5214</v>
      </c>
      <c r="J757" s="1" t="s">
        <v>5215</v>
      </c>
      <c r="K757" s="1" t="s">
        <v>5216</v>
      </c>
      <c r="L757" s="1">
        <v>-11.0</v>
      </c>
      <c r="M757" s="1">
        <v>0.010266666666666667</v>
      </c>
      <c r="N757" s="1">
        <v>5.309516666666667</v>
      </c>
      <c r="O757" s="1" t="s">
        <v>3396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1" t="s">
        <v>25</v>
      </c>
      <c r="B758" s="1" t="s">
        <v>26</v>
      </c>
      <c r="C758" s="1">
        <v>249.0</v>
      </c>
      <c r="D758" s="1">
        <v>0.0</v>
      </c>
      <c r="E758" s="2"/>
      <c r="F758" s="1" t="s">
        <v>27</v>
      </c>
      <c r="G758" s="1" t="s">
        <v>19</v>
      </c>
      <c r="H758" s="1" t="s">
        <v>5217</v>
      </c>
      <c r="I758" s="1" t="s">
        <v>5218</v>
      </c>
      <c r="J758" s="1" t="s">
        <v>5218</v>
      </c>
      <c r="K758" s="2"/>
      <c r="L758" s="1">
        <v>-10.0</v>
      </c>
      <c r="M758" s="1"/>
      <c r="N758" s="1">
        <v>4.7959</v>
      </c>
      <c r="O758" s="1" t="s">
        <v>3372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1" t="s">
        <v>44</v>
      </c>
      <c r="B759" s="1" t="s">
        <v>16</v>
      </c>
      <c r="C759" s="1">
        <v>284.0</v>
      </c>
      <c r="D759" s="1">
        <v>0.0</v>
      </c>
      <c r="E759" s="1" t="s">
        <v>45</v>
      </c>
      <c r="F759" s="1" t="s">
        <v>27</v>
      </c>
      <c r="G759" s="1" t="s">
        <v>19</v>
      </c>
      <c r="H759" s="1" t="s">
        <v>5219</v>
      </c>
      <c r="I759" s="1" t="s">
        <v>5220</v>
      </c>
      <c r="J759" s="1" t="s">
        <v>5220</v>
      </c>
      <c r="K759" s="2"/>
      <c r="L759" s="1">
        <v>-9.0</v>
      </c>
      <c r="M759" s="1"/>
      <c r="N759" s="1">
        <v>5.827883333333333</v>
      </c>
      <c r="O759" s="1" t="s">
        <v>3372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1" t="s">
        <v>44</v>
      </c>
      <c r="B760" s="1" t="s">
        <v>16</v>
      </c>
      <c r="C760" s="1">
        <v>583.0</v>
      </c>
      <c r="D760" s="1">
        <v>0.0</v>
      </c>
      <c r="E760" s="1" t="s">
        <v>45</v>
      </c>
      <c r="F760" s="1" t="s">
        <v>27</v>
      </c>
      <c r="G760" s="1" t="s">
        <v>19</v>
      </c>
      <c r="H760" s="1" t="s">
        <v>5221</v>
      </c>
      <c r="I760" s="1" t="s">
        <v>5222</v>
      </c>
      <c r="J760" s="1" t="s">
        <v>5222</v>
      </c>
      <c r="K760" s="2"/>
      <c r="L760" s="1">
        <v>-12.0</v>
      </c>
      <c r="M760" s="1"/>
      <c r="N760" s="1">
        <v>7.236383333333333</v>
      </c>
      <c r="O760" s="1" t="s">
        <v>3372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1" t="s">
        <v>25</v>
      </c>
      <c r="B761" s="1" t="s">
        <v>26</v>
      </c>
      <c r="C761" s="1">
        <v>264.0</v>
      </c>
      <c r="D761" s="1">
        <v>0.0</v>
      </c>
      <c r="E761" s="2"/>
      <c r="F761" s="1" t="s">
        <v>27</v>
      </c>
      <c r="G761" s="1" t="s">
        <v>19</v>
      </c>
      <c r="H761" s="1" t="s">
        <v>5223</v>
      </c>
      <c r="I761" s="1" t="s">
        <v>5224</v>
      </c>
      <c r="J761" s="1" t="s">
        <v>5224</v>
      </c>
      <c r="K761" s="2"/>
      <c r="L761" s="1">
        <v>-9.0</v>
      </c>
      <c r="M761" s="1"/>
      <c r="N761" s="1">
        <v>5.6321666666666665</v>
      </c>
      <c r="O761" s="1" t="s">
        <v>3372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1" t="s">
        <v>44</v>
      </c>
      <c r="B762" s="1" t="s">
        <v>16</v>
      </c>
      <c r="C762" s="1">
        <v>329.0</v>
      </c>
      <c r="D762" s="1">
        <v>0.0</v>
      </c>
      <c r="E762" s="1" t="s">
        <v>45</v>
      </c>
      <c r="F762" s="1" t="s">
        <v>27</v>
      </c>
      <c r="G762" s="1" t="s">
        <v>19</v>
      </c>
      <c r="H762" s="1" t="s">
        <v>5225</v>
      </c>
      <c r="I762" s="1" t="s">
        <v>5226</v>
      </c>
      <c r="J762" s="1" t="s">
        <v>5226</v>
      </c>
      <c r="K762" s="2"/>
      <c r="L762" s="1">
        <v>-8.0</v>
      </c>
      <c r="M762" s="1"/>
      <c r="N762" s="1">
        <v>6.63005</v>
      </c>
      <c r="O762" s="1" t="s">
        <v>3372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1" t="s">
        <v>38</v>
      </c>
      <c r="B763" s="1" t="s">
        <v>16</v>
      </c>
      <c r="C763" s="1">
        <v>119.0</v>
      </c>
      <c r="D763" s="1">
        <v>0.0</v>
      </c>
      <c r="E763" s="2"/>
      <c r="F763" s="1" t="s">
        <v>39</v>
      </c>
      <c r="G763" s="1" t="s">
        <v>35</v>
      </c>
      <c r="H763" s="1" t="s">
        <v>5227</v>
      </c>
      <c r="I763" s="1" t="s">
        <v>5228</v>
      </c>
      <c r="J763" s="1" t="s">
        <v>5211</v>
      </c>
      <c r="K763" s="2"/>
      <c r="L763" s="1">
        <v>473.0</v>
      </c>
      <c r="M763" s="1"/>
      <c r="N763" s="1">
        <v>4.86695</v>
      </c>
      <c r="O763" s="1" t="s">
        <v>43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1" t="s">
        <v>25</v>
      </c>
      <c r="B764" s="1" t="s">
        <v>26</v>
      </c>
      <c r="C764" s="1">
        <v>294.0</v>
      </c>
      <c r="D764" s="1">
        <v>0.0</v>
      </c>
      <c r="E764" s="2"/>
      <c r="F764" s="1" t="s">
        <v>27</v>
      </c>
      <c r="G764" s="1" t="s">
        <v>19</v>
      </c>
      <c r="H764" s="1" t="s">
        <v>5229</v>
      </c>
      <c r="I764" s="1" t="s">
        <v>5230</v>
      </c>
      <c r="J764" s="1" t="s">
        <v>5230</v>
      </c>
      <c r="K764" s="2"/>
      <c r="L764" s="1">
        <v>-9.0</v>
      </c>
      <c r="M764" s="1"/>
      <c r="N764" s="1">
        <v>5.316933333333333</v>
      </c>
      <c r="O764" s="1" t="s">
        <v>3372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1" t="s">
        <v>44</v>
      </c>
      <c r="B765" s="1" t="s">
        <v>16</v>
      </c>
      <c r="C765" s="3">
        <v>329.0</v>
      </c>
      <c r="D765" s="1">
        <v>0.0</v>
      </c>
      <c r="E765" s="1" t="s">
        <v>45</v>
      </c>
      <c r="F765" s="1" t="s">
        <v>27</v>
      </c>
      <c r="G765" s="1" t="s">
        <v>19</v>
      </c>
      <c r="H765" s="1" t="s">
        <v>5231</v>
      </c>
      <c r="I765" s="1" t="s">
        <v>5232</v>
      </c>
      <c r="J765" s="1" t="s">
        <v>5232</v>
      </c>
      <c r="K765" s="2"/>
      <c r="L765" s="1">
        <v>-8.0</v>
      </c>
      <c r="M765" s="1"/>
      <c r="N765" s="1">
        <v>6.6204833333333335</v>
      </c>
      <c r="O765" s="1" t="s">
        <v>3372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1" t="s">
        <v>44</v>
      </c>
      <c r="B766" s="1" t="s">
        <v>16</v>
      </c>
      <c r="C766" s="1">
        <v>429.0</v>
      </c>
      <c r="D766" s="1">
        <v>0.0</v>
      </c>
      <c r="E766" s="1" t="s">
        <v>45</v>
      </c>
      <c r="F766" s="1" t="s">
        <v>27</v>
      </c>
      <c r="G766" s="1" t="s">
        <v>19</v>
      </c>
      <c r="H766" s="1" t="s">
        <v>5233</v>
      </c>
      <c r="I766" s="1" t="s">
        <v>5234</v>
      </c>
      <c r="J766" s="1" t="s">
        <v>5234</v>
      </c>
      <c r="K766" s="2"/>
      <c r="L766" s="1">
        <v>-8.0</v>
      </c>
      <c r="M766" s="1"/>
      <c r="N766" s="1">
        <v>6.311183333333333</v>
      </c>
      <c r="O766" s="1" t="s">
        <v>3372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1" t="s">
        <v>25</v>
      </c>
      <c r="B767" s="1" t="s">
        <v>26</v>
      </c>
      <c r="C767" s="1">
        <v>364.0</v>
      </c>
      <c r="D767" s="1">
        <v>0.0</v>
      </c>
      <c r="E767" s="2"/>
      <c r="F767" s="1" t="s">
        <v>27</v>
      </c>
      <c r="G767" s="1" t="s">
        <v>19</v>
      </c>
      <c r="H767" s="1" t="s">
        <v>5235</v>
      </c>
      <c r="I767" s="1" t="s">
        <v>5236</v>
      </c>
      <c r="J767" s="1" t="s">
        <v>5236</v>
      </c>
      <c r="K767" s="2"/>
      <c r="L767" s="1">
        <v>-8.0</v>
      </c>
      <c r="M767" s="1"/>
      <c r="N767" s="1">
        <v>6.486666666666666</v>
      </c>
      <c r="O767" s="1" t="s">
        <v>3372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1" t="s">
        <v>15</v>
      </c>
      <c r="B768" s="1" t="s">
        <v>16</v>
      </c>
      <c r="C768" s="3">
        <v>502.0</v>
      </c>
      <c r="D768" s="1">
        <v>25.0</v>
      </c>
      <c r="E768" s="1" t="s">
        <v>5212</v>
      </c>
      <c r="F768" s="1" t="s">
        <v>18</v>
      </c>
      <c r="G768" s="1" t="s">
        <v>19</v>
      </c>
      <c r="H768" s="1" t="s">
        <v>5237</v>
      </c>
      <c r="I768" s="1" t="s">
        <v>5238</v>
      </c>
      <c r="J768" s="1" t="s">
        <v>5239</v>
      </c>
      <c r="K768" s="1" t="s">
        <v>5240</v>
      </c>
      <c r="L768" s="1">
        <v>-14.0</v>
      </c>
      <c r="M768" s="1">
        <v>0.007366666666666666</v>
      </c>
      <c r="N768" s="1">
        <v>9.711766666666668</v>
      </c>
      <c r="O768" s="1" t="s">
        <v>3396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1" t="s">
        <v>25</v>
      </c>
      <c r="B769" s="1" t="s">
        <v>26</v>
      </c>
      <c r="C769" s="1">
        <v>329.0</v>
      </c>
      <c r="D769" s="1">
        <v>0.0</v>
      </c>
      <c r="E769" s="2"/>
      <c r="F769" s="1" t="s">
        <v>27</v>
      </c>
      <c r="G769" s="1" t="s">
        <v>19</v>
      </c>
      <c r="H769" s="1" t="s">
        <v>5241</v>
      </c>
      <c r="I769" s="1" t="s">
        <v>5242</v>
      </c>
      <c r="J769" s="1" t="s">
        <v>5242</v>
      </c>
      <c r="K769" s="2"/>
      <c r="L769" s="1">
        <v>-4.0</v>
      </c>
      <c r="M769" s="1"/>
      <c r="N769" s="1">
        <v>10.2773</v>
      </c>
      <c r="O769" s="1" t="s">
        <v>3372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1" t="s">
        <v>38</v>
      </c>
      <c r="B770" s="1" t="s">
        <v>16</v>
      </c>
      <c r="C770" s="1">
        <v>188.5</v>
      </c>
      <c r="D770" s="1">
        <v>188.5</v>
      </c>
      <c r="E770" s="1" t="s">
        <v>5212</v>
      </c>
      <c r="F770" s="1" t="s">
        <v>18</v>
      </c>
      <c r="G770" s="1" t="s">
        <v>35</v>
      </c>
      <c r="H770" s="1" t="s">
        <v>5243</v>
      </c>
      <c r="I770" s="1" t="s">
        <v>5244</v>
      </c>
      <c r="J770" s="1" t="s">
        <v>5245</v>
      </c>
      <c r="K770" s="1" t="s">
        <v>5246</v>
      </c>
      <c r="L770" s="1">
        <v>-11.0</v>
      </c>
      <c r="M770" s="1">
        <v>0.00545</v>
      </c>
      <c r="N770" s="1">
        <v>6.928833333333333</v>
      </c>
      <c r="O770" s="1" t="s">
        <v>43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1" t="s">
        <v>25</v>
      </c>
      <c r="B771" s="1" t="s">
        <v>26</v>
      </c>
      <c r="C771" s="1">
        <v>379.0</v>
      </c>
      <c r="D771" s="1">
        <v>0.0</v>
      </c>
      <c r="E771" s="2"/>
      <c r="F771" s="1" t="s">
        <v>27</v>
      </c>
      <c r="G771" s="1" t="s">
        <v>19</v>
      </c>
      <c r="H771" s="1" t="s">
        <v>5247</v>
      </c>
      <c r="I771" s="1" t="s">
        <v>5248</v>
      </c>
      <c r="J771" s="1" t="s">
        <v>5248</v>
      </c>
      <c r="K771" s="2"/>
      <c r="L771" s="1">
        <v>-8.0</v>
      </c>
      <c r="M771" s="1"/>
      <c r="N771" s="1">
        <v>6.1334333333333335</v>
      </c>
      <c r="O771" s="1" t="s">
        <v>3372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1" t="s">
        <v>25</v>
      </c>
      <c r="B772" s="1" t="s">
        <v>26</v>
      </c>
      <c r="C772" s="3">
        <v>264.0</v>
      </c>
      <c r="D772" s="1">
        <v>0.0</v>
      </c>
      <c r="E772" s="2"/>
      <c r="F772" s="1" t="s">
        <v>27</v>
      </c>
      <c r="G772" s="1" t="s">
        <v>19</v>
      </c>
      <c r="H772" s="1" t="s">
        <v>5249</v>
      </c>
      <c r="I772" s="1" t="s">
        <v>5250</v>
      </c>
      <c r="J772" s="1" t="s">
        <v>5250</v>
      </c>
      <c r="K772" s="2"/>
      <c r="L772" s="1">
        <v>-9.0</v>
      </c>
      <c r="M772" s="1"/>
      <c r="N772" s="1">
        <v>5.332966666666667</v>
      </c>
      <c r="O772" s="1" t="s">
        <v>3372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1" t="s">
        <v>25</v>
      </c>
      <c r="B773" s="1" t="s">
        <v>26</v>
      </c>
      <c r="C773" s="1">
        <v>321.0</v>
      </c>
      <c r="D773" s="1">
        <v>0.0</v>
      </c>
      <c r="E773" s="2"/>
      <c r="F773" s="1" t="s">
        <v>27</v>
      </c>
      <c r="G773" s="1" t="s">
        <v>19</v>
      </c>
      <c r="H773" s="1" t="s">
        <v>5251</v>
      </c>
      <c r="I773" s="1" t="s">
        <v>5252</v>
      </c>
      <c r="J773" s="1" t="s">
        <v>5252</v>
      </c>
      <c r="K773" s="2"/>
      <c r="L773" s="1">
        <v>-9.0</v>
      </c>
      <c r="M773" s="1"/>
      <c r="N773" s="1">
        <v>5.701783333333333</v>
      </c>
      <c r="O773" s="1" t="s">
        <v>3372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1" t="s">
        <v>15</v>
      </c>
      <c r="B774" s="1" t="s">
        <v>16</v>
      </c>
      <c r="C774" s="1">
        <v>247.0</v>
      </c>
      <c r="D774" s="1">
        <v>62.0</v>
      </c>
      <c r="E774" s="2"/>
      <c r="F774" s="1" t="s">
        <v>39</v>
      </c>
      <c r="G774" s="1" t="s">
        <v>52</v>
      </c>
      <c r="H774" s="1" t="s">
        <v>5253</v>
      </c>
      <c r="I774" s="1" t="s">
        <v>5254</v>
      </c>
      <c r="J774" s="1" t="s">
        <v>5211</v>
      </c>
      <c r="K774" s="2"/>
      <c r="L774" s="1">
        <v>551.0</v>
      </c>
      <c r="M774" s="1"/>
      <c r="N774" s="1">
        <v>6.992333333333334</v>
      </c>
      <c r="O774" s="1" t="s">
        <v>3396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1" t="s">
        <v>44</v>
      </c>
      <c r="B775" s="1" t="s">
        <v>16</v>
      </c>
      <c r="C775" s="1">
        <v>321.0</v>
      </c>
      <c r="D775" s="1">
        <v>0.0</v>
      </c>
      <c r="E775" s="1" t="s">
        <v>45</v>
      </c>
      <c r="F775" s="1" t="s">
        <v>27</v>
      </c>
      <c r="G775" s="1" t="s">
        <v>19</v>
      </c>
      <c r="H775" s="1" t="s">
        <v>5255</v>
      </c>
      <c r="I775" s="1" t="s">
        <v>5256</v>
      </c>
      <c r="J775" s="1" t="s">
        <v>5256</v>
      </c>
      <c r="K775" s="2"/>
      <c r="L775" s="1">
        <v>-7.0</v>
      </c>
      <c r="M775" s="1"/>
      <c r="N775" s="1">
        <v>7.009883333333334</v>
      </c>
      <c r="O775" s="1" t="s">
        <v>3372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1" t="s">
        <v>44</v>
      </c>
      <c r="B776" s="1" t="s">
        <v>16</v>
      </c>
      <c r="C776" s="1">
        <v>329.0</v>
      </c>
      <c r="D776" s="1">
        <v>0.0</v>
      </c>
      <c r="E776" s="1" t="s">
        <v>45</v>
      </c>
      <c r="F776" s="1" t="s">
        <v>27</v>
      </c>
      <c r="G776" s="1" t="s">
        <v>19</v>
      </c>
      <c r="H776" s="1" t="s">
        <v>5257</v>
      </c>
      <c r="I776" s="1" t="s">
        <v>5258</v>
      </c>
      <c r="J776" s="1" t="s">
        <v>5258</v>
      </c>
      <c r="K776" s="2"/>
      <c r="L776" s="1">
        <v>-9.0</v>
      </c>
      <c r="M776" s="1"/>
      <c r="N776" s="1">
        <v>5.616483333333333</v>
      </c>
      <c r="O776" s="1" t="s">
        <v>3372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1" t="s">
        <v>55</v>
      </c>
      <c r="B777" s="1" t="s">
        <v>26</v>
      </c>
      <c r="C777" s="1">
        <v>708.0</v>
      </c>
      <c r="D777" s="1">
        <v>0.0</v>
      </c>
      <c r="E777" s="1" t="s">
        <v>316</v>
      </c>
      <c r="F777" s="1" t="s">
        <v>27</v>
      </c>
      <c r="G777" s="1" t="s">
        <v>19</v>
      </c>
      <c r="H777" s="1" t="s">
        <v>5259</v>
      </c>
      <c r="I777" s="1" t="s">
        <v>5260</v>
      </c>
      <c r="J777" s="1" t="s">
        <v>5260</v>
      </c>
      <c r="K777" s="2"/>
      <c r="L777" s="1">
        <v>-13.0</v>
      </c>
      <c r="M777" s="1"/>
      <c r="N777" s="1">
        <v>6.200833333333334</v>
      </c>
      <c r="O777" s="1" t="s">
        <v>3372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1" t="s">
        <v>15</v>
      </c>
      <c r="B778" s="1" t="s">
        <v>16</v>
      </c>
      <c r="C778" s="1">
        <v>245.0</v>
      </c>
      <c r="D778" s="1">
        <v>61.0</v>
      </c>
      <c r="E778" s="2"/>
      <c r="F778" s="1" t="s">
        <v>39</v>
      </c>
      <c r="G778" s="1" t="s">
        <v>52</v>
      </c>
      <c r="H778" s="1" t="s">
        <v>5261</v>
      </c>
      <c r="I778" s="1" t="s">
        <v>5262</v>
      </c>
      <c r="J778" s="1" t="s">
        <v>5211</v>
      </c>
      <c r="K778" s="2"/>
      <c r="L778" s="1">
        <v>578.0</v>
      </c>
      <c r="M778" s="1"/>
      <c r="N778" s="1">
        <v>11.84075</v>
      </c>
      <c r="O778" s="1" t="s">
        <v>3396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1" t="s">
        <v>44</v>
      </c>
      <c r="B779" s="1" t="s">
        <v>16</v>
      </c>
      <c r="C779" s="1">
        <v>648.0</v>
      </c>
      <c r="D779" s="1">
        <v>0.0</v>
      </c>
      <c r="E779" s="1" t="s">
        <v>45</v>
      </c>
      <c r="F779" s="1" t="s">
        <v>27</v>
      </c>
      <c r="G779" s="1" t="s">
        <v>19</v>
      </c>
      <c r="H779" s="1" t="s">
        <v>5263</v>
      </c>
      <c r="I779" s="1" t="s">
        <v>5264</v>
      </c>
      <c r="J779" s="1" t="s">
        <v>5264</v>
      </c>
      <c r="K779" s="2"/>
      <c r="L779" s="1">
        <v>-13.0</v>
      </c>
      <c r="M779" s="1"/>
      <c r="N779" s="1">
        <v>6.764083333333334</v>
      </c>
      <c r="O779" s="1" t="s">
        <v>3372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1" t="s">
        <v>44</v>
      </c>
      <c r="B780" s="1" t="s">
        <v>16</v>
      </c>
      <c r="C780" s="1">
        <v>329.0</v>
      </c>
      <c r="D780" s="1">
        <v>0.0</v>
      </c>
      <c r="E780" s="1" t="s">
        <v>45</v>
      </c>
      <c r="F780" s="1" t="s">
        <v>27</v>
      </c>
      <c r="G780" s="1" t="s">
        <v>19</v>
      </c>
      <c r="H780" s="1" t="s">
        <v>5265</v>
      </c>
      <c r="I780" s="1" t="s">
        <v>5266</v>
      </c>
      <c r="J780" s="1" t="s">
        <v>5266</v>
      </c>
      <c r="K780" s="2"/>
      <c r="L780" s="1">
        <v>-9.0</v>
      </c>
      <c r="M780" s="1"/>
      <c r="N780" s="1">
        <v>5.336083333333334</v>
      </c>
      <c r="O780" s="1" t="s">
        <v>3372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1" t="s">
        <v>44</v>
      </c>
      <c r="B781" s="1" t="s">
        <v>16</v>
      </c>
      <c r="C781" s="3">
        <v>369.0</v>
      </c>
      <c r="D781" s="1">
        <v>0.0</v>
      </c>
      <c r="E781" s="1" t="s">
        <v>45</v>
      </c>
      <c r="F781" s="1" t="s">
        <v>27</v>
      </c>
      <c r="G781" s="1" t="s">
        <v>19</v>
      </c>
      <c r="H781" s="1" t="s">
        <v>5267</v>
      </c>
      <c r="I781" s="1" t="s">
        <v>5268</v>
      </c>
      <c r="J781" s="1" t="s">
        <v>5268</v>
      </c>
      <c r="K781" s="2"/>
      <c r="L781" s="1">
        <v>-10.0</v>
      </c>
      <c r="M781" s="1"/>
      <c r="N781" s="1">
        <v>4.859866666666667</v>
      </c>
      <c r="O781" s="1" t="s">
        <v>3372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1" t="s">
        <v>15</v>
      </c>
      <c r="B782" s="1" t="s">
        <v>16</v>
      </c>
      <c r="C782" s="1">
        <v>647.0</v>
      </c>
      <c r="D782" s="1">
        <v>0.0</v>
      </c>
      <c r="E782" s="1" t="s">
        <v>5212</v>
      </c>
      <c r="F782" s="1" t="s">
        <v>18</v>
      </c>
      <c r="G782" s="1" t="s">
        <v>19</v>
      </c>
      <c r="H782" s="1" t="s">
        <v>5269</v>
      </c>
      <c r="I782" s="1" t="s">
        <v>5270</v>
      </c>
      <c r="J782" s="1" t="s">
        <v>5271</v>
      </c>
      <c r="K782" s="1" t="s">
        <v>5272</v>
      </c>
      <c r="L782" s="1">
        <v>-17.0</v>
      </c>
      <c r="M782" s="1">
        <v>0.00585</v>
      </c>
      <c r="N782" s="1">
        <v>9.690883333333334</v>
      </c>
      <c r="O782" s="1" t="s">
        <v>3396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1" t="s">
        <v>25</v>
      </c>
      <c r="B783" s="1" t="s">
        <v>26</v>
      </c>
      <c r="C783" s="1">
        <v>583.0</v>
      </c>
      <c r="D783" s="1">
        <v>0.0</v>
      </c>
      <c r="E783" s="2"/>
      <c r="F783" s="1" t="s">
        <v>27</v>
      </c>
      <c r="G783" s="1" t="s">
        <v>19</v>
      </c>
      <c r="H783" s="1" t="s">
        <v>5273</v>
      </c>
      <c r="I783" s="1" t="s">
        <v>5274</v>
      </c>
      <c r="J783" s="1" t="s">
        <v>5274</v>
      </c>
      <c r="K783" s="2"/>
      <c r="L783" s="1">
        <v>-5.0</v>
      </c>
      <c r="M783" s="1"/>
      <c r="N783" s="1">
        <v>13.353583333333333</v>
      </c>
      <c r="O783" s="1" t="s">
        <v>3372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1" t="s">
        <v>15</v>
      </c>
      <c r="B784" s="1" t="s">
        <v>16</v>
      </c>
      <c r="C784" s="1">
        <v>566.0</v>
      </c>
      <c r="D784" s="1">
        <v>137.0</v>
      </c>
      <c r="E784" s="2"/>
      <c r="F784" s="1" t="s">
        <v>39</v>
      </c>
      <c r="G784" s="1" t="s">
        <v>52</v>
      </c>
      <c r="H784" s="1" t="s">
        <v>5275</v>
      </c>
      <c r="I784" s="1" t="s">
        <v>5276</v>
      </c>
      <c r="J784" s="1" t="s">
        <v>5211</v>
      </c>
      <c r="K784" s="2"/>
      <c r="L784" s="1">
        <v>611.0</v>
      </c>
      <c r="M784" s="1"/>
      <c r="N784" s="1">
        <v>9.187033333333334</v>
      </c>
      <c r="O784" s="1" t="s">
        <v>3396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1" t="s">
        <v>44</v>
      </c>
      <c r="B785" s="1" t="s">
        <v>16</v>
      </c>
      <c r="C785" s="3">
        <v>264.0</v>
      </c>
      <c r="D785" s="1">
        <v>0.0</v>
      </c>
      <c r="E785" s="1" t="s">
        <v>45</v>
      </c>
      <c r="F785" s="1" t="s">
        <v>27</v>
      </c>
      <c r="G785" s="1" t="s">
        <v>19</v>
      </c>
      <c r="H785" s="1" t="s">
        <v>5277</v>
      </c>
      <c r="I785" s="1" t="s">
        <v>5278</v>
      </c>
      <c r="J785" s="1" t="s">
        <v>5278</v>
      </c>
      <c r="K785" s="2"/>
      <c r="L785" s="1">
        <v>-6.0</v>
      </c>
      <c r="M785" s="1"/>
      <c r="N785" s="1">
        <v>8.250216666666667</v>
      </c>
      <c r="O785" s="1" t="s">
        <v>3372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1" t="s">
        <v>15</v>
      </c>
      <c r="B786" s="1" t="s">
        <v>16</v>
      </c>
      <c r="C786" s="1">
        <v>406.0</v>
      </c>
      <c r="D786" s="1">
        <v>0.0</v>
      </c>
      <c r="E786" s="1" t="s">
        <v>4377</v>
      </c>
      <c r="F786" s="1" t="s">
        <v>18</v>
      </c>
      <c r="G786" s="1" t="s">
        <v>19</v>
      </c>
      <c r="H786" s="1" t="s">
        <v>5279</v>
      </c>
      <c r="I786" s="1" t="s">
        <v>5280</v>
      </c>
      <c r="J786" s="1" t="s">
        <v>5281</v>
      </c>
      <c r="K786" s="1" t="s">
        <v>5282</v>
      </c>
      <c r="L786" s="1">
        <v>-12.0</v>
      </c>
      <c r="M786" s="1">
        <v>0.01</v>
      </c>
      <c r="N786" s="1">
        <v>6.848766666666666</v>
      </c>
      <c r="O786" s="1" t="s">
        <v>3396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1" t="s">
        <v>15</v>
      </c>
      <c r="B787" s="1" t="s">
        <v>16</v>
      </c>
      <c r="C787" s="1">
        <v>369.0</v>
      </c>
      <c r="D787" s="1">
        <v>19.0</v>
      </c>
      <c r="E787" s="1" t="s">
        <v>5212</v>
      </c>
      <c r="F787" s="1" t="s">
        <v>18</v>
      </c>
      <c r="G787" s="1" t="s">
        <v>19</v>
      </c>
      <c r="H787" s="1" t="s">
        <v>5283</v>
      </c>
      <c r="I787" s="1" t="s">
        <v>5284</v>
      </c>
      <c r="J787" s="1" t="s">
        <v>5285</v>
      </c>
      <c r="K787" s="1" t="s">
        <v>5286</v>
      </c>
      <c r="L787" s="1">
        <v>4.0</v>
      </c>
      <c r="M787" s="1">
        <v>0.0069166666666666664</v>
      </c>
      <c r="N787" s="1">
        <v>6.6589</v>
      </c>
      <c r="O787" s="1" t="s">
        <v>3396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1" t="s">
        <v>25</v>
      </c>
      <c r="B788" s="1" t="s">
        <v>26</v>
      </c>
      <c r="C788" s="3">
        <v>264.0</v>
      </c>
      <c r="D788" s="1">
        <v>0.0</v>
      </c>
      <c r="E788" s="2"/>
      <c r="F788" s="1" t="s">
        <v>27</v>
      </c>
      <c r="G788" s="1" t="s">
        <v>19</v>
      </c>
      <c r="H788" s="1" t="s">
        <v>5287</v>
      </c>
      <c r="I788" s="1" t="s">
        <v>5288</v>
      </c>
      <c r="J788" s="1" t="s">
        <v>5288</v>
      </c>
      <c r="K788" s="2"/>
      <c r="L788" s="1">
        <v>-7.0</v>
      </c>
      <c r="M788" s="1"/>
      <c r="N788" s="1">
        <v>7.353133333333333</v>
      </c>
      <c r="O788" s="1" t="s">
        <v>3372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1" t="s">
        <v>15</v>
      </c>
      <c r="B789" s="1" t="s">
        <v>16</v>
      </c>
      <c r="C789" s="1">
        <v>528.0</v>
      </c>
      <c r="D789" s="1">
        <v>0.0</v>
      </c>
      <c r="E789" s="1" t="s">
        <v>4377</v>
      </c>
      <c r="F789" s="1" t="s">
        <v>18</v>
      </c>
      <c r="G789" s="1" t="s">
        <v>19</v>
      </c>
      <c r="H789" s="1" t="s">
        <v>5289</v>
      </c>
      <c r="I789" s="1" t="s">
        <v>5290</v>
      </c>
      <c r="J789" s="1" t="s">
        <v>5291</v>
      </c>
      <c r="K789" s="1" t="s">
        <v>5292</v>
      </c>
      <c r="L789" s="1">
        <v>-1.0</v>
      </c>
      <c r="M789" s="1">
        <v>0.006</v>
      </c>
      <c r="N789" s="1">
        <v>12.248733333333334</v>
      </c>
      <c r="O789" s="1" t="s">
        <v>3396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1" t="s">
        <v>15</v>
      </c>
      <c r="B790" s="1" t="s">
        <v>16</v>
      </c>
      <c r="C790" s="1">
        <v>494.0</v>
      </c>
      <c r="D790" s="1">
        <v>124.0</v>
      </c>
      <c r="E790" s="2"/>
      <c r="F790" s="1" t="s">
        <v>39</v>
      </c>
      <c r="G790" s="1" t="s">
        <v>52</v>
      </c>
      <c r="H790" s="1" t="s">
        <v>5293</v>
      </c>
      <c r="I790" s="1" t="s">
        <v>5294</v>
      </c>
      <c r="J790" s="1" t="s">
        <v>5211</v>
      </c>
      <c r="K790" s="2"/>
      <c r="L790" s="1">
        <v>629.0</v>
      </c>
      <c r="M790" s="1"/>
      <c r="N790" s="1">
        <v>16.432533333333332</v>
      </c>
      <c r="O790" s="1" t="s">
        <v>3396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1" t="s">
        <v>25</v>
      </c>
      <c r="B791" s="1" t="s">
        <v>26</v>
      </c>
      <c r="C791" s="1">
        <v>817.0</v>
      </c>
      <c r="D791" s="1">
        <v>0.0</v>
      </c>
      <c r="E791" s="2"/>
      <c r="F791" s="1" t="s">
        <v>27</v>
      </c>
      <c r="G791" s="1" t="s">
        <v>19</v>
      </c>
      <c r="H791" s="1" t="s">
        <v>5295</v>
      </c>
      <c r="I791" s="1" t="s">
        <v>5296</v>
      </c>
      <c r="J791" s="1" t="s">
        <v>5296</v>
      </c>
      <c r="K791" s="2"/>
      <c r="L791" s="1">
        <v>-11.0</v>
      </c>
      <c r="M791" s="1"/>
      <c r="N791" s="1">
        <v>8.418433333333333</v>
      </c>
      <c r="O791" s="1" t="s">
        <v>3372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1" t="s">
        <v>44</v>
      </c>
      <c r="B792" s="1" t="s">
        <v>16</v>
      </c>
      <c r="C792" s="1">
        <v>857.0</v>
      </c>
      <c r="D792" s="1">
        <v>0.0</v>
      </c>
      <c r="E792" s="1" t="s">
        <v>45</v>
      </c>
      <c r="F792" s="1" t="s">
        <v>27</v>
      </c>
      <c r="G792" s="1" t="s">
        <v>19</v>
      </c>
      <c r="H792" s="1" t="s">
        <v>5297</v>
      </c>
      <c r="I792" s="1" t="s">
        <v>5298</v>
      </c>
      <c r="J792" s="1" t="s">
        <v>5298</v>
      </c>
      <c r="K792" s="2"/>
      <c r="L792" s="1">
        <v>-7.0</v>
      </c>
      <c r="M792" s="1"/>
      <c r="N792" s="1">
        <v>12.36865</v>
      </c>
      <c r="O792" s="1" t="s">
        <v>3372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1" t="s">
        <v>38</v>
      </c>
      <c r="B793" s="1" t="s">
        <v>16</v>
      </c>
      <c r="C793" s="1">
        <v>309.0</v>
      </c>
      <c r="D793" s="1">
        <v>0.0</v>
      </c>
      <c r="E793" s="2"/>
      <c r="F793" s="1" t="s">
        <v>39</v>
      </c>
      <c r="G793" s="1" t="s">
        <v>35</v>
      </c>
      <c r="H793" s="1" t="s">
        <v>5299</v>
      </c>
      <c r="I793" s="1" t="s">
        <v>5300</v>
      </c>
      <c r="J793" s="1" t="s">
        <v>5211</v>
      </c>
      <c r="K793" s="2"/>
      <c r="L793" s="1">
        <v>662.0</v>
      </c>
      <c r="M793" s="1"/>
      <c r="N793" s="1">
        <v>5.1393</v>
      </c>
      <c r="O793" s="1" t="s">
        <v>43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1" t="s">
        <v>44</v>
      </c>
      <c r="B794" s="1" t="s">
        <v>16</v>
      </c>
      <c r="C794" s="3">
        <v>429.0</v>
      </c>
      <c r="D794" s="1">
        <v>0.0</v>
      </c>
      <c r="E794" s="1" t="s">
        <v>45</v>
      </c>
      <c r="F794" s="1" t="s">
        <v>27</v>
      </c>
      <c r="G794" s="1" t="s">
        <v>19</v>
      </c>
      <c r="H794" s="1" t="s">
        <v>5301</v>
      </c>
      <c r="I794" s="1" t="s">
        <v>5302</v>
      </c>
      <c r="J794" s="1" t="s">
        <v>5302</v>
      </c>
      <c r="K794" s="2"/>
      <c r="L794" s="1">
        <v>-6.0</v>
      </c>
      <c r="M794" s="1"/>
      <c r="N794" s="1">
        <v>8.817166666666667</v>
      </c>
      <c r="O794" s="1" t="s">
        <v>3372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1" t="s">
        <v>15</v>
      </c>
      <c r="B795" s="1" t="s">
        <v>16</v>
      </c>
      <c r="C795" s="1">
        <v>527.0</v>
      </c>
      <c r="D795" s="1">
        <v>26.0</v>
      </c>
      <c r="E795" s="1" t="s">
        <v>5212</v>
      </c>
      <c r="F795" s="1" t="s">
        <v>18</v>
      </c>
      <c r="G795" s="1" t="s">
        <v>19</v>
      </c>
      <c r="H795" s="1" t="s">
        <v>5303</v>
      </c>
      <c r="I795" s="1" t="s">
        <v>5304</v>
      </c>
      <c r="J795" s="1" t="s">
        <v>5305</v>
      </c>
      <c r="K795" s="1" t="s">
        <v>5306</v>
      </c>
      <c r="L795" s="1">
        <v>-5.0</v>
      </c>
      <c r="M795" s="1">
        <v>0.009766666666666667</v>
      </c>
      <c r="N795" s="1">
        <v>6.749366666666667</v>
      </c>
      <c r="O795" s="1" t="s">
        <v>3396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1" t="s">
        <v>15</v>
      </c>
      <c r="B796" s="1" t="s">
        <v>16</v>
      </c>
      <c r="C796" s="1">
        <v>329.0</v>
      </c>
      <c r="D796" s="1">
        <v>0.0</v>
      </c>
      <c r="E796" s="1" t="s">
        <v>5212</v>
      </c>
      <c r="F796" s="1" t="s">
        <v>18</v>
      </c>
      <c r="G796" s="1" t="s">
        <v>19</v>
      </c>
      <c r="H796" s="1" t="s">
        <v>5307</v>
      </c>
      <c r="I796" s="1" t="s">
        <v>5308</v>
      </c>
      <c r="J796" s="1" t="s">
        <v>5309</v>
      </c>
      <c r="K796" s="1" t="s">
        <v>5310</v>
      </c>
      <c r="L796" s="1">
        <v>-9.0</v>
      </c>
      <c r="M796" s="1">
        <v>0.0051</v>
      </c>
      <c r="N796" s="1">
        <v>6.641883333333333</v>
      </c>
      <c r="O796" s="1" t="s">
        <v>3396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1" t="s">
        <v>38</v>
      </c>
      <c r="B797" s="1" t="s">
        <v>16</v>
      </c>
      <c r="C797" s="1">
        <v>269.0</v>
      </c>
      <c r="D797" s="1">
        <v>0.0</v>
      </c>
      <c r="E797" s="2"/>
      <c r="F797" s="1" t="s">
        <v>39</v>
      </c>
      <c r="G797" s="1" t="s">
        <v>35</v>
      </c>
      <c r="H797" s="1" t="s">
        <v>5311</v>
      </c>
      <c r="I797" s="1" t="s">
        <v>5312</v>
      </c>
      <c r="J797" s="1" t="s">
        <v>5211</v>
      </c>
      <c r="K797" s="2"/>
      <c r="L797" s="1">
        <v>682.0</v>
      </c>
      <c r="M797" s="1"/>
      <c r="N797" s="1">
        <v>9.8231</v>
      </c>
      <c r="O797" s="1" t="s">
        <v>43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1" t="s">
        <v>15</v>
      </c>
      <c r="B798" s="1" t="s">
        <v>16</v>
      </c>
      <c r="C798" s="1">
        <v>643.0</v>
      </c>
      <c r="D798" s="1">
        <v>0.0</v>
      </c>
      <c r="E798" s="1" t="s">
        <v>4377</v>
      </c>
      <c r="F798" s="1" t="s">
        <v>18</v>
      </c>
      <c r="G798" s="1" t="s">
        <v>35</v>
      </c>
      <c r="H798" s="1" t="s">
        <v>5313</v>
      </c>
      <c r="I798" s="1" t="s">
        <v>5314</v>
      </c>
      <c r="J798" s="1" t="s">
        <v>5315</v>
      </c>
      <c r="K798" s="1" t="s">
        <v>5316</v>
      </c>
      <c r="L798" s="1">
        <v>-7.0</v>
      </c>
      <c r="M798" s="1">
        <v>0.005883333333333333</v>
      </c>
      <c r="N798" s="1">
        <v>12.420233333333334</v>
      </c>
      <c r="O798" s="1" t="s">
        <v>3396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1" t="s">
        <v>25</v>
      </c>
      <c r="B799" s="1" t="s">
        <v>26</v>
      </c>
      <c r="C799" s="1">
        <v>449.0</v>
      </c>
      <c r="D799" s="1">
        <v>0.0</v>
      </c>
      <c r="E799" s="2"/>
      <c r="F799" s="1" t="s">
        <v>27</v>
      </c>
      <c r="G799" s="1" t="s">
        <v>19</v>
      </c>
      <c r="H799" s="1" t="s">
        <v>5317</v>
      </c>
      <c r="I799" s="1" t="s">
        <v>5318</v>
      </c>
      <c r="J799" s="1" t="s">
        <v>5318</v>
      </c>
      <c r="K799" s="2"/>
      <c r="L799" s="1">
        <v>-7.0</v>
      </c>
      <c r="M799" s="1"/>
      <c r="N799" s="1">
        <v>7.997533333333333</v>
      </c>
      <c r="O799" s="1" t="s">
        <v>3372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1" t="s">
        <v>15</v>
      </c>
      <c r="B800" s="1" t="s">
        <v>16</v>
      </c>
      <c r="C800" s="1">
        <v>344.0</v>
      </c>
      <c r="D800" s="1">
        <v>0.0</v>
      </c>
      <c r="E800" s="1" t="s">
        <v>4377</v>
      </c>
      <c r="F800" s="1" t="s">
        <v>18</v>
      </c>
      <c r="G800" s="1" t="s">
        <v>19</v>
      </c>
      <c r="H800" s="1" t="s">
        <v>5319</v>
      </c>
      <c r="I800" s="1" t="s">
        <v>5320</v>
      </c>
      <c r="J800" s="1" t="s">
        <v>5321</v>
      </c>
      <c r="K800" s="1" t="s">
        <v>5322</v>
      </c>
      <c r="L800" s="1">
        <v>-5.0</v>
      </c>
      <c r="M800" s="1">
        <v>0.0066166666666666665</v>
      </c>
      <c r="N800" s="1">
        <v>8.902583333333334</v>
      </c>
      <c r="O800" s="1" t="s">
        <v>3396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1" t="s">
        <v>25</v>
      </c>
      <c r="B801" s="1" t="s">
        <v>26</v>
      </c>
      <c r="C801" s="1">
        <v>264.0</v>
      </c>
      <c r="D801" s="1">
        <v>0.0</v>
      </c>
      <c r="E801" s="2"/>
      <c r="F801" s="1" t="s">
        <v>27</v>
      </c>
      <c r="G801" s="1" t="s">
        <v>19</v>
      </c>
      <c r="H801" s="1" t="s">
        <v>5323</v>
      </c>
      <c r="I801" s="1" t="s">
        <v>5324</v>
      </c>
      <c r="J801" s="1" t="s">
        <v>5324</v>
      </c>
      <c r="K801" s="2"/>
      <c r="L801" s="1">
        <v>-5.0</v>
      </c>
      <c r="M801" s="1"/>
      <c r="N801" s="1">
        <v>9.796783333333334</v>
      </c>
      <c r="O801" s="1" t="s">
        <v>3372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1" t="s">
        <v>15</v>
      </c>
      <c r="B802" s="1" t="s">
        <v>16</v>
      </c>
      <c r="C802" s="1">
        <v>190.0</v>
      </c>
      <c r="D802" s="1">
        <v>59.0</v>
      </c>
      <c r="E802" s="2"/>
      <c r="F802" s="1" t="s">
        <v>39</v>
      </c>
      <c r="G802" s="1" t="s">
        <v>19</v>
      </c>
      <c r="H802" s="1" t="s">
        <v>5325</v>
      </c>
      <c r="I802" s="1" t="s">
        <v>5326</v>
      </c>
      <c r="J802" s="1" t="s">
        <v>5211</v>
      </c>
      <c r="K802" s="2"/>
      <c r="L802" s="1">
        <v>692.0</v>
      </c>
      <c r="M802" s="1"/>
      <c r="N802" s="1">
        <v>14.624233333333333</v>
      </c>
      <c r="O802" s="1" t="s">
        <v>3396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1" t="s">
        <v>25</v>
      </c>
      <c r="B803" s="1" t="s">
        <v>26</v>
      </c>
      <c r="C803" s="1">
        <v>1101.0</v>
      </c>
      <c r="D803" s="1">
        <v>0.0</v>
      </c>
      <c r="E803" s="2"/>
      <c r="F803" s="1" t="s">
        <v>27</v>
      </c>
      <c r="G803" s="1" t="s">
        <v>19</v>
      </c>
      <c r="H803" s="1" t="s">
        <v>5327</v>
      </c>
      <c r="I803" s="1" t="s">
        <v>5328</v>
      </c>
      <c r="J803" s="1" t="s">
        <v>5328</v>
      </c>
      <c r="K803" s="2"/>
      <c r="L803" s="1">
        <v>-8.0</v>
      </c>
      <c r="M803" s="1"/>
      <c r="N803" s="1">
        <v>11.956866666666667</v>
      </c>
      <c r="O803" s="1" t="s">
        <v>3372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1" t="s">
        <v>15</v>
      </c>
      <c r="B804" s="1" t="s">
        <v>16</v>
      </c>
      <c r="C804" s="1">
        <v>407.0</v>
      </c>
      <c r="D804" s="1">
        <v>75.0</v>
      </c>
      <c r="E804" s="2"/>
      <c r="F804" s="1" t="s">
        <v>39</v>
      </c>
      <c r="G804" s="1" t="s">
        <v>52</v>
      </c>
      <c r="H804" s="1" t="s">
        <v>5329</v>
      </c>
      <c r="I804" s="1" t="s">
        <v>5330</v>
      </c>
      <c r="J804" s="1" t="s">
        <v>5211</v>
      </c>
      <c r="K804" s="2"/>
      <c r="L804" s="1">
        <v>695.0</v>
      </c>
      <c r="M804" s="1"/>
      <c r="N804" s="1">
        <v>7.863483333333333</v>
      </c>
      <c r="O804" s="1" t="s">
        <v>3396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1" t="s">
        <v>15</v>
      </c>
      <c r="B805" s="1" t="s">
        <v>16</v>
      </c>
      <c r="C805" s="1">
        <v>314.0</v>
      </c>
      <c r="D805" s="1">
        <v>54.0</v>
      </c>
      <c r="E805" s="2"/>
      <c r="F805" s="1" t="s">
        <v>39</v>
      </c>
      <c r="G805" s="1" t="s">
        <v>52</v>
      </c>
      <c r="H805" s="1" t="s">
        <v>5331</v>
      </c>
      <c r="I805" s="1" t="s">
        <v>5332</v>
      </c>
      <c r="J805" s="1" t="s">
        <v>5211</v>
      </c>
      <c r="K805" s="2"/>
      <c r="L805" s="1">
        <v>700.0</v>
      </c>
      <c r="M805" s="1"/>
      <c r="N805" s="1">
        <v>7.083916666666667</v>
      </c>
      <c r="O805" s="1" t="s">
        <v>3396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1" t="s">
        <v>44</v>
      </c>
      <c r="B806" s="1" t="s">
        <v>16</v>
      </c>
      <c r="C806" s="1">
        <v>264.0</v>
      </c>
      <c r="D806" s="1">
        <v>0.0</v>
      </c>
      <c r="E806" s="1" t="s">
        <v>45</v>
      </c>
      <c r="F806" s="1" t="s">
        <v>27</v>
      </c>
      <c r="G806" s="1" t="s">
        <v>19</v>
      </c>
      <c r="H806" s="1" t="s">
        <v>5333</v>
      </c>
      <c r="I806" s="1" t="s">
        <v>5334</v>
      </c>
      <c r="J806" s="1" t="s">
        <v>5334</v>
      </c>
      <c r="K806" s="2"/>
      <c r="L806" s="1">
        <v>-12.0</v>
      </c>
      <c r="M806" s="1"/>
      <c r="N806" s="1">
        <v>9.393833333333333</v>
      </c>
      <c r="O806" s="1" t="s">
        <v>3372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1" t="s">
        <v>25</v>
      </c>
      <c r="B807" s="1" t="s">
        <v>26</v>
      </c>
      <c r="C807" s="1">
        <v>598.0</v>
      </c>
      <c r="D807" s="1">
        <v>0.0</v>
      </c>
      <c r="E807" s="2"/>
      <c r="F807" s="1" t="s">
        <v>27</v>
      </c>
      <c r="G807" s="1" t="s">
        <v>19</v>
      </c>
      <c r="H807" s="1" t="s">
        <v>5335</v>
      </c>
      <c r="I807" s="1" t="s">
        <v>5336</v>
      </c>
      <c r="J807" s="1" t="s">
        <v>5336</v>
      </c>
      <c r="K807" s="2"/>
      <c r="L807" s="1">
        <v>-11.0</v>
      </c>
      <c r="M807" s="1"/>
      <c r="N807" s="1">
        <v>7.332566666666667</v>
      </c>
      <c r="O807" s="1" t="s">
        <v>3372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1" t="s">
        <v>15</v>
      </c>
      <c r="B808" s="1" t="s">
        <v>16</v>
      </c>
      <c r="C808" s="1">
        <v>260.0</v>
      </c>
      <c r="D808" s="1">
        <v>0.0</v>
      </c>
      <c r="E808" s="1" t="s">
        <v>5212</v>
      </c>
      <c r="F808" s="1" t="s">
        <v>18</v>
      </c>
      <c r="G808" s="1" t="s">
        <v>19</v>
      </c>
      <c r="H808" s="1" t="s">
        <v>5337</v>
      </c>
      <c r="I808" s="1" t="s">
        <v>5338</v>
      </c>
      <c r="J808" s="1" t="s">
        <v>5339</v>
      </c>
      <c r="K808" s="1" t="s">
        <v>5340</v>
      </c>
      <c r="L808" s="1">
        <v>-11.0</v>
      </c>
      <c r="M808" s="1">
        <v>0.0058</v>
      </c>
      <c r="N808" s="1">
        <v>6.91415</v>
      </c>
      <c r="O808" s="1" t="s">
        <v>3396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1" t="s">
        <v>25</v>
      </c>
      <c r="B809" s="1" t="s">
        <v>26</v>
      </c>
      <c r="C809" s="1">
        <v>464.0</v>
      </c>
      <c r="D809" s="1">
        <v>0.0</v>
      </c>
      <c r="E809" s="2"/>
      <c r="F809" s="1" t="s">
        <v>27</v>
      </c>
      <c r="G809" s="1" t="s">
        <v>19</v>
      </c>
      <c r="H809" s="1" t="s">
        <v>5341</v>
      </c>
      <c r="I809" s="1" t="s">
        <v>5342</v>
      </c>
      <c r="J809" s="1" t="s">
        <v>5342</v>
      </c>
      <c r="K809" s="2"/>
      <c r="L809" s="1">
        <v>-6.0</v>
      </c>
      <c r="M809" s="1"/>
      <c r="N809" s="1">
        <v>8.426833333333333</v>
      </c>
      <c r="O809" s="1" t="s">
        <v>3372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1" t="s">
        <v>25</v>
      </c>
      <c r="B810" s="1" t="s">
        <v>26</v>
      </c>
      <c r="C810" s="1">
        <v>264.0</v>
      </c>
      <c r="D810" s="1">
        <v>0.0</v>
      </c>
      <c r="E810" s="2"/>
      <c r="F810" s="1" t="s">
        <v>27</v>
      </c>
      <c r="G810" s="1" t="s">
        <v>19</v>
      </c>
      <c r="H810" s="1" t="s">
        <v>5343</v>
      </c>
      <c r="I810" s="1" t="s">
        <v>5344</v>
      </c>
      <c r="J810" s="1" t="s">
        <v>5344</v>
      </c>
      <c r="K810" s="2"/>
      <c r="L810" s="1">
        <v>-6.0</v>
      </c>
      <c r="M810" s="1"/>
      <c r="N810" s="1">
        <v>8.429533333333334</v>
      </c>
      <c r="O810" s="1" t="s">
        <v>3372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1" t="s">
        <v>55</v>
      </c>
      <c r="B811" s="1" t="s">
        <v>26</v>
      </c>
      <c r="C811" s="1">
        <v>329.0</v>
      </c>
      <c r="D811" s="1">
        <v>0.0</v>
      </c>
      <c r="E811" s="1" t="s">
        <v>4049</v>
      </c>
      <c r="F811" s="1" t="s">
        <v>27</v>
      </c>
      <c r="G811" s="1" t="s">
        <v>19</v>
      </c>
      <c r="H811" s="1" t="s">
        <v>5345</v>
      </c>
      <c r="I811" s="1" t="s">
        <v>5346</v>
      </c>
      <c r="J811" s="1" t="s">
        <v>5346</v>
      </c>
      <c r="K811" s="2"/>
      <c r="L811" s="1">
        <v>-5.0</v>
      </c>
      <c r="M811" s="1"/>
      <c r="N811" s="1">
        <v>9.655483333333333</v>
      </c>
      <c r="O811" s="1" t="s">
        <v>3372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1" t="s">
        <v>25</v>
      </c>
      <c r="B812" s="1" t="s">
        <v>26</v>
      </c>
      <c r="C812" s="1">
        <v>379.0</v>
      </c>
      <c r="D812" s="1">
        <v>0.0</v>
      </c>
      <c r="E812" s="2"/>
      <c r="F812" s="1" t="s">
        <v>27</v>
      </c>
      <c r="G812" s="1" t="s">
        <v>19</v>
      </c>
      <c r="H812" s="1" t="s">
        <v>5347</v>
      </c>
      <c r="I812" s="1" t="s">
        <v>5348</v>
      </c>
      <c r="J812" s="1" t="s">
        <v>5348</v>
      </c>
      <c r="K812" s="2"/>
      <c r="L812" s="1">
        <v>-5.0</v>
      </c>
      <c r="M812" s="1"/>
      <c r="N812" s="1">
        <v>9.364866666666666</v>
      </c>
      <c r="O812" s="1" t="s">
        <v>3372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1" t="s">
        <v>15</v>
      </c>
      <c r="B813" s="1" t="s">
        <v>16</v>
      </c>
      <c r="C813" s="1">
        <v>747.0</v>
      </c>
      <c r="D813" s="1">
        <v>0.0</v>
      </c>
      <c r="E813" s="1" t="s">
        <v>5212</v>
      </c>
      <c r="F813" s="1" t="s">
        <v>18</v>
      </c>
      <c r="G813" s="1" t="s">
        <v>19</v>
      </c>
      <c r="H813" s="1" t="s">
        <v>5349</v>
      </c>
      <c r="I813" s="1" t="s">
        <v>5350</v>
      </c>
      <c r="J813" s="1" t="s">
        <v>5351</v>
      </c>
      <c r="K813" s="1" t="s">
        <v>5352</v>
      </c>
      <c r="L813" s="1">
        <v>22.0</v>
      </c>
      <c r="M813" s="1">
        <v>0.005233333333333334</v>
      </c>
      <c r="N813" s="1">
        <v>15.855666666666666</v>
      </c>
      <c r="O813" s="1" t="s">
        <v>3396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1" t="s">
        <v>15</v>
      </c>
      <c r="B814" s="1" t="s">
        <v>16</v>
      </c>
      <c r="C814" s="1">
        <v>665.0</v>
      </c>
      <c r="D814" s="1">
        <v>18.0</v>
      </c>
      <c r="E814" s="1" t="s">
        <v>4377</v>
      </c>
      <c r="F814" s="1" t="s">
        <v>18</v>
      </c>
      <c r="G814" s="1" t="s">
        <v>19</v>
      </c>
      <c r="H814" s="1" t="s">
        <v>5353</v>
      </c>
      <c r="I814" s="1" t="s">
        <v>5354</v>
      </c>
      <c r="J814" s="1" t="s">
        <v>5355</v>
      </c>
      <c r="K814" s="1" t="s">
        <v>5356</v>
      </c>
      <c r="L814" s="1">
        <v>8.0</v>
      </c>
      <c r="M814" s="1">
        <v>0.01145</v>
      </c>
      <c r="N814" s="1">
        <v>23.21845</v>
      </c>
      <c r="O814" s="1" t="s">
        <v>3396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1" t="s">
        <v>15</v>
      </c>
      <c r="B815" s="1" t="s">
        <v>16</v>
      </c>
      <c r="C815" s="1">
        <v>598.0</v>
      </c>
      <c r="D815" s="1">
        <v>150.0</v>
      </c>
      <c r="E815" s="2"/>
      <c r="F815" s="1" t="s">
        <v>39</v>
      </c>
      <c r="G815" s="1" t="s">
        <v>19</v>
      </c>
      <c r="H815" s="1" t="s">
        <v>5357</v>
      </c>
      <c r="I815" s="1" t="s">
        <v>5358</v>
      </c>
      <c r="J815" s="1" t="s">
        <v>5211</v>
      </c>
      <c r="K815" s="2"/>
      <c r="L815" s="1">
        <v>718.0</v>
      </c>
      <c r="M815" s="1"/>
      <c r="N815" s="1">
        <v>10.943233333333334</v>
      </c>
      <c r="O815" s="1" t="s">
        <v>3396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1" t="s">
        <v>44</v>
      </c>
      <c r="B816" s="1" t="s">
        <v>16</v>
      </c>
      <c r="C816" s="1">
        <v>658.0</v>
      </c>
      <c r="D816" s="1">
        <v>0.0</v>
      </c>
      <c r="E816" s="1" t="s">
        <v>45</v>
      </c>
      <c r="F816" s="1" t="s">
        <v>27</v>
      </c>
      <c r="G816" s="1" t="s">
        <v>19</v>
      </c>
      <c r="H816" s="1" t="s">
        <v>5359</v>
      </c>
      <c r="I816" s="1" t="s">
        <v>5360</v>
      </c>
      <c r="J816" s="1" t="s">
        <v>5360</v>
      </c>
      <c r="K816" s="2"/>
      <c r="L816" s="1">
        <v>-13.0</v>
      </c>
      <c r="M816" s="1"/>
      <c r="N816" s="1">
        <v>6.773033333333333</v>
      </c>
      <c r="O816" s="1" t="s">
        <v>3372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1" t="s">
        <v>15</v>
      </c>
      <c r="B817" s="1" t="s">
        <v>16</v>
      </c>
      <c r="C817" s="1">
        <v>393.0</v>
      </c>
      <c r="D817" s="1">
        <v>0.0</v>
      </c>
      <c r="E817" s="1" t="s">
        <v>5212</v>
      </c>
      <c r="F817" s="1" t="s">
        <v>18</v>
      </c>
      <c r="G817" s="1" t="s">
        <v>19</v>
      </c>
      <c r="H817" s="1" t="s">
        <v>5361</v>
      </c>
      <c r="I817" s="1" t="s">
        <v>5362</v>
      </c>
      <c r="J817" s="1" t="s">
        <v>5363</v>
      </c>
      <c r="K817" s="1" t="s">
        <v>5364</v>
      </c>
      <c r="L817" s="1">
        <v>24.0</v>
      </c>
      <c r="M817" s="1">
        <v>0.006683333333333334</v>
      </c>
      <c r="N817" s="1">
        <v>8.165216666666666</v>
      </c>
      <c r="O817" s="1" t="s">
        <v>3396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1" t="s">
        <v>15</v>
      </c>
      <c r="B818" s="1" t="s">
        <v>16</v>
      </c>
      <c r="C818" s="1">
        <v>368.0</v>
      </c>
      <c r="D818" s="1">
        <v>0.0</v>
      </c>
      <c r="E818" s="1" t="s">
        <v>45</v>
      </c>
      <c r="F818" s="1" t="s">
        <v>18</v>
      </c>
      <c r="G818" s="1" t="s">
        <v>19</v>
      </c>
      <c r="H818" s="1" t="s">
        <v>5365</v>
      </c>
      <c r="I818" s="1" t="s">
        <v>5366</v>
      </c>
      <c r="J818" s="1" t="s">
        <v>5367</v>
      </c>
      <c r="K818" s="1" t="s">
        <v>5368</v>
      </c>
      <c r="L818" s="1">
        <v>-17.0</v>
      </c>
      <c r="M818" s="1">
        <v>0.7471833333333333</v>
      </c>
      <c r="N818" s="1">
        <v>6.4176166666666665</v>
      </c>
      <c r="O818" s="1" t="s">
        <v>3396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1" t="s">
        <v>15</v>
      </c>
      <c r="B819" s="1" t="s">
        <v>16</v>
      </c>
      <c r="C819" s="1">
        <v>324.0</v>
      </c>
      <c r="D819" s="1">
        <v>50.0</v>
      </c>
      <c r="E819" s="1" t="s">
        <v>4377</v>
      </c>
      <c r="F819" s="1" t="s">
        <v>18</v>
      </c>
      <c r="G819" s="1" t="s">
        <v>19</v>
      </c>
      <c r="H819" s="1" t="s">
        <v>5369</v>
      </c>
      <c r="I819" s="1" t="s">
        <v>5370</v>
      </c>
      <c r="J819" s="1" t="s">
        <v>5371</v>
      </c>
      <c r="K819" s="1" t="s">
        <v>5372</v>
      </c>
      <c r="L819" s="1">
        <v>12.0</v>
      </c>
      <c r="M819" s="1">
        <v>0.0056</v>
      </c>
      <c r="N819" s="1">
        <v>6.1393</v>
      </c>
      <c r="O819" s="1" t="s">
        <v>3396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1" t="s">
        <v>15</v>
      </c>
      <c r="B820" s="1" t="s">
        <v>16</v>
      </c>
      <c r="C820" s="1">
        <v>413.0</v>
      </c>
      <c r="D820" s="1">
        <v>0.0</v>
      </c>
      <c r="E820" s="1" t="s">
        <v>4377</v>
      </c>
      <c r="F820" s="1" t="s">
        <v>18</v>
      </c>
      <c r="G820" s="1" t="s">
        <v>19</v>
      </c>
      <c r="H820" s="1" t="s">
        <v>5373</v>
      </c>
      <c r="I820" s="1" t="s">
        <v>5374</v>
      </c>
      <c r="J820" s="1" t="s">
        <v>5375</v>
      </c>
      <c r="K820" s="1" t="s">
        <v>5376</v>
      </c>
      <c r="L820" s="1">
        <v>4.0</v>
      </c>
      <c r="M820" s="1">
        <v>0.004583333333333333</v>
      </c>
      <c r="N820" s="1">
        <v>13.407733333333333</v>
      </c>
      <c r="O820" s="1" t="s">
        <v>3396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1" t="s">
        <v>25</v>
      </c>
      <c r="B821" s="1" t="s">
        <v>26</v>
      </c>
      <c r="C821" s="1">
        <v>329.0</v>
      </c>
      <c r="D821" s="1">
        <v>0.0</v>
      </c>
      <c r="E821" s="2"/>
      <c r="F821" s="1" t="s">
        <v>27</v>
      </c>
      <c r="G821" s="1" t="s">
        <v>19</v>
      </c>
      <c r="H821" s="1" t="s">
        <v>5377</v>
      </c>
      <c r="I821" s="1" t="s">
        <v>5378</v>
      </c>
      <c r="J821" s="1" t="s">
        <v>5378</v>
      </c>
      <c r="K821" s="2"/>
      <c r="L821" s="1">
        <v>-8.0</v>
      </c>
      <c r="M821" s="1"/>
      <c r="N821" s="1">
        <v>6.837166666666667</v>
      </c>
      <c r="O821" s="1" t="s">
        <v>3372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1" t="s">
        <v>25</v>
      </c>
      <c r="B822" s="1" t="s">
        <v>26</v>
      </c>
      <c r="C822" s="1">
        <v>774.0</v>
      </c>
      <c r="D822" s="1">
        <v>0.0</v>
      </c>
      <c r="E822" s="2"/>
      <c r="F822" s="1" t="s">
        <v>27</v>
      </c>
      <c r="G822" s="1" t="s">
        <v>19</v>
      </c>
      <c r="H822" s="1" t="s">
        <v>5379</v>
      </c>
      <c r="I822" s="1" t="s">
        <v>5380</v>
      </c>
      <c r="J822" s="1" t="s">
        <v>5380</v>
      </c>
      <c r="K822" s="2"/>
      <c r="L822" s="1">
        <v>-6.0</v>
      </c>
      <c r="M822" s="1"/>
      <c r="N822" s="1">
        <v>13.45375</v>
      </c>
      <c r="O822" s="1" t="s">
        <v>3372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1" t="s">
        <v>15</v>
      </c>
      <c r="B823" s="1" t="s">
        <v>16</v>
      </c>
      <c r="C823" s="1">
        <v>269.0</v>
      </c>
      <c r="D823" s="1">
        <v>0.0</v>
      </c>
      <c r="E823" s="1" t="s">
        <v>4377</v>
      </c>
      <c r="F823" s="1" t="s">
        <v>18</v>
      </c>
      <c r="G823" s="1" t="s">
        <v>19</v>
      </c>
      <c r="H823" s="1" t="s">
        <v>5381</v>
      </c>
      <c r="I823" s="1" t="s">
        <v>5382</v>
      </c>
      <c r="J823" s="1" t="s">
        <v>5383</v>
      </c>
      <c r="K823" s="1" t="s">
        <v>5384</v>
      </c>
      <c r="L823" s="1">
        <v>-2.0</v>
      </c>
      <c r="M823" s="1">
        <v>0.004533333333333334</v>
      </c>
      <c r="N823" s="1">
        <v>11.189183333333334</v>
      </c>
      <c r="O823" s="1" t="s">
        <v>3396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1" t="s">
        <v>25</v>
      </c>
      <c r="B824" s="1" t="s">
        <v>26</v>
      </c>
      <c r="C824" s="1">
        <v>947.0</v>
      </c>
      <c r="D824" s="1">
        <v>0.0</v>
      </c>
      <c r="E824" s="2"/>
      <c r="F824" s="1" t="s">
        <v>27</v>
      </c>
      <c r="G824" s="1" t="s">
        <v>19</v>
      </c>
      <c r="H824" s="1" t="s">
        <v>5385</v>
      </c>
      <c r="I824" s="1" t="s">
        <v>5386</v>
      </c>
      <c r="J824" s="1" t="s">
        <v>5386</v>
      </c>
      <c r="K824" s="2"/>
      <c r="L824" s="1">
        <v>-9.0</v>
      </c>
      <c r="M824" s="1"/>
      <c r="N824" s="1">
        <v>10.368383333333334</v>
      </c>
      <c r="O824" s="1" t="s">
        <v>3372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1" t="s">
        <v>44</v>
      </c>
      <c r="B825" s="1" t="s">
        <v>16</v>
      </c>
      <c r="C825" s="1">
        <v>264.0</v>
      </c>
      <c r="D825" s="1">
        <v>0.0</v>
      </c>
      <c r="E825" s="1" t="s">
        <v>45</v>
      </c>
      <c r="F825" s="1" t="s">
        <v>27</v>
      </c>
      <c r="G825" s="1" t="s">
        <v>19</v>
      </c>
      <c r="H825" s="1" t="s">
        <v>5387</v>
      </c>
      <c r="I825" s="1" t="s">
        <v>5388</v>
      </c>
      <c r="J825" s="1" t="s">
        <v>5388</v>
      </c>
      <c r="K825" s="2"/>
      <c r="L825" s="1">
        <v>-9.0</v>
      </c>
      <c r="M825" s="1"/>
      <c r="N825" s="1">
        <v>5.5748</v>
      </c>
      <c r="O825" s="1" t="s">
        <v>3372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1" t="s">
        <v>15</v>
      </c>
      <c r="B826" s="1" t="s">
        <v>16</v>
      </c>
      <c r="C826" s="1">
        <v>618.0</v>
      </c>
      <c r="D826" s="1">
        <v>0.0</v>
      </c>
      <c r="E826" s="1" t="s">
        <v>4377</v>
      </c>
      <c r="F826" s="1" t="s">
        <v>18</v>
      </c>
      <c r="G826" s="1" t="s">
        <v>35</v>
      </c>
      <c r="H826" s="1" t="s">
        <v>5389</v>
      </c>
      <c r="I826" s="1" t="s">
        <v>5390</v>
      </c>
      <c r="J826" s="1" t="s">
        <v>5391</v>
      </c>
      <c r="K826" s="1" t="s">
        <v>5392</v>
      </c>
      <c r="L826" s="1">
        <v>-20.0</v>
      </c>
      <c r="M826" s="1">
        <v>0.006233333333333333</v>
      </c>
      <c r="N826" s="1">
        <v>7.406933333333333</v>
      </c>
      <c r="O826" s="1" t="s">
        <v>3396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1" t="s">
        <v>38</v>
      </c>
      <c r="B827" s="1" t="s">
        <v>16</v>
      </c>
      <c r="C827" s="1">
        <v>119.0</v>
      </c>
      <c r="D827" s="1">
        <v>0.0</v>
      </c>
      <c r="E827" s="2"/>
      <c r="F827" s="1" t="s">
        <v>39</v>
      </c>
      <c r="G827" s="1" t="s">
        <v>35</v>
      </c>
      <c r="H827" s="1" t="s">
        <v>5393</v>
      </c>
      <c r="I827" s="1" t="s">
        <v>5394</v>
      </c>
      <c r="J827" s="1" t="s">
        <v>5211</v>
      </c>
      <c r="K827" s="2"/>
      <c r="L827" s="1">
        <v>796.0</v>
      </c>
      <c r="M827" s="1"/>
      <c r="N827" s="1">
        <v>2.0704333333333333</v>
      </c>
      <c r="O827" s="1" t="s">
        <v>43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1" t="s">
        <v>25</v>
      </c>
      <c r="B828" s="1" t="s">
        <v>26</v>
      </c>
      <c r="C828" s="1">
        <v>299.0</v>
      </c>
      <c r="D828" s="1">
        <v>0.0</v>
      </c>
      <c r="E828" s="2"/>
      <c r="F828" s="1" t="s">
        <v>27</v>
      </c>
      <c r="G828" s="1" t="s">
        <v>35</v>
      </c>
      <c r="H828" s="1" t="s">
        <v>5395</v>
      </c>
      <c r="I828" s="1" t="s">
        <v>5396</v>
      </c>
      <c r="J828" s="1" t="s">
        <v>5396</v>
      </c>
      <c r="K828" s="2"/>
      <c r="L828" s="1">
        <v>-9.0</v>
      </c>
      <c r="M828" s="1"/>
      <c r="N828" s="1">
        <v>5.475383333333333</v>
      </c>
      <c r="O828" s="1" t="s">
        <v>3372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1" t="s">
        <v>15</v>
      </c>
      <c r="B829" s="1" t="s">
        <v>16</v>
      </c>
      <c r="C829" s="1">
        <v>247.0</v>
      </c>
      <c r="D829" s="1">
        <v>62.0</v>
      </c>
      <c r="E829" s="2"/>
      <c r="F829" s="1" t="s">
        <v>39</v>
      </c>
      <c r="G829" s="1" t="s">
        <v>52</v>
      </c>
      <c r="H829" s="1" t="s">
        <v>5397</v>
      </c>
      <c r="I829" s="1" t="s">
        <v>5398</v>
      </c>
      <c r="J829" s="1" t="s">
        <v>5211</v>
      </c>
      <c r="K829" s="2"/>
      <c r="L829" s="1">
        <v>799.0</v>
      </c>
      <c r="M829" s="1"/>
      <c r="N829" s="1">
        <v>5.83205</v>
      </c>
      <c r="O829" s="1" t="s">
        <v>3396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1" t="s">
        <v>44</v>
      </c>
      <c r="B830" s="1" t="s">
        <v>16</v>
      </c>
      <c r="C830" s="1">
        <v>555.0</v>
      </c>
      <c r="D830" s="1">
        <v>0.0</v>
      </c>
      <c r="E830" s="1" t="s">
        <v>45</v>
      </c>
      <c r="F830" s="1" t="s">
        <v>27</v>
      </c>
      <c r="G830" s="1" t="s">
        <v>19</v>
      </c>
      <c r="H830" s="1" t="s">
        <v>5399</v>
      </c>
      <c r="I830" s="1" t="s">
        <v>5400</v>
      </c>
      <c r="J830" s="1" t="s">
        <v>5400</v>
      </c>
      <c r="K830" s="2"/>
      <c r="L830" s="1">
        <v>-11.0</v>
      </c>
      <c r="M830" s="1"/>
      <c r="N830" s="1">
        <v>8.377066666666666</v>
      </c>
      <c r="O830" s="1" t="s">
        <v>3372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1" t="s">
        <v>25</v>
      </c>
      <c r="B831" s="1" t="s">
        <v>26</v>
      </c>
      <c r="C831" s="1">
        <v>274.0</v>
      </c>
      <c r="D831" s="1">
        <v>0.0</v>
      </c>
      <c r="E831" s="2"/>
      <c r="F831" s="1" t="s">
        <v>27</v>
      </c>
      <c r="G831" s="1" t="s">
        <v>19</v>
      </c>
      <c r="H831" s="1" t="s">
        <v>5401</v>
      </c>
      <c r="I831" s="1" t="s">
        <v>5402</v>
      </c>
      <c r="J831" s="1" t="s">
        <v>5402</v>
      </c>
      <c r="K831" s="2"/>
      <c r="L831" s="1">
        <v>-8.0</v>
      </c>
      <c r="M831" s="1"/>
      <c r="N831" s="1">
        <v>6.747233333333333</v>
      </c>
      <c r="O831" s="1" t="s">
        <v>3372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1" t="s">
        <v>15</v>
      </c>
      <c r="B832" s="1" t="s">
        <v>16</v>
      </c>
      <c r="C832" s="1">
        <v>420.0</v>
      </c>
      <c r="D832" s="1">
        <v>135.0</v>
      </c>
      <c r="E832" s="2"/>
      <c r="F832" s="1" t="s">
        <v>39</v>
      </c>
      <c r="G832" s="1" t="s">
        <v>52</v>
      </c>
      <c r="H832" s="1" t="s">
        <v>5403</v>
      </c>
      <c r="I832" s="1" t="s">
        <v>5404</v>
      </c>
      <c r="J832" s="1" t="s">
        <v>5211</v>
      </c>
      <c r="K832" s="2"/>
      <c r="L832" s="1">
        <v>825.0</v>
      </c>
      <c r="M832" s="1"/>
      <c r="N832" s="1">
        <v>12.370933333333333</v>
      </c>
      <c r="O832" s="1" t="s">
        <v>3396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1" t="s">
        <v>15</v>
      </c>
      <c r="B833" s="1" t="s">
        <v>16</v>
      </c>
      <c r="C833" s="1">
        <v>319.0</v>
      </c>
      <c r="D833" s="1">
        <v>0.0</v>
      </c>
      <c r="E833" s="1" t="s">
        <v>4377</v>
      </c>
      <c r="F833" s="1" t="s">
        <v>18</v>
      </c>
      <c r="G833" s="1" t="s">
        <v>19</v>
      </c>
      <c r="H833" s="1" t="s">
        <v>5405</v>
      </c>
      <c r="I833" s="1" t="s">
        <v>5406</v>
      </c>
      <c r="J833" s="1" t="s">
        <v>5407</v>
      </c>
      <c r="K833" s="1" t="s">
        <v>5408</v>
      </c>
      <c r="L833" s="1">
        <v>4.0</v>
      </c>
      <c r="M833" s="1">
        <v>0.004383333333333334</v>
      </c>
      <c r="N833" s="1">
        <v>15.230216666666667</v>
      </c>
      <c r="O833" s="1" t="s">
        <v>3396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1" t="s">
        <v>15</v>
      </c>
      <c r="B834" s="1" t="s">
        <v>16</v>
      </c>
      <c r="C834" s="3">
        <v>658.0</v>
      </c>
      <c r="D834" s="1">
        <v>0.0</v>
      </c>
      <c r="E834" s="1" t="s">
        <v>4377</v>
      </c>
      <c r="F834" s="1" t="s">
        <v>18</v>
      </c>
      <c r="G834" s="1" t="s">
        <v>35</v>
      </c>
      <c r="H834" s="1" t="s">
        <v>5409</v>
      </c>
      <c r="I834" s="1" t="s">
        <v>5410</v>
      </c>
      <c r="J834" s="1" t="s">
        <v>5411</v>
      </c>
      <c r="K834" s="1" t="s">
        <v>5412</v>
      </c>
      <c r="L834" s="1">
        <v>-4.0</v>
      </c>
      <c r="M834" s="1">
        <v>0.00605</v>
      </c>
      <c r="N834" s="1">
        <v>22.065366666666666</v>
      </c>
      <c r="O834" s="1" t="s">
        <v>3396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1" t="s">
        <v>25</v>
      </c>
      <c r="B835" s="1" t="s">
        <v>26</v>
      </c>
      <c r="C835" s="1">
        <v>384.0</v>
      </c>
      <c r="D835" s="1">
        <v>0.0</v>
      </c>
      <c r="E835" s="2"/>
      <c r="F835" s="1" t="s">
        <v>27</v>
      </c>
      <c r="G835" s="1" t="s">
        <v>19</v>
      </c>
      <c r="H835" s="1" t="s">
        <v>5413</v>
      </c>
      <c r="I835" s="1" t="s">
        <v>5414</v>
      </c>
      <c r="J835" s="1" t="s">
        <v>5414</v>
      </c>
      <c r="K835" s="2"/>
      <c r="L835" s="1">
        <v>-7.0</v>
      </c>
      <c r="M835" s="1"/>
      <c r="N835" s="1">
        <v>7.9496</v>
      </c>
      <c r="O835" s="1" t="s">
        <v>3372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1" t="s">
        <v>38</v>
      </c>
      <c r="B836" s="1" t="s">
        <v>16</v>
      </c>
      <c r="C836" s="1">
        <v>55.0</v>
      </c>
      <c r="D836" s="1">
        <v>0.0</v>
      </c>
      <c r="E836" s="2"/>
      <c r="F836" s="1" t="s">
        <v>39</v>
      </c>
      <c r="G836" s="1" t="s">
        <v>35</v>
      </c>
      <c r="H836" s="1" t="s">
        <v>5415</v>
      </c>
      <c r="I836" s="1" t="s">
        <v>5416</v>
      </c>
      <c r="J836" s="1" t="s">
        <v>5211</v>
      </c>
      <c r="K836" s="2"/>
      <c r="L836" s="1">
        <v>855.0</v>
      </c>
      <c r="M836" s="1"/>
      <c r="N836" s="1">
        <v>4.702466666666667</v>
      </c>
      <c r="O836" s="1" t="s">
        <v>43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1" t="s">
        <v>15</v>
      </c>
      <c r="B837" s="1" t="s">
        <v>16</v>
      </c>
      <c r="C837" s="1">
        <v>473.0</v>
      </c>
      <c r="D837" s="1">
        <v>0.0</v>
      </c>
      <c r="E837" s="1" t="s">
        <v>45</v>
      </c>
      <c r="F837" s="1" t="s">
        <v>18</v>
      </c>
      <c r="G837" s="1" t="s">
        <v>19</v>
      </c>
      <c r="H837" s="1" t="s">
        <v>5417</v>
      </c>
      <c r="I837" s="1" t="s">
        <v>5418</v>
      </c>
      <c r="J837" s="1" t="s">
        <v>5419</v>
      </c>
      <c r="K837" s="1" t="s">
        <v>5420</v>
      </c>
      <c r="L837" s="1">
        <v>15.0</v>
      </c>
      <c r="M837" s="1">
        <v>2.88615</v>
      </c>
      <c r="N837" s="1">
        <v>12.4742</v>
      </c>
      <c r="O837" s="1" t="s">
        <v>3396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1" t="s">
        <v>15</v>
      </c>
      <c r="B838" s="1" t="s">
        <v>16</v>
      </c>
      <c r="C838" s="1">
        <v>358.0</v>
      </c>
      <c r="D838" s="1">
        <v>0.0</v>
      </c>
      <c r="E838" s="1" t="s">
        <v>45</v>
      </c>
      <c r="F838" s="1" t="s">
        <v>18</v>
      </c>
      <c r="G838" s="1" t="s">
        <v>35</v>
      </c>
      <c r="H838" s="1" t="s">
        <v>5421</v>
      </c>
      <c r="I838" s="1" t="s">
        <v>5422</v>
      </c>
      <c r="J838" s="1" t="s">
        <v>5423</v>
      </c>
      <c r="K838" s="1" t="s">
        <v>5424</v>
      </c>
      <c r="L838" s="1">
        <v>-2.0</v>
      </c>
      <c r="M838" s="1">
        <v>1.8425166666666666</v>
      </c>
      <c r="N838" s="1">
        <v>11.0347</v>
      </c>
      <c r="O838" s="1" t="s">
        <v>3396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1" t="s">
        <v>38</v>
      </c>
      <c r="B839" s="1" t="s">
        <v>16</v>
      </c>
      <c r="C839" s="1">
        <v>306.0</v>
      </c>
      <c r="D839" s="1">
        <v>0.0</v>
      </c>
      <c r="E839" s="2"/>
      <c r="F839" s="1" t="s">
        <v>39</v>
      </c>
      <c r="G839" s="1" t="s">
        <v>35</v>
      </c>
      <c r="H839" s="1" t="s">
        <v>5425</v>
      </c>
      <c r="I839" s="1" t="s">
        <v>5426</v>
      </c>
      <c r="J839" s="1" t="s">
        <v>5211</v>
      </c>
      <c r="K839" s="2"/>
      <c r="L839" s="1">
        <v>870.0</v>
      </c>
      <c r="M839" s="1"/>
      <c r="N839" s="1">
        <v>7.08155</v>
      </c>
      <c r="O839" s="1" t="s">
        <v>43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1" t="s">
        <v>44</v>
      </c>
      <c r="B840" s="1" t="s">
        <v>16</v>
      </c>
      <c r="C840" s="1">
        <v>528.0</v>
      </c>
      <c r="D840" s="1">
        <v>0.0</v>
      </c>
      <c r="E840" s="1" t="s">
        <v>45</v>
      </c>
      <c r="F840" s="1" t="s">
        <v>27</v>
      </c>
      <c r="G840" s="1" t="s">
        <v>19</v>
      </c>
      <c r="H840" s="1" t="s">
        <v>5427</v>
      </c>
      <c r="I840" s="1" t="s">
        <v>5428</v>
      </c>
      <c r="J840" s="1" t="s">
        <v>5428</v>
      </c>
      <c r="K840" s="2"/>
      <c r="L840" s="1">
        <v>-5.0</v>
      </c>
      <c r="M840" s="1"/>
      <c r="N840" s="1">
        <v>14.2641</v>
      </c>
      <c r="O840" s="1" t="s">
        <v>3372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1" t="s">
        <v>15</v>
      </c>
      <c r="B841" s="1" t="s">
        <v>16</v>
      </c>
      <c r="C841" s="1">
        <v>384.0</v>
      </c>
      <c r="D841" s="1">
        <v>0.0</v>
      </c>
      <c r="E841" s="1" t="s">
        <v>45</v>
      </c>
      <c r="F841" s="1" t="s">
        <v>18</v>
      </c>
      <c r="G841" s="1" t="s">
        <v>19</v>
      </c>
      <c r="H841" s="1" t="s">
        <v>5429</v>
      </c>
      <c r="I841" s="1" t="s">
        <v>5430</v>
      </c>
      <c r="J841" s="1" t="s">
        <v>5431</v>
      </c>
      <c r="K841" s="1" t="s">
        <v>5432</v>
      </c>
      <c r="L841" s="1">
        <v>-4.0</v>
      </c>
      <c r="M841" s="1">
        <v>1.1164333333333334</v>
      </c>
      <c r="N841" s="1">
        <v>7.8128</v>
      </c>
      <c r="O841" s="1" t="s">
        <v>3396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1" t="s">
        <v>25</v>
      </c>
      <c r="B842" s="1" t="s">
        <v>26</v>
      </c>
      <c r="C842" s="1">
        <v>527.0</v>
      </c>
      <c r="D842" s="1">
        <v>0.0</v>
      </c>
      <c r="E842" s="2"/>
      <c r="F842" s="1" t="s">
        <v>27</v>
      </c>
      <c r="G842" s="1" t="s">
        <v>19</v>
      </c>
      <c r="H842" s="1" t="s">
        <v>5433</v>
      </c>
      <c r="I842" s="1" t="s">
        <v>5434</v>
      </c>
      <c r="J842" s="1" t="s">
        <v>5434</v>
      </c>
      <c r="K842" s="2"/>
      <c r="L842" s="1">
        <v>-4.0</v>
      </c>
      <c r="M842" s="1"/>
      <c r="N842" s="1">
        <v>13.907</v>
      </c>
      <c r="O842" s="1" t="s">
        <v>3372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1" t="s">
        <v>44</v>
      </c>
      <c r="B843" s="1" t="s">
        <v>16</v>
      </c>
      <c r="C843" s="1">
        <v>404.0</v>
      </c>
      <c r="D843" s="1">
        <v>0.0</v>
      </c>
      <c r="E843" s="1" t="s">
        <v>45</v>
      </c>
      <c r="F843" s="1" t="s">
        <v>27</v>
      </c>
      <c r="G843" s="1" t="s">
        <v>19</v>
      </c>
      <c r="H843" s="1" t="s">
        <v>5435</v>
      </c>
      <c r="I843" s="1" t="s">
        <v>5436</v>
      </c>
      <c r="J843" s="1" t="s">
        <v>5436</v>
      </c>
      <c r="K843" s="2"/>
      <c r="L843" s="1">
        <v>-5.0</v>
      </c>
      <c r="M843" s="1"/>
      <c r="N843" s="1">
        <v>9.18075</v>
      </c>
      <c r="O843" s="1" t="s">
        <v>3372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1" t="s">
        <v>15</v>
      </c>
      <c r="B844" s="1" t="s">
        <v>16</v>
      </c>
      <c r="C844" s="1">
        <v>487.0</v>
      </c>
      <c r="D844" s="1">
        <v>0.0</v>
      </c>
      <c r="E844" s="1" t="s">
        <v>4377</v>
      </c>
      <c r="F844" s="1" t="s">
        <v>18</v>
      </c>
      <c r="G844" s="1" t="s">
        <v>19</v>
      </c>
      <c r="H844" s="1" t="s">
        <v>5437</v>
      </c>
      <c r="I844" s="1" t="s">
        <v>5438</v>
      </c>
      <c r="J844" s="1" t="s">
        <v>5439</v>
      </c>
      <c r="K844" s="1" t="s">
        <v>5440</v>
      </c>
      <c r="L844" s="1">
        <v>6.0</v>
      </c>
      <c r="M844" s="1">
        <v>0.005033333333333333</v>
      </c>
      <c r="N844" s="1">
        <v>12.602333333333334</v>
      </c>
      <c r="O844" s="1" t="s">
        <v>3396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1" t="s">
        <v>44</v>
      </c>
      <c r="B845" s="1" t="s">
        <v>16</v>
      </c>
      <c r="C845" s="3">
        <v>264.0</v>
      </c>
      <c r="D845" s="1">
        <v>0.0</v>
      </c>
      <c r="E845" s="1" t="s">
        <v>45</v>
      </c>
      <c r="F845" s="1" t="s">
        <v>27</v>
      </c>
      <c r="G845" s="1" t="s">
        <v>19</v>
      </c>
      <c r="H845" s="1" t="s">
        <v>5441</v>
      </c>
      <c r="I845" s="1" t="s">
        <v>5442</v>
      </c>
      <c r="J845" s="1" t="s">
        <v>5442</v>
      </c>
      <c r="K845" s="2"/>
      <c r="L845" s="1">
        <v>-8.0</v>
      </c>
      <c r="M845" s="1"/>
      <c r="N845" s="1">
        <v>6.8373333333333335</v>
      </c>
      <c r="O845" s="1" t="s">
        <v>3372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1" t="s">
        <v>38</v>
      </c>
      <c r="B846" s="1" t="s">
        <v>16</v>
      </c>
      <c r="C846" s="1">
        <v>414.0</v>
      </c>
      <c r="D846" s="1">
        <v>0.0</v>
      </c>
      <c r="E846" s="2"/>
      <c r="F846" s="1" t="s">
        <v>39</v>
      </c>
      <c r="G846" s="1" t="s">
        <v>35</v>
      </c>
      <c r="H846" s="1" t="s">
        <v>5443</v>
      </c>
      <c r="I846" s="1" t="s">
        <v>5444</v>
      </c>
      <c r="J846" s="1" t="s">
        <v>5211</v>
      </c>
      <c r="K846" s="2"/>
      <c r="L846" s="1">
        <v>929.0</v>
      </c>
      <c r="M846" s="1"/>
      <c r="N846" s="1">
        <v>20.3153</v>
      </c>
      <c r="O846" s="1" t="s">
        <v>43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1" t="s">
        <v>15</v>
      </c>
      <c r="B847" s="1" t="s">
        <v>16</v>
      </c>
      <c r="C847" s="1">
        <v>479.0</v>
      </c>
      <c r="D847" s="1">
        <v>0.0</v>
      </c>
      <c r="E847" s="1" t="s">
        <v>4377</v>
      </c>
      <c r="F847" s="1" t="s">
        <v>18</v>
      </c>
      <c r="G847" s="1" t="s">
        <v>19</v>
      </c>
      <c r="H847" s="1" t="s">
        <v>5445</v>
      </c>
      <c r="I847" s="1" t="s">
        <v>5446</v>
      </c>
      <c r="J847" s="1" t="s">
        <v>5447</v>
      </c>
      <c r="K847" s="1" t="s">
        <v>5448</v>
      </c>
      <c r="L847" s="1">
        <v>12.0</v>
      </c>
      <c r="M847" s="1">
        <v>0.014</v>
      </c>
      <c r="N847" s="1">
        <v>11.735683333333334</v>
      </c>
      <c r="O847" s="1" t="s">
        <v>3396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1" t="s">
        <v>15</v>
      </c>
      <c r="B848" s="1" t="s">
        <v>16</v>
      </c>
      <c r="C848" s="1">
        <v>387.0</v>
      </c>
      <c r="D848" s="1">
        <v>0.0</v>
      </c>
      <c r="E848" s="1" t="s">
        <v>4377</v>
      </c>
      <c r="F848" s="1" t="s">
        <v>18</v>
      </c>
      <c r="G848" s="1" t="s">
        <v>19</v>
      </c>
      <c r="H848" s="1" t="s">
        <v>5449</v>
      </c>
      <c r="I848" s="1" t="s">
        <v>5450</v>
      </c>
      <c r="J848" s="1" t="s">
        <v>5451</v>
      </c>
      <c r="K848" s="1" t="s">
        <v>5452</v>
      </c>
      <c r="L848" s="1">
        <v>-1.0</v>
      </c>
      <c r="M848" s="1">
        <v>0.014266666666666667</v>
      </c>
      <c r="N848" s="1">
        <v>11.701833333333333</v>
      </c>
      <c r="O848" s="1" t="s">
        <v>3396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1" t="s">
        <v>25</v>
      </c>
      <c r="B849" s="1" t="s">
        <v>26</v>
      </c>
      <c r="C849" s="1">
        <v>947.0</v>
      </c>
      <c r="D849" s="1">
        <v>0.0</v>
      </c>
      <c r="E849" s="2"/>
      <c r="F849" s="1" t="s">
        <v>27</v>
      </c>
      <c r="G849" s="1" t="s">
        <v>19</v>
      </c>
      <c r="H849" s="1" t="s">
        <v>5453</v>
      </c>
      <c r="I849" s="1" t="s">
        <v>5454</v>
      </c>
      <c r="J849" s="1" t="s">
        <v>5454</v>
      </c>
      <c r="K849" s="2"/>
      <c r="L849" s="1">
        <v>-10.0</v>
      </c>
      <c r="M849" s="1"/>
      <c r="N849" s="1">
        <v>9.921016666666667</v>
      </c>
      <c r="O849" s="1" t="s">
        <v>3372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1" t="s">
        <v>25</v>
      </c>
      <c r="B850" s="1" t="s">
        <v>26</v>
      </c>
      <c r="C850" s="1">
        <v>289.0</v>
      </c>
      <c r="D850" s="1">
        <v>0.0</v>
      </c>
      <c r="E850" s="2"/>
      <c r="F850" s="1" t="s">
        <v>27</v>
      </c>
      <c r="G850" s="1" t="s">
        <v>35</v>
      </c>
      <c r="H850" s="1" t="s">
        <v>5455</v>
      </c>
      <c r="I850" s="1" t="s">
        <v>5456</v>
      </c>
      <c r="J850" s="1" t="s">
        <v>5456</v>
      </c>
      <c r="K850" s="2"/>
      <c r="L850" s="1">
        <v>-8.0</v>
      </c>
      <c r="M850" s="1"/>
      <c r="N850" s="1">
        <v>6.83555</v>
      </c>
      <c r="O850" s="1" t="s">
        <v>3372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1" t="s">
        <v>15</v>
      </c>
      <c r="B851" s="1" t="s">
        <v>16</v>
      </c>
      <c r="C851" s="1">
        <v>358.0</v>
      </c>
      <c r="D851" s="1">
        <v>0.0</v>
      </c>
      <c r="E851" s="1" t="s">
        <v>4377</v>
      </c>
      <c r="F851" s="1" t="s">
        <v>18</v>
      </c>
      <c r="G851" s="1" t="s">
        <v>19</v>
      </c>
      <c r="H851" s="1" t="s">
        <v>5457</v>
      </c>
      <c r="I851" s="1" t="s">
        <v>5458</v>
      </c>
      <c r="J851" s="1" t="s">
        <v>5459</v>
      </c>
      <c r="K851" s="1" t="s">
        <v>5460</v>
      </c>
      <c r="L851" s="1">
        <v>-4.0</v>
      </c>
      <c r="M851" s="1">
        <v>22.96313333333333</v>
      </c>
      <c r="N851" s="1">
        <v>88.95811666666667</v>
      </c>
      <c r="O851" s="1" t="s">
        <v>3396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1" t="s">
        <v>25</v>
      </c>
      <c r="B852" s="1" t="s">
        <v>26</v>
      </c>
      <c r="C852" s="1">
        <v>361.0</v>
      </c>
      <c r="D852" s="1">
        <v>0.0</v>
      </c>
      <c r="E852" s="2"/>
      <c r="F852" s="1" t="s">
        <v>27</v>
      </c>
      <c r="G852" s="1" t="s">
        <v>19</v>
      </c>
      <c r="H852" s="1" t="s">
        <v>5461</v>
      </c>
      <c r="I852" s="1" t="s">
        <v>5462</v>
      </c>
      <c r="J852" s="1" t="s">
        <v>5462</v>
      </c>
      <c r="K852" s="2"/>
      <c r="L852" s="1">
        <v>-5.0</v>
      </c>
      <c r="M852" s="1"/>
      <c r="N852" s="1">
        <v>9.968233333333334</v>
      </c>
      <c r="O852" s="1" t="s">
        <v>3372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1" t="s">
        <v>15</v>
      </c>
      <c r="B853" s="1" t="s">
        <v>16</v>
      </c>
      <c r="C853" s="1">
        <v>295.0</v>
      </c>
      <c r="D853" s="1">
        <v>14.0</v>
      </c>
      <c r="E853" s="1" t="s">
        <v>4377</v>
      </c>
      <c r="F853" s="1" t="s">
        <v>18</v>
      </c>
      <c r="G853" s="1" t="s">
        <v>19</v>
      </c>
      <c r="H853" s="1" t="s">
        <v>5463</v>
      </c>
      <c r="I853" s="1" t="s">
        <v>5464</v>
      </c>
      <c r="J853" s="1" t="s">
        <v>5465</v>
      </c>
      <c r="K853" s="1" t="s">
        <v>5466</v>
      </c>
      <c r="L853" s="1">
        <v>-13.0</v>
      </c>
      <c r="M853" s="1">
        <v>0.0054666666666666665</v>
      </c>
      <c r="N853" s="1">
        <v>5.851283333333333</v>
      </c>
      <c r="O853" s="1" t="s">
        <v>3396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1" t="s">
        <v>15</v>
      </c>
      <c r="B854" s="1" t="s">
        <v>16</v>
      </c>
      <c r="C854" s="1">
        <v>358.0</v>
      </c>
      <c r="D854" s="1">
        <v>0.0</v>
      </c>
      <c r="E854" s="1" t="s">
        <v>4377</v>
      </c>
      <c r="F854" s="1" t="s">
        <v>18</v>
      </c>
      <c r="G854" s="1" t="s">
        <v>19</v>
      </c>
      <c r="H854" s="1" t="s">
        <v>5467</v>
      </c>
      <c r="I854" s="1" t="s">
        <v>5468</v>
      </c>
      <c r="J854" s="1" t="s">
        <v>5469</v>
      </c>
      <c r="K854" s="1" t="s">
        <v>5470</v>
      </c>
      <c r="L854" s="1">
        <v>-6.0</v>
      </c>
      <c r="M854" s="1">
        <v>0.005433333333333333</v>
      </c>
      <c r="N854" s="1">
        <v>10.61035</v>
      </c>
      <c r="O854" s="1" t="s">
        <v>3396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1" t="s">
        <v>44</v>
      </c>
      <c r="B855" s="1" t="s">
        <v>16</v>
      </c>
      <c r="C855" s="1">
        <v>394.0</v>
      </c>
      <c r="D855" s="1">
        <v>0.0</v>
      </c>
      <c r="E855" s="1" t="s">
        <v>45</v>
      </c>
      <c r="F855" s="1" t="s">
        <v>27</v>
      </c>
      <c r="G855" s="1" t="s">
        <v>19</v>
      </c>
      <c r="H855" s="1" t="s">
        <v>5471</v>
      </c>
      <c r="I855" s="1" t="s">
        <v>5472</v>
      </c>
      <c r="J855" s="1" t="s">
        <v>5472</v>
      </c>
      <c r="K855" s="2"/>
      <c r="L855" s="1">
        <v>-3.0</v>
      </c>
      <c r="M855" s="1"/>
      <c r="N855" s="1">
        <v>11.30315</v>
      </c>
      <c r="O855" s="1" t="s">
        <v>3372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1" t="s">
        <v>25</v>
      </c>
      <c r="B856" s="1" t="s">
        <v>26</v>
      </c>
      <c r="C856" s="1">
        <v>289.0</v>
      </c>
      <c r="D856" s="1">
        <v>0.0</v>
      </c>
      <c r="E856" s="2"/>
      <c r="F856" s="1" t="s">
        <v>27</v>
      </c>
      <c r="G856" s="1" t="s">
        <v>19</v>
      </c>
      <c r="H856" s="1" t="s">
        <v>5473</v>
      </c>
      <c r="I856" s="1" t="s">
        <v>5474</v>
      </c>
      <c r="J856" s="1" t="s">
        <v>5474</v>
      </c>
      <c r="K856" s="2"/>
      <c r="L856" s="1">
        <v>-5.0</v>
      </c>
      <c r="M856" s="1"/>
      <c r="N856" s="1">
        <v>9.0607</v>
      </c>
      <c r="O856" s="1" t="s">
        <v>3372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1" t="s">
        <v>55</v>
      </c>
      <c r="B857" s="1" t="s">
        <v>26</v>
      </c>
      <c r="C857" s="1">
        <v>843.0</v>
      </c>
      <c r="D857" s="1">
        <v>0.0</v>
      </c>
      <c r="E857" s="1" t="s">
        <v>1828</v>
      </c>
      <c r="F857" s="1" t="s">
        <v>27</v>
      </c>
      <c r="G857" s="1" t="s">
        <v>19</v>
      </c>
      <c r="H857" s="1" t="s">
        <v>5475</v>
      </c>
      <c r="I857" s="1" t="s">
        <v>5476</v>
      </c>
      <c r="J857" s="1" t="s">
        <v>5476</v>
      </c>
      <c r="K857" s="2"/>
      <c r="L857" s="1">
        <v>-1.0</v>
      </c>
      <c r="M857" s="1"/>
      <c r="N857" s="1">
        <v>18.9148</v>
      </c>
      <c r="O857" s="1" t="s">
        <v>3372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1" t="s">
        <v>44</v>
      </c>
      <c r="B858" s="1" t="s">
        <v>16</v>
      </c>
      <c r="C858" s="1">
        <v>866.0</v>
      </c>
      <c r="D858" s="1">
        <v>0.0</v>
      </c>
      <c r="E858" s="1" t="s">
        <v>45</v>
      </c>
      <c r="F858" s="1" t="s">
        <v>27</v>
      </c>
      <c r="G858" s="1" t="s">
        <v>19</v>
      </c>
      <c r="H858" s="1" t="s">
        <v>5477</v>
      </c>
      <c r="I858" s="1" t="s">
        <v>5478</v>
      </c>
      <c r="J858" s="1" t="s">
        <v>5478</v>
      </c>
      <c r="K858" s="2"/>
      <c r="L858" s="1">
        <v>-7.0</v>
      </c>
      <c r="M858" s="1"/>
      <c r="N858" s="1">
        <v>12.89905</v>
      </c>
      <c r="O858" s="1" t="s">
        <v>3372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1" t="s">
        <v>44</v>
      </c>
      <c r="B859" s="1" t="s">
        <v>16</v>
      </c>
      <c r="C859" s="1">
        <v>329.0</v>
      </c>
      <c r="D859" s="1">
        <v>0.0</v>
      </c>
      <c r="E859" s="1" t="s">
        <v>45</v>
      </c>
      <c r="F859" s="1" t="s">
        <v>27</v>
      </c>
      <c r="G859" s="1" t="s">
        <v>19</v>
      </c>
      <c r="H859" s="1" t="s">
        <v>5479</v>
      </c>
      <c r="I859" s="1" t="s">
        <v>5480</v>
      </c>
      <c r="J859" s="1" t="s">
        <v>5480</v>
      </c>
      <c r="K859" s="2"/>
      <c r="L859" s="1">
        <v>-5.0</v>
      </c>
      <c r="M859" s="1"/>
      <c r="N859" s="1">
        <v>9.746333333333334</v>
      </c>
      <c r="O859" s="1" t="s">
        <v>3372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1" t="s">
        <v>15</v>
      </c>
      <c r="B860" s="1" t="s">
        <v>16</v>
      </c>
      <c r="C860" s="3">
        <v>190.0</v>
      </c>
      <c r="D860" s="1">
        <v>59.0</v>
      </c>
      <c r="E860" s="2"/>
      <c r="F860" s="1" t="s">
        <v>39</v>
      </c>
      <c r="G860" s="1" t="s">
        <v>19</v>
      </c>
      <c r="H860" s="1" t="s">
        <v>5481</v>
      </c>
      <c r="I860" s="1" t="s">
        <v>5482</v>
      </c>
      <c r="J860" s="1" t="s">
        <v>5211</v>
      </c>
      <c r="K860" s="2"/>
      <c r="L860" s="1">
        <v>1034.0</v>
      </c>
      <c r="M860" s="1"/>
      <c r="N860" s="1">
        <v>17.012866666666667</v>
      </c>
      <c r="O860" s="1" t="s">
        <v>3396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1" t="s">
        <v>15</v>
      </c>
      <c r="B861" s="1" t="s">
        <v>16</v>
      </c>
      <c r="C861" s="1">
        <v>398.0</v>
      </c>
      <c r="D861" s="1">
        <v>100.0</v>
      </c>
      <c r="E861" s="2"/>
      <c r="F861" s="1" t="s">
        <v>39</v>
      </c>
      <c r="G861" s="1" t="s">
        <v>35</v>
      </c>
      <c r="H861" s="1" t="s">
        <v>5483</v>
      </c>
      <c r="I861" s="1" t="s">
        <v>5484</v>
      </c>
      <c r="J861" s="1" t="s">
        <v>5484</v>
      </c>
      <c r="K861" s="2"/>
      <c r="L861" s="1">
        <v>-6.0</v>
      </c>
      <c r="M861" s="1"/>
      <c r="N861" s="1">
        <v>13.4226</v>
      </c>
      <c r="O861" s="1" t="s">
        <v>3396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1" t="s">
        <v>25</v>
      </c>
      <c r="B862" s="1" t="s">
        <v>16</v>
      </c>
      <c r="C862" s="1">
        <v>528.0</v>
      </c>
      <c r="D862" s="1">
        <v>0.0</v>
      </c>
      <c r="E862" s="2"/>
      <c r="F862" s="1" t="s">
        <v>27</v>
      </c>
      <c r="G862" s="1" t="s">
        <v>19</v>
      </c>
      <c r="H862" s="1" t="s">
        <v>5485</v>
      </c>
      <c r="I862" s="1" t="s">
        <v>5486</v>
      </c>
      <c r="J862" s="1" t="s">
        <v>5486</v>
      </c>
      <c r="K862" s="2"/>
      <c r="L862" s="1">
        <v>-6.0</v>
      </c>
      <c r="M862" s="1"/>
      <c r="N862" s="1">
        <v>11.9904</v>
      </c>
      <c r="O862" s="1" t="s">
        <v>3372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1" t="s">
        <v>15</v>
      </c>
      <c r="B863" s="1" t="s">
        <v>16</v>
      </c>
      <c r="C863" s="1">
        <v>413.0</v>
      </c>
      <c r="D863" s="1">
        <v>0.0</v>
      </c>
      <c r="E863" s="1" t="s">
        <v>4377</v>
      </c>
      <c r="F863" s="1" t="s">
        <v>18</v>
      </c>
      <c r="G863" s="1" t="s">
        <v>19</v>
      </c>
      <c r="H863" s="1" t="s">
        <v>5487</v>
      </c>
      <c r="I863" s="1" t="s">
        <v>5488</v>
      </c>
      <c r="J863" s="1" t="s">
        <v>5489</v>
      </c>
      <c r="K863" s="1" t="s">
        <v>5490</v>
      </c>
      <c r="L863" s="1">
        <v>-9.0</v>
      </c>
      <c r="M863" s="1">
        <v>0.006516666666666666</v>
      </c>
      <c r="N863" s="1">
        <v>11.1711</v>
      </c>
      <c r="O863" s="1" t="s">
        <v>3396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1" t="s">
        <v>15</v>
      </c>
      <c r="B864" s="1" t="s">
        <v>16</v>
      </c>
      <c r="C864" s="1">
        <v>274.0</v>
      </c>
      <c r="D864" s="1">
        <v>0.0</v>
      </c>
      <c r="E864" s="1" t="s">
        <v>4377</v>
      </c>
      <c r="F864" s="1" t="s">
        <v>18</v>
      </c>
      <c r="G864" s="1" t="s">
        <v>19</v>
      </c>
      <c r="H864" s="1" t="s">
        <v>5491</v>
      </c>
      <c r="I864" s="1" t="s">
        <v>5492</v>
      </c>
      <c r="J864" s="1" t="s">
        <v>5493</v>
      </c>
      <c r="K864" s="1" t="s">
        <v>5494</v>
      </c>
      <c r="L864" s="1">
        <v>-7.0</v>
      </c>
      <c r="M864" s="1">
        <v>0.004516666666666667</v>
      </c>
      <c r="N864" s="1">
        <v>16.2272</v>
      </c>
      <c r="O864" s="1" t="s">
        <v>3396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1" t="s">
        <v>44</v>
      </c>
      <c r="B865" s="1" t="s">
        <v>16</v>
      </c>
      <c r="C865" s="1">
        <v>321.0</v>
      </c>
      <c r="D865" s="1">
        <v>0.0</v>
      </c>
      <c r="E865" s="1" t="s">
        <v>45</v>
      </c>
      <c r="F865" s="1" t="s">
        <v>27</v>
      </c>
      <c r="G865" s="1" t="s">
        <v>19</v>
      </c>
      <c r="H865" s="1" t="s">
        <v>5495</v>
      </c>
      <c r="I865" s="1" t="s">
        <v>5496</v>
      </c>
      <c r="J865" s="1" t="s">
        <v>5496</v>
      </c>
      <c r="K865" s="2"/>
      <c r="L865" s="1">
        <v>-8.0</v>
      </c>
      <c r="M865" s="1"/>
      <c r="N865" s="1">
        <v>6.9026</v>
      </c>
      <c r="O865" s="1" t="s">
        <v>3372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1" t="s">
        <v>15</v>
      </c>
      <c r="B866" s="1" t="s">
        <v>16</v>
      </c>
      <c r="C866" s="1">
        <v>199.0</v>
      </c>
      <c r="D866" s="1">
        <v>50.0</v>
      </c>
      <c r="E866" s="2"/>
      <c r="F866" s="1" t="s">
        <v>39</v>
      </c>
      <c r="G866" s="1" t="s">
        <v>35</v>
      </c>
      <c r="H866" s="1" t="s">
        <v>5497</v>
      </c>
      <c r="I866" s="1" t="s">
        <v>5498</v>
      </c>
      <c r="J866" s="1" t="s">
        <v>5498</v>
      </c>
      <c r="K866" s="2"/>
      <c r="L866" s="1">
        <v>-7.0</v>
      </c>
      <c r="M866" s="1"/>
      <c r="N866" s="1">
        <v>23.966933333333333</v>
      </c>
      <c r="O866" s="1" t="s">
        <v>3396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1" t="s">
        <v>44</v>
      </c>
      <c r="B867" s="1" t="s">
        <v>16</v>
      </c>
      <c r="C867" s="1">
        <v>294.0</v>
      </c>
      <c r="D867" s="1">
        <v>0.0</v>
      </c>
      <c r="E867" s="1" t="s">
        <v>45</v>
      </c>
      <c r="F867" s="1" t="s">
        <v>27</v>
      </c>
      <c r="G867" s="1" t="s">
        <v>19</v>
      </c>
      <c r="H867" s="1" t="s">
        <v>5499</v>
      </c>
      <c r="I867" s="1" t="s">
        <v>5500</v>
      </c>
      <c r="J867" s="1" t="s">
        <v>5500</v>
      </c>
      <c r="K867" s="2"/>
      <c r="L867" s="1">
        <v>-10.0</v>
      </c>
      <c r="M867" s="1"/>
      <c r="N867" s="1">
        <v>6.582783333333333</v>
      </c>
      <c r="O867" s="1" t="s">
        <v>3372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1" t="s">
        <v>55</v>
      </c>
      <c r="B868" s="1" t="s">
        <v>16</v>
      </c>
      <c r="C868" s="1">
        <v>768.0</v>
      </c>
      <c r="D868" s="1">
        <v>0.0</v>
      </c>
      <c r="E868" s="1" t="s">
        <v>4198</v>
      </c>
      <c r="F868" s="1" t="s">
        <v>27</v>
      </c>
      <c r="G868" s="1" t="s">
        <v>19</v>
      </c>
      <c r="H868" s="1" t="s">
        <v>5501</v>
      </c>
      <c r="I868" s="1" t="s">
        <v>5502</v>
      </c>
      <c r="J868" s="1" t="s">
        <v>5502</v>
      </c>
      <c r="K868" s="2"/>
      <c r="L868" s="1">
        <v>-11.0</v>
      </c>
      <c r="M868" s="1"/>
      <c r="N868" s="1">
        <v>8.641516666666666</v>
      </c>
      <c r="O868" s="1" t="s">
        <v>3372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1" t="s">
        <v>15</v>
      </c>
      <c r="B869" s="1" t="s">
        <v>16</v>
      </c>
      <c r="C869" s="1">
        <v>274.0</v>
      </c>
      <c r="D869" s="1">
        <v>0.0</v>
      </c>
      <c r="E869" s="1" t="s">
        <v>4377</v>
      </c>
      <c r="F869" s="1" t="s">
        <v>18</v>
      </c>
      <c r="G869" s="1" t="s">
        <v>19</v>
      </c>
      <c r="H869" s="1" t="s">
        <v>5503</v>
      </c>
      <c r="I869" s="1" t="s">
        <v>5504</v>
      </c>
      <c r="J869" s="1" t="s">
        <v>5505</v>
      </c>
      <c r="K869" s="1" t="s">
        <v>5506</v>
      </c>
      <c r="L869" s="1">
        <v>-7.0</v>
      </c>
      <c r="M869" s="1">
        <v>0.005083333333333333</v>
      </c>
      <c r="N869" s="1">
        <v>70.18178333333333</v>
      </c>
      <c r="O869" s="1" t="s">
        <v>3396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1" t="s">
        <v>44</v>
      </c>
      <c r="B870" s="1" t="s">
        <v>16</v>
      </c>
      <c r="C870" s="1">
        <v>752.0</v>
      </c>
      <c r="D870" s="1">
        <v>0.0</v>
      </c>
      <c r="E870" s="1" t="s">
        <v>45</v>
      </c>
      <c r="F870" s="1" t="s">
        <v>27</v>
      </c>
      <c r="G870" s="1" t="s">
        <v>19</v>
      </c>
      <c r="H870" s="1" t="s">
        <v>5507</v>
      </c>
      <c r="I870" s="1" t="s">
        <v>5508</v>
      </c>
      <c r="J870" s="1" t="s">
        <v>5508</v>
      </c>
      <c r="K870" s="2"/>
      <c r="L870" s="1">
        <v>-9.0</v>
      </c>
      <c r="M870" s="1"/>
      <c r="N870" s="1">
        <v>10.858483333333334</v>
      </c>
      <c r="O870" s="1" t="s">
        <v>3372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1" t="s">
        <v>25</v>
      </c>
      <c r="B871" s="1" t="s">
        <v>26</v>
      </c>
      <c r="C871" s="1">
        <v>359.0</v>
      </c>
      <c r="D871" s="1">
        <v>0.0</v>
      </c>
      <c r="E871" s="2"/>
      <c r="F871" s="1" t="s">
        <v>27</v>
      </c>
      <c r="G871" s="1" t="s">
        <v>19</v>
      </c>
      <c r="H871" s="1" t="s">
        <v>5509</v>
      </c>
      <c r="I871" s="1" t="s">
        <v>5510</v>
      </c>
      <c r="J871" s="1" t="s">
        <v>5510</v>
      </c>
      <c r="K871" s="2"/>
      <c r="L871" s="1">
        <v>-7.0</v>
      </c>
      <c r="M871" s="1"/>
      <c r="N871" s="1">
        <v>7.913166666666666</v>
      </c>
      <c r="O871" s="1" t="s">
        <v>3372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1" t="s">
        <v>15</v>
      </c>
      <c r="B872" s="1" t="s">
        <v>16</v>
      </c>
      <c r="C872" s="1">
        <v>414.0</v>
      </c>
      <c r="D872" s="1">
        <v>0.0</v>
      </c>
      <c r="E872" s="1" t="s">
        <v>3391</v>
      </c>
      <c r="F872" s="1" t="s">
        <v>18</v>
      </c>
      <c r="G872" s="1" t="s">
        <v>35</v>
      </c>
      <c r="H872" s="1" t="s">
        <v>5511</v>
      </c>
      <c r="I872" s="1" t="s">
        <v>5512</v>
      </c>
      <c r="J872" s="1" t="s">
        <v>5513</v>
      </c>
      <c r="K872" s="1" t="s">
        <v>5514</v>
      </c>
      <c r="L872" s="1">
        <v>-6.0</v>
      </c>
      <c r="M872" s="1">
        <v>0.00495</v>
      </c>
      <c r="N872" s="1">
        <v>11.138016666666667</v>
      </c>
      <c r="O872" s="1" t="s">
        <v>3396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1" t="s">
        <v>25</v>
      </c>
      <c r="B873" s="1" t="s">
        <v>26</v>
      </c>
      <c r="C873" s="1">
        <v>384.0</v>
      </c>
      <c r="D873" s="1">
        <v>0.0</v>
      </c>
      <c r="E873" s="2"/>
      <c r="F873" s="1" t="s">
        <v>27</v>
      </c>
      <c r="G873" s="1" t="s">
        <v>19</v>
      </c>
      <c r="H873" s="1" t="s">
        <v>5515</v>
      </c>
      <c r="I873" s="1" t="s">
        <v>5516</v>
      </c>
      <c r="J873" s="1" t="s">
        <v>5516</v>
      </c>
      <c r="K873" s="2"/>
      <c r="L873" s="1">
        <v>-7.0</v>
      </c>
      <c r="M873" s="1"/>
      <c r="N873" s="1">
        <v>7.78945</v>
      </c>
      <c r="O873" s="1" t="s">
        <v>3372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1" t="s">
        <v>15</v>
      </c>
      <c r="B874" s="1" t="s">
        <v>16</v>
      </c>
      <c r="C874" s="1">
        <v>324.0</v>
      </c>
      <c r="D874" s="1">
        <v>0.0</v>
      </c>
      <c r="E874" s="1" t="s">
        <v>3391</v>
      </c>
      <c r="F874" s="1" t="s">
        <v>18</v>
      </c>
      <c r="G874" s="1" t="s">
        <v>19</v>
      </c>
      <c r="H874" s="1" t="s">
        <v>5517</v>
      </c>
      <c r="I874" s="1" t="s">
        <v>5518</v>
      </c>
      <c r="J874" s="1" t="s">
        <v>5519</v>
      </c>
      <c r="K874" s="1" t="s">
        <v>5520</v>
      </c>
      <c r="L874" s="1">
        <v>-9.0</v>
      </c>
      <c r="M874" s="1">
        <v>0.005033333333333333</v>
      </c>
      <c r="N874" s="1">
        <v>8.631483333333334</v>
      </c>
      <c r="O874" s="1" t="s">
        <v>3396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1" t="s">
        <v>55</v>
      </c>
      <c r="B875" s="1" t="s">
        <v>26</v>
      </c>
      <c r="C875" s="1">
        <v>329.0</v>
      </c>
      <c r="D875" s="1">
        <v>0.0</v>
      </c>
      <c r="E875" s="1" t="s">
        <v>5521</v>
      </c>
      <c r="F875" s="1" t="s">
        <v>27</v>
      </c>
      <c r="G875" s="1" t="s">
        <v>19</v>
      </c>
      <c r="H875" s="1" t="s">
        <v>5522</v>
      </c>
      <c r="I875" s="1" t="s">
        <v>5523</v>
      </c>
      <c r="J875" s="1" t="s">
        <v>5523</v>
      </c>
      <c r="K875" s="2"/>
      <c r="L875" s="1">
        <v>-7.0</v>
      </c>
      <c r="M875" s="1"/>
      <c r="N875" s="1">
        <v>7.783266666666667</v>
      </c>
      <c r="O875" s="1" t="s">
        <v>3372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1" t="s">
        <v>44</v>
      </c>
      <c r="B876" s="1" t="s">
        <v>16</v>
      </c>
      <c r="C876" s="1">
        <v>622.0</v>
      </c>
      <c r="D876" s="1">
        <v>0.0</v>
      </c>
      <c r="E876" s="1" t="s">
        <v>45</v>
      </c>
      <c r="F876" s="1" t="s">
        <v>27</v>
      </c>
      <c r="G876" s="1" t="s">
        <v>19</v>
      </c>
      <c r="H876" s="1" t="s">
        <v>5524</v>
      </c>
      <c r="I876" s="1" t="s">
        <v>5525</v>
      </c>
      <c r="J876" s="1" t="s">
        <v>5525</v>
      </c>
      <c r="K876" s="2"/>
      <c r="L876" s="1">
        <v>-6.0</v>
      </c>
      <c r="M876" s="1"/>
      <c r="N876" s="1">
        <v>13.935033333333333</v>
      </c>
      <c r="O876" s="1" t="s">
        <v>3372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1" t="s">
        <v>55</v>
      </c>
      <c r="B877" s="1" t="s">
        <v>26</v>
      </c>
      <c r="C877" s="1">
        <v>525.0</v>
      </c>
      <c r="D877" s="1">
        <v>0.0</v>
      </c>
      <c r="E877" s="1" t="s">
        <v>5521</v>
      </c>
      <c r="F877" s="1" t="s">
        <v>27</v>
      </c>
      <c r="G877" s="1" t="s">
        <v>19</v>
      </c>
      <c r="H877" s="1" t="s">
        <v>5526</v>
      </c>
      <c r="I877" s="1" t="s">
        <v>5527</v>
      </c>
      <c r="J877" s="1" t="s">
        <v>5527</v>
      </c>
      <c r="K877" s="2"/>
      <c r="L877" s="1">
        <v>-11.0</v>
      </c>
      <c r="M877" s="1"/>
      <c r="N877" s="1">
        <v>8.966866666666666</v>
      </c>
      <c r="O877" s="1" t="s">
        <v>3372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1" t="s">
        <v>55</v>
      </c>
      <c r="B878" s="1" t="s">
        <v>26</v>
      </c>
      <c r="C878" s="1">
        <v>329.0</v>
      </c>
      <c r="D878" s="1">
        <v>0.0</v>
      </c>
      <c r="E878" s="1" t="s">
        <v>3854</v>
      </c>
      <c r="F878" s="1" t="s">
        <v>27</v>
      </c>
      <c r="G878" s="1" t="s">
        <v>19</v>
      </c>
      <c r="H878" s="1" t="s">
        <v>5528</v>
      </c>
      <c r="I878" s="1" t="s">
        <v>5529</v>
      </c>
      <c r="J878" s="1" t="s">
        <v>5529</v>
      </c>
      <c r="K878" s="2"/>
      <c r="L878" s="1">
        <v>-7.0</v>
      </c>
      <c r="M878" s="1"/>
      <c r="N878" s="1">
        <v>7.583816666666666</v>
      </c>
      <c r="O878" s="1" t="s">
        <v>3372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1" t="s">
        <v>55</v>
      </c>
      <c r="B879" s="1" t="s">
        <v>26</v>
      </c>
      <c r="C879" s="1">
        <v>329.0</v>
      </c>
      <c r="D879" s="1">
        <v>0.0</v>
      </c>
      <c r="E879" s="1" t="s">
        <v>3854</v>
      </c>
      <c r="F879" s="1" t="s">
        <v>27</v>
      </c>
      <c r="G879" s="1" t="s">
        <v>19</v>
      </c>
      <c r="H879" s="1" t="s">
        <v>5530</v>
      </c>
      <c r="I879" s="1" t="s">
        <v>5531</v>
      </c>
      <c r="J879" s="1" t="s">
        <v>5531</v>
      </c>
      <c r="K879" s="2"/>
      <c r="L879" s="1">
        <v>-7.0</v>
      </c>
      <c r="M879" s="1"/>
      <c r="N879" s="1">
        <v>7.778683333333333</v>
      </c>
      <c r="O879" s="1" t="s">
        <v>3372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1" t="s">
        <v>44</v>
      </c>
      <c r="B880" s="1" t="s">
        <v>16</v>
      </c>
      <c r="C880" s="1">
        <v>284.0</v>
      </c>
      <c r="D880" s="1">
        <v>0.0</v>
      </c>
      <c r="E880" s="1" t="s">
        <v>45</v>
      </c>
      <c r="F880" s="1" t="s">
        <v>27</v>
      </c>
      <c r="G880" s="1" t="s">
        <v>19</v>
      </c>
      <c r="H880" s="1" t="s">
        <v>5532</v>
      </c>
      <c r="I880" s="1" t="s">
        <v>5533</v>
      </c>
      <c r="J880" s="1" t="s">
        <v>5533</v>
      </c>
      <c r="K880" s="2"/>
      <c r="L880" s="1">
        <v>-9.0</v>
      </c>
      <c r="M880" s="1"/>
      <c r="N880" s="1">
        <v>5.290966666666667</v>
      </c>
      <c r="O880" s="1" t="s">
        <v>3372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1" t="s">
        <v>15</v>
      </c>
      <c r="B881" s="1" t="s">
        <v>16</v>
      </c>
      <c r="C881" s="3">
        <v>355.0</v>
      </c>
      <c r="D881" s="1">
        <v>0.0</v>
      </c>
      <c r="E881" s="1" t="s">
        <v>3391</v>
      </c>
      <c r="F881" s="1" t="s">
        <v>18</v>
      </c>
      <c r="G881" s="1" t="s">
        <v>19</v>
      </c>
      <c r="H881" s="1" t="s">
        <v>5534</v>
      </c>
      <c r="I881" s="1" t="s">
        <v>5535</v>
      </c>
      <c r="J881" s="1" t="s">
        <v>5536</v>
      </c>
      <c r="K881" s="1" t="s">
        <v>5537</v>
      </c>
      <c r="L881" s="1">
        <v>-3.0</v>
      </c>
      <c r="M881" s="1">
        <v>0.009183333333333333</v>
      </c>
      <c r="N881" s="1">
        <v>8.0586</v>
      </c>
      <c r="O881" s="1" t="s">
        <v>3396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1" t="s">
        <v>55</v>
      </c>
      <c r="B882" s="1" t="s">
        <v>26</v>
      </c>
      <c r="C882" s="1">
        <v>379.0</v>
      </c>
      <c r="D882" s="1">
        <v>0.0</v>
      </c>
      <c r="E882" s="1" t="s">
        <v>4362</v>
      </c>
      <c r="F882" s="1" t="s">
        <v>27</v>
      </c>
      <c r="G882" s="1" t="s">
        <v>19</v>
      </c>
      <c r="H882" s="1" t="s">
        <v>5538</v>
      </c>
      <c r="I882" s="1" t="s">
        <v>5539</v>
      </c>
      <c r="J882" s="1" t="s">
        <v>5539</v>
      </c>
      <c r="K882" s="2"/>
      <c r="L882" s="1">
        <v>-6.0</v>
      </c>
      <c r="M882" s="1"/>
      <c r="N882" s="1">
        <v>8.24995</v>
      </c>
      <c r="O882" s="1" t="s">
        <v>3372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1" t="s">
        <v>15</v>
      </c>
      <c r="B883" s="1" t="s">
        <v>16</v>
      </c>
      <c r="C883" s="1">
        <v>309.0</v>
      </c>
      <c r="D883" s="1">
        <v>0.0</v>
      </c>
      <c r="E883" s="1" t="s">
        <v>3391</v>
      </c>
      <c r="F883" s="1" t="s">
        <v>18</v>
      </c>
      <c r="G883" s="1" t="s">
        <v>19</v>
      </c>
      <c r="H883" s="1" t="s">
        <v>5540</v>
      </c>
      <c r="I883" s="1" t="s">
        <v>5541</v>
      </c>
      <c r="J883" s="1" t="s">
        <v>5542</v>
      </c>
      <c r="K883" s="1" t="s">
        <v>5543</v>
      </c>
      <c r="L883" s="1">
        <v>3.0</v>
      </c>
      <c r="M883" s="1">
        <v>0.0057666666666666665</v>
      </c>
      <c r="N883" s="1">
        <v>6.20225</v>
      </c>
      <c r="O883" s="1" t="s">
        <v>3396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1" t="s">
        <v>44</v>
      </c>
      <c r="B884" s="1" t="s">
        <v>16</v>
      </c>
      <c r="C884" s="1">
        <v>366.0</v>
      </c>
      <c r="D884" s="1">
        <v>0.0</v>
      </c>
      <c r="E884" s="1" t="s">
        <v>45</v>
      </c>
      <c r="F884" s="1" t="s">
        <v>27</v>
      </c>
      <c r="G884" s="1" t="s">
        <v>19</v>
      </c>
      <c r="H884" s="1" t="s">
        <v>5544</v>
      </c>
      <c r="I884" s="1" t="s">
        <v>5545</v>
      </c>
      <c r="J884" s="1" t="s">
        <v>5545</v>
      </c>
      <c r="K884" s="2"/>
      <c r="L884" s="1">
        <v>-8.0</v>
      </c>
      <c r="M884" s="1"/>
      <c r="N884" s="1">
        <v>6.82715</v>
      </c>
      <c r="O884" s="1" t="s">
        <v>3372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1" t="s">
        <v>44</v>
      </c>
      <c r="B885" s="1" t="s">
        <v>16</v>
      </c>
      <c r="C885" s="3">
        <v>502.0</v>
      </c>
      <c r="D885" s="1">
        <v>0.0</v>
      </c>
      <c r="E885" s="1" t="s">
        <v>45</v>
      </c>
      <c r="F885" s="1" t="s">
        <v>27</v>
      </c>
      <c r="G885" s="1" t="s">
        <v>19</v>
      </c>
      <c r="H885" s="1" t="s">
        <v>5546</v>
      </c>
      <c r="I885" s="1" t="s">
        <v>5547</v>
      </c>
      <c r="J885" s="1" t="s">
        <v>5547</v>
      </c>
      <c r="K885" s="2"/>
      <c r="L885" s="1">
        <v>-9.0</v>
      </c>
      <c r="M885" s="1"/>
      <c r="N885" s="1">
        <v>10.253833333333333</v>
      </c>
      <c r="O885" s="1" t="s">
        <v>3372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1" t="s">
        <v>15</v>
      </c>
      <c r="B886" s="1" t="s">
        <v>16</v>
      </c>
      <c r="C886" s="1">
        <v>628.0</v>
      </c>
      <c r="D886" s="1">
        <v>0.0</v>
      </c>
      <c r="E886" s="1" t="s">
        <v>45</v>
      </c>
      <c r="F886" s="1" t="s">
        <v>18</v>
      </c>
      <c r="G886" s="1" t="s">
        <v>19</v>
      </c>
      <c r="H886" s="1" t="s">
        <v>5548</v>
      </c>
      <c r="I886" s="1" t="s">
        <v>5549</v>
      </c>
      <c r="J886" s="1" t="s">
        <v>5550</v>
      </c>
      <c r="K886" s="1" t="s">
        <v>5551</v>
      </c>
      <c r="L886" s="1">
        <v>-15.0</v>
      </c>
      <c r="M886" s="1">
        <v>1.1483666666666668</v>
      </c>
      <c r="N886" s="1">
        <v>7.73985</v>
      </c>
      <c r="O886" s="1" t="s">
        <v>3396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1" t="s">
        <v>55</v>
      </c>
      <c r="B887" s="1" t="s">
        <v>26</v>
      </c>
      <c r="C887" s="1">
        <v>358.0</v>
      </c>
      <c r="D887" s="1">
        <v>0.0</v>
      </c>
      <c r="E887" s="1" t="s">
        <v>4362</v>
      </c>
      <c r="F887" s="1" t="s">
        <v>27</v>
      </c>
      <c r="G887" s="1" t="s">
        <v>19</v>
      </c>
      <c r="H887" s="1" t="s">
        <v>5552</v>
      </c>
      <c r="I887" s="1" t="s">
        <v>5553</v>
      </c>
      <c r="J887" s="1" t="s">
        <v>5553</v>
      </c>
      <c r="K887" s="2"/>
      <c r="L887" s="1">
        <v>-6.0</v>
      </c>
      <c r="M887" s="1"/>
      <c r="N887" s="1">
        <v>8.84935</v>
      </c>
      <c r="O887" s="1" t="s">
        <v>3372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1" t="s">
        <v>15</v>
      </c>
      <c r="B888" s="3" t="s">
        <v>16</v>
      </c>
      <c r="C888" s="3">
        <v>478.0</v>
      </c>
      <c r="D888" s="1">
        <v>0.0</v>
      </c>
      <c r="E888" s="1" t="s">
        <v>3391</v>
      </c>
      <c r="F888" s="1" t="s">
        <v>18</v>
      </c>
      <c r="G888" s="1" t="s">
        <v>19</v>
      </c>
      <c r="H888" s="1" t="s">
        <v>5554</v>
      </c>
      <c r="I888" s="1" t="s">
        <v>5555</v>
      </c>
      <c r="J888" s="1" t="s">
        <v>5556</v>
      </c>
      <c r="K888" s="1" t="s">
        <v>5557</v>
      </c>
      <c r="L888" s="1">
        <v>-6.0</v>
      </c>
      <c r="M888" s="1">
        <v>0.0056166666666666665</v>
      </c>
      <c r="N888" s="1">
        <v>10.711583333333333</v>
      </c>
      <c r="O888" s="1" t="s">
        <v>3396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1" t="s">
        <v>25</v>
      </c>
      <c r="B889" s="1" t="s">
        <v>26</v>
      </c>
      <c r="C889" s="1">
        <v>433.0</v>
      </c>
      <c r="D889" s="1">
        <v>0.0</v>
      </c>
      <c r="E889" s="2"/>
      <c r="F889" s="1" t="s">
        <v>27</v>
      </c>
      <c r="G889" s="1" t="s">
        <v>19</v>
      </c>
      <c r="H889" s="1" t="s">
        <v>5558</v>
      </c>
      <c r="I889" s="1" t="s">
        <v>5559</v>
      </c>
      <c r="J889" s="1" t="s">
        <v>5559</v>
      </c>
      <c r="K889" s="2"/>
      <c r="L889" s="1">
        <v>-7.0</v>
      </c>
      <c r="M889" s="1"/>
      <c r="N889" s="1">
        <v>7.126533333333334</v>
      </c>
      <c r="O889" s="1" t="s">
        <v>3372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1" t="s">
        <v>44</v>
      </c>
      <c r="B890" s="1" t="s">
        <v>16</v>
      </c>
      <c r="C890" s="1">
        <v>329.0</v>
      </c>
      <c r="D890" s="1">
        <v>0.0</v>
      </c>
      <c r="E890" s="1" t="s">
        <v>45</v>
      </c>
      <c r="F890" s="1" t="s">
        <v>27</v>
      </c>
      <c r="G890" s="1" t="s">
        <v>19</v>
      </c>
      <c r="H890" s="1" t="s">
        <v>5560</v>
      </c>
      <c r="I890" s="1" t="s">
        <v>5561</v>
      </c>
      <c r="J890" s="1" t="s">
        <v>5561</v>
      </c>
      <c r="K890" s="2"/>
      <c r="L890" s="1">
        <v>-7.0</v>
      </c>
      <c r="M890" s="1"/>
      <c r="N890" s="1">
        <v>7.749366666666667</v>
      </c>
      <c r="O890" s="1" t="s">
        <v>3372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1" t="s">
        <v>25</v>
      </c>
      <c r="B891" s="1" t="s">
        <v>26</v>
      </c>
      <c r="C891" s="1">
        <v>702.0</v>
      </c>
      <c r="D891" s="1">
        <v>0.0</v>
      </c>
      <c r="E891" s="2"/>
      <c r="F891" s="1" t="s">
        <v>27</v>
      </c>
      <c r="G891" s="1" t="s">
        <v>19</v>
      </c>
      <c r="H891" s="1" t="s">
        <v>5562</v>
      </c>
      <c r="I891" s="1" t="s">
        <v>5563</v>
      </c>
      <c r="J891" s="1" t="s">
        <v>5563</v>
      </c>
      <c r="K891" s="2"/>
      <c r="L891" s="1">
        <v>-11.0</v>
      </c>
      <c r="M891" s="1"/>
      <c r="N891" s="1">
        <v>8.1376</v>
      </c>
      <c r="O891" s="1" t="s">
        <v>3372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1" t="s">
        <v>44</v>
      </c>
      <c r="B892" s="1" t="s">
        <v>16</v>
      </c>
      <c r="C892" s="1">
        <v>493.0</v>
      </c>
      <c r="D892" s="1">
        <v>0.0</v>
      </c>
      <c r="E892" s="1" t="s">
        <v>45</v>
      </c>
      <c r="F892" s="1" t="s">
        <v>27</v>
      </c>
      <c r="G892" s="1" t="s">
        <v>19</v>
      </c>
      <c r="H892" s="1" t="s">
        <v>5564</v>
      </c>
      <c r="I892" s="1" t="s">
        <v>5565</v>
      </c>
      <c r="J892" s="1" t="s">
        <v>5565</v>
      </c>
      <c r="K892" s="2"/>
      <c r="L892" s="1">
        <v>-3.0</v>
      </c>
      <c r="M892" s="1"/>
      <c r="N892" s="1">
        <v>11.918433333333333</v>
      </c>
      <c r="O892" s="1" t="s">
        <v>3372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1" t="s">
        <v>25</v>
      </c>
      <c r="B893" s="1" t="s">
        <v>867</v>
      </c>
      <c r="C893" s="1">
        <v>702.0</v>
      </c>
      <c r="D893" s="1">
        <v>0.0</v>
      </c>
      <c r="E893" s="2"/>
      <c r="F893" s="1" t="s">
        <v>27</v>
      </c>
      <c r="G893" s="1" t="s">
        <v>19</v>
      </c>
      <c r="H893" s="1" t="s">
        <v>5566</v>
      </c>
      <c r="I893" s="2"/>
      <c r="J893" s="2"/>
      <c r="K893" s="2"/>
      <c r="L893" s="1">
        <v>0.0</v>
      </c>
      <c r="M893" s="1"/>
      <c r="N893" s="2"/>
      <c r="O893" s="1" t="s">
        <v>3372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1" t="s">
        <v>25</v>
      </c>
      <c r="B894" s="1" t="s">
        <v>26</v>
      </c>
      <c r="C894" s="1">
        <v>294.0</v>
      </c>
      <c r="D894" s="1">
        <v>0.0</v>
      </c>
      <c r="E894" s="2"/>
      <c r="F894" s="1" t="s">
        <v>27</v>
      </c>
      <c r="G894" s="1" t="s">
        <v>19</v>
      </c>
      <c r="H894" s="1" t="s">
        <v>5567</v>
      </c>
      <c r="I894" s="1" t="s">
        <v>5568</v>
      </c>
      <c r="J894" s="1" t="s">
        <v>5568</v>
      </c>
      <c r="K894" s="2"/>
      <c r="L894" s="1">
        <v>-9.0</v>
      </c>
      <c r="M894" s="1"/>
      <c r="N894" s="1">
        <v>5.825366666666667</v>
      </c>
      <c r="O894" s="1" t="s">
        <v>3372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1" t="s">
        <v>25</v>
      </c>
      <c r="B895" s="1" t="s">
        <v>26</v>
      </c>
      <c r="C895" s="1">
        <v>364.0</v>
      </c>
      <c r="D895" s="1">
        <v>0.0</v>
      </c>
      <c r="E895" s="2"/>
      <c r="F895" s="1" t="s">
        <v>27</v>
      </c>
      <c r="G895" s="1" t="s">
        <v>19</v>
      </c>
      <c r="H895" s="1" t="s">
        <v>5569</v>
      </c>
      <c r="I895" s="1" t="s">
        <v>5570</v>
      </c>
      <c r="J895" s="1" t="s">
        <v>5570</v>
      </c>
      <c r="K895" s="2"/>
      <c r="L895" s="1">
        <v>-9.0</v>
      </c>
      <c r="M895" s="1"/>
      <c r="N895" s="1">
        <v>5.5939</v>
      </c>
      <c r="O895" s="1" t="s">
        <v>3372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1" t="s">
        <v>15</v>
      </c>
      <c r="B896" s="1" t="s">
        <v>16</v>
      </c>
      <c r="C896" s="1">
        <v>478.0</v>
      </c>
      <c r="D896" s="1">
        <v>50.0</v>
      </c>
      <c r="E896" s="1" t="s">
        <v>3391</v>
      </c>
      <c r="F896" s="1" t="s">
        <v>18</v>
      </c>
      <c r="G896" s="1" t="s">
        <v>19</v>
      </c>
      <c r="H896" s="1" t="s">
        <v>5571</v>
      </c>
      <c r="I896" s="1" t="s">
        <v>5572</v>
      </c>
      <c r="J896" s="1" t="s">
        <v>5573</v>
      </c>
      <c r="K896" s="1" t="s">
        <v>5574</v>
      </c>
      <c r="L896" s="1">
        <v>-6.0</v>
      </c>
      <c r="M896" s="1">
        <v>0.005566666666666667</v>
      </c>
      <c r="N896" s="1">
        <v>8.4466</v>
      </c>
      <c r="O896" s="1" t="s">
        <v>3396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1" t="s">
        <v>55</v>
      </c>
      <c r="B897" s="1" t="s">
        <v>26</v>
      </c>
      <c r="C897" s="1">
        <v>433.0</v>
      </c>
      <c r="D897" s="1">
        <v>0.0</v>
      </c>
      <c r="E897" s="1" t="s">
        <v>5575</v>
      </c>
      <c r="F897" s="1" t="s">
        <v>27</v>
      </c>
      <c r="G897" s="1" t="s">
        <v>19</v>
      </c>
      <c r="H897" s="1" t="s">
        <v>5576</v>
      </c>
      <c r="I897" s="1" t="s">
        <v>5577</v>
      </c>
      <c r="J897" s="1" t="s">
        <v>5577</v>
      </c>
      <c r="K897" s="2"/>
      <c r="L897" s="1">
        <v>-5.0</v>
      </c>
      <c r="M897" s="1"/>
      <c r="N897" s="1">
        <v>9.766483333333333</v>
      </c>
      <c r="O897" s="1" t="s">
        <v>3372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1" t="s">
        <v>15</v>
      </c>
      <c r="B898" s="1" t="s">
        <v>16</v>
      </c>
      <c r="C898" s="1">
        <v>267.0</v>
      </c>
      <c r="D898" s="1">
        <v>62.0</v>
      </c>
      <c r="E898" s="2"/>
      <c r="F898" s="1" t="s">
        <v>39</v>
      </c>
      <c r="G898" s="1" t="s">
        <v>52</v>
      </c>
      <c r="H898" s="1" t="s">
        <v>5578</v>
      </c>
      <c r="I898" s="1" t="s">
        <v>5579</v>
      </c>
      <c r="J898" s="1" t="s">
        <v>5580</v>
      </c>
      <c r="K898" s="2"/>
      <c r="L898" s="1">
        <v>539.0</v>
      </c>
      <c r="M898" s="1"/>
      <c r="N898" s="1">
        <v>13.303133333333333</v>
      </c>
      <c r="O898" s="1" t="s">
        <v>3396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1" t="s">
        <v>15</v>
      </c>
      <c r="B899" s="1" t="s">
        <v>16</v>
      </c>
      <c r="C899" s="1">
        <v>247.0</v>
      </c>
      <c r="D899" s="1">
        <v>62.0</v>
      </c>
      <c r="E899" s="2"/>
      <c r="F899" s="1" t="s">
        <v>39</v>
      </c>
      <c r="G899" s="1" t="s">
        <v>52</v>
      </c>
      <c r="H899" s="1" t="s">
        <v>5581</v>
      </c>
      <c r="I899" s="1" t="s">
        <v>5582</v>
      </c>
      <c r="J899" s="1" t="s">
        <v>5580</v>
      </c>
      <c r="K899" s="2"/>
      <c r="L899" s="1">
        <v>551.0</v>
      </c>
      <c r="M899" s="1"/>
      <c r="N899" s="1">
        <v>12.455583333333333</v>
      </c>
      <c r="O899" s="1" t="s">
        <v>3396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1" t="s">
        <v>44</v>
      </c>
      <c r="B900" s="1" t="s">
        <v>16</v>
      </c>
      <c r="C900" s="1">
        <v>329.0</v>
      </c>
      <c r="D900" s="1">
        <v>0.0</v>
      </c>
      <c r="E900" s="1" t="s">
        <v>45</v>
      </c>
      <c r="F900" s="1" t="s">
        <v>27</v>
      </c>
      <c r="G900" s="1" t="s">
        <v>19</v>
      </c>
      <c r="H900" s="1" t="s">
        <v>5583</v>
      </c>
      <c r="I900" s="1" t="s">
        <v>5584</v>
      </c>
      <c r="J900" s="1" t="s">
        <v>5584</v>
      </c>
      <c r="K900" s="2"/>
      <c r="L900" s="1">
        <v>-7.0</v>
      </c>
      <c r="M900" s="1"/>
      <c r="N900" s="1">
        <v>7.4356333333333335</v>
      </c>
      <c r="O900" s="1" t="s">
        <v>3372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1" t="s">
        <v>44</v>
      </c>
      <c r="B901" s="1" t="s">
        <v>16</v>
      </c>
      <c r="C901" s="1">
        <v>358.0</v>
      </c>
      <c r="D901" s="1">
        <v>0.0</v>
      </c>
      <c r="E901" s="1" t="s">
        <v>45</v>
      </c>
      <c r="F901" s="1" t="s">
        <v>27</v>
      </c>
      <c r="G901" s="1" t="s">
        <v>19</v>
      </c>
      <c r="H901" s="1" t="s">
        <v>5585</v>
      </c>
      <c r="I901" s="1" t="s">
        <v>5586</v>
      </c>
      <c r="J901" s="1" t="s">
        <v>5586</v>
      </c>
      <c r="K901" s="2"/>
      <c r="L901" s="1">
        <v>-9.0</v>
      </c>
      <c r="M901" s="1"/>
      <c r="N901" s="1">
        <v>5.624483333333333</v>
      </c>
      <c r="O901" s="1" t="s">
        <v>3372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1" t="s">
        <v>15</v>
      </c>
      <c r="B902" s="1" t="s">
        <v>16</v>
      </c>
      <c r="C902" s="1">
        <v>728.0</v>
      </c>
      <c r="D902" s="1">
        <v>0.0</v>
      </c>
      <c r="E902" s="1" t="s">
        <v>3391</v>
      </c>
      <c r="F902" s="1" t="s">
        <v>18</v>
      </c>
      <c r="G902" s="1" t="s">
        <v>19</v>
      </c>
      <c r="H902" s="1" t="s">
        <v>5587</v>
      </c>
      <c r="I902" s="1" t="s">
        <v>5588</v>
      </c>
      <c r="J902" s="1" t="s">
        <v>5589</v>
      </c>
      <c r="K902" s="1" t="s">
        <v>5590</v>
      </c>
      <c r="L902" s="1">
        <v>-10.0</v>
      </c>
      <c r="M902" s="1">
        <v>0.0075</v>
      </c>
      <c r="N902" s="1">
        <v>16.047233333333335</v>
      </c>
      <c r="O902" s="1" t="s">
        <v>3396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1" t="s">
        <v>15</v>
      </c>
      <c r="B903" s="1" t="s">
        <v>16</v>
      </c>
      <c r="C903" s="1">
        <v>314.0</v>
      </c>
      <c r="D903" s="1">
        <v>0.0</v>
      </c>
      <c r="E903" s="1" t="s">
        <v>3391</v>
      </c>
      <c r="F903" s="1" t="s">
        <v>18</v>
      </c>
      <c r="G903" s="1" t="s">
        <v>19</v>
      </c>
      <c r="H903" s="1" t="s">
        <v>5591</v>
      </c>
      <c r="I903" s="1" t="s">
        <v>5592</v>
      </c>
      <c r="J903" s="1" t="s">
        <v>5593</v>
      </c>
      <c r="K903" s="1" t="s">
        <v>5594</v>
      </c>
      <c r="L903" s="1">
        <v>1.0</v>
      </c>
      <c r="M903" s="1">
        <v>0.004816666666666667</v>
      </c>
      <c r="N903" s="1">
        <v>12.74595</v>
      </c>
      <c r="O903" s="1" t="s">
        <v>3396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1" t="s">
        <v>15</v>
      </c>
      <c r="B904" s="1" t="s">
        <v>16</v>
      </c>
      <c r="C904" s="1">
        <v>257.0</v>
      </c>
      <c r="D904" s="1">
        <v>62.0</v>
      </c>
      <c r="E904" s="2"/>
      <c r="F904" s="1" t="s">
        <v>39</v>
      </c>
      <c r="G904" s="1" t="s">
        <v>19</v>
      </c>
      <c r="H904" s="1" t="s">
        <v>5595</v>
      </c>
      <c r="I904" s="1" t="s">
        <v>5596</v>
      </c>
      <c r="J904" s="1" t="s">
        <v>5580</v>
      </c>
      <c r="K904" s="2"/>
      <c r="L904" s="1">
        <v>579.0</v>
      </c>
      <c r="M904" s="1"/>
      <c r="N904" s="1">
        <v>17.21965</v>
      </c>
      <c r="O904" s="1" t="s">
        <v>3396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1" t="s">
        <v>44</v>
      </c>
      <c r="B905" s="1" t="s">
        <v>16</v>
      </c>
      <c r="C905" s="1">
        <v>319.0</v>
      </c>
      <c r="D905" s="1">
        <v>0.0</v>
      </c>
      <c r="E905" s="1" t="s">
        <v>45</v>
      </c>
      <c r="F905" s="1" t="s">
        <v>27</v>
      </c>
      <c r="G905" s="1" t="s">
        <v>19</v>
      </c>
      <c r="H905" s="1" t="s">
        <v>5597</v>
      </c>
      <c r="I905" s="1" t="s">
        <v>5598</v>
      </c>
      <c r="J905" s="1" t="s">
        <v>5598</v>
      </c>
      <c r="K905" s="2"/>
      <c r="L905" s="1">
        <v>-8.0</v>
      </c>
      <c r="M905" s="1"/>
      <c r="N905" s="1">
        <v>6.160033333333334</v>
      </c>
      <c r="O905" s="1" t="s">
        <v>3372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1" t="s">
        <v>25</v>
      </c>
      <c r="B906" s="1" t="s">
        <v>26</v>
      </c>
      <c r="C906" s="1">
        <v>435.0</v>
      </c>
      <c r="D906" s="1">
        <v>0.0</v>
      </c>
      <c r="E906" s="2"/>
      <c r="F906" s="1" t="s">
        <v>27</v>
      </c>
      <c r="G906" s="1" t="s">
        <v>19</v>
      </c>
      <c r="H906" s="1" t="s">
        <v>5599</v>
      </c>
      <c r="I906" s="1" t="s">
        <v>5600</v>
      </c>
      <c r="J906" s="1" t="s">
        <v>5600</v>
      </c>
      <c r="K906" s="2"/>
      <c r="L906" s="1">
        <v>-7.0</v>
      </c>
      <c r="M906" s="1"/>
      <c r="N906" s="1">
        <v>7.16005</v>
      </c>
      <c r="O906" s="1" t="s">
        <v>3372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1" t="s">
        <v>44</v>
      </c>
      <c r="B907" s="1" t="s">
        <v>16</v>
      </c>
      <c r="C907" s="1">
        <v>329.0</v>
      </c>
      <c r="D907" s="1">
        <v>0.0</v>
      </c>
      <c r="E907" s="1" t="s">
        <v>45</v>
      </c>
      <c r="F907" s="1" t="s">
        <v>27</v>
      </c>
      <c r="G907" s="1" t="s">
        <v>19</v>
      </c>
      <c r="H907" s="1" t="s">
        <v>5601</v>
      </c>
      <c r="I907" s="1" t="s">
        <v>5602</v>
      </c>
      <c r="J907" s="1" t="s">
        <v>5602</v>
      </c>
      <c r="K907" s="2"/>
      <c r="L907" s="1">
        <v>-8.0</v>
      </c>
      <c r="M907" s="1"/>
      <c r="N907" s="1">
        <v>6.400433333333333</v>
      </c>
      <c r="O907" s="1" t="s">
        <v>3372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1" t="s">
        <v>15</v>
      </c>
      <c r="B908" s="1" t="s">
        <v>16</v>
      </c>
      <c r="C908" s="1">
        <v>247.0</v>
      </c>
      <c r="D908" s="1">
        <v>62.0</v>
      </c>
      <c r="E908" s="2"/>
      <c r="F908" s="1" t="s">
        <v>39</v>
      </c>
      <c r="G908" s="1" t="s">
        <v>35</v>
      </c>
      <c r="H908" s="1" t="s">
        <v>5603</v>
      </c>
      <c r="I908" s="1" t="s">
        <v>5604</v>
      </c>
      <c r="J908" s="1" t="s">
        <v>5580</v>
      </c>
      <c r="K908" s="2"/>
      <c r="L908" s="1">
        <v>569.0</v>
      </c>
      <c r="M908" s="1"/>
      <c r="N908" s="1">
        <v>31.487166666666667</v>
      </c>
      <c r="O908" s="1" t="s">
        <v>3396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1" t="s">
        <v>44</v>
      </c>
      <c r="B909" s="1" t="s">
        <v>16</v>
      </c>
      <c r="C909" s="1">
        <v>224.0</v>
      </c>
      <c r="D909" s="1">
        <v>0.0</v>
      </c>
      <c r="E909" s="1" t="s">
        <v>45</v>
      </c>
      <c r="F909" s="1" t="s">
        <v>27</v>
      </c>
      <c r="G909" s="1" t="s">
        <v>19</v>
      </c>
      <c r="H909" s="1" t="s">
        <v>5605</v>
      </c>
      <c r="I909" s="1" t="s">
        <v>5606</v>
      </c>
      <c r="J909" s="1" t="s">
        <v>5606</v>
      </c>
      <c r="K909" s="2"/>
      <c r="L909" s="1">
        <v>-10.0</v>
      </c>
      <c r="M909" s="1"/>
      <c r="N909" s="1">
        <v>4.783783333333333</v>
      </c>
      <c r="O909" s="1" t="s">
        <v>3372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1" t="s">
        <v>44</v>
      </c>
      <c r="B910" s="1" t="s">
        <v>16</v>
      </c>
      <c r="C910" s="1">
        <v>364.0</v>
      </c>
      <c r="D910" s="1">
        <v>0.0</v>
      </c>
      <c r="E910" s="1" t="s">
        <v>45</v>
      </c>
      <c r="F910" s="1" t="s">
        <v>27</v>
      </c>
      <c r="G910" s="1" t="s">
        <v>19</v>
      </c>
      <c r="H910" s="1" t="s">
        <v>5607</v>
      </c>
      <c r="I910" s="1" t="s">
        <v>5608</v>
      </c>
      <c r="J910" s="1" t="s">
        <v>5608</v>
      </c>
      <c r="K910" s="2"/>
      <c r="L910" s="1">
        <v>-8.0</v>
      </c>
      <c r="M910" s="1"/>
      <c r="N910" s="1">
        <v>6.404166666666667</v>
      </c>
      <c r="O910" s="1" t="s">
        <v>3372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1" t="s">
        <v>15</v>
      </c>
      <c r="B911" s="1" t="s">
        <v>16</v>
      </c>
      <c r="C911" s="1">
        <v>567.0</v>
      </c>
      <c r="D911" s="1">
        <v>0.0</v>
      </c>
      <c r="E911" s="1" t="s">
        <v>45</v>
      </c>
      <c r="F911" s="1" t="s">
        <v>18</v>
      </c>
      <c r="G911" s="1" t="s">
        <v>19</v>
      </c>
      <c r="H911" s="1" t="s">
        <v>5609</v>
      </c>
      <c r="I911" s="1" t="s">
        <v>5610</v>
      </c>
      <c r="J911" s="1" t="s">
        <v>5611</v>
      </c>
      <c r="K911" s="1" t="s">
        <v>5612</v>
      </c>
      <c r="L911" s="1">
        <v>0.0</v>
      </c>
      <c r="M911" s="1">
        <v>1.373</v>
      </c>
      <c r="N911" s="1">
        <v>14.205516666666666</v>
      </c>
      <c r="O911" s="1" t="s">
        <v>3396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1" t="s">
        <v>15</v>
      </c>
      <c r="B912" s="1" t="s">
        <v>16</v>
      </c>
      <c r="C912" s="1">
        <v>358.0</v>
      </c>
      <c r="D912" s="1">
        <v>0.0</v>
      </c>
      <c r="E912" s="1" t="s">
        <v>45</v>
      </c>
      <c r="F912" s="1" t="s">
        <v>18</v>
      </c>
      <c r="G912" s="1" t="s">
        <v>35</v>
      </c>
      <c r="H912" s="1" t="s">
        <v>5613</v>
      </c>
      <c r="I912" s="1" t="s">
        <v>5614</v>
      </c>
      <c r="J912" s="1" t="s">
        <v>5615</v>
      </c>
      <c r="K912" s="1" t="s">
        <v>5616</v>
      </c>
      <c r="L912" s="1">
        <v>-8.0</v>
      </c>
      <c r="M912" s="1">
        <v>2.29875</v>
      </c>
      <c r="N912" s="1">
        <v>10.0375</v>
      </c>
      <c r="O912" s="1" t="s">
        <v>3396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1" t="s">
        <v>15</v>
      </c>
      <c r="B913" s="1" t="s">
        <v>16</v>
      </c>
      <c r="C913" s="1">
        <v>318.0</v>
      </c>
      <c r="D913" s="1">
        <v>50.0</v>
      </c>
      <c r="E913" s="2"/>
      <c r="F913" s="1" t="s">
        <v>39</v>
      </c>
      <c r="G913" s="1" t="s">
        <v>19</v>
      </c>
      <c r="H913" s="1" t="s">
        <v>5617</v>
      </c>
      <c r="I913" s="1" t="s">
        <v>5618</v>
      </c>
      <c r="J913" s="1" t="s">
        <v>5580</v>
      </c>
      <c r="K913" s="2"/>
      <c r="L913" s="1">
        <v>617.0</v>
      </c>
      <c r="M913" s="1"/>
      <c r="N913" s="1">
        <v>14.4892</v>
      </c>
      <c r="O913" s="1" t="s">
        <v>3396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1" t="s">
        <v>44</v>
      </c>
      <c r="B914" s="1" t="s">
        <v>16</v>
      </c>
      <c r="C914" s="1">
        <v>264.0</v>
      </c>
      <c r="D914" s="1">
        <v>0.0</v>
      </c>
      <c r="E914" s="1" t="s">
        <v>45</v>
      </c>
      <c r="F914" s="1" t="s">
        <v>27</v>
      </c>
      <c r="G914" s="1" t="s">
        <v>19</v>
      </c>
      <c r="H914" s="1" t="s">
        <v>5619</v>
      </c>
      <c r="I914" s="1" t="s">
        <v>5620</v>
      </c>
      <c r="J914" s="1" t="s">
        <v>5620</v>
      </c>
      <c r="K914" s="2"/>
      <c r="L914" s="1">
        <v>-4.0</v>
      </c>
      <c r="M914" s="1"/>
      <c r="N914" s="1">
        <v>10.6525</v>
      </c>
      <c r="O914" s="1" t="s">
        <v>3372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1" t="s">
        <v>15</v>
      </c>
      <c r="B915" s="1" t="s">
        <v>16</v>
      </c>
      <c r="C915" s="1">
        <v>546.0</v>
      </c>
      <c r="D915" s="1">
        <v>137.0</v>
      </c>
      <c r="E915" s="2"/>
      <c r="F915" s="1" t="s">
        <v>39</v>
      </c>
      <c r="G915" s="1" t="s">
        <v>52</v>
      </c>
      <c r="H915" s="1" t="s">
        <v>5621</v>
      </c>
      <c r="I915" s="1" t="s">
        <v>5622</v>
      </c>
      <c r="J915" s="1" t="s">
        <v>5580</v>
      </c>
      <c r="K915" s="2"/>
      <c r="L915" s="1">
        <v>619.0</v>
      </c>
      <c r="M915" s="1"/>
      <c r="N915" s="1">
        <v>10.544683333333333</v>
      </c>
      <c r="O915" s="1" t="s">
        <v>3396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1" t="s">
        <v>25</v>
      </c>
      <c r="B916" s="1" t="s">
        <v>26</v>
      </c>
      <c r="C916" s="3">
        <v>274.0</v>
      </c>
      <c r="D916" s="1">
        <v>0.0</v>
      </c>
      <c r="E916" s="2"/>
      <c r="F916" s="1" t="s">
        <v>27</v>
      </c>
      <c r="G916" s="1" t="s">
        <v>19</v>
      </c>
      <c r="H916" s="1" t="s">
        <v>5623</v>
      </c>
      <c r="I916" s="1" t="s">
        <v>5624</v>
      </c>
      <c r="J916" s="1" t="s">
        <v>5624</v>
      </c>
      <c r="K916" s="2"/>
      <c r="L916" s="1">
        <v>-10.0</v>
      </c>
      <c r="M916" s="1"/>
      <c r="N916" s="1">
        <v>4.969316666666667</v>
      </c>
      <c r="O916" s="1" t="s">
        <v>3372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1" t="s">
        <v>25</v>
      </c>
      <c r="B917" s="1" t="s">
        <v>26</v>
      </c>
      <c r="C917" s="1">
        <v>518.0</v>
      </c>
      <c r="D917" s="1">
        <v>0.0</v>
      </c>
      <c r="E917" s="2"/>
      <c r="F917" s="1" t="s">
        <v>27</v>
      </c>
      <c r="G917" s="1" t="s">
        <v>19</v>
      </c>
      <c r="H917" s="1" t="s">
        <v>5625</v>
      </c>
      <c r="I917" s="1" t="s">
        <v>5626</v>
      </c>
      <c r="J917" s="1" t="s">
        <v>5626</v>
      </c>
      <c r="K917" s="2"/>
      <c r="L917" s="1">
        <v>-8.0</v>
      </c>
      <c r="M917" s="1"/>
      <c r="N917" s="1">
        <v>10.812283333333333</v>
      </c>
      <c r="O917" s="1" t="s">
        <v>3372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1" t="s">
        <v>25</v>
      </c>
      <c r="B918" s="1" t="s">
        <v>26</v>
      </c>
      <c r="C918" s="1">
        <v>558.0</v>
      </c>
      <c r="D918" s="1">
        <v>0.0</v>
      </c>
      <c r="E918" s="2"/>
      <c r="F918" s="1" t="s">
        <v>27</v>
      </c>
      <c r="G918" s="1" t="s">
        <v>19</v>
      </c>
      <c r="H918" s="1" t="s">
        <v>5627</v>
      </c>
      <c r="I918" s="1" t="s">
        <v>5628</v>
      </c>
      <c r="J918" s="1" t="s">
        <v>5628</v>
      </c>
      <c r="K918" s="2"/>
      <c r="L918" s="1">
        <v>-7.0</v>
      </c>
      <c r="M918" s="1"/>
      <c r="N918" s="1">
        <v>11.666066666666667</v>
      </c>
      <c r="O918" s="1" t="s">
        <v>3372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1" t="s">
        <v>15</v>
      </c>
      <c r="B919" s="1" t="s">
        <v>16</v>
      </c>
      <c r="C919" s="1">
        <v>199.0</v>
      </c>
      <c r="D919" s="1">
        <v>50.0</v>
      </c>
      <c r="E919" s="2"/>
      <c r="F919" s="1" t="s">
        <v>39</v>
      </c>
      <c r="G919" s="1" t="s">
        <v>52</v>
      </c>
      <c r="H919" s="1" t="s">
        <v>5629</v>
      </c>
      <c r="I919" s="1" t="s">
        <v>5630</v>
      </c>
      <c r="J919" s="1" t="s">
        <v>5580</v>
      </c>
      <c r="K919" s="2"/>
      <c r="L919" s="1">
        <v>638.0</v>
      </c>
      <c r="M919" s="1"/>
      <c r="N919" s="1">
        <v>10.8302</v>
      </c>
      <c r="O919" s="1" t="s">
        <v>3396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1" t="s">
        <v>55</v>
      </c>
      <c r="B920" s="1" t="s">
        <v>26</v>
      </c>
      <c r="C920" s="1">
        <v>723.0</v>
      </c>
      <c r="D920" s="1">
        <v>0.0</v>
      </c>
      <c r="E920" s="1" t="s">
        <v>1435</v>
      </c>
      <c r="F920" s="1" t="s">
        <v>27</v>
      </c>
      <c r="G920" s="1" t="s">
        <v>19</v>
      </c>
      <c r="H920" s="1" t="s">
        <v>5631</v>
      </c>
      <c r="I920" s="1" t="s">
        <v>5632</v>
      </c>
      <c r="J920" s="1" t="s">
        <v>5632</v>
      </c>
      <c r="K920" s="2"/>
      <c r="L920" s="1">
        <v>-6.0</v>
      </c>
      <c r="M920" s="1"/>
      <c r="N920" s="1">
        <v>13.858016666666666</v>
      </c>
      <c r="O920" s="1" t="s">
        <v>3372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1" t="s">
        <v>15</v>
      </c>
      <c r="B921" s="1" t="s">
        <v>16</v>
      </c>
      <c r="C921" s="1">
        <v>289.0</v>
      </c>
      <c r="D921" s="1">
        <v>0.0</v>
      </c>
      <c r="E921" s="1" t="s">
        <v>3391</v>
      </c>
      <c r="F921" s="1" t="s">
        <v>18</v>
      </c>
      <c r="G921" s="1" t="s">
        <v>19</v>
      </c>
      <c r="H921" s="1" t="s">
        <v>5633</v>
      </c>
      <c r="I921" s="1" t="s">
        <v>5634</v>
      </c>
      <c r="J921" s="1" t="s">
        <v>5635</v>
      </c>
      <c r="K921" s="1" t="s">
        <v>5636</v>
      </c>
      <c r="L921" s="1">
        <v>-5.0</v>
      </c>
      <c r="M921" s="1">
        <v>0.004333333333333333</v>
      </c>
      <c r="N921" s="1">
        <v>6.368483333333334</v>
      </c>
      <c r="O921" s="1" t="s">
        <v>3396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1" t="s">
        <v>25</v>
      </c>
      <c r="B922" s="1" t="s">
        <v>26</v>
      </c>
      <c r="C922" s="1">
        <v>618.0</v>
      </c>
      <c r="D922" s="1">
        <v>0.0</v>
      </c>
      <c r="E922" s="2"/>
      <c r="F922" s="1" t="s">
        <v>27</v>
      </c>
      <c r="G922" s="1" t="s">
        <v>19</v>
      </c>
      <c r="H922" s="1" t="s">
        <v>5637</v>
      </c>
      <c r="I922" s="1" t="s">
        <v>5638</v>
      </c>
      <c r="J922" s="1" t="s">
        <v>5638</v>
      </c>
      <c r="K922" s="2"/>
      <c r="L922" s="1">
        <v>-4.0</v>
      </c>
      <c r="M922" s="1"/>
      <c r="N922" s="1">
        <v>15.842083333333333</v>
      </c>
      <c r="O922" s="1" t="s">
        <v>3372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1" t="s">
        <v>15</v>
      </c>
      <c r="B923" s="1" t="s">
        <v>16</v>
      </c>
      <c r="C923" s="1">
        <v>269.0</v>
      </c>
      <c r="D923" s="1">
        <v>0.0</v>
      </c>
      <c r="E923" s="1" t="s">
        <v>3391</v>
      </c>
      <c r="F923" s="1" t="s">
        <v>18</v>
      </c>
      <c r="G923" s="1" t="s">
        <v>19</v>
      </c>
      <c r="H923" s="1" t="s">
        <v>5639</v>
      </c>
      <c r="I923" s="1" t="s">
        <v>5640</v>
      </c>
      <c r="J923" s="1" t="s">
        <v>5641</v>
      </c>
      <c r="K923" s="1" t="s">
        <v>5642</v>
      </c>
      <c r="L923" s="1">
        <v>2.0</v>
      </c>
      <c r="M923" s="1">
        <v>0.005033333333333333</v>
      </c>
      <c r="N923" s="1">
        <v>8.578833333333334</v>
      </c>
      <c r="O923" s="1" t="s">
        <v>3396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1" t="s">
        <v>25</v>
      </c>
      <c r="B924" s="1" t="s">
        <v>26</v>
      </c>
      <c r="C924" s="1">
        <v>792.0</v>
      </c>
      <c r="D924" s="1">
        <v>0.0</v>
      </c>
      <c r="E924" s="2"/>
      <c r="F924" s="1" t="s">
        <v>27</v>
      </c>
      <c r="G924" s="1" t="s">
        <v>19</v>
      </c>
      <c r="H924" s="1" t="s">
        <v>5643</v>
      </c>
      <c r="I924" s="1" t="s">
        <v>5644</v>
      </c>
      <c r="J924" s="1" t="s">
        <v>5644</v>
      </c>
      <c r="K924" s="2"/>
      <c r="L924" s="1">
        <v>-2.0</v>
      </c>
      <c r="M924" s="1"/>
      <c r="N924" s="1">
        <v>17.690366666666666</v>
      </c>
      <c r="O924" s="1" t="s">
        <v>3372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1" t="s">
        <v>15</v>
      </c>
      <c r="B925" s="1" t="s">
        <v>16</v>
      </c>
      <c r="C925" s="1">
        <v>418.0</v>
      </c>
      <c r="D925" s="1">
        <v>105.0</v>
      </c>
      <c r="E925" s="2"/>
      <c r="F925" s="1" t="s">
        <v>39</v>
      </c>
      <c r="G925" s="1" t="s">
        <v>19</v>
      </c>
      <c r="H925" s="1" t="s">
        <v>5645</v>
      </c>
      <c r="I925" s="1" t="s">
        <v>5646</v>
      </c>
      <c r="J925" s="1" t="s">
        <v>5580</v>
      </c>
      <c r="K925" s="2"/>
      <c r="L925" s="1">
        <v>661.0</v>
      </c>
      <c r="M925" s="1"/>
      <c r="N925" s="1">
        <v>17.23356666666667</v>
      </c>
      <c r="O925" s="1" t="s">
        <v>3396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1" t="s">
        <v>25</v>
      </c>
      <c r="B926" s="1" t="s">
        <v>26</v>
      </c>
      <c r="C926" s="1">
        <v>593.0</v>
      </c>
      <c r="D926" s="1">
        <v>0.0</v>
      </c>
      <c r="E926" s="2"/>
      <c r="F926" s="1" t="s">
        <v>27</v>
      </c>
      <c r="G926" s="1" t="s">
        <v>19</v>
      </c>
      <c r="H926" s="1" t="s">
        <v>5647</v>
      </c>
      <c r="I926" s="1" t="s">
        <v>5648</v>
      </c>
      <c r="J926" s="1" t="s">
        <v>5648</v>
      </c>
      <c r="K926" s="2"/>
      <c r="L926" s="1">
        <v>-6.0</v>
      </c>
      <c r="M926" s="1"/>
      <c r="N926" s="1">
        <v>12.308533333333333</v>
      </c>
      <c r="O926" s="1" t="s">
        <v>3372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1" t="s">
        <v>15</v>
      </c>
      <c r="B927" s="1" t="s">
        <v>16</v>
      </c>
      <c r="C927" s="1">
        <v>349.0</v>
      </c>
      <c r="D927" s="1">
        <v>0.0</v>
      </c>
      <c r="E927" s="1" t="s">
        <v>3391</v>
      </c>
      <c r="F927" s="1" t="s">
        <v>18</v>
      </c>
      <c r="G927" s="1" t="s">
        <v>19</v>
      </c>
      <c r="H927" s="1" t="s">
        <v>5649</v>
      </c>
      <c r="I927" s="1" t="s">
        <v>5650</v>
      </c>
      <c r="J927" s="1" t="s">
        <v>5651</v>
      </c>
      <c r="K927" s="1" t="s">
        <v>5652</v>
      </c>
      <c r="L927" s="1">
        <v>0.0</v>
      </c>
      <c r="M927" s="1">
        <v>0.0051333333333333335</v>
      </c>
      <c r="N927" s="1">
        <v>14.938583333333334</v>
      </c>
      <c r="O927" s="1" t="s">
        <v>3396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1" t="s">
        <v>25</v>
      </c>
      <c r="B928" s="1" t="s">
        <v>26</v>
      </c>
      <c r="C928" s="1">
        <v>758.0</v>
      </c>
      <c r="D928" s="1">
        <v>0.0</v>
      </c>
      <c r="E928" s="2"/>
      <c r="F928" s="1" t="s">
        <v>27</v>
      </c>
      <c r="G928" s="1" t="s">
        <v>19</v>
      </c>
      <c r="H928" s="1" t="s">
        <v>5653</v>
      </c>
      <c r="I928" s="1" t="s">
        <v>5654</v>
      </c>
      <c r="J928" s="1" t="s">
        <v>5654</v>
      </c>
      <c r="K928" s="2"/>
      <c r="L928" s="1">
        <v>-8.0</v>
      </c>
      <c r="M928" s="1"/>
      <c r="N928" s="1">
        <v>11.349166666666667</v>
      </c>
      <c r="O928" s="1" t="s">
        <v>3372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1" t="s">
        <v>44</v>
      </c>
      <c r="B929" s="1" t="s">
        <v>16</v>
      </c>
      <c r="C929" s="1">
        <v>324.0</v>
      </c>
      <c r="D929" s="1">
        <v>0.0</v>
      </c>
      <c r="E929" s="1" t="s">
        <v>45</v>
      </c>
      <c r="F929" s="1" t="s">
        <v>27</v>
      </c>
      <c r="G929" s="1" t="s">
        <v>19</v>
      </c>
      <c r="H929" s="1" t="s">
        <v>5655</v>
      </c>
      <c r="I929" s="1" t="s">
        <v>5656</v>
      </c>
      <c r="J929" s="1" t="s">
        <v>5656</v>
      </c>
      <c r="K929" s="2"/>
      <c r="L929" s="1">
        <v>-7.0</v>
      </c>
      <c r="M929" s="1"/>
      <c r="N929" s="1">
        <v>7.257233333333334</v>
      </c>
      <c r="O929" s="1" t="s">
        <v>3372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1" t="s">
        <v>15</v>
      </c>
      <c r="B930" s="1" t="s">
        <v>16</v>
      </c>
      <c r="C930" s="1">
        <v>650.0</v>
      </c>
      <c r="D930" s="1">
        <v>158.0</v>
      </c>
      <c r="E930" s="2"/>
      <c r="F930" s="1" t="s">
        <v>39</v>
      </c>
      <c r="G930" s="1" t="s">
        <v>52</v>
      </c>
      <c r="H930" s="1" t="s">
        <v>5657</v>
      </c>
      <c r="I930" s="1" t="s">
        <v>5658</v>
      </c>
      <c r="J930" s="1" t="s">
        <v>5580</v>
      </c>
      <c r="K930" s="2"/>
      <c r="L930" s="1">
        <v>663.0</v>
      </c>
      <c r="M930" s="1"/>
      <c r="N930" s="1">
        <v>11.9668</v>
      </c>
      <c r="O930" s="1" t="s">
        <v>3396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1" t="s">
        <v>25</v>
      </c>
      <c r="B931" s="1" t="s">
        <v>26</v>
      </c>
      <c r="C931" s="1">
        <v>399.0</v>
      </c>
      <c r="D931" s="1">
        <v>0.0</v>
      </c>
      <c r="E931" s="2"/>
      <c r="F931" s="1" t="s">
        <v>27</v>
      </c>
      <c r="G931" s="1" t="s">
        <v>19</v>
      </c>
      <c r="H931" s="1" t="s">
        <v>5659</v>
      </c>
      <c r="I931" s="1" t="s">
        <v>5660</v>
      </c>
      <c r="J931" s="1" t="s">
        <v>5660</v>
      </c>
      <c r="K931" s="2"/>
      <c r="L931" s="1">
        <v>-6.0</v>
      </c>
      <c r="M931" s="1"/>
      <c r="N931" s="1">
        <v>8.4904</v>
      </c>
      <c r="O931" s="1" t="s">
        <v>3372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1" t="s">
        <v>15</v>
      </c>
      <c r="B932" s="1" t="s">
        <v>16</v>
      </c>
      <c r="C932" s="1">
        <v>498.0</v>
      </c>
      <c r="D932" s="1">
        <v>0.0</v>
      </c>
      <c r="E932" s="1" t="s">
        <v>3391</v>
      </c>
      <c r="F932" s="1" t="s">
        <v>18</v>
      </c>
      <c r="G932" s="1" t="s">
        <v>19</v>
      </c>
      <c r="H932" s="1" t="s">
        <v>5661</v>
      </c>
      <c r="I932" s="1" t="s">
        <v>5662</v>
      </c>
      <c r="J932" s="1" t="s">
        <v>5663</v>
      </c>
      <c r="K932" s="1" t="s">
        <v>5664</v>
      </c>
      <c r="L932" s="1">
        <v>-6.0</v>
      </c>
      <c r="M932" s="1">
        <v>0.00695</v>
      </c>
      <c r="N932" s="1">
        <v>13.106533333333333</v>
      </c>
      <c r="O932" s="1" t="s">
        <v>3396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1" t="s">
        <v>15</v>
      </c>
      <c r="B933" s="1" t="s">
        <v>16</v>
      </c>
      <c r="C933" s="1">
        <v>199.0</v>
      </c>
      <c r="D933" s="1">
        <v>50.0</v>
      </c>
      <c r="E933" s="2"/>
      <c r="F933" s="1" t="s">
        <v>39</v>
      </c>
      <c r="G933" s="1" t="s">
        <v>52</v>
      </c>
      <c r="H933" s="1" t="s">
        <v>5665</v>
      </c>
      <c r="I933" s="1" t="s">
        <v>5666</v>
      </c>
      <c r="J933" s="1" t="s">
        <v>5580</v>
      </c>
      <c r="K933" s="2"/>
      <c r="L933" s="1">
        <v>690.0</v>
      </c>
      <c r="M933" s="1"/>
      <c r="N933" s="1">
        <v>12.225583333333333</v>
      </c>
      <c r="O933" s="1" t="s">
        <v>3396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1" t="s">
        <v>44</v>
      </c>
      <c r="B934" s="1" t="s">
        <v>16</v>
      </c>
      <c r="C934" s="1">
        <v>947.0</v>
      </c>
      <c r="D934" s="1">
        <v>0.0</v>
      </c>
      <c r="E934" s="1" t="s">
        <v>45</v>
      </c>
      <c r="F934" s="1" t="s">
        <v>27</v>
      </c>
      <c r="G934" s="1" t="s">
        <v>19</v>
      </c>
      <c r="H934" s="1" t="s">
        <v>5667</v>
      </c>
      <c r="I934" s="1" t="s">
        <v>5668</v>
      </c>
      <c r="J934" s="1" t="s">
        <v>5668</v>
      </c>
      <c r="K934" s="2"/>
      <c r="L934" s="1">
        <v>-11.0</v>
      </c>
      <c r="M934" s="1"/>
      <c r="N934" s="1">
        <v>8.245216666666666</v>
      </c>
      <c r="O934" s="1" t="s">
        <v>3372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1" t="s">
        <v>44</v>
      </c>
      <c r="B935" s="1" t="s">
        <v>16</v>
      </c>
      <c r="C935" s="1">
        <v>264.0</v>
      </c>
      <c r="D935" s="1">
        <v>0.0</v>
      </c>
      <c r="E935" s="1" t="s">
        <v>45</v>
      </c>
      <c r="F935" s="1" t="s">
        <v>27</v>
      </c>
      <c r="G935" s="1" t="s">
        <v>19</v>
      </c>
      <c r="H935" s="1" t="s">
        <v>5669</v>
      </c>
      <c r="I935" s="1" t="s">
        <v>5670</v>
      </c>
      <c r="J935" s="1" t="s">
        <v>5670</v>
      </c>
      <c r="K935" s="2"/>
      <c r="L935" s="1">
        <v>-9.0</v>
      </c>
      <c r="M935" s="1"/>
      <c r="N935" s="1">
        <v>5.952016666666666</v>
      </c>
      <c r="O935" s="1" t="s">
        <v>3372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1" t="s">
        <v>25</v>
      </c>
      <c r="B936" s="1" t="s">
        <v>26</v>
      </c>
      <c r="C936" s="1">
        <v>319.0</v>
      </c>
      <c r="D936" s="1">
        <v>0.0</v>
      </c>
      <c r="E936" s="2"/>
      <c r="F936" s="1" t="s">
        <v>27</v>
      </c>
      <c r="G936" s="1" t="s">
        <v>19</v>
      </c>
      <c r="H936" s="1" t="s">
        <v>5671</v>
      </c>
      <c r="I936" s="1" t="s">
        <v>5672</v>
      </c>
      <c r="J936" s="1" t="s">
        <v>5672</v>
      </c>
      <c r="K936" s="2"/>
      <c r="L936" s="1">
        <v>-6.0</v>
      </c>
      <c r="M936" s="1"/>
      <c r="N936" s="1">
        <v>8.5532</v>
      </c>
      <c r="O936" s="1" t="s">
        <v>3372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1" t="s">
        <v>44</v>
      </c>
      <c r="B937" s="1" t="s">
        <v>16</v>
      </c>
      <c r="C937" s="1">
        <v>429.0</v>
      </c>
      <c r="D937" s="1">
        <v>0.0</v>
      </c>
      <c r="E937" s="1" t="s">
        <v>45</v>
      </c>
      <c r="F937" s="1" t="s">
        <v>27</v>
      </c>
      <c r="G937" s="1" t="s">
        <v>19</v>
      </c>
      <c r="H937" s="1" t="s">
        <v>5673</v>
      </c>
      <c r="I937" s="1" t="s">
        <v>5674</v>
      </c>
      <c r="J937" s="1" t="s">
        <v>5674</v>
      </c>
      <c r="K937" s="2"/>
      <c r="L937" s="1">
        <v>-6.0</v>
      </c>
      <c r="M937" s="1"/>
      <c r="N937" s="1">
        <v>11.7068</v>
      </c>
      <c r="O937" s="1" t="s">
        <v>3372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1" t="s">
        <v>44</v>
      </c>
      <c r="B938" s="1" t="s">
        <v>16</v>
      </c>
      <c r="C938" s="1">
        <v>364.0</v>
      </c>
      <c r="D938" s="1">
        <v>0.0</v>
      </c>
      <c r="E938" s="1" t="s">
        <v>45</v>
      </c>
      <c r="F938" s="1" t="s">
        <v>27</v>
      </c>
      <c r="G938" s="1" t="s">
        <v>19</v>
      </c>
      <c r="H938" s="1" t="s">
        <v>5675</v>
      </c>
      <c r="I938" s="1" t="s">
        <v>5676</v>
      </c>
      <c r="J938" s="1" t="s">
        <v>5676</v>
      </c>
      <c r="K938" s="2"/>
      <c r="L938" s="1">
        <v>-9.0</v>
      </c>
      <c r="M938" s="1"/>
      <c r="N938" s="1">
        <v>5.51775</v>
      </c>
      <c r="O938" s="1" t="s">
        <v>3372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1" t="s">
        <v>15</v>
      </c>
      <c r="B939" s="1" t="s">
        <v>16</v>
      </c>
      <c r="C939" s="1">
        <v>618.0</v>
      </c>
      <c r="D939" s="1">
        <v>0.0</v>
      </c>
      <c r="E939" s="1" t="s">
        <v>3391</v>
      </c>
      <c r="F939" s="1" t="s">
        <v>18</v>
      </c>
      <c r="G939" s="1" t="s">
        <v>19</v>
      </c>
      <c r="H939" s="1" t="s">
        <v>5677</v>
      </c>
      <c r="I939" s="1" t="s">
        <v>5678</v>
      </c>
      <c r="J939" s="1" t="s">
        <v>5679</v>
      </c>
      <c r="K939" s="1" t="s">
        <v>5680</v>
      </c>
      <c r="L939" s="1">
        <v>-1.0</v>
      </c>
      <c r="M939" s="1">
        <v>0.00585</v>
      </c>
      <c r="N939" s="1">
        <v>19.323216666666667</v>
      </c>
      <c r="O939" s="1" t="s">
        <v>3396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1" t="s">
        <v>15</v>
      </c>
      <c r="B940" s="1" t="s">
        <v>16</v>
      </c>
      <c r="C940" s="1">
        <v>255.0</v>
      </c>
      <c r="D940" s="1">
        <v>0.0</v>
      </c>
      <c r="E940" s="1" t="s">
        <v>3391</v>
      </c>
      <c r="F940" s="1" t="s">
        <v>18</v>
      </c>
      <c r="G940" s="1" t="s">
        <v>19</v>
      </c>
      <c r="H940" s="1" t="s">
        <v>5681</v>
      </c>
      <c r="I940" s="1" t="s">
        <v>5682</v>
      </c>
      <c r="J940" s="1" t="s">
        <v>5683</v>
      </c>
      <c r="K940" s="1" t="s">
        <v>5684</v>
      </c>
      <c r="L940" s="1">
        <v>-12.0</v>
      </c>
      <c r="M940" s="1">
        <v>0.007583333333333333</v>
      </c>
      <c r="N940" s="1">
        <v>4.632133333333333</v>
      </c>
      <c r="O940" s="1" t="s">
        <v>3396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1" t="s">
        <v>44</v>
      </c>
      <c r="B941" s="1" t="s">
        <v>16</v>
      </c>
      <c r="C941" s="1">
        <v>658.0</v>
      </c>
      <c r="D941" s="1">
        <v>0.0</v>
      </c>
      <c r="E941" s="1" t="s">
        <v>45</v>
      </c>
      <c r="F941" s="1" t="s">
        <v>27</v>
      </c>
      <c r="G941" s="1" t="s">
        <v>19</v>
      </c>
      <c r="H941" s="1" t="s">
        <v>5685</v>
      </c>
      <c r="I941" s="1" t="s">
        <v>5686</v>
      </c>
      <c r="J941" s="1" t="s">
        <v>5686</v>
      </c>
      <c r="K941" s="2"/>
      <c r="L941" s="1">
        <v>-9.0</v>
      </c>
      <c r="M941" s="1"/>
      <c r="N941" s="1">
        <v>10.375933333333334</v>
      </c>
      <c r="O941" s="1" t="s">
        <v>3372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1" t="s">
        <v>38</v>
      </c>
      <c r="B942" s="1" t="s">
        <v>16</v>
      </c>
      <c r="C942" s="1">
        <v>124.5</v>
      </c>
      <c r="D942" s="1">
        <v>124.5</v>
      </c>
      <c r="E942" s="2"/>
      <c r="F942" s="1" t="s">
        <v>39</v>
      </c>
      <c r="G942" s="1" t="s">
        <v>35</v>
      </c>
      <c r="H942" s="1" t="s">
        <v>5687</v>
      </c>
      <c r="I942" s="1" t="s">
        <v>5688</v>
      </c>
      <c r="J942" s="1" t="s">
        <v>5580</v>
      </c>
      <c r="K942" s="2"/>
      <c r="L942" s="1">
        <v>751.0</v>
      </c>
      <c r="M942" s="1"/>
      <c r="N942" s="1">
        <v>11.842916666666667</v>
      </c>
      <c r="O942" s="1" t="s">
        <v>43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1" t="s">
        <v>44</v>
      </c>
      <c r="B943" s="1" t="s">
        <v>16</v>
      </c>
      <c r="C943" s="1">
        <v>264.0</v>
      </c>
      <c r="D943" s="1">
        <v>0.0</v>
      </c>
      <c r="E943" s="1" t="s">
        <v>45</v>
      </c>
      <c r="F943" s="1" t="s">
        <v>27</v>
      </c>
      <c r="G943" s="1" t="s">
        <v>19</v>
      </c>
      <c r="H943" s="1" t="s">
        <v>5689</v>
      </c>
      <c r="I943" s="1" t="s">
        <v>5690</v>
      </c>
      <c r="J943" s="1" t="s">
        <v>5690</v>
      </c>
      <c r="K943" s="2"/>
      <c r="L943" s="1">
        <v>-3.0</v>
      </c>
      <c r="M943" s="1"/>
      <c r="N943" s="1">
        <v>11.988216666666666</v>
      </c>
      <c r="O943" s="1" t="s">
        <v>3372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1" t="s">
        <v>25</v>
      </c>
      <c r="B944" s="1" t="s">
        <v>26</v>
      </c>
      <c r="C944" s="1">
        <v>658.0</v>
      </c>
      <c r="D944" s="1">
        <v>0.0</v>
      </c>
      <c r="E944" s="2"/>
      <c r="F944" s="1" t="s">
        <v>27</v>
      </c>
      <c r="G944" s="1" t="s">
        <v>19</v>
      </c>
      <c r="H944" s="1" t="s">
        <v>5691</v>
      </c>
      <c r="I944" s="1" t="s">
        <v>5692</v>
      </c>
      <c r="J944" s="1" t="s">
        <v>5692</v>
      </c>
      <c r="K944" s="2"/>
      <c r="L944" s="1">
        <v>-4.0</v>
      </c>
      <c r="M944" s="1"/>
      <c r="N944" s="1">
        <v>14.031383333333334</v>
      </c>
      <c r="O944" s="1" t="s">
        <v>3372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1" t="s">
        <v>15</v>
      </c>
      <c r="B945" s="1" t="s">
        <v>16</v>
      </c>
      <c r="C945" s="3">
        <v>158.0</v>
      </c>
      <c r="D945" s="1">
        <v>0.0</v>
      </c>
      <c r="E945" s="2"/>
      <c r="F945" s="1" t="s">
        <v>39</v>
      </c>
      <c r="G945" s="1" t="s">
        <v>19</v>
      </c>
      <c r="H945" s="1" t="s">
        <v>5693</v>
      </c>
      <c r="I945" s="1" t="s">
        <v>5694</v>
      </c>
      <c r="J945" s="1" t="s">
        <v>5580</v>
      </c>
      <c r="K945" s="2"/>
      <c r="L945" s="1">
        <v>748.0</v>
      </c>
      <c r="M945" s="1"/>
      <c r="N945" s="1">
        <v>14.2039</v>
      </c>
      <c r="O945" s="1" t="s">
        <v>3396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1" t="s">
        <v>25</v>
      </c>
      <c r="B946" s="1" t="s">
        <v>26</v>
      </c>
      <c r="C946" s="1">
        <v>1081.0</v>
      </c>
      <c r="D946" s="1">
        <v>0.0</v>
      </c>
      <c r="E946" s="2"/>
      <c r="F946" s="1" t="s">
        <v>27</v>
      </c>
      <c r="G946" s="1" t="s">
        <v>19</v>
      </c>
      <c r="H946" s="1" t="s">
        <v>5695</v>
      </c>
      <c r="I946" s="1" t="s">
        <v>5696</v>
      </c>
      <c r="J946" s="1" t="s">
        <v>5696</v>
      </c>
      <c r="K946" s="2"/>
      <c r="L946" s="1">
        <v>-5.0</v>
      </c>
      <c r="M946" s="1"/>
      <c r="N946" s="1">
        <v>14.235</v>
      </c>
      <c r="O946" s="1" t="s">
        <v>3372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1" t="s">
        <v>15</v>
      </c>
      <c r="B947" s="1" t="s">
        <v>16</v>
      </c>
      <c r="C947" s="1">
        <v>424.0</v>
      </c>
      <c r="D947" s="1">
        <v>0.0</v>
      </c>
      <c r="E947" s="1" t="s">
        <v>3391</v>
      </c>
      <c r="F947" s="1" t="s">
        <v>18</v>
      </c>
      <c r="G947" s="1" t="s">
        <v>19</v>
      </c>
      <c r="H947" s="1" t="s">
        <v>5697</v>
      </c>
      <c r="I947" s="1" t="s">
        <v>5698</v>
      </c>
      <c r="J947" s="1" t="s">
        <v>5699</v>
      </c>
      <c r="K947" s="1" t="s">
        <v>5700</v>
      </c>
      <c r="L947" s="1">
        <v>-2.0</v>
      </c>
      <c r="M947" s="1">
        <v>0.004816666666666667</v>
      </c>
      <c r="N947" s="1">
        <v>12.799716666666667</v>
      </c>
      <c r="O947" s="1" t="s">
        <v>3396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1" t="s">
        <v>55</v>
      </c>
      <c r="B948" s="1" t="s">
        <v>26</v>
      </c>
      <c r="C948" s="1">
        <v>264.0</v>
      </c>
      <c r="D948" s="1">
        <v>0.0</v>
      </c>
      <c r="E948" s="1" t="s">
        <v>5701</v>
      </c>
      <c r="F948" s="1" t="s">
        <v>27</v>
      </c>
      <c r="G948" s="1" t="s">
        <v>19</v>
      </c>
      <c r="H948" s="1" t="s">
        <v>5702</v>
      </c>
      <c r="I948" s="1" t="s">
        <v>5703</v>
      </c>
      <c r="J948" s="1" t="s">
        <v>5703</v>
      </c>
      <c r="K948" s="2"/>
      <c r="L948" s="1">
        <v>-4.0</v>
      </c>
      <c r="M948" s="1"/>
      <c r="N948" s="1">
        <v>10.4092</v>
      </c>
      <c r="O948" s="1" t="s">
        <v>3372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1" t="s">
        <v>15</v>
      </c>
      <c r="B949" s="1" t="s">
        <v>16</v>
      </c>
      <c r="C949" s="1">
        <v>327.0</v>
      </c>
      <c r="D949" s="1">
        <v>77.0</v>
      </c>
      <c r="E949" s="2"/>
      <c r="F949" s="1" t="s">
        <v>39</v>
      </c>
      <c r="G949" s="1" t="s">
        <v>35</v>
      </c>
      <c r="H949" s="1" t="s">
        <v>5704</v>
      </c>
      <c r="I949" s="1" t="s">
        <v>5705</v>
      </c>
      <c r="J949" s="1" t="s">
        <v>5580</v>
      </c>
      <c r="K949" s="2"/>
      <c r="L949" s="1">
        <v>779.0</v>
      </c>
      <c r="M949" s="1"/>
      <c r="N949" s="1">
        <v>19.613433333333333</v>
      </c>
      <c r="O949" s="1" t="s">
        <v>3396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1" t="s">
        <v>38</v>
      </c>
      <c r="B950" s="1" t="s">
        <v>16</v>
      </c>
      <c r="C950" s="1">
        <v>119.0</v>
      </c>
      <c r="D950" s="1">
        <v>0.0</v>
      </c>
      <c r="E950" s="2"/>
      <c r="F950" s="1" t="s">
        <v>39</v>
      </c>
      <c r="G950" s="1" t="s">
        <v>35</v>
      </c>
      <c r="H950" s="1" t="s">
        <v>5706</v>
      </c>
      <c r="I950" s="1" t="s">
        <v>5707</v>
      </c>
      <c r="J950" s="1" t="s">
        <v>5580</v>
      </c>
      <c r="K950" s="2"/>
      <c r="L950" s="1">
        <v>804.0</v>
      </c>
      <c r="M950" s="1"/>
      <c r="N950" s="1">
        <v>2.791533333333333</v>
      </c>
      <c r="O950" s="1" t="s">
        <v>43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1" t="s">
        <v>15</v>
      </c>
      <c r="B951" s="1" t="s">
        <v>16</v>
      </c>
      <c r="C951" s="1">
        <v>235.0</v>
      </c>
      <c r="D951" s="1">
        <v>74.0</v>
      </c>
      <c r="E951" s="2"/>
      <c r="F951" s="1" t="s">
        <v>39</v>
      </c>
      <c r="G951" s="1" t="s">
        <v>19</v>
      </c>
      <c r="H951" s="1" t="s">
        <v>5708</v>
      </c>
      <c r="I951" s="1" t="s">
        <v>5709</v>
      </c>
      <c r="J951" s="1" t="s">
        <v>5580</v>
      </c>
      <c r="K951" s="2"/>
      <c r="L951" s="1">
        <v>793.0</v>
      </c>
      <c r="M951" s="1"/>
      <c r="N951" s="1">
        <v>9.987366666666667</v>
      </c>
      <c r="O951" s="1" t="s">
        <v>3396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1" t="s">
        <v>25</v>
      </c>
      <c r="B952" s="1" t="s">
        <v>26</v>
      </c>
      <c r="C952" s="1">
        <v>334.0</v>
      </c>
      <c r="D952" s="1">
        <v>0.0</v>
      </c>
      <c r="E952" s="2"/>
      <c r="F952" s="1" t="s">
        <v>27</v>
      </c>
      <c r="G952" s="1" t="s">
        <v>19</v>
      </c>
      <c r="H952" s="1" t="s">
        <v>5710</v>
      </c>
      <c r="I952" s="1" t="s">
        <v>5711</v>
      </c>
      <c r="J952" s="1" t="s">
        <v>5711</v>
      </c>
      <c r="K952" s="2"/>
      <c r="L952" s="1">
        <v>-6.0</v>
      </c>
      <c r="M952" s="1"/>
      <c r="N952" s="1">
        <v>8.491133333333334</v>
      </c>
      <c r="O952" s="1" t="s">
        <v>3372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1" t="s">
        <v>25</v>
      </c>
      <c r="B953" s="1" t="s">
        <v>26</v>
      </c>
      <c r="C953" s="1">
        <v>528.0</v>
      </c>
      <c r="D953" s="1">
        <v>0.0</v>
      </c>
      <c r="E953" s="2"/>
      <c r="F953" s="1" t="s">
        <v>27</v>
      </c>
      <c r="G953" s="1" t="s">
        <v>19</v>
      </c>
      <c r="H953" s="1" t="s">
        <v>5712</v>
      </c>
      <c r="I953" s="1" t="s">
        <v>5713</v>
      </c>
      <c r="J953" s="1" t="s">
        <v>5713</v>
      </c>
      <c r="K953" s="2"/>
      <c r="L953" s="1">
        <v>-10.0</v>
      </c>
      <c r="M953" s="1"/>
      <c r="N953" s="1">
        <v>7.233366666666667</v>
      </c>
      <c r="O953" s="1" t="s">
        <v>3372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1" t="s">
        <v>15</v>
      </c>
      <c r="B954" s="1" t="s">
        <v>16</v>
      </c>
      <c r="C954" s="1">
        <v>419.0</v>
      </c>
      <c r="D954" s="1">
        <v>0.0</v>
      </c>
      <c r="E954" s="1" t="s">
        <v>45</v>
      </c>
      <c r="F954" s="1" t="s">
        <v>18</v>
      </c>
      <c r="G954" s="1" t="s">
        <v>19</v>
      </c>
      <c r="H954" s="1" t="s">
        <v>5714</v>
      </c>
      <c r="I954" s="1" t="s">
        <v>5715</v>
      </c>
      <c r="J954" s="1" t="s">
        <v>5716</v>
      </c>
      <c r="K954" s="1" t="s">
        <v>5717</v>
      </c>
      <c r="L954" s="1">
        <v>7.0</v>
      </c>
      <c r="M954" s="1">
        <v>3.81855</v>
      </c>
      <c r="N954" s="1">
        <v>9.821683333333333</v>
      </c>
      <c r="O954" s="1" t="s">
        <v>3396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1" t="s">
        <v>55</v>
      </c>
      <c r="B955" s="1" t="s">
        <v>26</v>
      </c>
      <c r="C955" s="1">
        <v>329.0</v>
      </c>
      <c r="D955" s="1">
        <v>0.0</v>
      </c>
      <c r="E955" s="1" t="s">
        <v>134</v>
      </c>
      <c r="F955" s="1" t="s">
        <v>27</v>
      </c>
      <c r="G955" s="1" t="s">
        <v>19</v>
      </c>
      <c r="H955" s="1" t="s">
        <v>5718</v>
      </c>
      <c r="I955" s="1" t="s">
        <v>5719</v>
      </c>
      <c r="J955" s="1" t="s">
        <v>5719</v>
      </c>
      <c r="K955" s="2"/>
      <c r="L955" s="1">
        <v>-7.0</v>
      </c>
      <c r="M955" s="1"/>
      <c r="N955" s="1">
        <v>7.03585</v>
      </c>
      <c r="O955" s="1" t="s">
        <v>3372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1" t="s">
        <v>25</v>
      </c>
      <c r="B956" s="1" t="s">
        <v>26</v>
      </c>
      <c r="C956" s="1">
        <v>299.0</v>
      </c>
      <c r="D956" s="1">
        <v>0.0</v>
      </c>
      <c r="E956" s="2"/>
      <c r="F956" s="1" t="s">
        <v>27</v>
      </c>
      <c r="G956" s="1" t="s">
        <v>19</v>
      </c>
      <c r="H956" s="1" t="s">
        <v>5720</v>
      </c>
      <c r="I956" s="1" t="s">
        <v>5721</v>
      </c>
      <c r="J956" s="1" t="s">
        <v>5721</v>
      </c>
      <c r="K956" s="2"/>
      <c r="L956" s="1">
        <v>-10.0</v>
      </c>
      <c r="M956" s="1"/>
      <c r="N956" s="1">
        <v>4.867583333333333</v>
      </c>
      <c r="O956" s="1" t="s">
        <v>3372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1" t="s">
        <v>15</v>
      </c>
      <c r="B957" s="1" t="s">
        <v>16</v>
      </c>
      <c r="C957" s="3">
        <v>745.0</v>
      </c>
      <c r="D957" s="1">
        <v>0.0</v>
      </c>
      <c r="E957" s="1" t="s">
        <v>3391</v>
      </c>
      <c r="F957" s="1" t="s">
        <v>18</v>
      </c>
      <c r="G957" s="1" t="s">
        <v>19</v>
      </c>
      <c r="H957" s="1" t="s">
        <v>5722</v>
      </c>
      <c r="I957" s="1" t="s">
        <v>5723</v>
      </c>
      <c r="J957" s="1" t="s">
        <v>5724</v>
      </c>
      <c r="K957" s="1" t="s">
        <v>5725</v>
      </c>
      <c r="L957" s="1">
        <v>-7.0</v>
      </c>
      <c r="M957" s="1">
        <v>0.00465</v>
      </c>
      <c r="N957" s="1">
        <v>12.6525</v>
      </c>
      <c r="O957" s="1" t="s">
        <v>3396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1" t="s">
        <v>25</v>
      </c>
      <c r="B958" s="1" t="s">
        <v>26</v>
      </c>
      <c r="C958" s="1">
        <v>344.0</v>
      </c>
      <c r="D958" s="1">
        <v>0.0</v>
      </c>
      <c r="E958" s="2"/>
      <c r="F958" s="1" t="s">
        <v>27</v>
      </c>
      <c r="G958" s="1" t="s">
        <v>19</v>
      </c>
      <c r="H958" s="1" t="s">
        <v>5726</v>
      </c>
      <c r="I958" s="1" t="s">
        <v>5727</v>
      </c>
      <c r="J958" s="1" t="s">
        <v>5727</v>
      </c>
      <c r="K958" s="2"/>
      <c r="L958" s="1">
        <v>-8.0</v>
      </c>
      <c r="M958" s="1"/>
      <c r="N958" s="1">
        <v>6.1928</v>
      </c>
      <c r="O958" s="1" t="s">
        <v>3372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1" t="s">
        <v>25</v>
      </c>
      <c r="B959" s="1" t="s">
        <v>26</v>
      </c>
      <c r="C959" s="1">
        <v>464.0</v>
      </c>
      <c r="D959" s="1">
        <v>0.0</v>
      </c>
      <c r="E959" s="2"/>
      <c r="F959" s="1" t="s">
        <v>27</v>
      </c>
      <c r="G959" s="1" t="s">
        <v>19</v>
      </c>
      <c r="H959" s="1" t="s">
        <v>5728</v>
      </c>
      <c r="I959" s="1" t="s">
        <v>5729</v>
      </c>
      <c r="J959" s="1" t="s">
        <v>5729</v>
      </c>
      <c r="K959" s="2"/>
      <c r="L959" s="1">
        <v>-7.0</v>
      </c>
      <c r="M959" s="1"/>
      <c r="N959" s="1">
        <v>7.972466666666667</v>
      </c>
      <c r="O959" s="1" t="s">
        <v>3372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1" t="s">
        <v>38</v>
      </c>
      <c r="B960" s="1" t="s">
        <v>16</v>
      </c>
      <c r="C960" s="1">
        <v>249.0</v>
      </c>
      <c r="D960" s="1">
        <v>0.0</v>
      </c>
      <c r="E960" s="2"/>
      <c r="F960" s="1" t="s">
        <v>39</v>
      </c>
      <c r="G960" s="1" t="s">
        <v>35</v>
      </c>
      <c r="H960" s="1" t="s">
        <v>5730</v>
      </c>
      <c r="I960" s="1" t="s">
        <v>5731</v>
      </c>
      <c r="J960" s="1" t="s">
        <v>5731</v>
      </c>
      <c r="K960" s="2"/>
      <c r="L960" s="1">
        <v>0.0</v>
      </c>
      <c r="M960" s="1"/>
      <c r="N960" s="1">
        <v>4.971433333333334</v>
      </c>
      <c r="O960" s="1" t="s">
        <v>43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1" t="s">
        <v>15</v>
      </c>
      <c r="B961" s="1" t="s">
        <v>16</v>
      </c>
      <c r="C961" s="1">
        <v>378.0</v>
      </c>
      <c r="D961" s="1">
        <v>0.0</v>
      </c>
      <c r="E961" s="1" t="s">
        <v>3391</v>
      </c>
      <c r="F961" s="1" t="s">
        <v>18</v>
      </c>
      <c r="G961" s="1" t="s">
        <v>19</v>
      </c>
      <c r="H961" s="1" t="s">
        <v>5732</v>
      </c>
      <c r="I961" s="1" t="s">
        <v>5733</v>
      </c>
      <c r="J961" s="1" t="s">
        <v>5734</v>
      </c>
      <c r="K961" s="1" t="s">
        <v>5735</v>
      </c>
      <c r="L961" s="1">
        <v>-2.0</v>
      </c>
      <c r="M961" s="1">
        <v>0.004783333333333333</v>
      </c>
      <c r="N961" s="1">
        <v>11.176233333333334</v>
      </c>
      <c r="O961" s="1" t="s">
        <v>3396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1" t="s">
        <v>25</v>
      </c>
      <c r="B962" s="1" t="s">
        <v>16</v>
      </c>
      <c r="C962" s="1">
        <v>289.0</v>
      </c>
      <c r="D962" s="1">
        <v>0.0</v>
      </c>
      <c r="E962" s="2"/>
      <c r="F962" s="1" t="s">
        <v>27</v>
      </c>
      <c r="G962" s="1" t="s">
        <v>19</v>
      </c>
      <c r="H962" s="1" t="s">
        <v>5736</v>
      </c>
      <c r="I962" s="1" t="s">
        <v>5737</v>
      </c>
      <c r="J962" s="1" t="s">
        <v>5737</v>
      </c>
      <c r="K962" s="2"/>
      <c r="L962" s="1">
        <v>-8.0</v>
      </c>
      <c r="M962" s="1"/>
      <c r="N962" s="1">
        <v>6.366816666666667</v>
      </c>
      <c r="O962" s="1" t="s">
        <v>3372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1" t="s">
        <v>25</v>
      </c>
      <c r="B963" s="1" t="s">
        <v>16</v>
      </c>
      <c r="C963" s="1">
        <v>356.0</v>
      </c>
      <c r="D963" s="1">
        <v>0.0</v>
      </c>
      <c r="E963" s="2"/>
      <c r="F963" s="1" t="s">
        <v>27</v>
      </c>
      <c r="G963" s="1" t="s">
        <v>19</v>
      </c>
      <c r="H963" s="1" t="s">
        <v>5738</v>
      </c>
      <c r="I963" s="1" t="s">
        <v>5739</v>
      </c>
      <c r="J963" s="1" t="s">
        <v>5739</v>
      </c>
      <c r="K963" s="2"/>
      <c r="L963" s="1">
        <v>-5.0</v>
      </c>
      <c r="M963" s="1"/>
      <c r="N963" s="1">
        <v>9.79375</v>
      </c>
      <c r="O963" s="1" t="s">
        <v>3372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1" t="s">
        <v>15</v>
      </c>
      <c r="B964" s="1" t="s">
        <v>16</v>
      </c>
      <c r="C964" s="3">
        <v>388.0</v>
      </c>
      <c r="D964" s="1">
        <v>0.0</v>
      </c>
      <c r="E964" s="1" t="s">
        <v>3391</v>
      </c>
      <c r="F964" s="1" t="s">
        <v>18</v>
      </c>
      <c r="G964" s="1" t="s">
        <v>19</v>
      </c>
      <c r="H964" s="1" t="s">
        <v>5740</v>
      </c>
      <c r="I964" s="1" t="s">
        <v>5741</v>
      </c>
      <c r="J964" s="1" t="s">
        <v>5742</v>
      </c>
      <c r="K964" s="1" t="s">
        <v>5743</v>
      </c>
      <c r="L964" s="1">
        <v>0.0</v>
      </c>
      <c r="M964" s="1">
        <v>0.005383333333333334</v>
      </c>
      <c r="N964" s="1">
        <v>16.716683333333332</v>
      </c>
      <c r="O964" s="1" t="s">
        <v>3396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1" t="s">
        <v>44</v>
      </c>
      <c r="B965" s="1" t="s">
        <v>16</v>
      </c>
      <c r="C965" s="1">
        <v>321.0</v>
      </c>
      <c r="D965" s="1">
        <v>0.0</v>
      </c>
      <c r="E965" s="1" t="s">
        <v>45</v>
      </c>
      <c r="F965" s="1" t="s">
        <v>27</v>
      </c>
      <c r="G965" s="1" t="s">
        <v>19</v>
      </c>
      <c r="H965" s="1" t="s">
        <v>5744</v>
      </c>
      <c r="I965" s="1" t="s">
        <v>5745</v>
      </c>
      <c r="J965" s="1" t="s">
        <v>5745</v>
      </c>
      <c r="K965" s="2"/>
      <c r="L965" s="1">
        <v>-8.0</v>
      </c>
      <c r="M965" s="1"/>
      <c r="N965" s="1">
        <v>6.86275</v>
      </c>
      <c r="O965" s="1" t="s">
        <v>3372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1" t="s">
        <v>15</v>
      </c>
      <c r="B966" s="1" t="s">
        <v>16</v>
      </c>
      <c r="C966" s="1">
        <v>316.0</v>
      </c>
      <c r="D966" s="1">
        <v>0.0</v>
      </c>
      <c r="E966" s="1" t="s">
        <v>3391</v>
      </c>
      <c r="F966" s="1" t="s">
        <v>18</v>
      </c>
      <c r="G966" s="1" t="s">
        <v>19</v>
      </c>
      <c r="H966" s="1" t="s">
        <v>5746</v>
      </c>
      <c r="I966" s="1" t="s">
        <v>5747</v>
      </c>
      <c r="J966" s="1" t="s">
        <v>5748</v>
      </c>
      <c r="K966" s="1" t="s">
        <v>5749</v>
      </c>
      <c r="L966" s="1">
        <v>0.0</v>
      </c>
      <c r="M966" s="1">
        <v>0.006166666666666667</v>
      </c>
      <c r="N966" s="1">
        <v>7.07955</v>
      </c>
      <c r="O966" s="1" t="s">
        <v>3396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1" t="s">
        <v>44</v>
      </c>
      <c r="B967" s="1" t="s">
        <v>16</v>
      </c>
      <c r="C967" s="3">
        <v>264.0</v>
      </c>
      <c r="D967" s="1">
        <v>0.0</v>
      </c>
      <c r="E967" s="1" t="s">
        <v>45</v>
      </c>
      <c r="F967" s="1" t="s">
        <v>27</v>
      </c>
      <c r="G967" s="1" t="s">
        <v>19</v>
      </c>
      <c r="H967" s="1" t="s">
        <v>5750</v>
      </c>
      <c r="I967" s="1" t="s">
        <v>5751</v>
      </c>
      <c r="J967" s="1" t="s">
        <v>5751</v>
      </c>
      <c r="K967" s="2"/>
      <c r="L967" s="1">
        <v>-5.0</v>
      </c>
      <c r="M967" s="1"/>
      <c r="N967" s="1">
        <v>9.698283333333332</v>
      </c>
      <c r="O967" s="1" t="s">
        <v>3372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1" t="s">
        <v>15</v>
      </c>
      <c r="B968" s="1" t="s">
        <v>16</v>
      </c>
      <c r="C968" s="1">
        <v>443.0</v>
      </c>
      <c r="D968" s="1">
        <v>0.0</v>
      </c>
      <c r="E968" s="1" t="s">
        <v>3391</v>
      </c>
      <c r="F968" s="1" t="s">
        <v>18</v>
      </c>
      <c r="G968" s="1" t="s">
        <v>19</v>
      </c>
      <c r="H968" s="1" t="s">
        <v>5752</v>
      </c>
      <c r="I968" s="1" t="s">
        <v>5753</v>
      </c>
      <c r="J968" s="1" t="s">
        <v>5754</v>
      </c>
      <c r="K968" s="1" t="s">
        <v>5755</v>
      </c>
      <c r="L968" s="1">
        <v>-2.0</v>
      </c>
      <c r="M968" s="1">
        <v>0.006633333333333333</v>
      </c>
      <c r="N968" s="1">
        <v>13.729066666666666</v>
      </c>
      <c r="O968" s="1" t="s">
        <v>3396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1" t="s">
        <v>15</v>
      </c>
      <c r="B969" s="1" t="s">
        <v>16</v>
      </c>
      <c r="C969" s="1">
        <v>199.0</v>
      </c>
      <c r="D969" s="1">
        <v>50.0</v>
      </c>
      <c r="E969" s="2"/>
      <c r="F969" s="1" t="s">
        <v>39</v>
      </c>
      <c r="G969" s="1" t="s">
        <v>35</v>
      </c>
      <c r="H969" s="1" t="s">
        <v>5756</v>
      </c>
      <c r="I969" s="1" t="s">
        <v>5757</v>
      </c>
      <c r="J969" s="1" t="s">
        <v>5757</v>
      </c>
      <c r="K969" s="2"/>
      <c r="L969" s="1">
        <v>-6.0</v>
      </c>
      <c r="M969" s="1"/>
      <c r="N969" s="1">
        <v>12.16195</v>
      </c>
      <c r="O969" s="1" t="s">
        <v>3396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1" t="s">
        <v>25</v>
      </c>
      <c r="B970" s="1" t="s">
        <v>16</v>
      </c>
      <c r="C970" s="1">
        <v>454.0</v>
      </c>
      <c r="D970" s="1">
        <v>0.0</v>
      </c>
      <c r="E970" s="2"/>
      <c r="F970" s="1" t="s">
        <v>27</v>
      </c>
      <c r="G970" s="1" t="s">
        <v>19</v>
      </c>
      <c r="H970" s="1" t="s">
        <v>5758</v>
      </c>
      <c r="I970" s="1" t="s">
        <v>5759</v>
      </c>
      <c r="J970" s="1" t="s">
        <v>5759</v>
      </c>
      <c r="K970" s="2"/>
      <c r="L970" s="1">
        <v>-5.0</v>
      </c>
      <c r="M970" s="1"/>
      <c r="N970" s="1">
        <v>9.51895</v>
      </c>
      <c r="O970" s="1" t="s">
        <v>3372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1" t="s">
        <v>25</v>
      </c>
      <c r="B971" s="1" t="s">
        <v>16</v>
      </c>
      <c r="C971" s="1">
        <v>264.0</v>
      </c>
      <c r="D971" s="1">
        <v>0.0</v>
      </c>
      <c r="E971" s="2"/>
      <c r="F971" s="1" t="s">
        <v>27</v>
      </c>
      <c r="G971" s="1" t="s">
        <v>19</v>
      </c>
      <c r="H971" s="1" t="s">
        <v>5760</v>
      </c>
      <c r="I971" s="1" t="s">
        <v>5761</v>
      </c>
      <c r="J971" s="1" t="s">
        <v>5761</v>
      </c>
      <c r="K971" s="2"/>
      <c r="L971" s="1">
        <v>-6.0</v>
      </c>
      <c r="M971" s="1"/>
      <c r="N971" s="1">
        <v>8.267933333333334</v>
      </c>
      <c r="O971" s="1" t="s">
        <v>3372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1" t="s">
        <v>55</v>
      </c>
      <c r="B972" s="1" t="s">
        <v>16</v>
      </c>
      <c r="C972" s="1">
        <v>658.0</v>
      </c>
      <c r="D972" s="1">
        <v>0.0</v>
      </c>
      <c r="E972" s="1" t="s">
        <v>5762</v>
      </c>
      <c r="F972" s="1" t="s">
        <v>27</v>
      </c>
      <c r="G972" s="1" t="s">
        <v>19</v>
      </c>
      <c r="H972" s="1" t="s">
        <v>5763</v>
      </c>
      <c r="I972" s="1" t="s">
        <v>5764</v>
      </c>
      <c r="J972" s="1" t="s">
        <v>5764</v>
      </c>
      <c r="K972" s="2"/>
      <c r="L972" s="1">
        <v>-10.0</v>
      </c>
      <c r="M972" s="1"/>
      <c r="N972" s="1">
        <v>9.676616666666666</v>
      </c>
      <c r="O972" s="1" t="s">
        <v>3372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1" t="s">
        <v>25</v>
      </c>
      <c r="B973" s="1" t="s">
        <v>26</v>
      </c>
      <c r="C973" s="1">
        <v>399.0</v>
      </c>
      <c r="D973" s="1">
        <v>0.0</v>
      </c>
      <c r="E973" s="2"/>
      <c r="F973" s="1" t="s">
        <v>27</v>
      </c>
      <c r="G973" s="1" t="s">
        <v>19</v>
      </c>
      <c r="H973" s="1" t="s">
        <v>5765</v>
      </c>
      <c r="I973" s="1" t="s">
        <v>5766</v>
      </c>
      <c r="J973" s="1" t="s">
        <v>5766</v>
      </c>
      <c r="K973" s="2"/>
      <c r="L973" s="1">
        <v>-5.0</v>
      </c>
      <c r="M973" s="1"/>
      <c r="N973" s="1">
        <v>9.33825</v>
      </c>
      <c r="O973" s="1" t="s">
        <v>3372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1" t="s">
        <v>15</v>
      </c>
      <c r="B974" s="1" t="s">
        <v>16</v>
      </c>
      <c r="C974" s="1">
        <v>219.0</v>
      </c>
      <c r="D974" s="1">
        <v>55.0</v>
      </c>
      <c r="E974" s="2"/>
      <c r="F974" s="1" t="s">
        <v>39</v>
      </c>
      <c r="G974" s="1" t="s">
        <v>52</v>
      </c>
      <c r="H974" s="1" t="s">
        <v>5767</v>
      </c>
      <c r="I974" s="1" t="s">
        <v>5768</v>
      </c>
      <c r="J974" s="1" t="s">
        <v>5768</v>
      </c>
      <c r="K974" s="2"/>
      <c r="L974" s="1">
        <v>-9.0</v>
      </c>
      <c r="M974" s="1"/>
      <c r="N974" s="1">
        <v>20.592366666666667</v>
      </c>
      <c r="O974" s="1" t="s">
        <v>3396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1" t="s">
        <v>15</v>
      </c>
      <c r="B975" s="1" t="s">
        <v>16</v>
      </c>
      <c r="C975" s="1">
        <v>1366.0</v>
      </c>
      <c r="D975" s="1">
        <v>0.0</v>
      </c>
      <c r="E975" s="1" t="s">
        <v>3391</v>
      </c>
      <c r="F975" s="1" t="s">
        <v>18</v>
      </c>
      <c r="G975" s="1" t="s">
        <v>19</v>
      </c>
      <c r="H975" s="1" t="s">
        <v>5769</v>
      </c>
      <c r="I975" s="1" t="s">
        <v>5770</v>
      </c>
      <c r="J975" s="1" t="s">
        <v>5771</v>
      </c>
      <c r="K975" s="1" t="s">
        <v>5772</v>
      </c>
      <c r="L975" s="1">
        <v>0.0</v>
      </c>
      <c r="M975" s="1">
        <v>0.0059</v>
      </c>
      <c r="N975" s="1">
        <v>24.37405</v>
      </c>
      <c r="O975" s="1" t="s">
        <v>3396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1" t="s">
        <v>25</v>
      </c>
      <c r="B976" s="1" t="s">
        <v>26</v>
      </c>
      <c r="C976" s="1">
        <v>319.0</v>
      </c>
      <c r="D976" s="1">
        <v>0.0</v>
      </c>
      <c r="E976" s="2"/>
      <c r="F976" s="1" t="s">
        <v>27</v>
      </c>
      <c r="G976" s="1" t="s">
        <v>19</v>
      </c>
      <c r="H976" s="1" t="s">
        <v>5773</v>
      </c>
      <c r="I976" s="1" t="s">
        <v>5774</v>
      </c>
      <c r="J976" s="1" t="s">
        <v>5774</v>
      </c>
      <c r="K976" s="2"/>
      <c r="L976" s="1">
        <v>-2.0</v>
      </c>
      <c r="M976" s="1"/>
      <c r="N976" s="1">
        <v>12.177833333333334</v>
      </c>
      <c r="O976" s="1" t="s">
        <v>3372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1" t="s">
        <v>44</v>
      </c>
      <c r="B977" s="1" t="s">
        <v>16</v>
      </c>
      <c r="C977" s="1">
        <v>329.0</v>
      </c>
      <c r="D977" s="1">
        <v>0.0</v>
      </c>
      <c r="E977" s="1" t="s">
        <v>45</v>
      </c>
      <c r="F977" s="1" t="s">
        <v>27</v>
      </c>
      <c r="G977" s="1" t="s">
        <v>19</v>
      </c>
      <c r="H977" s="1" t="s">
        <v>5775</v>
      </c>
      <c r="I977" s="1" t="s">
        <v>5776</v>
      </c>
      <c r="J977" s="1" t="s">
        <v>5776</v>
      </c>
      <c r="K977" s="2"/>
      <c r="L977" s="1">
        <v>-7.0</v>
      </c>
      <c r="M977" s="1"/>
      <c r="N977" s="1">
        <v>7.4365</v>
      </c>
      <c r="O977" s="1" t="s">
        <v>3372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1" t="s">
        <v>44</v>
      </c>
      <c r="B978" s="1" t="s">
        <v>16</v>
      </c>
      <c r="C978" s="1">
        <v>593.0</v>
      </c>
      <c r="D978" s="1">
        <v>0.0</v>
      </c>
      <c r="E978" s="1" t="s">
        <v>45</v>
      </c>
      <c r="F978" s="1" t="s">
        <v>27</v>
      </c>
      <c r="G978" s="1" t="s">
        <v>19</v>
      </c>
      <c r="H978" s="1" t="s">
        <v>5777</v>
      </c>
      <c r="I978" s="1" t="s">
        <v>5778</v>
      </c>
      <c r="J978" s="1" t="s">
        <v>5778</v>
      </c>
      <c r="K978" s="2"/>
      <c r="L978" s="1">
        <v>-3.0</v>
      </c>
      <c r="M978" s="1"/>
      <c r="N978" s="1">
        <v>16.1619</v>
      </c>
      <c r="O978" s="1" t="s">
        <v>3372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1" t="s">
        <v>25</v>
      </c>
      <c r="B979" s="1" t="s">
        <v>26</v>
      </c>
      <c r="C979" s="1">
        <v>528.0</v>
      </c>
      <c r="D979" s="1">
        <v>0.0</v>
      </c>
      <c r="E979" s="2"/>
      <c r="F979" s="1" t="s">
        <v>27</v>
      </c>
      <c r="G979" s="1" t="s">
        <v>35</v>
      </c>
      <c r="H979" s="1" t="s">
        <v>5779</v>
      </c>
      <c r="I979" s="1" t="s">
        <v>5780</v>
      </c>
      <c r="J979" s="1" t="s">
        <v>5780</v>
      </c>
      <c r="K979" s="2"/>
      <c r="L979" s="1">
        <v>-10.0</v>
      </c>
      <c r="M979" s="1"/>
      <c r="N979" s="1">
        <v>9.122916666666667</v>
      </c>
      <c r="O979" s="1" t="s">
        <v>3372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1" t="s">
        <v>15</v>
      </c>
      <c r="B980" s="1" t="s">
        <v>16</v>
      </c>
      <c r="C980" s="1">
        <v>367.0</v>
      </c>
      <c r="D980" s="1">
        <v>82.0</v>
      </c>
      <c r="E980" s="2"/>
      <c r="F980" s="1" t="s">
        <v>39</v>
      </c>
      <c r="G980" s="1" t="s">
        <v>52</v>
      </c>
      <c r="H980" s="1" t="s">
        <v>5781</v>
      </c>
      <c r="I980" s="1" t="s">
        <v>5782</v>
      </c>
      <c r="J980" s="1" t="s">
        <v>5782</v>
      </c>
      <c r="K980" s="2"/>
      <c r="L980" s="1">
        <v>-9.0</v>
      </c>
      <c r="M980" s="1"/>
      <c r="N980" s="1">
        <v>9.615833333333333</v>
      </c>
      <c r="O980" s="1" t="s">
        <v>3396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1" t="s">
        <v>15</v>
      </c>
      <c r="B981" s="1" t="s">
        <v>16</v>
      </c>
      <c r="C981" s="1">
        <v>393.0</v>
      </c>
      <c r="D981" s="1">
        <v>15.0</v>
      </c>
      <c r="E981" s="1" t="s">
        <v>3391</v>
      </c>
      <c r="F981" s="1" t="s">
        <v>18</v>
      </c>
      <c r="G981" s="1" t="s">
        <v>35</v>
      </c>
      <c r="H981" s="1" t="s">
        <v>5783</v>
      </c>
      <c r="I981" s="1" t="s">
        <v>5784</v>
      </c>
      <c r="J981" s="1" t="s">
        <v>5785</v>
      </c>
      <c r="K981" s="1" t="s">
        <v>5786</v>
      </c>
      <c r="L981" s="1">
        <v>3.0</v>
      </c>
      <c r="M981" s="1">
        <v>0.0057666666666666665</v>
      </c>
      <c r="N981" s="1">
        <v>24.957866666666668</v>
      </c>
      <c r="O981" s="1" t="s">
        <v>3396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1" t="s">
        <v>15</v>
      </c>
      <c r="B982" s="1" t="s">
        <v>16</v>
      </c>
      <c r="C982" s="1">
        <v>199.0</v>
      </c>
      <c r="D982" s="1">
        <v>50.0</v>
      </c>
      <c r="E982" s="2"/>
      <c r="F982" s="1" t="s">
        <v>39</v>
      </c>
      <c r="G982" s="1" t="s">
        <v>35</v>
      </c>
      <c r="H982" s="1" t="s">
        <v>5787</v>
      </c>
      <c r="I982" s="1" t="s">
        <v>5788</v>
      </c>
      <c r="J982" s="1" t="s">
        <v>5788</v>
      </c>
      <c r="K982" s="2"/>
      <c r="L982" s="1">
        <v>-7.0</v>
      </c>
      <c r="M982" s="1"/>
      <c r="N982" s="1">
        <v>11.57345</v>
      </c>
      <c r="O982" s="1" t="s">
        <v>3396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1" t="s">
        <v>38</v>
      </c>
      <c r="B983" s="1" t="s">
        <v>16</v>
      </c>
      <c r="C983" s="1">
        <v>309.0</v>
      </c>
      <c r="D983" s="1">
        <v>0.0</v>
      </c>
      <c r="E983" s="2"/>
      <c r="F983" s="1" t="s">
        <v>39</v>
      </c>
      <c r="G983" s="1" t="s">
        <v>35</v>
      </c>
      <c r="H983" s="1" t="s">
        <v>5789</v>
      </c>
      <c r="I983" s="1" t="s">
        <v>5790</v>
      </c>
      <c r="J983" s="1" t="s">
        <v>5790</v>
      </c>
      <c r="K983" s="2"/>
      <c r="L983" s="1">
        <v>4.0</v>
      </c>
      <c r="M983" s="1"/>
      <c r="N983" s="1">
        <v>9.814433333333334</v>
      </c>
      <c r="O983" s="1" t="s">
        <v>43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1" t="s">
        <v>25</v>
      </c>
      <c r="B984" s="1" t="s">
        <v>26</v>
      </c>
      <c r="C984" s="1">
        <v>324.0</v>
      </c>
      <c r="D984" s="1">
        <v>0.0</v>
      </c>
      <c r="E984" s="2"/>
      <c r="F984" s="1" t="s">
        <v>27</v>
      </c>
      <c r="G984" s="1" t="s">
        <v>19</v>
      </c>
      <c r="H984" s="1" t="s">
        <v>5791</v>
      </c>
      <c r="I984" s="1" t="s">
        <v>5792</v>
      </c>
      <c r="J984" s="1" t="s">
        <v>5792</v>
      </c>
      <c r="K984" s="2"/>
      <c r="L984" s="1">
        <v>-5.0</v>
      </c>
      <c r="M984" s="1"/>
      <c r="N984" s="1">
        <v>9.29935</v>
      </c>
      <c r="O984" s="1" t="s">
        <v>3372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1" t="s">
        <v>15</v>
      </c>
      <c r="B985" s="1" t="s">
        <v>16</v>
      </c>
      <c r="C985" s="1">
        <v>199.0</v>
      </c>
      <c r="D985" s="1">
        <v>50.0</v>
      </c>
      <c r="E985" s="2"/>
      <c r="F985" s="1" t="s">
        <v>39</v>
      </c>
      <c r="G985" s="1" t="s">
        <v>52</v>
      </c>
      <c r="H985" s="1" t="s">
        <v>5793</v>
      </c>
      <c r="I985" s="1" t="s">
        <v>5794</v>
      </c>
      <c r="J985" s="1" t="s">
        <v>5794</v>
      </c>
      <c r="K985" s="2"/>
      <c r="L985" s="1">
        <v>-9.0</v>
      </c>
      <c r="M985" s="1"/>
      <c r="N985" s="1">
        <v>9.651166666666667</v>
      </c>
      <c r="O985" s="1" t="s">
        <v>3396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1" t="s">
        <v>15</v>
      </c>
      <c r="B986" s="1" t="s">
        <v>16</v>
      </c>
      <c r="C986" s="1">
        <v>573.0</v>
      </c>
      <c r="D986" s="1">
        <v>0.0</v>
      </c>
      <c r="E986" s="1" t="s">
        <v>3391</v>
      </c>
      <c r="F986" s="1" t="s">
        <v>18</v>
      </c>
      <c r="G986" s="1" t="s">
        <v>19</v>
      </c>
      <c r="H986" s="1" t="s">
        <v>5795</v>
      </c>
      <c r="I986" s="1" t="s">
        <v>5796</v>
      </c>
      <c r="J986" s="1" t="s">
        <v>5797</v>
      </c>
      <c r="K986" s="1" t="s">
        <v>5798</v>
      </c>
      <c r="L986" s="1">
        <v>3.0</v>
      </c>
      <c r="M986" s="1">
        <v>0.005666666666666667</v>
      </c>
      <c r="N986" s="1">
        <v>8.297233333333333</v>
      </c>
      <c r="O986" s="1" t="s">
        <v>3396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1" t="s">
        <v>15</v>
      </c>
      <c r="B987" s="1" t="s">
        <v>16</v>
      </c>
      <c r="C987" s="1">
        <v>309.0</v>
      </c>
      <c r="D987" s="1">
        <v>0.0</v>
      </c>
      <c r="E987" s="1" t="s">
        <v>3391</v>
      </c>
      <c r="F987" s="1" t="s">
        <v>18</v>
      </c>
      <c r="G987" s="1" t="s">
        <v>19</v>
      </c>
      <c r="H987" s="1" t="s">
        <v>5799</v>
      </c>
      <c r="I987" s="1" t="s">
        <v>5800</v>
      </c>
      <c r="J987" s="1" t="s">
        <v>5801</v>
      </c>
      <c r="K987" s="1" t="s">
        <v>5802</v>
      </c>
      <c r="L987" s="1">
        <v>-2.0</v>
      </c>
      <c r="M987" s="1">
        <v>0.12278333333333333</v>
      </c>
      <c r="N987" s="1">
        <v>10.8401</v>
      </c>
      <c r="O987" s="1" t="s">
        <v>3396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1" t="s">
        <v>55</v>
      </c>
      <c r="B988" s="1" t="s">
        <v>26</v>
      </c>
      <c r="C988" s="1">
        <v>281.0</v>
      </c>
      <c r="D988" s="1">
        <v>0.0</v>
      </c>
      <c r="E988" s="1" t="s">
        <v>141</v>
      </c>
      <c r="F988" s="1" t="s">
        <v>27</v>
      </c>
      <c r="G988" s="1" t="s">
        <v>19</v>
      </c>
      <c r="H988" s="1" t="s">
        <v>5803</v>
      </c>
      <c r="I988" s="1" t="s">
        <v>5804</v>
      </c>
      <c r="J988" s="1" t="s">
        <v>5804</v>
      </c>
      <c r="K988" s="2"/>
      <c r="L988" s="1">
        <v>-1.0</v>
      </c>
      <c r="M988" s="1"/>
      <c r="N988" s="1">
        <v>13.907583333333333</v>
      </c>
      <c r="O988" s="1" t="s">
        <v>3372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1" t="s">
        <v>44</v>
      </c>
      <c r="B989" s="1" t="s">
        <v>16</v>
      </c>
      <c r="C989" s="3">
        <v>329.0</v>
      </c>
      <c r="D989" s="1">
        <v>0.0</v>
      </c>
      <c r="E989" s="1" t="s">
        <v>45</v>
      </c>
      <c r="F989" s="1" t="s">
        <v>27</v>
      </c>
      <c r="G989" s="1" t="s">
        <v>19</v>
      </c>
      <c r="H989" s="1" t="s">
        <v>5805</v>
      </c>
      <c r="I989" s="1" t="s">
        <v>5806</v>
      </c>
      <c r="J989" s="1" t="s">
        <v>5806</v>
      </c>
      <c r="K989" s="2"/>
      <c r="L989" s="1">
        <v>0.0</v>
      </c>
      <c r="M989" s="1"/>
      <c r="N989" s="1">
        <v>15.5985</v>
      </c>
      <c r="O989" s="1" t="s">
        <v>3372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1" t="s">
        <v>25</v>
      </c>
      <c r="B990" s="1" t="s">
        <v>26</v>
      </c>
      <c r="C990" s="1">
        <v>264.0</v>
      </c>
      <c r="D990" s="1">
        <v>0.0</v>
      </c>
      <c r="E990" s="2"/>
      <c r="F990" s="1" t="s">
        <v>27</v>
      </c>
      <c r="G990" s="1" t="s">
        <v>19</v>
      </c>
      <c r="H990" s="1" t="s">
        <v>5807</v>
      </c>
      <c r="I990" s="1" t="s">
        <v>5808</v>
      </c>
      <c r="J990" s="1" t="s">
        <v>5808</v>
      </c>
      <c r="K990" s="2"/>
      <c r="L990" s="1">
        <v>-6.0</v>
      </c>
      <c r="M990" s="1"/>
      <c r="N990" s="1">
        <v>8.02865</v>
      </c>
      <c r="O990" s="1" t="s">
        <v>3372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1" t="s">
        <v>15</v>
      </c>
      <c r="B991" s="1" t="s">
        <v>16</v>
      </c>
      <c r="C991" s="1">
        <v>556.0</v>
      </c>
      <c r="D991" s="1">
        <v>0.0</v>
      </c>
      <c r="E991" s="1" t="s">
        <v>3391</v>
      </c>
      <c r="F991" s="1" t="s">
        <v>18</v>
      </c>
      <c r="G991" s="1" t="s">
        <v>19</v>
      </c>
      <c r="H991" s="1" t="s">
        <v>5809</v>
      </c>
      <c r="I991" s="1" t="s">
        <v>5810</v>
      </c>
      <c r="J991" s="1" t="s">
        <v>5811</v>
      </c>
      <c r="K991" s="1" t="s">
        <v>5812</v>
      </c>
      <c r="L991" s="1">
        <v>2.0</v>
      </c>
      <c r="M991" s="1">
        <v>0.011883333333333333</v>
      </c>
      <c r="N991" s="1">
        <v>28.485683333333334</v>
      </c>
      <c r="O991" s="1" t="s">
        <v>3396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1" t="s">
        <v>44</v>
      </c>
      <c r="B992" s="1" t="s">
        <v>16</v>
      </c>
      <c r="C992" s="1">
        <v>264.0</v>
      </c>
      <c r="D992" s="1">
        <v>0.0</v>
      </c>
      <c r="E992" s="1" t="s">
        <v>45</v>
      </c>
      <c r="F992" s="1" t="s">
        <v>27</v>
      </c>
      <c r="G992" s="1" t="s">
        <v>19</v>
      </c>
      <c r="H992" s="1" t="s">
        <v>5813</v>
      </c>
      <c r="I992" s="1" t="s">
        <v>5814</v>
      </c>
      <c r="J992" s="1" t="s">
        <v>5814</v>
      </c>
      <c r="K992" s="2"/>
      <c r="L992" s="1">
        <v>-21.0</v>
      </c>
      <c r="M992" s="1"/>
      <c r="N992" s="1">
        <v>1.4286833333333333</v>
      </c>
      <c r="O992" s="1" t="s">
        <v>3372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1" t="s">
        <v>44</v>
      </c>
      <c r="B993" s="1" t="s">
        <v>16</v>
      </c>
      <c r="C993" s="1">
        <v>384.0</v>
      </c>
      <c r="D993" s="1">
        <v>0.0</v>
      </c>
      <c r="E993" s="1" t="s">
        <v>45</v>
      </c>
      <c r="F993" s="1" t="s">
        <v>27</v>
      </c>
      <c r="G993" s="1" t="s">
        <v>19</v>
      </c>
      <c r="H993" s="1" t="s">
        <v>5815</v>
      </c>
      <c r="I993" s="1" t="s">
        <v>5816</v>
      </c>
      <c r="J993" s="1" t="s">
        <v>5816</v>
      </c>
      <c r="K993" s="2"/>
      <c r="L993" s="1">
        <v>-26.0</v>
      </c>
      <c r="M993" s="1"/>
      <c r="N993" s="1">
        <v>6.800566666666667</v>
      </c>
      <c r="O993" s="1" t="s">
        <v>3372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1" t="s">
        <v>44</v>
      </c>
      <c r="B994" s="1" t="s">
        <v>16</v>
      </c>
      <c r="C994" s="1">
        <v>1251.0</v>
      </c>
      <c r="D994" s="1">
        <v>0.0</v>
      </c>
      <c r="E994" s="1" t="s">
        <v>45</v>
      </c>
      <c r="F994" s="1" t="s">
        <v>27</v>
      </c>
      <c r="G994" s="1" t="s">
        <v>19</v>
      </c>
      <c r="H994" s="1" t="s">
        <v>5817</v>
      </c>
      <c r="I994" s="1" t="s">
        <v>5818</v>
      </c>
      <c r="J994" s="1" t="s">
        <v>5818</v>
      </c>
      <c r="K994" s="2"/>
      <c r="L994" s="1">
        <v>-5.0</v>
      </c>
      <c r="M994" s="1"/>
      <c r="N994" s="1">
        <v>14.712166666666667</v>
      </c>
      <c r="O994" s="1" t="s">
        <v>3372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1" t="s">
        <v>55</v>
      </c>
      <c r="B995" s="1" t="s">
        <v>26</v>
      </c>
      <c r="C995" s="1">
        <v>1207.0</v>
      </c>
      <c r="D995" s="1">
        <v>0.0</v>
      </c>
      <c r="E995" s="1" t="s">
        <v>5819</v>
      </c>
      <c r="F995" s="1" t="s">
        <v>27</v>
      </c>
      <c r="G995" s="1" t="s">
        <v>19</v>
      </c>
      <c r="H995" s="1" t="s">
        <v>5820</v>
      </c>
      <c r="I995" s="1" t="s">
        <v>5821</v>
      </c>
      <c r="J995" s="1" t="s">
        <v>5821</v>
      </c>
      <c r="K995" s="2"/>
      <c r="L995" s="1">
        <v>-7.0</v>
      </c>
      <c r="M995" s="1"/>
      <c r="N995" s="1">
        <v>12.612433333333334</v>
      </c>
      <c r="O995" s="1" t="s">
        <v>3372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1" t="s">
        <v>25</v>
      </c>
      <c r="B996" s="1" t="s">
        <v>26</v>
      </c>
      <c r="C996" s="1">
        <v>264.0</v>
      </c>
      <c r="D996" s="1">
        <v>0.0</v>
      </c>
      <c r="E996" s="2"/>
      <c r="F996" s="1" t="s">
        <v>27</v>
      </c>
      <c r="G996" s="1" t="s">
        <v>19</v>
      </c>
      <c r="H996" s="1" t="s">
        <v>5822</v>
      </c>
      <c r="I996" s="1" t="s">
        <v>5823</v>
      </c>
      <c r="J996" s="1" t="s">
        <v>5823</v>
      </c>
      <c r="K996" s="2"/>
      <c r="L996" s="1">
        <v>-5.0</v>
      </c>
      <c r="M996" s="1"/>
      <c r="N996" s="1">
        <v>9.831316666666666</v>
      </c>
      <c r="O996" s="1" t="s">
        <v>3372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1" t="s">
        <v>25</v>
      </c>
      <c r="B997" s="1" t="s">
        <v>26</v>
      </c>
      <c r="C997" s="1">
        <v>264.0</v>
      </c>
      <c r="D997" s="1">
        <v>0.0</v>
      </c>
      <c r="E997" s="2"/>
      <c r="F997" s="1" t="s">
        <v>27</v>
      </c>
      <c r="G997" s="1" t="s">
        <v>19</v>
      </c>
      <c r="H997" s="1" t="s">
        <v>5824</v>
      </c>
      <c r="I997" s="1" t="s">
        <v>5825</v>
      </c>
      <c r="J997" s="1" t="s">
        <v>5825</v>
      </c>
      <c r="K997" s="2"/>
      <c r="L997" s="1">
        <v>-7.0</v>
      </c>
      <c r="M997" s="1"/>
      <c r="N997" s="1">
        <v>7.884616666666667</v>
      </c>
      <c r="O997" s="1" t="s">
        <v>3372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1" t="s">
        <v>55</v>
      </c>
      <c r="B998" s="1" t="s">
        <v>26</v>
      </c>
      <c r="C998" s="1">
        <v>393.0</v>
      </c>
      <c r="D998" s="1">
        <v>0.0</v>
      </c>
      <c r="E998" s="1" t="s">
        <v>5819</v>
      </c>
      <c r="F998" s="1" t="s">
        <v>27</v>
      </c>
      <c r="G998" s="1" t="s">
        <v>19</v>
      </c>
      <c r="H998" s="1" t="s">
        <v>5826</v>
      </c>
      <c r="I998" s="1" t="s">
        <v>5827</v>
      </c>
      <c r="J998" s="1" t="s">
        <v>5827</v>
      </c>
      <c r="K998" s="2"/>
      <c r="L998" s="1">
        <v>-9.0</v>
      </c>
      <c r="M998" s="1"/>
      <c r="N998" s="1">
        <v>5.94475</v>
      </c>
      <c r="O998" s="1" t="s">
        <v>3372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1" t="s">
        <v>55</v>
      </c>
      <c r="B999" s="1" t="s">
        <v>26</v>
      </c>
      <c r="C999" s="1">
        <v>947.0</v>
      </c>
      <c r="D999" s="1">
        <v>0.0</v>
      </c>
      <c r="E999" s="1" t="s">
        <v>5521</v>
      </c>
      <c r="F999" s="1" t="s">
        <v>27</v>
      </c>
      <c r="G999" s="1" t="s">
        <v>19</v>
      </c>
      <c r="H999" s="1" t="s">
        <v>5828</v>
      </c>
      <c r="I999" s="1" t="s">
        <v>5829</v>
      </c>
      <c r="J999" s="1" t="s">
        <v>5829</v>
      </c>
      <c r="K999" s="2"/>
      <c r="L999" s="1">
        <v>-10.0</v>
      </c>
      <c r="M999" s="1"/>
      <c r="N999" s="1">
        <v>9.9297</v>
      </c>
      <c r="O999" s="1" t="s">
        <v>3372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1" t="s">
        <v>25</v>
      </c>
      <c r="B1000" s="1" t="s">
        <v>26</v>
      </c>
      <c r="C1000" s="1">
        <v>379.0</v>
      </c>
      <c r="D1000" s="1">
        <v>0.0</v>
      </c>
      <c r="E1000" s="2"/>
      <c r="F1000" s="1" t="s">
        <v>27</v>
      </c>
      <c r="G1000" s="1" t="s">
        <v>19</v>
      </c>
      <c r="H1000" s="1" t="s">
        <v>5830</v>
      </c>
      <c r="I1000" s="1" t="s">
        <v>5831</v>
      </c>
      <c r="J1000" s="1" t="s">
        <v>5831</v>
      </c>
      <c r="K1000" s="2"/>
      <c r="L1000" s="1">
        <v>-7.0</v>
      </c>
      <c r="M1000" s="1"/>
      <c r="N1000" s="1">
        <v>7.4352833333333335</v>
      </c>
      <c r="O1000" s="1" t="s">
        <v>3372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1" t="s">
        <v>25</v>
      </c>
      <c r="B1001" s="1" t="s">
        <v>26</v>
      </c>
      <c r="C1001" s="1">
        <v>553.0</v>
      </c>
      <c r="D1001" s="1">
        <v>0.0</v>
      </c>
      <c r="E1001" s="2"/>
      <c r="F1001" s="1" t="s">
        <v>27</v>
      </c>
      <c r="G1001" s="1" t="s">
        <v>35</v>
      </c>
      <c r="H1001" s="1" t="s">
        <v>5832</v>
      </c>
      <c r="I1001" s="1" t="s">
        <v>5833</v>
      </c>
      <c r="J1001" s="1" t="s">
        <v>5833</v>
      </c>
      <c r="K1001" s="2"/>
      <c r="L1001" s="1">
        <v>-11.0</v>
      </c>
      <c r="M1001" s="1"/>
      <c r="N1001" s="1">
        <v>7.35425</v>
      </c>
      <c r="O1001" s="1" t="s">
        <v>3372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1" t="s">
        <v>55</v>
      </c>
      <c r="B1002" s="1" t="s">
        <v>26</v>
      </c>
      <c r="C1002" s="1">
        <v>857.0</v>
      </c>
      <c r="D1002" s="1">
        <v>0.0</v>
      </c>
      <c r="E1002" s="1" t="s">
        <v>5819</v>
      </c>
      <c r="F1002" s="1" t="s">
        <v>27</v>
      </c>
      <c r="G1002" s="1" t="s">
        <v>19</v>
      </c>
      <c r="H1002" s="1" t="s">
        <v>5834</v>
      </c>
      <c r="I1002" s="1" t="s">
        <v>5835</v>
      </c>
      <c r="J1002" s="1" t="s">
        <v>5835</v>
      </c>
      <c r="K1002" s="2"/>
      <c r="L1002" s="1">
        <v>-12.0</v>
      </c>
      <c r="M1002" s="1"/>
      <c r="N1002" s="1">
        <v>7.9444</v>
      </c>
      <c r="O1002" s="1" t="s">
        <v>3372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1" t="s">
        <v>44</v>
      </c>
      <c r="B1003" s="1" t="s">
        <v>16</v>
      </c>
      <c r="C1003" s="1">
        <v>321.0</v>
      </c>
      <c r="D1003" s="1">
        <v>0.0</v>
      </c>
      <c r="E1003" s="1" t="s">
        <v>45</v>
      </c>
      <c r="F1003" s="1" t="s">
        <v>27</v>
      </c>
      <c r="G1003" s="1" t="s">
        <v>19</v>
      </c>
      <c r="H1003" s="1" t="s">
        <v>5836</v>
      </c>
      <c r="I1003" s="1" t="s">
        <v>5837</v>
      </c>
      <c r="J1003" s="1" t="s">
        <v>5837</v>
      </c>
      <c r="K1003" s="2"/>
      <c r="L1003" s="1">
        <v>-7.0</v>
      </c>
      <c r="M1003" s="1"/>
      <c r="N1003" s="1">
        <v>7.83355</v>
      </c>
      <c r="O1003" s="1" t="s">
        <v>3372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1" t="s">
        <v>44</v>
      </c>
      <c r="B1004" s="1" t="s">
        <v>16</v>
      </c>
      <c r="C1004" s="1">
        <v>329.0</v>
      </c>
      <c r="D1004" s="1">
        <v>0.0</v>
      </c>
      <c r="E1004" s="1" t="s">
        <v>45</v>
      </c>
      <c r="F1004" s="1" t="s">
        <v>27</v>
      </c>
      <c r="G1004" s="1" t="s">
        <v>19</v>
      </c>
      <c r="H1004" s="1" t="s">
        <v>5838</v>
      </c>
      <c r="I1004" s="1" t="s">
        <v>5839</v>
      </c>
      <c r="J1004" s="1" t="s">
        <v>5839</v>
      </c>
      <c r="K1004" s="2"/>
      <c r="L1004" s="1">
        <v>-9.0</v>
      </c>
      <c r="M1004" s="1"/>
      <c r="N1004" s="1">
        <v>5.59655</v>
      </c>
      <c r="O1004" s="1" t="s">
        <v>3372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1" t="s">
        <v>44</v>
      </c>
      <c r="B1005" s="1" t="s">
        <v>16</v>
      </c>
      <c r="C1005" s="1">
        <v>328.0</v>
      </c>
      <c r="D1005" s="1">
        <v>0.0</v>
      </c>
      <c r="E1005" s="1" t="s">
        <v>45</v>
      </c>
      <c r="F1005" s="1" t="s">
        <v>27</v>
      </c>
      <c r="G1005" s="1" t="s">
        <v>19</v>
      </c>
      <c r="H1005" s="1" t="s">
        <v>5840</v>
      </c>
      <c r="I1005" s="1" t="s">
        <v>5841</v>
      </c>
      <c r="J1005" s="1" t="s">
        <v>5841</v>
      </c>
      <c r="K1005" s="2"/>
      <c r="L1005" s="1">
        <v>-8.0</v>
      </c>
      <c r="M1005" s="1"/>
      <c r="N1005" s="1">
        <v>6.1233</v>
      </c>
      <c r="O1005" s="1" t="s">
        <v>3372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1" t="s">
        <v>15</v>
      </c>
      <c r="B1006" s="1" t="s">
        <v>16</v>
      </c>
      <c r="C1006" s="1">
        <v>250.0</v>
      </c>
      <c r="D1006" s="1">
        <v>0.0</v>
      </c>
      <c r="E1006" s="1" t="s">
        <v>45</v>
      </c>
      <c r="F1006" s="1" t="s">
        <v>18</v>
      </c>
      <c r="G1006" s="1" t="s">
        <v>35</v>
      </c>
      <c r="H1006" s="1" t="s">
        <v>5842</v>
      </c>
      <c r="I1006" s="1" t="s">
        <v>5843</v>
      </c>
      <c r="J1006" s="1" t="s">
        <v>5844</v>
      </c>
      <c r="K1006" s="1" t="s">
        <v>5845</v>
      </c>
      <c r="L1006" s="1">
        <v>8.0</v>
      </c>
      <c r="M1006" s="1">
        <v>1.3462666666666667</v>
      </c>
      <c r="N1006" s="1">
        <v>6.309833333333334</v>
      </c>
      <c r="O1006" s="1" t="s">
        <v>3396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1" t="s">
        <v>55</v>
      </c>
      <c r="B1007" s="1" t="s">
        <v>26</v>
      </c>
      <c r="C1007" s="1">
        <v>384.0</v>
      </c>
      <c r="D1007" s="1">
        <v>0.0</v>
      </c>
      <c r="E1007" s="1" t="s">
        <v>3817</v>
      </c>
      <c r="F1007" s="1" t="s">
        <v>27</v>
      </c>
      <c r="G1007" s="1" t="s">
        <v>19</v>
      </c>
      <c r="H1007" s="1" t="s">
        <v>5846</v>
      </c>
      <c r="I1007" s="1" t="s">
        <v>5847</v>
      </c>
      <c r="J1007" s="1" t="s">
        <v>5847</v>
      </c>
      <c r="K1007" s="2"/>
      <c r="L1007" s="1">
        <v>-7.0</v>
      </c>
      <c r="M1007" s="1"/>
      <c r="N1007" s="1">
        <v>7.8117833333333335</v>
      </c>
      <c r="O1007" s="1" t="s">
        <v>3372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1" t="s">
        <v>25</v>
      </c>
      <c r="B1008" s="1" t="s">
        <v>26</v>
      </c>
      <c r="C1008" s="1">
        <v>610.0</v>
      </c>
      <c r="D1008" s="1">
        <v>0.0</v>
      </c>
      <c r="E1008" s="2"/>
      <c r="F1008" s="1" t="s">
        <v>27</v>
      </c>
      <c r="G1008" s="1" t="s">
        <v>19</v>
      </c>
      <c r="H1008" s="1" t="s">
        <v>5848</v>
      </c>
      <c r="I1008" s="1" t="s">
        <v>5849</v>
      </c>
      <c r="J1008" s="1" t="s">
        <v>5849</v>
      </c>
      <c r="K1008" s="2"/>
      <c r="L1008" s="1">
        <v>-10.0</v>
      </c>
      <c r="M1008" s="1"/>
      <c r="N1008" s="1">
        <v>9.707116666666666</v>
      </c>
      <c r="O1008" s="1" t="s">
        <v>3372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1" t="s">
        <v>15</v>
      </c>
      <c r="B1009" s="1" t="s">
        <v>16</v>
      </c>
      <c r="C1009" s="1">
        <v>349.0</v>
      </c>
      <c r="D1009" s="1">
        <v>0.0</v>
      </c>
      <c r="E1009" s="1" t="s">
        <v>4377</v>
      </c>
      <c r="F1009" s="1" t="s">
        <v>18</v>
      </c>
      <c r="G1009" s="1" t="s">
        <v>19</v>
      </c>
      <c r="H1009" s="1" t="s">
        <v>5850</v>
      </c>
      <c r="I1009" s="1" t="s">
        <v>5851</v>
      </c>
      <c r="J1009" s="1" t="s">
        <v>5852</v>
      </c>
      <c r="K1009" s="1" t="s">
        <v>5853</v>
      </c>
      <c r="L1009" s="1">
        <v>-10.0</v>
      </c>
      <c r="M1009" s="1">
        <v>0.005483333333333333</v>
      </c>
      <c r="N1009" s="1">
        <v>5.2847333333333335</v>
      </c>
      <c r="O1009" s="1" t="s">
        <v>3396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1" t="s">
        <v>44</v>
      </c>
      <c r="B1010" s="1" t="s">
        <v>16</v>
      </c>
      <c r="C1010" s="1">
        <v>289.0</v>
      </c>
      <c r="D1010" s="1">
        <v>0.0</v>
      </c>
      <c r="E1010" s="1" t="s">
        <v>45</v>
      </c>
      <c r="F1010" s="1" t="s">
        <v>27</v>
      </c>
      <c r="G1010" s="1" t="s">
        <v>19</v>
      </c>
      <c r="H1010" s="1" t="s">
        <v>5854</v>
      </c>
      <c r="I1010" s="1" t="s">
        <v>5855</v>
      </c>
      <c r="J1010" s="1" t="s">
        <v>5855</v>
      </c>
      <c r="K1010" s="2"/>
      <c r="L1010" s="1">
        <v>-6.0</v>
      </c>
      <c r="M1010" s="1"/>
      <c r="N1010" s="1">
        <v>8.20775</v>
      </c>
      <c r="O1010" s="1" t="s">
        <v>3372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A1011" s="1" t="s">
        <v>55</v>
      </c>
      <c r="B1011" s="1" t="s">
        <v>26</v>
      </c>
      <c r="C1011" s="3">
        <v>329.0</v>
      </c>
      <c r="D1011" s="1">
        <v>0.0</v>
      </c>
      <c r="E1011" s="1" t="s">
        <v>450</v>
      </c>
      <c r="F1011" s="1" t="s">
        <v>27</v>
      </c>
      <c r="G1011" s="1" t="s">
        <v>19</v>
      </c>
      <c r="H1011" s="1" t="s">
        <v>5856</v>
      </c>
      <c r="I1011" s="1" t="s">
        <v>5857</v>
      </c>
      <c r="J1011" s="1" t="s">
        <v>5857</v>
      </c>
      <c r="K1011" s="2"/>
      <c r="L1011" s="1">
        <v>-6.0</v>
      </c>
      <c r="M1011" s="1"/>
      <c r="N1011" s="1">
        <v>8.761116666666666</v>
      </c>
      <c r="O1011" s="1" t="s">
        <v>3372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1" t="s">
        <v>15</v>
      </c>
      <c r="B1012" s="1" t="s">
        <v>16</v>
      </c>
      <c r="C1012" s="1">
        <v>340.0</v>
      </c>
      <c r="D1012" s="1">
        <v>29.0</v>
      </c>
      <c r="E1012" s="1" t="s">
        <v>4377</v>
      </c>
      <c r="F1012" s="1" t="s">
        <v>18</v>
      </c>
      <c r="G1012" s="1" t="s">
        <v>19</v>
      </c>
      <c r="H1012" s="1" t="s">
        <v>5858</v>
      </c>
      <c r="I1012" s="1" t="s">
        <v>5859</v>
      </c>
      <c r="J1012" s="1" t="s">
        <v>5860</v>
      </c>
      <c r="K1012" s="1" t="s">
        <v>5861</v>
      </c>
      <c r="L1012" s="1">
        <v>4.0</v>
      </c>
      <c r="M1012" s="1">
        <v>0.005916666666666666</v>
      </c>
      <c r="N1012" s="1">
        <v>7.286333333333333</v>
      </c>
      <c r="O1012" s="1" t="s">
        <v>3396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1" t="s">
        <v>15</v>
      </c>
      <c r="B1013" s="1" t="s">
        <v>16</v>
      </c>
      <c r="C1013" s="1">
        <v>578.0</v>
      </c>
      <c r="D1013" s="1">
        <v>0.0</v>
      </c>
      <c r="E1013" s="1" t="s">
        <v>4377</v>
      </c>
      <c r="F1013" s="1" t="s">
        <v>18</v>
      </c>
      <c r="G1013" s="1" t="s">
        <v>19</v>
      </c>
      <c r="H1013" s="1" t="s">
        <v>5862</v>
      </c>
      <c r="I1013" s="1" t="s">
        <v>5863</v>
      </c>
      <c r="J1013" s="1" t="s">
        <v>5864</v>
      </c>
      <c r="K1013" s="1" t="s">
        <v>5865</v>
      </c>
      <c r="L1013" s="1">
        <v>14.0</v>
      </c>
      <c r="M1013" s="1">
        <v>0.006633333333333333</v>
      </c>
      <c r="N1013" s="1">
        <v>9.734633333333333</v>
      </c>
      <c r="O1013" s="1" t="s">
        <v>3396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A1014" s="1" t="s">
        <v>15</v>
      </c>
      <c r="B1014" s="1" t="s">
        <v>16</v>
      </c>
      <c r="C1014" s="1">
        <v>247.0</v>
      </c>
      <c r="D1014" s="1">
        <v>62.0</v>
      </c>
      <c r="E1014" s="2"/>
      <c r="F1014" s="1" t="s">
        <v>39</v>
      </c>
      <c r="G1014" s="1" t="s">
        <v>52</v>
      </c>
      <c r="H1014" s="1" t="s">
        <v>5866</v>
      </c>
      <c r="I1014" s="1" t="s">
        <v>5867</v>
      </c>
      <c r="J1014" s="1" t="s">
        <v>2302</v>
      </c>
      <c r="K1014" s="2"/>
      <c r="L1014" s="1">
        <v>536.0</v>
      </c>
      <c r="M1014" s="1"/>
      <c r="N1014" s="1">
        <v>6.86775</v>
      </c>
      <c r="O1014" s="1" t="s">
        <v>3396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A1015" s="1" t="s">
        <v>44</v>
      </c>
      <c r="B1015" s="1" t="s">
        <v>16</v>
      </c>
      <c r="C1015" s="1">
        <v>369.0</v>
      </c>
      <c r="D1015" s="1">
        <v>0.0</v>
      </c>
      <c r="E1015" s="1" t="s">
        <v>45</v>
      </c>
      <c r="F1015" s="1" t="s">
        <v>27</v>
      </c>
      <c r="G1015" s="1" t="s">
        <v>19</v>
      </c>
      <c r="H1015" s="1" t="s">
        <v>5868</v>
      </c>
      <c r="I1015" s="1" t="s">
        <v>5869</v>
      </c>
      <c r="J1015" s="1" t="s">
        <v>5869</v>
      </c>
      <c r="K1015" s="2"/>
      <c r="L1015" s="1">
        <v>-6.0</v>
      </c>
      <c r="M1015" s="1"/>
      <c r="N1015" s="1">
        <v>8.435966666666667</v>
      </c>
      <c r="O1015" s="1" t="s">
        <v>3372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1" t="s">
        <v>15</v>
      </c>
      <c r="B1016" s="1" t="s">
        <v>16</v>
      </c>
      <c r="C1016" s="1">
        <v>369.0</v>
      </c>
      <c r="D1016" s="1">
        <v>0.0</v>
      </c>
      <c r="E1016" s="1" t="s">
        <v>4377</v>
      </c>
      <c r="F1016" s="1" t="s">
        <v>18</v>
      </c>
      <c r="G1016" s="1" t="s">
        <v>19</v>
      </c>
      <c r="H1016" s="1" t="s">
        <v>5870</v>
      </c>
      <c r="I1016" s="1" t="s">
        <v>5871</v>
      </c>
      <c r="J1016" s="1" t="s">
        <v>5872</v>
      </c>
      <c r="K1016" s="1" t="s">
        <v>5873</v>
      </c>
      <c r="L1016" s="1">
        <v>0.0</v>
      </c>
      <c r="M1016" s="1">
        <v>0.005483333333333333</v>
      </c>
      <c r="N1016" s="1">
        <v>8.0337</v>
      </c>
      <c r="O1016" s="1" t="s">
        <v>3396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A1017" s="1" t="s">
        <v>25</v>
      </c>
      <c r="B1017" s="1" t="s">
        <v>26</v>
      </c>
      <c r="C1017" s="1">
        <v>289.0</v>
      </c>
      <c r="D1017" s="1">
        <v>0.0</v>
      </c>
      <c r="E1017" s="2"/>
      <c r="F1017" s="1" t="s">
        <v>27</v>
      </c>
      <c r="G1017" s="1" t="s">
        <v>19</v>
      </c>
      <c r="H1017" s="1" t="s">
        <v>5874</v>
      </c>
      <c r="I1017" s="1" t="s">
        <v>5875</v>
      </c>
      <c r="J1017" s="1" t="s">
        <v>5875</v>
      </c>
      <c r="K1017" s="2"/>
      <c r="L1017" s="1">
        <v>-6.0</v>
      </c>
      <c r="M1017" s="1"/>
      <c r="N1017" s="1">
        <v>8.964233333333333</v>
      </c>
      <c r="O1017" s="1" t="s">
        <v>3372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A1018" s="1" t="s">
        <v>55</v>
      </c>
      <c r="B1018" s="1" t="s">
        <v>26</v>
      </c>
      <c r="C1018" s="1">
        <v>329.0</v>
      </c>
      <c r="D1018" s="1">
        <v>0.0</v>
      </c>
      <c r="E1018" s="1" t="s">
        <v>5521</v>
      </c>
      <c r="F1018" s="1" t="s">
        <v>27</v>
      </c>
      <c r="G1018" s="1" t="s">
        <v>19</v>
      </c>
      <c r="H1018" s="1" t="s">
        <v>5876</v>
      </c>
      <c r="I1018" s="1" t="s">
        <v>5877</v>
      </c>
      <c r="J1018" s="1" t="s">
        <v>5877</v>
      </c>
      <c r="K1018" s="2"/>
      <c r="L1018" s="1">
        <v>-6.0</v>
      </c>
      <c r="M1018" s="1"/>
      <c r="N1018" s="1">
        <v>8.686783333333333</v>
      </c>
      <c r="O1018" s="1" t="s">
        <v>3372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1" t="s">
        <v>15</v>
      </c>
      <c r="B1019" s="1" t="s">
        <v>16</v>
      </c>
      <c r="C1019" s="1">
        <v>614.0</v>
      </c>
      <c r="D1019" s="1">
        <v>0.0</v>
      </c>
      <c r="E1019" s="1" t="s">
        <v>4377</v>
      </c>
      <c r="F1019" s="1" t="s">
        <v>18</v>
      </c>
      <c r="G1019" s="1" t="s">
        <v>35</v>
      </c>
      <c r="H1019" s="1" t="s">
        <v>5878</v>
      </c>
      <c r="I1019" s="1" t="s">
        <v>5879</v>
      </c>
      <c r="J1019" s="1" t="s">
        <v>5880</v>
      </c>
      <c r="K1019" s="1" t="s">
        <v>5881</v>
      </c>
      <c r="L1019" s="1">
        <v>-12.0</v>
      </c>
      <c r="M1019" s="1">
        <v>0.006733333333333333</v>
      </c>
      <c r="N1019" s="1">
        <v>10.7761</v>
      </c>
      <c r="O1019" s="1" t="s">
        <v>3396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1" t="s">
        <v>15</v>
      </c>
      <c r="B1020" s="1" t="s">
        <v>16</v>
      </c>
      <c r="C1020" s="1">
        <v>378.0</v>
      </c>
      <c r="D1020" s="1">
        <v>124.0</v>
      </c>
      <c r="E1020" s="1" t="s">
        <v>4377</v>
      </c>
      <c r="F1020" s="1" t="s">
        <v>18</v>
      </c>
      <c r="G1020" s="1" t="s">
        <v>35</v>
      </c>
      <c r="H1020" s="1" t="s">
        <v>5882</v>
      </c>
      <c r="I1020" s="1" t="s">
        <v>5883</v>
      </c>
      <c r="J1020" s="1" t="s">
        <v>5884</v>
      </c>
      <c r="K1020" s="1" t="s">
        <v>5885</v>
      </c>
      <c r="L1020" s="1">
        <v>3.0</v>
      </c>
      <c r="M1020" s="1">
        <v>0.03668333333333333</v>
      </c>
      <c r="N1020" s="1">
        <v>10.696183333333334</v>
      </c>
      <c r="O1020" s="1" t="s">
        <v>3396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A1021" s="1" t="s">
        <v>25</v>
      </c>
      <c r="B1021" s="1" t="s">
        <v>26</v>
      </c>
      <c r="C1021" s="1">
        <v>264.0</v>
      </c>
      <c r="D1021" s="1">
        <v>0.0</v>
      </c>
      <c r="E1021" s="2"/>
      <c r="F1021" s="1" t="s">
        <v>27</v>
      </c>
      <c r="G1021" s="1" t="s">
        <v>19</v>
      </c>
      <c r="H1021" s="1" t="s">
        <v>5886</v>
      </c>
      <c r="I1021" s="1" t="s">
        <v>5887</v>
      </c>
      <c r="J1021" s="1" t="s">
        <v>5887</v>
      </c>
      <c r="K1021" s="2"/>
      <c r="L1021" s="1">
        <v>-6.0</v>
      </c>
      <c r="M1021" s="1"/>
      <c r="N1021" s="1">
        <v>8.286466666666668</v>
      </c>
      <c r="O1021" s="1" t="s">
        <v>3372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1" t="s">
        <v>44</v>
      </c>
      <c r="B1022" s="1" t="s">
        <v>16</v>
      </c>
      <c r="C1022" s="1">
        <v>416.0</v>
      </c>
      <c r="D1022" s="1">
        <v>0.0</v>
      </c>
      <c r="E1022" s="1" t="s">
        <v>45</v>
      </c>
      <c r="F1022" s="1" t="s">
        <v>27</v>
      </c>
      <c r="G1022" s="1" t="s">
        <v>19</v>
      </c>
      <c r="H1022" s="1" t="s">
        <v>5888</v>
      </c>
      <c r="I1022" s="1" t="s">
        <v>5889</v>
      </c>
      <c r="J1022" s="1" t="s">
        <v>5889</v>
      </c>
      <c r="K1022" s="2"/>
      <c r="L1022" s="1">
        <v>-7.0</v>
      </c>
      <c r="M1022" s="1"/>
      <c r="N1022" s="1">
        <v>7.586116666666666</v>
      </c>
      <c r="O1022" s="1" t="s">
        <v>3372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A1023" s="1" t="s">
        <v>44</v>
      </c>
      <c r="B1023" s="1" t="s">
        <v>16</v>
      </c>
      <c r="C1023" s="1">
        <v>658.0</v>
      </c>
      <c r="D1023" s="1">
        <v>0.0</v>
      </c>
      <c r="E1023" s="1" t="s">
        <v>45</v>
      </c>
      <c r="F1023" s="1" t="s">
        <v>27</v>
      </c>
      <c r="G1023" s="1" t="s">
        <v>19</v>
      </c>
      <c r="H1023" s="1" t="s">
        <v>5890</v>
      </c>
      <c r="I1023" s="1" t="s">
        <v>5891</v>
      </c>
      <c r="J1023" s="1" t="s">
        <v>5891</v>
      </c>
      <c r="K1023" s="2"/>
      <c r="L1023" s="1">
        <v>-11.0</v>
      </c>
      <c r="M1023" s="1"/>
      <c r="N1023" s="1">
        <v>8.56305</v>
      </c>
      <c r="O1023" s="1" t="s">
        <v>3372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1" t="s">
        <v>38</v>
      </c>
      <c r="B1024" s="1" t="s">
        <v>16</v>
      </c>
      <c r="C1024" s="1">
        <v>309.0</v>
      </c>
      <c r="D1024" s="1">
        <v>0.0</v>
      </c>
      <c r="E1024" s="2"/>
      <c r="F1024" s="1" t="s">
        <v>39</v>
      </c>
      <c r="G1024" s="1" t="s">
        <v>35</v>
      </c>
      <c r="H1024" s="1" t="s">
        <v>5892</v>
      </c>
      <c r="I1024" s="1" t="s">
        <v>5893</v>
      </c>
      <c r="J1024" s="1" t="s">
        <v>2302</v>
      </c>
      <c r="K1024" s="2"/>
      <c r="L1024" s="1">
        <v>606.0</v>
      </c>
      <c r="M1024" s="1"/>
      <c r="N1024" s="1">
        <v>3.3195166666666664</v>
      </c>
      <c r="O1024" s="1" t="s">
        <v>43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A1025" s="1" t="s">
        <v>15</v>
      </c>
      <c r="B1025" s="1" t="s">
        <v>16</v>
      </c>
      <c r="C1025" s="1">
        <v>384.0</v>
      </c>
      <c r="D1025" s="1">
        <v>0.0</v>
      </c>
      <c r="E1025" s="1" t="s">
        <v>4377</v>
      </c>
      <c r="F1025" s="1" t="s">
        <v>18</v>
      </c>
      <c r="G1025" s="1" t="s">
        <v>19</v>
      </c>
      <c r="H1025" s="1" t="s">
        <v>5894</v>
      </c>
      <c r="I1025" s="1" t="s">
        <v>5895</v>
      </c>
      <c r="J1025" s="1" t="s">
        <v>5896</v>
      </c>
      <c r="K1025" s="1" t="s">
        <v>5897</v>
      </c>
      <c r="L1025" s="1">
        <v>-11.0</v>
      </c>
      <c r="M1025" s="1">
        <v>0.006166666666666667</v>
      </c>
      <c r="N1025" s="1">
        <v>6.796566666666667</v>
      </c>
      <c r="O1025" s="1" t="s">
        <v>3396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A1026" s="1" t="s">
        <v>15</v>
      </c>
      <c r="B1026" s="1" t="s">
        <v>16</v>
      </c>
      <c r="C1026" s="1">
        <v>219.0</v>
      </c>
      <c r="D1026" s="1">
        <v>50.0</v>
      </c>
      <c r="E1026" s="2"/>
      <c r="F1026" s="1" t="s">
        <v>39</v>
      </c>
      <c r="G1026" s="1" t="s">
        <v>52</v>
      </c>
      <c r="H1026" s="1" t="s">
        <v>5898</v>
      </c>
      <c r="I1026" s="1" t="s">
        <v>5899</v>
      </c>
      <c r="J1026" s="1" t="s">
        <v>2302</v>
      </c>
      <c r="K1026" s="2"/>
      <c r="L1026" s="1">
        <v>597.0</v>
      </c>
      <c r="M1026" s="1"/>
      <c r="N1026" s="1">
        <v>6.6809</v>
      </c>
      <c r="O1026" s="1" t="s">
        <v>3396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1" t="s">
        <v>44</v>
      </c>
      <c r="B1027" s="1" t="s">
        <v>16</v>
      </c>
      <c r="C1027" s="1">
        <v>399.0</v>
      </c>
      <c r="D1027" s="1">
        <v>0.0</v>
      </c>
      <c r="E1027" s="1" t="s">
        <v>45</v>
      </c>
      <c r="F1027" s="1" t="s">
        <v>27</v>
      </c>
      <c r="G1027" s="1" t="s">
        <v>19</v>
      </c>
      <c r="H1027" s="1" t="s">
        <v>5900</v>
      </c>
      <c r="I1027" s="1" t="s">
        <v>5901</v>
      </c>
      <c r="J1027" s="1" t="s">
        <v>5901</v>
      </c>
      <c r="K1027" s="2"/>
      <c r="L1027" s="1">
        <v>-8.0</v>
      </c>
      <c r="M1027" s="1"/>
      <c r="N1027" s="1">
        <v>6.3764666666666665</v>
      </c>
      <c r="O1027" s="1" t="s">
        <v>3372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A1028" s="1" t="s">
        <v>44</v>
      </c>
      <c r="B1028" s="1" t="s">
        <v>16</v>
      </c>
      <c r="C1028" s="1">
        <v>319.0</v>
      </c>
      <c r="D1028" s="1">
        <v>0.0</v>
      </c>
      <c r="E1028" s="1" t="s">
        <v>45</v>
      </c>
      <c r="F1028" s="1" t="s">
        <v>27</v>
      </c>
      <c r="G1028" s="1" t="s">
        <v>19</v>
      </c>
      <c r="H1028" s="1" t="s">
        <v>5902</v>
      </c>
      <c r="I1028" s="1" t="s">
        <v>5903</v>
      </c>
      <c r="J1028" s="1" t="s">
        <v>5903</v>
      </c>
      <c r="K1028" s="2"/>
      <c r="L1028" s="1">
        <v>-5.0</v>
      </c>
      <c r="M1028" s="1"/>
      <c r="N1028" s="1">
        <v>9.131016666666667</v>
      </c>
      <c r="O1028" s="1" t="s">
        <v>3372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A1029" s="1" t="s">
        <v>25</v>
      </c>
      <c r="B1029" s="1" t="s">
        <v>26</v>
      </c>
      <c r="C1029" s="1">
        <v>658.0</v>
      </c>
      <c r="D1029" s="1">
        <v>0.0</v>
      </c>
      <c r="E1029" s="2"/>
      <c r="F1029" s="1" t="s">
        <v>27</v>
      </c>
      <c r="G1029" s="1" t="s">
        <v>19</v>
      </c>
      <c r="H1029" s="1" t="s">
        <v>5904</v>
      </c>
      <c r="I1029" s="1" t="s">
        <v>5905</v>
      </c>
      <c r="J1029" s="1" t="s">
        <v>5905</v>
      </c>
      <c r="K1029" s="2"/>
      <c r="L1029" s="1">
        <v>0.0</v>
      </c>
      <c r="M1029" s="1"/>
      <c r="N1029" s="1">
        <v>20.5291</v>
      </c>
      <c r="O1029" s="1" t="s">
        <v>3372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A1030" s="1" t="s">
        <v>44</v>
      </c>
      <c r="B1030" s="1" t="s">
        <v>16</v>
      </c>
      <c r="C1030" s="1">
        <v>264.0</v>
      </c>
      <c r="D1030" s="1">
        <v>0.0</v>
      </c>
      <c r="E1030" s="1" t="s">
        <v>45</v>
      </c>
      <c r="F1030" s="1" t="s">
        <v>27</v>
      </c>
      <c r="G1030" s="1" t="s">
        <v>19</v>
      </c>
      <c r="H1030" s="1" t="s">
        <v>5906</v>
      </c>
      <c r="I1030" s="1" t="s">
        <v>5907</v>
      </c>
      <c r="J1030" s="1" t="s">
        <v>5907</v>
      </c>
      <c r="K1030" s="2"/>
      <c r="L1030" s="1">
        <v>0.0</v>
      </c>
      <c r="M1030" s="1"/>
      <c r="N1030" s="1">
        <v>14.940283333333333</v>
      </c>
      <c r="O1030" s="1" t="s">
        <v>3372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1" t="s">
        <v>55</v>
      </c>
      <c r="B1031" s="1" t="s">
        <v>26</v>
      </c>
      <c r="C1031" s="1">
        <v>289.0</v>
      </c>
      <c r="D1031" s="1">
        <v>0.0</v>
      </c>
      <c r="E1031" s="1" t="s">
        <v>3706</v>
      </c>
      <c r="F1031" s="1" t="s">
        <v>27</v>
      </c>
      <c r="G1031" s="1" t="s">
        <v>19</v>
      </c>
      <c r="H1031" s="1" t="s">
        <v>5908</v>
      </c>
      <c r="I1031" s="1" t="s">
        <v>5909</v>
      </c>
      <c r="J1031" s="1" t="s">
        <v>5909</v>
      </c>
      <c r="K1031" s="2"/>
      <c r="L1031" s="1">
        <v>0.0</v>
      </c>
      <c r="M1031" s="1"/>
      <c r="N1031" s="1">
        <v>14.12795</v>
      </c>
      <c r="O1031" s="1" t="s">
        <v>3372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A1032" s="1" t="s">
        <v>15</v>
      </c>
      <c r="B1032" s="1" t="s">
        <v>16</v>
      </c>
      <c r="C1032" s="1">
        <v>344.0</v>
      </c>
      <c r="D1032" s="1">
        <v>0.0</v>
      </c>
      <c r="E1032" s="1" t="s">
        <v>45</v>
      </c>
      <c r="F1032" s="1" t="s">
        <v>18</v>
      </c>
      <c r="G1032" s="1" t="s">
        <v>19</v>
      </c>
      <c r="H1032" s="1" t="s">
        <v>5910</v>
      </c>
      <c r="I1032" s="1" t="s">
        <v>5911</v>
      </c>
      <c r="J1032" s="1" t="s">
        <v>5912</v>
      </c>
      <c r="K1032" s="1" t="s">
        <v>5913</v>
      </c>
      <c r="L1032" s="1">
        <v>3.0</v>
      </c>
      <c r="M1032" s="1">
        <v>1.1132833333333334</v>
      </c>
      <c r="N1032" s="1">
        <v>11.884266666666667</v>
      </c>
      <c r="O1032" s="1" t="s">
        <v>3396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>
      <c r="A1033" s="1" t="s">
        <v>44</v>
      </c>
      <c r="B1033" s="1" t="s">
        <v>16</v>
      </c>
      <c r="C1033" s="1">
        <v>368.0</v>
      </c>
      <c r="D1033" s="1">
        <v>0.0</v>
      </c>
      <c r="E1033" s="1" t="s">
        <v>45</v>
      </c>
      <c r="F1033" s="1" t="s">
        <v>27</v>
      </c>
      <c r="G1033" s="1" t="s">
        <v>19</v>
      </c>
      <c r="H1033" s="1" t="s">
        <v>5914</v>
      </c>
      <c r="I1033" s="1" t="s">
        <v>5915</v>
      </c>
      <c r="J1033" s="1" t="s">
        <v>5915</v>
      </c>
      <c r="K1033" s="2"/>
      <c r="L1033" s="1">
        <v>-2.0</v>
      </c>
      <c r="M1033" s="1"/>
      <c r="N1033" s="1">
        <v>12.007233333333334</v>
      </c>
      <c r="O1033" s="1" t="s">
        <v>3372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A1034" s="1" t="s">
        <v>25</v>
      </c>
      <c r="B1034" s="1" t="s">
        <v>26</v>
      </c>
      <c r="C1034" s="1">
        <v>351.0</v>
      </c>
      <c r="D1034" s="1">
        <v>0.0</v>
      </c>
      <c r="E1034" s="2"/>
      <c r="F1034" s="1" t="s">
        <v>27</v>
      </c>
      <c r="G1034" s="1" t="s">
        <v>19</v>
      </c>
      <c r="H1034" s="1" t="s">
        <v>5916</v>
      </c>
      <c r="I1034" s="1" t="s">
        <v>5917</v>
      </c>
      <c r="J1034" s="1" t="s">
        <v>5917</v>
      </c>
      <c r="K1034" s="2"/>
      <c r="L1034" s="1">
        <v>-5.0</v>
      </c>
      <c r="M1034" s="1"/>
      <c r="N1034" s="1">
        <v>9.450016666666667</v>
      </c>
      <c r="O1034" s="1" t="s">
        <v>3372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A1035" s="1" t="s">
        <v>25</v>
      </c>
      <c r="B1035" s="1" t="s">
        <v>26</v>
      </c>
      <c r="C1035" s="3">
        <v>610.0</v>
      </c>
      <c r="D1035" s="1">
        <v>0.0</v>
      </c>
      <c r="E1035" s="2"/>
      <c r="F1035" s="1" t="s">
        <v>27</v>
      </c>
      <c r="G1035" s="1" t="s">
        <v>19</v>
      </c>
      <c r="H1035" s="1" t="s">
        <v>5918</v>
      </c>
      <c r="I1035" s="1" t="s">
        <v>5919</v>
      </c>
      <c r="J1035" s="1" t="s">
        <v>5919</v>
      </c>
      <c r="K1035" s="2"/>
      <c r="L1035" s="1">
        <v>3.0</v>
      </c>
      <c r="M1035" s="1"/>
      <c r="N1035" s="1">
        <v>22.516916666666667</v>
      </c>
      <c r="O1035" s="1" t="s">
        <v>3372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A1036" s="1" t="s">
        <v>25</v>
      </c>
      <c r="B1036" s="1" t="s">
        <v>26</v>
      </c>
      <c r="C1036" s="1">
        <v>618.0</v>
      </c>
      <c r="D1036" s="1">
        <v>0.0</v>
      </c>
      <c r="E1036" s="2"/>
      <c r="F1036" s="1" t="s">
        <v>27</v>
      </c>
      <c r="G1036" s="1" t="s">
        <v>19</v>
      </c>
      <c r="H1036" s="1" t="s">
        <v>5920</v>
      </c>
      <c r="I1036" s="1" t="s">
        <v>5921</v>
      </c>
      <c r="J1036" s="1" t="s">
        <v>5921</v>
      </c>
      <c r="K1036" s="2"/>
      <c r="L1036" s="1">
        <v>0.0</v>
      </c>
      <c r="M1036" s="1"/>
      <c r="N1036" s="1">
        <v>20.129983333333332</v>
      </c>
      <c r="O1036" s="1" t="s">
        <v>3372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A1037" s="1" t="s">
        <v>15</v>
      </c>
      <c r="B1037" s="1" t="s">
        <v>16</v>
      </c>
      <c r="C1037" s="1">
        <v>425.0</v>
      </c>
      <c r="D1037" s="1">
        <v>130.0</v>
      </c>
      <c r="E1037" s="2"/>
      <c r="F1037" s="1" t="s">
        <v>39</v>
      </c>
      <c r="G1037" s="1" t="s">
        <v>52</v>
      </c>
      <c r="H1037" s="1" t="s">
        <v>5922</v>
      </c>
      <c r="I1037" s="1" t="s">
        <v>5923</v>
      </c>
      <c r="J1037" s="1" t="s">
        <v>2302</v>
      </c>
      <c r="K1037" s="2"/>
      <c r="L1037" s="1">
        <v>641.0</v>
      </c>
      <c r="M1037" s="1"/>
      <c r="N1037" s="1">
        <v>15.40065</v>
      </c>
      <c r="O1037" s="1" t="s">
        <v>3396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A1038" s="1" t="s">
        <v>15</v>
      </c>
      <c r="B1038" s="3" t="s">
        <v>867</v>
      </c>
      <c r="C1038" s="1">
        <v>628.0</v>
      </c>
      <c r="D1038" s="1">
        <v>0.0</v>
      </c>
      <c r="E1038" s="2"/>
      <c r="F1038" s="1" t="s">
        <v>18</v>
      </c>
      <c r="G1038" s="1" t="s">
        <v>19</v>
      </c>
      <c r="H1038" s="1" t="s">
        <v>5924</v>
      </c>
      <c r="I1038" s="2"/>
      <c r="J1038" s="2"/>
      <c r="K1038" s="1" t="s">
        <v>5925</v>
      </c>
      <c r="L1038" s="1">
        <v>0.0</v>
      </c>
      <c r="M1038" s="1">
        <v>0.006816666666666667</v>
      </c>
      <c r="N1038" s="1"/>
      <c r="O1038" s="1" t="s">
        <v>3396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A1039" s="1" t="s">
        <v>25</v>
      </c>
      <c r="B1039" s="1" t="s">
        <v>26</v>
      </c>
      <c r="C1039" s="1">
        <v>528.0</v>
      </c>
      <c r="D1039" s="1">
        <v>0.0</v>
      </c>
      <c r="E1039" s="2"/>
      <c r="F1039" s="1" t="s">
        <v>27</v>
      </c>
      <c r="G1039" s="1" t="s">
        <v>19</v>
      </c>
      <c r="H1039" s="1" t="s">
        <v>5926</v>
      </c>
      <c r="I1039" s="1" t="s">
        <v>5927</v>
      </c>
      <c r="J1039" s="1" t="s">
        <v>5927</v>
      </c>
      <c r="K1039" s="2"/>
      <c r="L1039" s="1">
        <v>-4.0</v>
      </c>
      <c r="M1039" s="1"/>
      <c r="N1039" s="1">
        <v>14.225733333333332</v>
      </c>
      <c r="O1039" s="1" t="s">
        <v>3372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>
      <c r="A1040" s="1" t="s">
        <v>15</v>
      </c>
      <c r="B1040" s="1" t="s">
        <v>16</v>
      </c>
      <c r="C1040" s="1">
        <v>847.0</v>
      </c>
      <c r="D1040" s="1">
        <v>0.0</v>
      </c>
      <c r="E1040" s="1" t="s">
        <v>4377</v>
      </c>
      <c r="F1040" s="1" t="s">
        <v>18</v>
      </c>
      <c r="G1040" s="1" t="s">
        <v>35</v>
      </c>
      <c r="H1040" s="1" t="s">
        <v>5928</v>
      </c>
      <c r="I1040" s="1" t="s">
        <v>5929</v>
      </c>
      <c r="J1040" s="1" t="s">
        <v>5930</v>
      </c>
      <c r="K1040" s="1" t="s">
        <v>5931</v>
      </c>
      <c r="L1040" s="1">
        <v>-1.0</v>
      </c>
      <c r="M1040" s="1">
        <v>0.00785</v>
      </c>
      <c r="N1040" s="1">
        <v>13.765633333333334</v>
      </c>
      <c r="O1040" s="1" t="s">
        <v>3396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>
      <c r="A1041" s="1" t="s">
        <v>25</v>
      </c>
      <c r="B1041" s="1" t="s">
        <v>26</v>
      </c>
      <c r="C1041" s="1">
        <v>528.0</v>
      </c>
      <c r="D1041" s="1">
        <v>0.0</v>
      </c>
      <c r="E1041" s="2"/>
      <c r="F1041" s="1" t="s">
        <v>27</v>
      </c>
      <c r="G1041" s="1" t="s">
        <v>19</v>
      </c>
      <c r="H1041" s="1" t="s">
        <v>5932</v>
      </c>
      <c r="I1041" s="1" t="s">
        <v>5933</v>
      </c>
      <c r="J1041" s="1" t="s">
        <v>5933</v>
      </c>
      <c r="K1041" s="2"/>
      <c r="L1041" s="1">
        <v>-8.0</v>
      </c>
      <c r="M1041" s="1"/>
      <c r="N1041" s="1">
        <v>11.466133333333334</v>
      </c>
      <c r="O1041" s="1" t="s">
        <v>3372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>
      <c r="A1042" s="1" t="s">
        <v>44</v>
      </c>
      <c r="B1042" s="1" t="s">
        <v>16</v>
      </c>
      <c r="C1042" s="1">
        <v>394.0</v>
      </c>
      <c r="D1042" s="1">
        <v>0.0</v>
      </c>
      <c r="E1042" s="1" t="s">
        <v>45</v>
      </c>
      <c r="F1042" s="1" t="s">
        <v>27</v>
      </c>
      <c r="G1042" s="1" t="s">
        <v>19</v>
      </c>
      <c r="H1042" s="1" t="s">
        <v>5934</v>
      </c>
      <c r="I1042" s="1" t="s">
        <v>5935</v>
      </c>
      <c r="J1042" s="1" t="s">
        <v>5935</v>
      </c>
      <c r="K1042" s="2"/>
      <c r="L1042" s="1">
        <v>-5.0</v>
      </c>
      <c r="M1042" s="1"/>
      <c r="N1042" s="1">
        <v>9.874833333333333</v>
      </c>
      <c r="O1042" s="1" t="s">
        <v>3372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>
      <c r="A1043" s="1" t="s">
        <v>25</v>
      </c>
      <c r="B1043" s="1" t="s">
        <v>26</v>
      </c>
      <c r="C1043" s="1">
        <v>578.0</v>
      </c>
      <c r="D1043" s="1">
        <v>0.0</v>
      </c>
      <c r="E1043" s="2"/>
      <c r="F1043" s="1" t="s">
        <v>27</v>
      </c>
      <c r="G1043" s="1" t="s">
        <v>35</v>
      </c>
      <c r="H1043" s="1" t="s">
        <v>5936</v>
      </c>
      <c r="I1043" s="1" t="s">
        <v>5937</v>
      </c>
      <c r="J1043" s="1" t="s">
        <v>5937</v>
      </c>
      <c r="K1043" s="2"/>
      <c r="L1043" s="1">
        <v>-7.0</v>
      </c>
      <c r="M1043" s="1"/>
      <c r="N1043" s="1">
        <v>11.53835</v>
      </c>
      <c r="O1043" s="1" t="s">
        <v>3372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>
      <c r="A1044" s="1" t="s">
        <v>44</v>
      </c>
      <c r="B1044" s="1" t="s">
        <v>16</v>
      </c>
      <c r="C1044" s="1">
        <v>364.0</v>
      </c>
      <c r="D1044" s="1">
        <v>0.0</v>
      </c>
      <c r="E1044" s="1" t="s">
        <v>45</v>
      </c>
      <c r="F1044" s="1" t="s">
        <v>27</v>
      </c>
      <c r="G1044" s="1" t="s">
        <v>19</v>
      </c>
      <c r="H1044" s="1" t="s">
        <v>5938</v>
      </c>
      <c r="I1044" s="1" t="s">
        <v>5939</v>
      </c>
      <c r="J1044" s="1" t="s">
        <v>5939</v>
      </c>
      <c r="K1044" s="2"/>
      <c r="L1044" s="1">
        <v>-8.0</v>
      </c>
      <c r="M1044" s="1"/>
      <c r="N1044" s="1">
        <v>7.732483333333334</v>
      </c>
      <c r="O1044" s="1" t="s">
        <v>3372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>
      <c r="A1045" s="1" t="s">
        <v>15</v>
      </c>
      <c r="B1045" s="1" t="s">
        <v>16</v>
      </c>
      <c r="C1045" s="1">
        <v>628.0</v>
      </c>
      <c r="D1045" s="1">
        <v>0.0</v>
      </c>
      <c r="E1045" s="1" t="s">
        <v>4377</v>
      </c>
      <c r="F1045" s="1" t="s">
        <v>18</v>
      </c>
      <c r="G1045" s="1" t="s">
        <v>19</v>
      </c>
      <c r="H1045" s="1" t="s">
        <v>5940</v>
      </c>
      <c r="I1045" s="1" t="s">
        <v>5941</v>
      </c>
      <c r="J1045" s="1" t="s">
        <v>5942</v>
      </c>
      <c r="K1045" s="1" t="s">
        <v>5943</v>
      </c>
      <c r="L1045" s="1">
        <v>-16.0</v>
      </c>
      <c r="M1045" s="1">
        <v>0.0057666666666666665</v>
      </c>
      <c r="N1045" s="1">
        <v>7.532766666666666</v>
      </c>
      <c r="O1045" s="1" t="s">
        <v>3396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>
      <c r="A1046" s="1" t="s">
        <v>44</v>
      </c>
      <c r="B1046" s="1" t="s">
        <v>16</v>
      </c>
      <c r="C1046" s="1">
        <v>224.0</v>
      </c>
      <c r="D1046" s="1">
        <v>0.0</v>
      </c>
      <c r="E1046" s="1" t="s">
        <v>45</v>
      </c>
      <c r="F1046" s="1" t="s">
        <v>27</v>
      </c>
      <c r="G1046" s="1" t="s">
        <v>19</v>
      </c>
      <c r="H1046" s="1" t="s">
        <v>5944</v>
      </c>
      <c r="I1046" s="1" t="s">
        <v>5945</v>
      </c>
      <c r="J1046" s="1" t="s">
        <v>5945</v>
      </c>
      <c r="K1046" s="2"/>
      <c r="L1046" s="1">
        <v>-13.0</v>
      </c>
      <c r="M1046" s="1"/>
      <c r="N1046" s="1">
        <v>5.017916666666666</v>
      </c>
      <c r="O1046" s="1" t="s">
        <v>3372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>
      <c r="A1047" s="1" t="s">
        <v>25</v>
      </c>
      <c r="B1047" s="1" t="s">
        <v>26</v>
      </c>
      <c r="C1047" s="1">
        <v>348.0</v>
      </c>
      <c r="D1047" s="1">
        <v>0.0</v>
      </c>
      <c r="E1047" s="2"/>
      <c r="F1047" s="1" t="s">
        <v>27</v>
      </c>
      <c r="G1047" s="1" t="s">
        <v>19</v>
      </c>
      <c r="H1047" s="1" t="s">
        <v>5946</v>
      </c>
      <c r="I1047" s="1" t="s">
        <v>5947</v>
      </c>
      <c r="J1047" s="1" t="s">
        <v>5947</v>
      </c>
      <c r="K1047" s="2"/>
      <c r="L1047" s="1">
        <v>-8.0</v>
      </c>
      <c r="M1047" s="1"/>
      <c r="N1047" s="1">
        <v>6.04345</v>
      </c>
      <c r="O1047" s="1" t="s">
        <v>3372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>
      <c r="A1048" s="1" t="s">
        <v>15</v>
      </c>
      <c r="B1048" s="1" t="s">
        <v>16</v>
      </c>
      <c r="C1048" s="1">
        <v>452.0</v>
      </c>
      <c r="D1048" s="1">
        <v>126.0</v>
      </c>
      <c r="E1048" s="2"/>
      <c r="F1048" s="1" t="s">
        <v>39</v>
      </c>
      <c r="G1048" s="1" t="s">
        <v>19</v>
      </c>
      <c r="H1048" s="1" t="s">
        <v>5948</v>
      </c>
      <c r="I1048" s="1" t="s">
        <v>5949</v>
      </c>
      <c r="J1048" s="1" t="s">
        <v>2302</v>
      </c>
      <c r="K1048" s="2"/>
      <c r="L1048" s="1">
        <v>683.0</v>
      </c>
      <c r="M1048" s="1"/>
      <c r="N1048" s="1">
        <v>8.710733333333334</v>
      </c>
      <c r="O1048" s="1" t="s">
        <v>3396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>
      <c r="A1049" s="1" t="s">
        <v>55</v>
      </c>
      <c r="B1049" s="1" t="s">
        <v>26</v>
      </c>
      <c r="C1049" s="1">
        <v>538.0</v>
      </c>
      <c r="D1049" s="1">
        <v>0.0</v>
      </c>
      <c r="E1049" s="1" t="s">
        <v>4980</v>
      </c>
      <c r="F1049" s="1" t="s">
        <v>27</v>
      </c>
      <c r="G1049" s="1" t="s">
        <v>19</v>
      </c>
      <c r="H1049" s="1" t="s">
        <v>5950</v>
      </c>
      <c r="I1049" s="1" t="s">
        <v>5951</v>
      </c>
      <c r="J1049" s="1" t="s">
        <v>5951</v>
      </c>
      <c r="K1049" s="2"/>
      <c r="L1049" s="1">
        <v>-11.0</v>
      </c>
      <c r="M1049" s="1"/>
      <c r="N1049" s="1">
        <v>8.554616666666666</v>
      </c>
      <c r="O1049" s="1" t="s">
        <v>3372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>
      <c r="A1050" s="1" t="s">
        <v>25</v>
      </c>
      <c r="B1050" s="1" t="s">
        <v>26</v>
      </c>
      <c r="C1050" s="1">
        <v>369.0</v>
      </c>
      <c r="D1050" s="1">
        <v>0.0</v>
      </c>
      <c r="E1050" s="2"/>
      <c r="F1050" s="1" t="s">
        <v>27</v>
      </c>
      <c r="G1050" s="1" t="s">
        <v>19</v>
      </c>
      <c r="H1050" s="1" t="s">
        <v>5952</v>
      </c>
      <c r="I1050" s="1" t="s">
        <v>5953</v>
      </c>
      <c r="J1050" s="1" t="s">
        <v>5953</v>
      </c>
      <c r="K1050" s="2"/>
      <c r="L1050" s="1">
        <v>-5.0</v>
      </c>
      <c r="M1050" s="1"/>
      <c r="N1050" s="1">
        <v>9.759466666666667</v>
      </c>
      <c r="O1050" s="1" t="s">
        <v>3372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>
      <c r="A1051" s="1" t="s">
        <v>15</v>
      </c>
      <c r="B1051" s="1" t="s">
        <v>16</v>
      </c>
      <c r="C1051" s="1">
        <v>199.0</v>
      </c>
      <c r="D1051" s="1">
        <v>50.0</v>
      </c>
      <c r="E1051" s="2"/>
      <c r="F1051" s="1" t="s">
        <v>39</v>
      </c>
      <c r="G1051" s="1" t="s">
        <v>35</v>
      </c>
      <c r="H1051" s="1" t="s">
        <v>5954</v>
      </c>
      <c r="I1051" s="1" t="s">
        <v>5955</v>
      </c>
      <c r="J1051" s="1" t="s">
        <v>2302</v>
      </c>
      <c r="K1051" s="2"/>
      <c r="L1051" s="1">
        <v>689.0</v>
      </c>
      <c r="M1051" s="1"/>
      <c r="N1051" s="1">
        <v>6.37925</v>
      </c>
      <c r="O1051" s="1" t="s">
        <v>3396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>
      <c r="A1052" s="1" t="s">
        <v>25</v>
      </c>
      <c r="B1052" s="1" t="s">
        <v>26</v>
      </c>
      <c r="C1052" s="1">
        <v>513.0</v>
      </c>
      <c r="D1052" s="1">
        <v>0.0</v>
      </c>
      <c r="E1052" s="2"/>
      <c r="F1052" s="1" t="s">
        <v>27</v>
      </c>
      <c r="G1052" s="1" t="s">
        <v>19</v>
      </c>
      <c r="H1052" s="1" t="s">
        <v>5956</v>
      </c>
      <c r="I1052" s="1" t="s">
        <v>5957</v>
      </c>
      <c r="J1052" s="1" t="s">
        <v>5957</v>
      </c>
      <c r="K1052" s="2"/>
      <c r="L1052" s="1">
        <v>-7.0</v>
      </c>
      <c r="M1052" s="1"/>
      <c r="N1052" s="1">
        <v>10.41485</v>
      </c>
      <c r="O1052" s="1" t="s">
        <v>3372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>
      <c r="A1053" s="1" t="s">
        <v>15</v>
      </c>
      <c r="B1053" s="1" t="s">
        <v>16</v>
      </c>
      <c r="C1053" s="1">
        <v>339.0</v>
      </c>
      <c r="D1053" s="1">
        <v>75.0</v>
      </c>
      <c r="E1053" s="2"/>
      <c r="F1053" s="1" t="s">
        <v>39</v>
      </c>
      <c r="G1053" s="1" t="s">
        <v>19</v>
      </c>
      <c r="H1053" s="1" t="s">
        <v>5958</v>
      </c>
      <c r="I1053" s="1" t="s">
        <v>5959</v>
      </c>
      <c r="J1053" s="1" t="s">
        <v>2302</v>
      </c>
      <c r="K1053" s="2"/>
      <c r="L1053" s="1">
        <v>705.0</v>
      </c>
      <c r="M1053" s="1"/>
      <c r="N1053" s="1">
        <v>14.33165</v>
      </c>
      <c r="O1053" s="1" t="s">
        <v>3396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>
      <c r="A1054" s="1" t="s">
        <v>15</v>
      </c>
      <c r="B1054" s="1" t="s">
        <v>16</v>
      </c>
      <c r="C1054" s="1">
        <v>897.0</v>
      </c>
      <c r="D1054" s="1">
        <v>0.0</v>
      </c>
      <c r="E1054" s="1" t="s">
        <v>4377</v>
      </c>
      <c r="F1054" s="1" t="s">
        <v>18</v>
      </c>
      <c r="G1054" s="1" t="s">
        <v>19</v>
      </c>
      <c r="H1054" s="1" t="s">
        <v>5960</v>
      </c>
      <c r="I1054" s="1" t="s">
        <v>5961</v>
      </c>
      <c r="J1054" s="1" t="s">
        <v>5962</v>
      </c>
      <c r="K1054" s="1" t="s">
        <v>5963</v>
      </c>
      <c r="L1054" s="1">
        <v>-3.0</v>
      </c>
      <c r="M1054" s="1">
        <v>0.005783333333333333</v>
      </c>
      <c r="N1054" s="1">
        <v>14.25185</v>
      </c>
      <c r="O1054" s="1" t="s">
        <v>3396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>
      <c r="A1055" s="1" t="s">
        <v>15</v>
      </c>
      <c r="B1055" s="1" t="s">
        <v>16</v>
      </c>
      <c r="C1055" s="1">
        <v>358.0</v>
      </c>
      <c r="D1055" s="1">
        <v>0.0</v>
      </c>
      <c r="E1055" s="1" t="s">
        <v>45</v>
      </c>
      <c r="F1055" s="1" t="s">
        <v>18</v>
      </c>
      <c r="G1055" s="1" t="s">
        <v>19</v>
      </c>
      <c r="H1055" s="1" t="s">
        <v>5964</v>
      </c>
      <c r="I1055" s="1" t="s">
        <v>5965</v>
      </c>
      <c r="J1055" s="1" t="s">
        <v>5966</v>
      </c>
      <c r="K1055" s="1" t="s">
        <v>5967</v>
      </c>
      <c r="L1055" s="1">
        <v>-3.0</v>
      </c>
      <c r="M1055" s="1">
        <v>2.2144166666666667</v>
      </c>
      <c r="N1055" s="1">
        <v>8.121933333333333</v>
      </c>
      <c r="O1055" s="1" t="s">
        <v>3396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>
      <c r="A1056" s="1" t="s">
        <v>15</v>
      </c>
      <c r="B1056" s="1" t="s">
        <v>16</v>
      </c>
      <c r="C1056" s="1">
        <v>344.0</v>
      </c>
      <c r="D1056" s="1">
        <v>0.0</v>
      </c>
      <c r="E1056" s="1" t="s">
        <v>4377</v>
      </c>
      <c r="F1056" s="1" t="s">
        <v>18</v>
      </c>
      <c r="G1056" s="1" t="s">
        <v>35</v>
      </c>
      <c r="H1056" s="1" t="s">
        <v>5968</v>
      </c>
      <c r="I1056" s="1" t="s">
        <v>5969</v>
      </c>
      <c r="J1056" s="1" t="s">
        <v>5970</v>
      </c>
      <c r="K1056" s="1" t="s">
        <v>5971</v>
      </c>
      <c r="L1056" s="1">
        <v>1.0</v>
      </c>
      <c r="M1056" s="1">
        <v>0.010266666666666667</v>
      </c>
      <c r="N1056" s="1">
        <v>9.341083333333334</v>
      </c>
      <c r="O1056" s="1" t="s">
        <v>3396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>
      <c r="A1057" s="1" t="s">
        <v>25</v>
      </c>
      <c r="B1057" s="1" t="s">
        <v>26</v>
      </c>
      <c r="C1057" s="1">
        <v>329.0</v>
      </c>
      <c r="D1057" s="1">
        <v>0.0</v>
      </c>
      <c r="E1057" s="2"/>
      <c r="F1057" s="1" t="s">
        <v>27</v>
      </c>
      <c r="G1057" s="1" t="s">
        <v>19</v>
      </c>
      <c r="H1057" s="1" t="s">
        <v>5972</v>
      </c>
      <c r="I1057" s="1" t="s">
        <v>5973</v>
      </c>
      <c r="J1057" s="1" t="s">
        <v>5973</v>
      </c>
      <c r="K1057" s="2"/>
      <c r="L1057" s="1">
        <v>-7.0</v>
      </c>
      <c r="M1057" s="1"/>
      <c r="N1057" s="1">
        <v>7.848616666666667</v>
      </c>
      <c r="O1057" s="1" t="s">
        <v>3372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>
      <c r="A1058" s="1" t="s">
        <v>25</v>
      </c>
      <c r="B1058" s="1" t="s">
        <v>26</v>
      </c>
      <c r="C1058" s="1">
        <v>538.0</v>
      </c>
      <c r="D1058" s="1">
        <v>0.0</v>
      </c>
      <c r="E1058" s="2"/>
      <c r="F1058" s="1" t="s">
        <v>27</v>
      </c>
      <c r="G1058" s="1" t="s">
        <v>19</v>
      </c>
      <c r="H1058" s="1" t="s">
        <v>5974</v>
      </c>
      <c r="I1058" s="1" t="s">
        <v>5975</v>
      </c>
      <c r="J1058" s="1" t="s">
        <v>5975</v>
      </c>
      <c r="K1058" s="2"/>
      <c r="L1058" s="1">
        <v>-10.0</v>
      </c>
      <c r="M1058" s="1"/>
      <c r="N1058" s="1">
        <v>7.949866666666667</v>
      </c>
      <c r="O1058" s="1" t="s">
        <v>3372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>
      <c r="A1059" s="1" t="s">
        <v>15</v>
      </c>
      <c r="B1059" s="1" t="s">
        <v>16</v>
      </c>
      <c r="C1059" s="1">
        <v>243.0</v>
      </c>
      <c r="D1059" s="1">
        <v>56.0</v>
      </c>
      <c r="E1059" s="2"/>
      <c r="F1059" s="1" t="s">
        <v>39</v>
      </c>
      <c r="G1059" s="1" t="s">
        <v>19</v>
      </c>
      <c r="H1059" s="1" t="s">
        <v>5976</v>
      </c>
      <c r="I1059" s="1" t="s">
        <v>5977</v>
      </c>
      <c r="J1059" s="1" t="s">
        <v>2302</v>
      </c>
      <c r="K1059" s="2"/>
      <c r="L1059" s="1">
        <v>719.0</v>
      </c>
      <c r="M1059" s="1"/>
      <c r="N1059" s="1">
        <v>37.940866666666665</v>
      </c>
      <c r="O1059" s="1" t="s">
        <v>3396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>
      <c r="A1060" s="1" t="s">
        <v>15</v>
      </c>
      <c r="B1060" s="1" t="s">
        <v>16</v>
      </c>
      <c r="C1060" s="1">
        <v>464.0</v>
      </c>
      <c r="D1060" s="1">
        <v>69.0</v>
      </c>
      <c r="E1060" s="1" t="s">
        <v>4377</v>
      </c>
      <c r="F1060" s="1" t="s">
        <v>18</v>
      </c>
      <c r="G1060" s="1" t="s">
        <v>19</v>
      </c>
      <c r="H1060" s="1" t="s">
        <v>5978</v>
      </c>
      <c r="I1060" s="1" t="s">
        <v>5979</v>
      </c>
      <c r="J1060" s="1" t="s">
        <v>5980</v>
      </c>
      <c r="K1060" s="1" t="s">
        <v>5981</v>
      </c>
      <c r="L1060" s="1">
        <v>0.0</v>
      </c>
      <c r="M1060" s="1">
        <v>0.005933333333333333</v>
      </c>
      <c r="N1060" s="1">
        <v>18.07475</v>
      </c>
      <c r="O1060" s="1" t="s">
        <v>3396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>
      <c r="A1061" s="1" t="s">
        <v>55</v>
      </c>
      <c r="B1061" s="1" t="s">
        <v>26</v>
      </c>
      <c r="C1061" s="1">
        <v>329.0</v>
      </c>
      <c r="D1061" s="1">
        <v>0.0</v>
      </c>
      <c r="E1061" s="1" t="s">
        <v>4618</v>
      </c>
      <c r="F1061" s="1" t="s">
        <v>27</v>
      </c>
      <c r="G1061" s="1" t="s">
        <v>19</v>
      </c>
      <c r="H1061" s="1" t="s">
        <v>5982</v>
      </c>
      <c r="I1061" s="1" t="s">
        <v>5983</v>
      </c>
      <c r="J1061" s="1" t="s">
        <v>5983</v>
      </c>
      <c r="K1061" s="2"/>
      <c r="L1061" s="1">
        <v>-6.0</v>
      </c>
      <c r="M1061" s="1"/>
      <c r="N1061" s="1">
        <v>8.381133333333333</v>
      </c>
      <c r="O1061" s="1" t="s">
        <v>3372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>
      <c r="A1062" s="1" t="s">
        <v>15</v>
      </c>
      <c r="B1062" s="1" t="s">
        <v>16</v>
      </c>
      <c r="C1062" s="1">
        <v>446.0</v>
      </c>
      <c r="D1062" s="1">
        <v>112.0</v>
      </c>
      <c r="E1062" s="2"/>
      <c r="F1062" s="1" t="s">
        <v>39</v>
      </c>
      <c r="G1062" s="1" t="s">
        <v>19</v>
      </c>
      <c r="H1062" s="1" t="s">
        <v>5984</v>
      </c>
      <c r="I1062" s="1" t="s">
        <v>5985</v>
      </c>
      <c r="J1062" s="1" t="s">
        <v>2302</v>
      </c>
      <c r="K1062" s="2"/>
      <c r="L1062" s="1">
        <v>763.0</v>
      </c>
      <c r="M1062" s="1"/>
      <c r="N1062" s="1">
        <v>14.76195</v>
      </c>
      <c r="O1062" s="1" t="s">
        <v>3396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>
      <c r="A1063" s="1" t="s">
        <v>44</v>
      </c>
      <c r="B1063" s="1" t="s">
        <v>16</v>
      </c>
      <c r="C1063" s="1">
        <v>289.0</v>
      </c>
      <c r="D1063" s="1">
        <v>0.0</v>
      </c>
      <c r="E1063" s="1" t="s">
        <v>45</v>
      </c>
      <c r="F1063" s="1" t="s">
        <v>27</v>
      </c>
      <c r="G1063" s="1" t="s">
        <v>19</v>
      </c>
      <c r="H1063" s="1" t="s">
        <v>5986</v>
      </c>
      <c r="I1063" s="1" t="s">
        <v>5987</v>
      </c>
      <c r="J1063" s="1" t="s">
        <v>5987</v>
      </c>
      <c r="K1063" s="2"/>
      <c r="L1063" s="1">
        <v>-8.0</v>
      </c>
      <c r="M1063" s="1"/>
      <c r="N1063" s="1">
        <v>6.0075666666666665</v>
      </c>
      <c r="O1063" s="1" t="s">
        <v>3372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>
      <c r="A1064" s="1" t="s">
        <v>15</v>
      </c>
      <c r="B1064" s="1" t="s">
        <v>16</v>
      </c>
      <c r="C1064" s="1">
        <v>498.0</v>
      </c>
      <c r="D1064" s="1">
        <v>0.0</v>
      </c>
      <c r="E1064" s="1" t="s">
        <v>4377</v>
      </c>
      <c r="F1064" s="1" t="s">
        <v>18</v>
      </c>
      <c r="G1064" s="1" t="s">
        <v>19</v>
      </c>
      <c r="H1064" s="1" t="s">
        <v>5988</v>
      </c>
      <c r="I1064" s="1" t="s">
        <v>5989</v>
      </c>
      <c r="J1064" s="1" t="s">
        <v>5990</v>
      </c>
      <c r="K1064" s="1" t="s">
        <v>5991</v>
      </c>
      <c r="L1064" s="1">
        <v>3.0</v>
      </c>
      <c r="M1064" s="1">
        <v>0.005033333333333333</v>
      </c>
      <c r="N1064" s="1">
        <v>28.377116666666666</v>
      </c>
      <c r="O1064" s="1" t="s">
        <v>3396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>
      <c r="A1065" s="1" t="s">
        <v>15</v>
      </c>
      <c r="B1065" s="1" t="s">
        <v>16</v>
      </c>
      <c r="C1065" s="1">
        <v>555.0</v>
      </c>
      <c r="D1065" s="1">
        <v>0.0</v>
      </c>
      <c r="E1065" s="1" t="s">
        <v>4377</v>
      </c>
      <c r="F1065" s="1" t="s">
        <v>18</v>
      </c>
      <c r="G1065" s="1" t="s">
        <v>19</v>
      </c>
      <c r="H1065" s="1" t="s">
        <v>5992</v>
      </c>
      <c r="I1065" s="1" t="s">
        <v>5993</v>
      </c>
      <c r="J1065" s="1" t="s">
        <v>5994</v>
      </c>
      <c r="K1065" s="1" t="s">
        <v>5995</v>
      </c>
      <c r="L1065" s="1">
        <v>-5.0</v>
      </c>
      <c r="M1065" s="1">
        <v>0.0051333333333333335</v>
      </c>
      <c r="N1065" s="1">
        <v>20.010466666666666</v>
      </c>
      <c r="O1065" s="1" t="s">
        <v>3396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>
      <c r="A1066" s="1" t="s">
        <v>25</v>
      </c>
      <c r="B1066" s="1" t="s">
        <v>26</v>
      </c>
      <c r="C1066" s="1">
        <v>593.0</v>
      </c>
      <c r="D1066" s="1">
        <v>0.0</v>
      </c>
      <c r="E1066" s="2"/>
      <c r="F1066" s="1" t="s">
        <v>27</v>
      </c>
      <c r="G1066" s="1" t="s">
        <v>19</v>
      </c>
      <c r="H1066" s="1" t="s">
        <v>5996</v>
      </c>
      <c r="I1066" s="1" t="s">
        <v>5997</v>
      </c>
      <c r="J1066" s="1" t="s">
        <v>5997</v>
      </c>
      <c r="K1066" s="2"/>
      <c r="L1066" s="1">
        <v>-9.0</v>
      </c>
      <c r="M1066" s="1"/>
      <c r="N1066" s="1">
        <v>9.357533333333333</v>
      </c>
      <c r="O1066" s="1" t="s">
        <v>3372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>
      <c r="A1067" s="1" t="s">
        <v>15</v>
      </c>
      <c r="B1067" s="1" t="s">
        <v>16</v>
      </c>
      <c r="C1067" s="1">
        <v>215.0</v>
      </c>
      <c r="D1067" s="1">
        <v>54.0</v>
      </c>
      <c r="E1067" s="2"/>
      <c r="F1067" s="1" t="s">
        <v>39</v>
      </c>
      <c r="G1067" s="1" t="s">
        <v>35</v>
      </c>
      <c r="H1067" s="1" t="s">
        <v>5998</v>
      </c>
      <c r="I1067" s="1" t="s">
        <v>5999</v>
      </c>
      <c r="J1067" s="1" t="s">
        <v>2302</v>
      </c>
      <c r="K1067" s="2"/>
      <c r="L1067" s="1">
        <v>802.0</v>
      </c>
      <c r="M1067" s="1"/>
      <c r="N1067" s="1">
        <v>11.4952</v>
      </c>
      <c r="O1067" s="1" t="s">
        <v>3396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>
      <c r="A1068" s="1" t="s">
        <v>55</v>
      </c>
      <c r="B1068" s="1" t="s">
        <v>26</v>
      </c>
      <c r="C1068" s="1">
        <v>329.0</v>
      </c>
      <c r="D1068" s="1">
        <v>0.0</v>
      </c>
      <c r="E1068" s="1" t="s">
        <v>4618</v>
      </c>
      <c r="F1068" s="1" t="s">
        <v>27</v>
      </c>
      <c r="G1068" s="1" t="s">
        <v>19</v>
      </c>
      <c r="H1068" s="1" t="s">
        <v>6000</v>
      </c>
      <c r="I1068" s="1" t="s">
        <v>6001</v>
      </c>
      <c r="J1068" s="1" t="s">
        <v>6001</v>
      </c>
      <c r="K1068" s="2"/>
      <c r="L1068" s="1">
        <v>-8.0</v>
      </c>
      <c r="M1068" s="1"/>
      <c r="N1068" s="1">
        <v>6.5083166666666665</v>
      </c>
      <c r="O1068" s="1" t="s">
        <v>3372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>
      <c r="A1069" s="1" t="s">
        <v>15</v>
      </c>
      <c r="B1069" s="1" t="s">
        <v>16</v>
      </c>
      <c r="C1069" s="1">
        <v>326.0</v>
      </c>
      <c r="D1069" s="1">
        <v>0.0</v>
      </c>
      <c r="E1069" s="1" t="s">
        <v>4377</v>
      </c>
      <c r="F1069" s="1" t="s">
        <v>18</v>
      </c>
      <c r="G1069" s="1" t="s">
        <v>19</v>
      </c>
      <c r="H1069" s="1" t="s">
        <v>6002</v>
      </c>
      <c r="I1069" s="1" t="s">
        <v>6003</v>
      </c>
      <c r="J1069" s="1" t="s">
        <v>6004</v>
      </c>
      <c r="K1069" s="1" t="s">
        <v>6005</v>
      </c>
      <c r="L1069" s="1">
        <v>-10.0</v>
      </c>
      <c r="M1069" s="1">
        <v>0.006383333333333334</v>
      </c>
      <c r="N1069" s="1">
        <v>6.51415</v>
      </c>
      <c r="O1069" s="1" t="s">
        <v>3396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>
      <c r="A1070" s="1" t="s">
        <v>25</v>
      </c>
      <c r="B1070" s="1" t="s">
        <v>26</v>
      </c>
      <c r="C1070" s="1">
        <v>1808.0</v>
      </c>
      <c r="D1070" s="1">
        <v>0.0</v>
      </c>
      <c r="E1070" s="2"/>
      <c r="F1070" s="1" t="s">
        <v>27</v>
      </c>
      <c r="G1070" s="1" t="s">
        <v>19</v>
      </c>
      <c r="H1070" s="1" t="s">
        <v>6006</v>
      </c>
      <c r="I1070" s="1" t="s">
        <v>6007</v>
      </c>
      <c r="J1070" s="1" t="s">
        <v>6007</v>
      </c>
      <c r="K1070" s="2"/>
      <c r="L1070" s="1">
        <v>-4.0</v>
      </c>
      <c r="M1070" s="1"/>
      <c r="N1070" s="1">
        <v>15.045366666666666</v>
      </c>
      <c r="O1070" s="1" t="s">
        <v>3372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>
      <c r="A1071" s="1" t="s">
        <v>44</v>
      </c>
      <c r="B1071" s="1" t="s">
        <v>16</v>
      </c>
      <c r="C1071" s="1">
        <v>264.0</v>
      </c>
      <c r="D1071" s="1">
        <v>0.0</v>
      </c>
      <c r="E1071" s="1" t="s">
        <v>45</v>
      </c>
      <c r="F1071" s="1" t="s">
        <v>27</v>
      </c>
      <c r="G1071" s="1" t="s">
        <v>19</v>
      </c>
      <c r="H1071" s="1" t="s">
        <v>6008</v>
      </c>
      <c r="I1071" s="1" t="s">
        <v>6009</v>
      </c>
      <c r="J1071" s="1" t="s">
        <v>6009</v>
      </c>
      <c r="K1071" s="2"/>
      <c r="L1071" s="1">
        <v>-3.0</v>
      </c>
      <c r="M1071" s="1"/>
      <c r="N1071" s="1">
        <v>11.847266666666666</v>
      </c>
      <c r="O1071" s="1" t="s">
        <v>3372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>
      <c r="A1072" s="1" t="s">
        <v>25</v>
      </c>
      <c r="B1072" s="1" t="s">
        <v>26</v>
      </c>
      <c r="C1072" s="3">
        <v>528.0</v>
      </c>
      <c r="D1072" s="1">
        <v>0.0</v>
      </c>
      <c r="E1072" s="2"/>
      <c r="F1072" s="1" t="s">
        <v>27</v>
      </c>
      <c r="G1072" s="1" t="s">
        <v>35</v>
      </c>
      <c r="H1072" s="1" t="s">
        <v>6010</v>
      </c>
      <c r="I1072" s="1" t="s">
        <v>6011</v>
      </c>
      <c r="J1072" s="1" t="s">
        <v>6011</v>
      </c>
      <c r="K1072" s="2"/>
      <c r="L1072" s="1">
        <v>-7.0</v>
      </c>
      <c r="M1072" s="1"/>
      <c r="N1072" s="1">
        <v>10.0108</v>
      </c>
      <c r="O1072" s="1" t="s">
        <v>3372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>
      <c r="A1073" s="1" t="s">
        <v>15</v>
      </c>
      <c r="B1073" s="1" t="s">
        <v>16</v>
      </c>
      <c r="C1073" s="1">
        <v>368.0</v>
      </c>
      <c r="D1073" s="1">
        <v>0.0</v>
      </c>
      <c r="E1073" s="1" t="s">
        <v>4377</v>
      </c>
      <c r="F1073" s="1" t="s">
        <v>18</v>
      </c>
      <c r="G1073" s="1" t="s">
        <v>19</v>
      </c>
      <c r="H1073" s="1" t="s">
        <v>6012</v>
      </c>
      <c r="I1073" s="1" t="s">
        <v>6013</v>
      </c>
      <c r="J1073" s="1" t="s">
        <v>6014</v>
      </c>
      <c r="K1073" s="1" t="s">
        <v>6015</v>
      </c>
      <c r="L1073" s="1">
        <v>-8.0</v>
      </c>
      <c r="M1073" s="1">
        <v>0.0074</v>
      </c>
      <c r="N1073" s="1">
        <v>9.8337</v>
      </c>
      <c r="O1073" s="1" t="s">
        <v>3396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>
      <c r="A1074" s="1" t="s">
        <v>15</v>
      </c>
      <c r="B1074" s="1" t="s">
        <v>16</v>
      </c>
      <c r="C1074" s="3">
        <v>453.0</v>
      </c>
      <c r="D1074" s="1">
        <v>100.0</v>
      </c>
      <c r="E1074" s="1" t="s">
        <v>4377</v>
      </c>
      <c r="F1074" s="1" t="s">
        <v>18</v>
      </c>
      <c r="G1074" s="1" t="s">
        <v>19</v>
      </c>
      <c r="H1074" s="1" t="s">
        <v>6016</v>
      </c>
      <c r="I1074" s="1" t="s">
        <v>6017</v>
      </c>
      <c r="J1074" s="1" t="s">
        <v>6018</v>
      </c>
      <c r="K1074" s="1" t="s">
        <v>6019</v>
      </c>
      <c r="L1074" s="1">
        <v>-6.0</v>
      </c>
      <c r="M1074" s="1">
        <v>0.004883333333333333</v>
      </c>
      <c r="N1074" s="1">
        <v>11.6986</v>
      </c>
      <c r="O1074" s="1" t="s">
        <v>3396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>
      <c r="A1075" s="1" t="s">
        <v>25</v>
      </c>
      <c r="B1075" s="1" t="s">
        <v>26</v>
      </c>
      <c r="C1075" s="1">
        <v>384.0</v>
      </c>
      <c r="D1075" s="1">
        <v>0.0</v>
      </c>
      <c r="E1075" s="2"/>
      <c r="F1075" s="1" t="s">
        <v>27</v>
      </c>
      <c r="G1075" s="1" t="s">
        <v>19</v>
      </c>
      <c r="H1075" s="1" t="s">
        <v>6020</v>
      </c>
      <c r="I1075" s="1" t="s">
        <v>6021</v>
      </c>
      <c r="J1075" s="1" t="s">
        <v>6021</v>
      </c>
      <c r="K1075" s="2"/>
      <c r="L1075" s="1">
        <v>-7.0</v>
      </c>
      <c r="M1075" s="1"/>
      <c r="N1075" s="1">
        <v>7.7651666666666666</v>
      </c>
      <c r="O1075" s="1" t="s">
        <v>3372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>
      <c r="A1076" s="1" t="s">
        <v>15</v>
      </c>
      <c r="B1076" s="1" t="s">
        <v>16</v>
      </c>
      <c r="C1076" s="1">
        <v>247.0</v>
      </c>
      <c r="D1076" s="1">
        <v>62.0</v>
      </c>
      <c r="E1076" s="2"/>
      <c r="F1076" s="1" t="s">
        <v>39</v>
      </c>
      <c r="G1076" s="1" t="s">
        <v>35</v>
      </c>
      <c r="H1076" s="1" t="s">
        <v>6022</v>
      </c>
      <c r="I1076" s="1" t="s">
        <v>6023</v>
      </c>
      <c r="J1076" s="1" t="s">
        <v>2302</v>
      </c>
      <c r="K1076" s="2"/>
      <c r="L1076" s="1">
        <v>943.0</v>
      </c>
      <c r="M1076" s="1"/>
      <c r="N1076" s="1">
        <v>5.974266666666667</v>
      </c>
      <c r="O1076" s="1" t="s">
        <v>3396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>
      <c r="A1077" s="1" t="s">
        <v>55</v>
      </c>
      <c r="B1077" s="1" t="s">
        <v>26</v>
      </c>
      <c r="C1077" s="1">
        <v>289.0</v>
      </c>
      <c r="D1077" s="1">
        <v>0.0</v>
      </c>
      <c r="E1077" s="1" t="s">
        <v>4980</v>
      </c>
      <c r="F1077" s="1" t="s">
        <v>27</v>
      </c>
      <c r="G1077" s="1" t="s">
        <v>19</v>
      </c>
      <c r="H1077" s="1" t="s">
        <v>6024</v>
      </c>
      <c r="I1077" s="1" t="s">
        <v>6025</v>
      </c>
      <c r="J1077" s="1" t="s">
        <v>6025</v>
      </c>
      <c r="K1077" s="2"/>
      <c r="L1077" s="1">
        <v>0.0</v>
      </c>
      <c r="M1077" s="1"/>
      <c r="N1077" s="1">
        <v>14.942216666666667</v>
      </c>
      <c r="O1077" s="1" t="s">
        <v>3372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>
      <c r="A1078" s="1" t="s">
        <v>38</v>
      </c>
      <c r="B1078" s="1" t="s">
        <v>16</v>
      </c>
      <c r="C1078" s="1">
        <v>373.5</v>
      </c>
      <c r="D1078" s="1">
        <v>373.5</v>
      </c>
      <c r="E1078" s="2"/>
      <c r="F1078" s="1" t="s">
        <v>39</v>
      </c>
      <c r="G1078" s="1" t="s">
        <v>35</v>
      </c>
      <c r="H1078" s="1" t="s">
        <v>6026</v>
      </c>
      <c r="I1078" s="1" t="s">
        <v>6027</v>
      </c>
      <c r="J1078" s="1" t="s">
        <v>2302</v>
      </c>
      <c r="K1078" s="2"/>
      <c r="L1078" s="1">
        <v>992.0</v>
      </c>
      <c r="M1078" s="1"/>
      <c r="N1078" s="1">
        <v>6.106066666666667</v>
      </c>
      <c r="O1078" s="1" t="s">
        <v>43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>
      <c r="A1079" s="1" t="s">
        <v>25</v>
      </c>
      <c r="B1079" s="1" t="s">
        <v>26</v>
      </c>
      <c r="C1079" s="1">
        <v>404.0</v>
      </c>
      <c r="D1079" s="1">
        <v>0.0</v>
      </c>
      <c r="E1079" s="2"/>
      <c r="F1079" s="1" t="s">
        <v>27</v>
      </c>
      <c r="G1079" s="1" t="s">
        <v>19</v>
      </c>
      <c r="H1079" s="1" t="s">
        <v>6028</v>
      </c>
      <c r="I1079" s="1" t="s">
        <v>6029</v>
      </c>
      <c r="J1079" s="1" t="s">
        <v>6029</v>
      </c>
      <c r="K1079" s="2"/>
      <c r="L1079" s="1">
        <v>-6.0</v>
      </c>
      <c r="M1079" s="1"/>
      <c r="N1079" s="1">
        <v>8.813316666666667</v>
      </c>
      <c r="O1079" s="1" t="s">
        <v>3372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>
      <c r="A1080" s="1" t="s">
        <v>44</v>
      </c>
      <c r="B1080" s="1" t="s">
        <v>16</v>
      </c>
      <c r="C1080" s="1">
        <v>299.0</v>
      </c>
      <c r="D1080" s="1">
        <v>0.0</v>
      </c>
      <c r="E1080" s="1" t="s">
        <v>45</v>
      </c>
      <c r="F1080" s="1" t="s">
        <v>27</v>
      </c>
      <c r="G1080" s="1" t="s">
        <v>19</v>
      </c>
      <c r="H1080" s="1" t="s">
        <v>6030</v>
      </c>
      <c r="I1080" s="1" t="s">
        <v>6031</v>
      </c>
      <c r="J1080" s="1" t="s">
        <v>6031</v>
      </c>
      <c r="K1080" s="2"/>
      <c r="L1080" s="1">
        <v>-4.0</v>
      </c>
      <c r="M1080" s="1"/>
      <c r="N1080" s="1">
        <v>10.20805</v>
      </c>
      <c r="O1080" s="1" t="s">
        <v>3372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>
      <c r="A1081" s="1" t="s">
        <v>25</v>
      </c>
      <c r="B1081" s="1" t="s">
        <v>16</v>
      </c>
      <c r="C1081" s="1">
        <v>264.0</v>
      </c>
      <c r="D1081" s="1">
        <v>0.0</v>
      </c>
      <c r="E1081" s="2"/>
      <c r="F1081" s="1" t="s">
        <v>27</v>
      </c>
      <c r="G1081" s="1" t="s">
        <v>19</v>
      </c>
      <c r="H1081" s="1" t="s">
        <v>6032</v>
      </c>
      <c r="I1081" s="1" t="s">
        <v>6033</v>
      </c>
      <c r="J1081" s="1" t="s">
        <v>6033</v>
      </c>
      <c r="K1081" s="2"/>
      <c r="L1081" s="1">
        <v>-1.0</v>
      </c>
      <c r="M1081" s="1"/>
      <c r="N1081" s="1">
        <v>13.487116666666667</v>
      </c>
      <c r="O1081" s="1" t="s">
        <v>3372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>
      <c r="A1082" s="1" t="s">
        <v>38</v>
      </c>
      <c r="B1082" s="1" t="s">
        <v>16</v>
      </c>
      <c r="C1082" s="1">
        <v>238.0</v>
      </c>
      <c r="D1082" s="1">
        <v>0.0</v>
      </c>
      <c r="E1082" s="2"/>
      <c r="F1082" s="1" t="s">
        <v>39</v>
      </c>
      <c r="G1082" s="1" t="s">
        <v>35</v>
      </c>
      <c r="H1082" s="1" t="s">
        <v>6034</v>
      </c>
      <c r="I1082" s="1" t="s">
        <v>6035</v>
      </c>
      <c r="J1082" s="1" t="s">
        <v>6035</v>
      </c>
      <c r="K1082" s="2"/>
      <c r="L1082" s="1">
        <v>1.0</v>
      </c>
      <c r="M1082" s="1"/>
      <c r="N1082" s="1">
        <v>6.4267666666666665</v>
      </c>
      <c r="O1082" s="1" t="s">
        <v>43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>
      <c r="A1083" s="1" t="s">
        <v>44</v>
      </c>
      <c r="B1083" s="1" t="s">
        <v>16</v>
      </c>
      <c r="C1083" s="1">
        <v>329.0</v>
      </c>
      <c r="D1083" s="1">
        <v>0.0</v>
      </c>
      <c r="E1083" s="1" t="s">
        <v>45</v>
      </c>
      <c r="F1083" s="1" t="s">
        <v>27</v>
      </c>
      <c r="G1083" s="1" t="s">
        <v>19</v>
      </c>
      <c r="H1083" s="1" t="s">
        <v>6036</v>
      </c>
      <c r="I1083" s="1" t="s">
        <v>6037</v>
      </c>
      <c r="J1083" s="1" t="s">
        <v>6037</v>
      </c>
      <c r="K1083" s="2"/>
      <c r="L1083" s="1">
        <v>-2.0</v>
      </c>
      <c r="M1083" s="1"/>
      <c r="N1083" s="1">
        <v>12.471366666666666</v>
      </c>
      <c r="O1083" s="1" t="s">
        <v>3372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>
      <c r="A1084" s="1" t="s">
        <v>25</v>
      </c>
      <c r="B1084" s="1" t="s">
        <v>16</v>
      </c>
      <c r="C1084" s="1">
        <v>264.0</v>
      </c>
      <c r="D1084" s="1">
        <v>0.0</v>
      </c>
      <c r="E1084" s="2"/>
      <c r="F1084" s="1" t="s">
        <v>27</v>
      </c>
      <c r="G1084" s="1" t="s">
        <v>35</v>
      </c>
      <c r="H1084" s="1" t="s">
        <v>6038</v>
      </c>
      <c r="I1084" s="1" t="s">
        <v>6039</v>
      </c>
      <c r="J1084" s="1" t="s">
        <v>6039</v>
      </c>
      <c r="K1084" s="2"/>
      <c r="L1084" s="1">
        <v>0.0</v>
      </c>
      <c r="M1084" s="1"/>
      <c r="N1084" s="1">
        <v>15.068883333333334</v>
      </c>
      <c r="O1084" s="1" t="s">
        <v>3372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>
      <c r="A1085" s="1" t="s">
        <v>15</v>
      </c>
      <c r="B1085" s="1" t="s">
        <v>16</v>
      </c>
      <c r="C1085" s="1">
        <v>626.0</v>
      </c>
      <c r="D1085" s="1">
        <v>141.0</v>
      </c>
      <c r="E1085" s="2"/>
      <c r="F1085" s="1" t="s">
        <v>39</v>
      </c>
      <c r="G1085" s="1" t="s">
        <v>52</v>
      </c>
      <c r="H1085" s="1" t="s">
        <v>6040</v>
      </c>
      <c r="I1085" s="1" t="s">
        <v>6041</v>
      </c>
      <c r="J1085" s="1" t="s">
        <v>6041</v>
      </c>
      <c r="K1085" s="2"/>
      <c r="L1085" s="1">
        <v>-2.0</v>
      </c>
      <c r="M1085" s="1"/>
      <c r="N1085" s="1">
        <v>25.148616666666666</v>
      </c>
      <c r="O1085" s="1" t="s">
        <v>3396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>
      <c r="A1086" s="1" t="s">
        <v>44</v>
      </c>
      <c r="B1086" s="1" t="s">
        <v>16</v>
      </c>
      <c r="C1086" s="1">
        <v>264.0</v>
      </c>
      <c r="D1086" s="1">
        <v>0.0</v>
      </c>
      <c r="E1086" s="1" t="s">
        <v>45</v>
      </c>
      <c r="F1086" s="1" t="s">
        <v>27</v>
      </c>
      <c r="G1086" s="1" t="s">
        <v>19</v>
      </c>
      <c r="H1086" s="1" t="s">
        <v>6042</v>
      </c>
      <c r="I1086" s="1" t="s">
        <v>6043</v>
      </c>
      <c r="J1086" s="1" t="s">
        <v>6043</v>
      </c>
      <c r="K1086" s="2"/>
      <c r="L1086" s="1">
        <v>-8.0</v>
      </c>
      <c r="M1086" s="1"/>
      <c r="N1086" s="1">
        <v>6.174066666666667</v>
      </c>
      <c r="O1086" s="1" t="s">
        <v>3372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>
      <c r="A1087" s="1" t="s">
        <v>44</v>
      </c>
      <c r="B1087" s="1" t="s">
        <v>16</v>
      </c>
      <c r="C1087" s="1">
        <v>224.0</v>
      </c>
      <c r="D1087" s="1">
        <v>0.0</v>
      </c>
      <c r="E1087" s="1" t="s">
        <v>45</v>
      </c>
      <c r="F1087" s="1" t="s">
        <v>27</v>
      </c>
      <c r="G1087" s="1" t="s">
        <v>19</v>
      </c>
      <c r="H1087" s="1" t="s">
        <v>6044</v>
      </c>
      <c r="I1087" s="1" t="s">
        <v>6045</v>
      </c>
      <c r="J1087" s="1" t="s">
        <v>6045</v>
      </c>
      <c r="K1087" s="2"/>
      <c r="L1087" s="1">
        <v>-4.0</v>
      </c>
      <c r="M1087" s="1"/>
      <c r="N1087" s="1">
        <v>10.300933333333333</v>
      </c>
      <c r="O1087" s="1" t="s">
        <v>3372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>
      <c r="A1088" s="1" t="s">
        <v>25</v>
      </c>
      <c r="B1088" s="1" t="s">
        <v>16</v>
      </c>
      <c r="C1088" s="1">
        <v>309.0</v>
      </c>
      <c r="D1088" s="1">
        <v>0.0</v>
      </c>
      <c r="E1088" s="2"/>
      <c r="F1088" s="1" t="s">
        <v>27</v>
      </c>
      <c r="G1088" s="1" t="s">
        <v>19</v>
      </c>
      <c r="H1088" s="1" t="s">
        <v>6046</v>
      </c>
      <c r="I1088" s="1" t="s">
        <v>6047</v>
      </c>
      <c r="J1088" s="1" t="s">
        <v>6047</v>
      </c>
      <c r="K1088" s="2"/>
      <c r="L1088" s="1">
        <v>-4.0</v>
      </c>
      <c r="M1088" s="1"/>
      <c r="N1088" s="1">
        <v>10.218033333333333</v>
      </c>
      <c r="O1088" s="1" t="s">
        <v>3372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>
      <c r="A1089" s="1" t="s">
        <v>25</v>
      </c>
      <c r="B1089" s="1" t="s">
        <v>16</v>
      </c>
      <c r="C1089" s="1">
        <v>987.0</v>
      </c>
      <c r="D1089" s="1">
        <v>0.0</v>
      </c>
      <c r="E1089" s="2"/>
      <c r="F1089" s="1" t="s">
        <v>27</v>
      </c>
      <c r="G1089" s="1" t="s">
        <v>19</v>
      </c>
      <c r="H1089" s="1" t="s">
        <v>6048</v>
      </c>
      <c r="I1089" s="1" t="s">
        <v>6049</v>
      </c>
      <c r="J1089" s="1" t="s">
        <v>6049</v>
      </c>
      <c r="K1089" s="2"/>
      <c r="L1089" s="1">
        <v>0.0</v>
      </c>
      <c r="M1089" s="1"/>
      <c r="N1089" s="1">
        <v>11.9114</v>
      </c>
      <c r="O1089" s="1" t="s">
        <v>3372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>
      <c r="A1146" s="2"/>
      <c r="B1146" s="2"/>
      <c r="C1146" s="4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S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S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S1195" s="2"/>
      <c r="T1195" s="2"/>
      <c r="U1195" s="2"/>
      <c r="V1195" s="2"/>
      <c r="W1195" s="2"/>
      <c r="X1195" s="2"/>
      <c r="Y1195" s="2"/>
      <c r="Z1195" s="2"/>
      <c r="AB1195" s="2"/>
      <c r="AC1195" s="2"/>
      <c r="AD1195" s="2"/>
      <c r="AE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S1198" s="2"/>
      <c r="T1198" s="2"/>
      <c r="U1198" s="2"/>
      <c r="V1198" s="2"/>
      <c r="W1198" s="2"/>
      <c r="X1198" s="2"/>
      <c r="Y1198" s="2"/>
      <c r="Z1198" s="2"/>
      <c r="AB1198" s="2"/>
      <c r="AC1198" s="2"/>
      <c r="AD1198" s="2"/>
      <c r="AE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S1199" s="2"/>
      <c r="T1199" s="2"/>
      <c r="U1199" s="2"/>
      <c r="V1199" s="2"/>
      <c r="W1199" s="2"/>
      <c r="X1199" s="2"/>
      <c r="Y1199" s="2"/>
      <c r="Z1199" s="2"/>
      <c r="AB1199" s="2"/>
      <c r="AC1199" s="2"/>
      <c r="AD1199" s="2"/>
      <c r="AE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S1200" s="2"/>
      <c r="T1200" s="2"/>
      <c r="U1200" s="2"/>
      <c r="V1200" s="2"/>
      <c r="W1200" s="2"/>
      <c r="X1200" s="2"/>
      <c r="Y1200" s="2"/>
      <c r="Z1200" s="2"/>
      <c r="AB1200" s="2"/>
      <c r="AC1200" s="2"/>
      <c r="AD1200" s="2"/>
      <c r="AE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S1201" s="2"/>
      <c r="T1201" s="2"/>
      <c r="U1201" s="2"/>
      <c r="V1201" s="2"/>
      <c r="W1201" s="2"/>
      <c r="X1201" s="2"/>
      <c r="Y1201" s="2"/>
      <c r="Z1201" s="2"/>
      <c r="AB1201" s="2"/>
      <c r="AC1201" s="2"/>
      <c r="AD1201" s="2"/>
      <c r="AE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S1203" s="2"/>
      <c r="T1203" s="2"/>
      <c r="U1203" s="2"/>
      <c r="V1203" s="2"/>
      <c r="W1203" s="2"/>
      <c r="X1203" s="2"/>
      <c r="Y1203" s="2"/>
      <c r="Z1203" s="2"/>
      <c r="AB1203" s="2"/>
      <c r="AC1203" s="2"/>
      <c r="AD1203" s="2"/>
      <c r="AE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S1204" s="2"/>
      <c r="T1204" s="2"/>
      <c r="U1204" s="2"/>
      <c r="V1204" s="2"/>
      <c r="W1204" s="2"/>
      <c r="X1204" s="2"/>
      <c r="Y1204" s="2"/>
      <c r="Z1204" s="2"/>
      <c r="AB1204" s="2"/>
      <c r="AC1204" s="2"/>
      <c r="AD1204" s="2"/>
      <c r="AE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S1205" s="2"/>
      <c r="T1205" s="2"/>
      <c r="U1205" s="2"/>
      <c r="V1205" s="2"/>
      <c r="W1205" s="2"/>
      <c r="X1205" s="2"/>
      <c r="Y1205" s="2"/>
      <c r="Z1205" s="2"/>
      <c r="AB1205" s="2"/>
      <c r="AC1205" s="2"/>
      <c r="AD1205" s="2"/>
      <c r="AE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S1206" s="2"/>
      <c r="T1206" s="2"/>
      <c r="U1206" s="2"/>
      <c r="V1206" s="2"/>
      <c r="W1206" s="2"/>
      <c r="X1206" s="2"/>
      <c r="Y1206" s="2"/>
      <c r="Z1206" s="2"/>
      <c r="AB1206" s="2"/>
      <c r="AC1206" s="2"/>
      <c r="AD1206" s="2"/>
      <c r="AE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S1208" s="2"/>
      <c r="T1208" s="2"/>
      <c r="U1208" s="2"/>
      <c r="V1208" s="2"/>
      <c r="W1208" s="2"/>
      <c r="X1208" s="2"/>
      <c r="Y1208" s="2"/>
      <c r="Z1208" s="2"/>
      <c r="AB1208" s="2"/>
      <c r="AC1208" s="2"/>
      <c r="AD1208" s="2"/>
      <c r="AE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S1210" s="2"/>
      <c r="T1210" s="2"/>
      <c r="U1210" s="2"/>
      <c r="V1210" s="2"/>
      <c r="W1210" s="2"/>
      <c r="X1210" s="2"/>
      <c r="Y1210" s="2"/>
      <c r="Z1210" s="2"/>
      <c r="AB1210" s="2"/>
      <c r="AC1210" s="2"/>
      <c r="AD1210" s="2"/>
      <c r="AE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S1211" s="2"/>
      <c r="T1211" s="2"/>
      <c r="U1211" s="2"/>
      <c r="V1211" s="2"/>
      <c r="W1211" s="2"/>
      <c r="X1211" s="2"/>
      <c r="Y1211" s="2"/>
      <c r="Z1211" s="2"/>
      <c r="AB1211" s="2"/>
      <c r="AC1211" s="2"/>
      <c r="AD1211" s="2"/>
      <c r="AE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S1212" s="2"/>
      <c r="T1212" s="2"/>
      <c r="U1212" s="2"/>
      <c r="V1212" s="2"/>
      <c r="W1212" s="2"/>
      <c r="X1212" s="2"/>
      <c r="Y1212" s="2"/>
      <c r="Z1212" s="2"/>
      <c r="AB1212" s="2"/>
      <c r="AC1212" s="2"/>
      <c r="AD1212" s="2"/>
      <c r="AE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S1213" s="2"/>
      <c r="T1213" s="2"/>
      <c r="U1213" s="2"/>
      <c r="V1213" s="2"/>
      <c r="W1213" s="2"/>
      <c r="X1213" s="2"/>
      <c r="Y1213" s="2"/>
      <c r="Z1213" s="2"/>
      <c r="AB1213" s="2"/>
      <c r="AC1213" s="2"/>
      <c r="AD1213" s="2"/>
      <c r="AE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S1214" s="2"/>
      <c r="T1214" s="2"/>
      <c r="U1214" s="2"/>
      <c r="V1214" s="2"/>
      <c r="W1214" s="2"/>
      <c r="X1214" s="2"/>
      <c r="Y1214" s="2"/>
      <c r="Z1214" s="2"/>
      <c r="AB1214" s="2"/>
      <c r="AC1214" s="2"/>
      <c r="AD1214" s="2"/>
      <c r="AE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S1215" s="2"/>
      <c r="T1215" s="2"/>
      <c r="U1215" s="2"/>
      <c r="V1215" s="2"/>
      <c r="W1215" s="2"/>
      <c r="X1215" s="2"/>
      <c r="Y1215" s="2"/>
      <c r="Z1215" s="2"/>
      <c r="AB1215" s="2"/>
      <c r="AC1215" s="2"/>
      <c r="AD1215" s="2"/>
      <c r="AE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S1216" s="2"/>
      <c r="T1216" s="2"/>
      <c r="U1216" s="2"/>
      <c r="V1216" s="2"/>
      <c r="W1216" s="2"/>
      <c r="X1216" s="2"/>
      <c r="Y1216" s="2"/>
      <c r="Z1216" s="2"/>
      <c r="AB1216" s="2"/>
      <c r="AC1216" s="2"/>
      <c r="AD1216" s="2"/>
      <c r="AE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S1217" s="2"/>
      <c r="T1217" s="2"/>
      <c r="U1217" s="2"/>
      <c r="V1217" s="2"/>
      <c r="W1217" s="2"/>
      <c r="X1217" s="2"/>
      <c r="Y1217" s="2"/>
      <c r="Z1217" s="2"/>
      <c r="AB1217" s="2"/>
      <c r="AC1217" s="2"/>
      <c r="AD1217" s="2"/>
      <c r="AE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S1219" s="2"/>
      <c r="T1219" s="2"/>
      <c r="U1219" s="2"/>
      <c r="V1219" s="2"/>
      <c r="W1219" s="2"/>
      <c r="X1219" s="2"/>
      <c r="Y1219" s="2"/>
      <c r="Z1219" s="2"/>
      <c r="AB1219" s="2"/>
      <c r="AC1219" s="2"/>
      <c r="AD1219" s="2"/>
      <c r="AE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S1221" s="2"/>
      <c r="T1221" s="2"/>
      <c r="U1221" s="2"/>
      <c r="V1221" s="2"/>
      <c r="W1221" s="2"/>
      <c r="X1221" s="2"/>
      <c r="Y1221" s="2"/>
      <c r="Z1221" s="2"/>
      <c r="AB1221" s="2"/>
      <c r="AC1221" s="2"/>
      <c r="AD1221" s="2"/>
      <c r="AE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S1223" s="2"/>
      <c r="T1223" s="2"/>
      <c r="U1223" s="2"/>
      <c r="V1223" s="2"/>
      <c r="W1223" s="2"/>
      <c r="X1223" s="2"/>
      <c r="Y1223" s="2"/>
      <c r="Z1223" s="2"/>
      <c r="AB1223" s="2"/>
      <c r="AC1223" s="2"/>
      <c r="AD1223" s="2"/>
      <c r="AE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S1224" s="2"/>
      <c r="T1224" s="2"/>
      <c r="U1224" s="2"/>
      <c r="V1224" s="2"/>
      <c r="W1224" s="2"/>
      <c r="X1224" s="2"/>
      <c r="Y1224" s="2"/>
      <c r="Z1224" s="2"/>
      <c r="AB1224" s="2"/>
      <c r="AC1224" s="2"/>
      <c r="AD1224" s="2"/>
      <c r="AE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S1225" s="2"/>
      <c r="T1225" s="2"/>
      <c r="U1225" s="2"/>
      <c r="V1225" s="2"/>
      <c r="W1225" s="2"/>
      <c r="X1225" s="2"/>
      <c r="Y1225" s="2"/>
      <c r="Z1225" s="2"/>
      <c r="AB1225" s="2"/>
      <c r="AC1225" s="2"/>
      <c r="AD1225" s="2"/>
      <c r="AE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S1227" s="2"/>
      <c r="T1227" s="2"/>
      <c r="U1227" s="2"/>
      <c r="V1227" s="2"/>
      <c r="W1227" s="2"/>
      <c r="X1227" s="2"/>
      <c r="Y1227" s="2"/>
      <c r="Z1227" s="2"/>
      <c r="AB1227" s="2"/>
      <c r="AC1227" s="2"/>
      <c r="AD1227" s="2"/>
      <c r="AE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S1231" s="2"/>
      <c r="T1231" s="2"/>
      <c r="U1231" s="2"/>
      <c r="V1231" s="2"/>
      <c r="W1231" s="2"/>
      <c r="X1231" s="2"/>
      <c r="Y1231" s="2"/>
      <c r="Z1231" s="2"/>
      <c r="AB1231" s="2"/>
      <c r="AC1231" s="2"/>
      <c r="AD1231" s="2"/>
      <c r="AE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S1232" s="2"/>
      <c r="T1232" s="2"/>
      <c r="U1232" s="2"/>
      <c r="V1232" s="2"/>
      <c r="W1232" s="2"/>
      <c r="X1232" s="2"/>
      <c r="Y1232" s="2"/>
      <c r="Z1232" s="2"/>
      <c r="AB1232" s="2"/>
      <c r="AC1232" s="2"/>
      <c r="AD1232" s="2"/>
      <c r="AE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S1233" s="2"/>
      <c r="T1233" s="2"/>
      <c r="U1233" s="2"/>
      <c r="V1233" s="2"/>
      <c r="W1233" s="2"/>
      <c r="X1233" s="2"/>
      <c r="Y1233" s="2"/>
      <c r="Z1233" s="2"/>
      <c r="AB1233" s="2"/>
      <c r="AC1233" s="2"/>
      <c r="AD1233" s="2"/>
      <c r="AE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S1234" s="2"/>
      <c r="T1234" s="2"/>
      <c r="U1234" s="2"/>
      <c r="V1234" s="2"/>
      <c r="W1234" s="2"/>
      <c r="X1234" s="2"/>
      <c r="Y1234" s="2"/>
      <c r="Z1234" s="2"/>
      <c r="AB1234" s="2"/>
      <c r="AC1234" s="2"/>
      <c r="AD1234" s="2"/>
      <c r="AE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S1235" s="2"/>
      <c r="T1235" s="2"/>
      <c r="U1235" s="2"/>
      <c r="V1235" s="2"/>
      <c r="W1235" s="2"/>
      <c r="X1235" s="2"/>
      <c r="Y1235" s="2"/>
      <c r="Z1235" s="2"/>
      <c r="AB1235" s="2"/>
      <c r="AC1235" s="2"/>
      <c r="AD1235" s="2"/>
      <c r="AE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3206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2526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2527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2528</v>
      </c>
      <c r="B9" s="6"/>
      <c r="C9" s="6"/>
      <c r="D9" s="6"/>
      <c r="E9" s="7"/>
    </row>
    <row r="10" hidden="1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</row>
    <row r="11" hidden="1">
      <c r="A11" s="24" t="s">
        <v>2533</v>
      </c>
      <c r="B11" s="25">
        <v>835.0</v>
      </c>
      <c r="C11" s="26">
        <v>835.0</v>
      </c>
      <c r="D11" s="27">
        <f t="shared" ref="D11:D26" si="1">C11-B11</f>
        <v>0</v>
      </c>
      <c r="E11" s="40"/>
    </row>
    <row r="12" hidden="1">
      <c r="A12" s="24" t="s">
        <v>2535</v>
      </c>
      <c r="B12" s="29">
        <v>1677.0</v>
      </c>
      <c r="C12" s="26">
        <v>1677.0</v>
      </c>
      <c r="D12" s="27">
        <f t="shared" si="1"/>
        <v>0</v>
      </c>
      <c r="E12" s="40"/>
    </row>
    <row r="13" hidden="1">
      <c r="A13" s="24" t="s">
        <v>2536</v>
      </c>
      <c r="B13" s="29">
        <v>0.0</v>
      </c>
      <c r="C13" s="26"/>
      <c r="D13" s="27">
        <f t="shared" si="1"/>
        <v>0</v>
      </c>
      <c r="E13" s="40"/>
    </row>
    <row r="14" hidden="1">
      <c r="A14" s="24" t="s">
        <v>2538</v>
      </c>
      <c r="B14" s="29">
        <v>0.0</v>
      </c>
      <c r="C14" s="26"/>
      <c r="D14" s="27">
        <f t="shared" si="1"/>
        <v>0</v>
      </c>
      <c r="E14" s="40"/>
    </row>
    <row r="15" hidden="1">
      <c r="A15" s="30" t="s">
        <v>2540</v>
      </c>
      <c r="B15" s="29">
        <v>240.0</v>
      </c>
      <c r="C15" s="26">
        <v>240.0</v>
      </c>
      <c r="D15" s="27">
        <f t="shared" si="1"/>
        <v>0</v>
      </c>
      <c r="E15" s="40"/>
    </row>
    <row r="16" hidden="1">
      <c r="A16" s="30" t="s">
        <v>2541</v>
      </c>
      <c r="B16" s="29">
        <v>0.0</v>
      </c>
      <c r="C16" s="26"/>
      <c r="D16" s="27">
        <f t="shared" si="1"/>
        <v>0</v>
      </c>
      <c r="E16" s="40"/>
    </row>
    <row r="17" hidden="1">
      <c r="A17" s="30" t="s">
        <v>2543</v>
      </c>
      <c r="B17" s="29">
        <v>1500.0</v>
      </c>
      <c r="C17" s="26">
        <v>1500.0</v>
      </c>
      <c r="D17" s="27">
        <f t="shared" si="1"/>
        <v>0</v>
      </c>
      <c r="E17" s="48" t="s">
        <v>6050</v>
      </c>
    </row>
    <row r="18" hidden="1">
      <c r="A18" s="31" t="s">
        <v>2545</v>
      </c>
      <c r="B18" s="29">
        <v>0.0</v>
      </c>
      <c r="C18" s="26"/>
      <c r="D18" s="27">
        <f t="shared" si="1"/>
        <v>0</v>
      </c>
      <c r="E18" s="40"/>
    </row>
    <row r="19" hidden="1">
      <c r="A19" s="32" t="s">
        <v>2546</v>
      </c>
      <c r="B19" s="29">
        <v>4519.0</v>
      </c>
      <c r="C19" s="33">
        <f t="array" ref="C19">SUMIFS(INDIRECT(A1 &amp; " Restia!C:C"), INDIRECT(A1 &amp; " Restia!A:A"), A19, INDIRECT(A1 &amp; " Restia!B:B"), "&lt;&gt;canceled")</f>
        <v>86370</v>
      </c>
      <c r="D19" s="27">
        <f t="shared" si="1"/>
        <v>81851</v>
      </c>
      <c r="E19" s="40"/>
    </row>
    <row r="20" hidden="1">
      <c r="A20" s="32" t="s">
        <v>2547</v>
      </c>
      <c r="B20" s="29">
        <v>6664.0</v>
      </c>
      <c r="C20" s="9">
        <f t="array" ref="C20">SUMIFS( INDIRECT(A1 &amp; " Restia!C:C"), INDIRECT(A1 &amp; " Restia!A:A"), A20, INDIRECT(A1 &amp; " Restia!B:B"), "&lt;&gt;canceled" )</f>
        <v>35284</v>
      </c>
      <c r="D20" s="27">
        <f t="shared" si="1"/>
        <v>28620</v>
      </c>
      <c r="E20" s="40"/>
    </row>
    <row r="21" hidden="1">
      <c r="A21" s="32" t="s">
        <v>2548</v>
      </c>
      <c r="B21" s="29">
        <v>6188.0</v>
      </c>
      <c r="C21" s="9">
        <f t="array" ref="C21">SUMIFS( INDIRECT(A1 &amp; " Restia!C:C"), INDIRECT(A1 &amp; " Restia!A:A"), "damejidlo", INDIRECT(A1 &amp; " Restia!G:G"), "online", INDIRECT(A1 &amp; " Restia!B:B"), "&lt;&gt;canceled" )</f>
        <v>68028</v>
      </c>
      <c r="D21" s="27">
        <f t="shared" si="1"/>
        <v>61840</v>
      </c>
      <c r="E21" s="40"/>
    </row>
    <row r="22" hidden="1">
      <c r="A22" s="32" t="s">
        <v>2549</v>
      </c>
      <c r="B22" s="29">
        <v>3296.0</v>
      </c>
      <c r="C22" s="9">
        <f t="array" ref="C22">SUMIFS( INDIRECT(A1 &amp; " Restia!C:C"), INDIRECT(A1 &amp; " Restia!A:A"), "generic", INDIRECT(A1 &amp; " Restia!G:G"), "online", INDIRECT(A1 &amp; " Restia!B:B"), "&lt;&gt;canceled" )</f>
        <v>58258</v>
      </c>
      <c r="D22" s="27">
        <f t="shared" si="1"/>
        <v>54962</v>
      </c>
      <c r="E22" s="40"/>
    </row>
    <row r="23" hidden="1">
      <c r="A23" s="32" t="s">
        <v>2551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1527</v>
      </c>
      <c r="D23" s="27">
        <f t="shared" si="1"/>
        <v>1527</v>
      </c>
      <c r="E23" s="40"/>
    </row>
    <row r="24" hidden="1">
      <c r="A24" s="32" t="s">
        <v>2552</v>
      </c>
      <c r="B24" s="29">
        <v>593.0</v>
      </c>
      <c r="C24" s="9">
        <f t="array" ref="C24">SUMIFS( INDIRECT(A1 &amp; " Restia!C:C"), INDIRECT(A1 &amp; " Restia!A:A"), "damejidlo", INDIRECT(A1 &amp; " Restia!G:G"), "cash", INDIRECT(A1 &amp; " Restia!B:B"), "&lt;&gt;canceled")</f>
        <v>12408</v>
      </c>
      <c r="D24" s="27">
        <f t="shared" si="1"/>
        <v>11815</v>
      </c>
      <c r="E24" s="40"/>
    </row>
    <row r="25" hidden="1">
      <c r="A25" s="35" t="s">
        <v>2553</v>
      </c>
      <c r="B25" s="29">
        <v>24917.0</v>
      </c>
      <c r="C25" s="9">
        <f t="array" ref="C25">SUM(INDIRECT(A1 &amp; " Restia!C:C")) - SUMIFS(INDIRECT(A1 &amp; " Restia!C:C"), INDIRECT(A1 &amp; " Restia!B:B"), "canceled")</f>
        <v>294146.7</v>
      </c>
      <c r="D25" s="27">
        <f t="shared" si="1"/>
        <v>269229.7</v>
      </c>
      <c r="E25" s="40"/>
    </row>
    <row r="26" hidden="1">
      <c r="A26" s="36" t="s">
        <v>2554</v>
      </c>
      <c r="B26" s="41">
        <v>2.0</v>
      </c>
      <c r="C26" s="42">
        <f>sum(C11:C23)-C25</f>
        <v>-40427.7</v>
      </c>
      <c r="D26" s="43">
        <f t="shared" si="1"/>
        <v>-40429.7</v>
      </c>
      <c r="E26" s="44"/>
    </row>
    <row r="27" hidden="1"/>
    <row r="28" hidden="1"/>
    <row r="29" hidden="1">
      <c r="A29" s="5" t="s">
        <v>3206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2526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2527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2528</v>
      </c>
      <c r="B37" s="6"/>
      <c r="C37" s="6"/>
      <c r="D37" s="6"/>
      <c r="E37" s="7"/>
    </row>
    <row r="38" hidden="1">
      <c r="A38" s="20" t="s">
        <v>2529</v>
      </c>
      <c r="B38" s="21" t="s">
        <v>2530</v>
      </c>
      <c r="C38" s="22" t="s">
        <v>2531</v>
      </c>
      <c r="D38" s="21" t="s">
        <v>2532</v>
      </c>
      <c r="E38" s="23" t="s">
        <v>13</v>
      </c>
    </row>
    <row r="39" hidden="1">
      <c r="A39" s="24" t="s">
        <v>2533</v>
      </c>
      <c r="B39" s="25">
        <v>15515.0</v>
      </c>
      <c r="C39" s="26">
        <f>(2000*1)+(1000*3)+(500*16)+(200*21)+(100*2)+(50*3)+(20*3)+(10*5)+(5*4)+(2*4)+(1*3)</f>
        <v>17691</v>
      </c>
      <c r="D39" s="27">
        <f t="shared" ref="D39:D54" si="2">C39-B39</f>
        <v>2176</v>
      </c>
      <c r="E39" s="40"/>
    </row>
    <row r="40" hidden="1">
      <c r="A40" s="24" t="s">
        <v>2535</v>
      </c>
      <c r="B40" s="29">
        <v>3301.0</v>
      </c>
      <c r="C40" s="26">
        <f>1284+249+470+423+720+155</f>
        <v>3301</v>
      </c>
      <c r="D40" s="27">
        <f t="shared" si="2"/>
        <v>0</v>
      </c>
      <c r="E40" s="40"/>
    </row>
    <row r="41" hidden="1">
      <c r="A41" s="24" t="s">
        <v>2536</v>
      </c>
      <c r="B41" s="29">
        <v>0.0</v>
      </c>
      <c r="C41" s="26"/>
      <c r="D41" s="27">
        <f t="shared" si="2"/>
        <v>0</v>
      </c>
      <c r="E41" s="40"/>
    </row>
    <row r="42" hidden="1">
      <c r="A42" s="24" t="s">
        <v>2538</v>
      </c>
      <c r="B42" s="29">
        <v>0.0</v>
      </c>
      <c r="C42" s="26"/>
      <c r="D42" s="27">
        <f t="shared" si="2"/>
        <v>0</v>
      </c>
      <c r="E42" s="40"/>
    </row>
    <row r="43" hidden="1">
      <c r="A43" s="30" t="s">
        <v>2540</v>
      </c>
      <c r="B43" s="29">
        <v>320.0</v>
      </c>
      <c r="C43" s="26"/>
      <c r="D43" s="27">
        <f t="shared" si="2"/>
        <v>-320</v>
      </c>
      <c r="E43" s="40"/>
    </row>
    <row r="44" hidden="1">
      <c r="A44" s="30" t="s">
        <v>2541</v>
      </c>
      <c r="B44" s="29">
        <v>0.0</v>
      </c>
      <c r="C44" s="26"/>
      <c r="D44" s="27">
        <f t="shared" si="2"/>
        <v>0</v>
      </c>
      <c r="E44" s="40"/>
    </row>
    <row r="45" hidden="1">
      <c r="A45" s="30" t="s">
        <v>2543</v>
      </c>
      <c r="B45" s="29">
        <v>0.0</v>
      </c>
      <c r="C45" s="26"/>
      <c r="D45" s="27">
        <f t="shared" si="2"/>
        <v>0</v>
      </c>
      <c r="E45" s="48"/>
    </row>
    <row r="46" hidden="1">
      <c r="A46" s="31" t="s">
        <v>2545</v>
      </c>
      <c r="B46" s="29">
        <v>80.0</v>
      </c>
      <c r="C46" s="26">
        <f>40+40+40+80+80+120</f>
        <v>400</v>
      </c>
      <c r="D46" s="27">
        <f t="shared" si="2"/>
        <v>320</v>
      </c>
      <c r="E46" s="40"/>
    </row>
    <row r="47" hidden="1">
      <c r="A47" s="32" t="s">
        <v>2546</v>
      </c>
      <c r="B47" s="29">
        <v>39940.0</v>
      </c>
      <c r="C47" s="33">
        <f t="array" ref="C47">SUMIFS(INDIRECT(A29 &amp; " Restia!C:C"), INDIRECT(A29 &amp; " Restia!A:A"), A47, INDIRECT(A29 &amp; " Restia!B:B"), "&lt;&gt;canceled")</f>
        <v>86370</v>
      </c>
      <c r="D47" s="27">
        <f t="shared" si="2"/>
        <v>46430</v>
      </c>
      <c r="E47" s="40"/>
    </row>
    <row r="48" hidden="1">
      <c r="A48" s="32" t="s">
        <v>2547</v>
      </c>
      <c r="B48" s="29">
        <v>26553.0</v>
      </c>
      <c r="C48" s="9">
        <f t="array" ref="C48">SUMIFS( INDIRECT(A29 &amp; " Restia!C:C"), INDIRECT(A29 &amp; " Restia!A:A"), A48, INDIRECT(A29 &amp; " Restia!B:B"), "&lt;&gt;canceled" )</f>
        <v>35284</v>
      </c>
      <c r="D48" s="27">
        <f t="shared" si="2"/>
        <v>8731</v>
      </c>
      <c r="E48" s="40"/>
    </row>
    <row r="49" hidden="1">
      <c r="A49" s="32" t="s">
        <v>2548</v>
      </c>
      <c r="B49" s="29">
        <v>56450.0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68028</v>
      </c>
      <c r="D49" s="27">
        <f t="shared" si="2"/>
        <v>11578</v>
      </c>
      <c r="E49" s="40"/>
    </row>
    <row r="50" hidden="1">
      <c r="A50" s="32" t="s">
        <v>2549</v>
      </c>
      <c r="B50" s="29">
        <v>22638.0</v>
      </c>
      <c r="C50" s="9">
        <f t="array" ref="C50">SUMIFS( INDIRECT(A29 &amp; " Restia!C:C"), INDIRECT(A29 &amp; " Restia!A:A"), "generic", INDIRECT(A29 &amp; " Restia!G:G"), "online", INDIRECT(A29 &amp; " Restia!B:B"), "&lt;&gt;canceled" )</f>
        <v>58258</v>
      </c>
      <c r="D50" s="27">
        <f t="shared" si="2"/>
        <v>35620</v>
      </c>
      <c r="E50" s="40"/>
    </row>
    <row r="51" hidden="1">
      <c r="A51" s="32" t="s">
        <v>2551</v>
      </c>
      <c r="B51" s="29">
        <v>6273.0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1527</v>
      </c>
      <c r="D51" s="27">
        <f t="shared" si="2"/>
        <v>-4746</v>
      </c>
      <c r="E51" s="40"/>
    </row>
    <row r="52" hidden="1">
      <c r="A52" s="32" t="s">
        <v>2552</v>
      </c>
      <c r="B52" s="29">
        <v>11592.0</v>
      </c>
      <c r="C52" s="9">
        <f t="array" ref="C52">SUMIFS( INDIRECT(A29 &amp; " Restia!C:C"), INDIRECT(A29 &amp; " Restia!A:A"), "damejidlo", INDIRECT(A29 &amp; " Restia!G:G"), "cash", INDIRECT(A29 &amp; " Restia!B:B"), "&lt;&gt;canceled")</f>
        <v>12408</v>
      </c>
      <c r="D52" s="27">
        <f t="shared" si="2"/>
        <v>816</v>
      </c>
      <c r="E52" s="40"/>
    </row>
    <row r="53" hidden="1">
      <c r="A53" s="35" t="s">
        <v>2553</v>
      </c>
      <c r="B53" s="29">
        <v>173743.0</v>
      </c>
      <c r="C53" s="9">
        <f t="array" ref="C53">SUM(INDIRECT(A29 &amp; " Restia!C:C")) - SUMIFS(INDIRECT(A29 &amp; " Restia!C:C"), INDIRECT(A29 &amp; " Restia!B:B"), "canceled")</f>
        <v>294146.7</v>
      </c>
      <c r="D53" s="27">
        <f t="shared" si="2"/>
        <v>120403.7</v>
      </c>
      <c r="E53" s="40"/>
    </row>
    <row r="54" hidden="1">
      <c r="A54" s="36" t="s">
        <v>2554</v>
      </c>
      <c r="B54" s="41">
        <v>-2673.0</v>
      </c>
      <c r="C54" s="42">
        <f>sum(C39:C51)-C53</f>
        <v>-23287.7</v>
      </c>
      <c r="D54" s="43">
        <f t="shared" si="2"/>
        <v>-20614.7</v>
      </c>
      <c r="E54" s="44"/>
    </row>
    <row r="55" hidden="1"/>
    <row r="56" hidden="1"/>
    <row r="57" hidden="1">
      <c r="A57" s="5" t="s">
        <v>3206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2526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2527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2528</v>
      </c>
      <c r="B65" s="6"/>
      <c r="C65" s="6"/>
      <c r="D65" s="6"/>
      <c r="E65" s="7"/>
    </row>
    <row r="66" hidden="1">
      <c r="A66" s="20" t="s">
        <v>2529</v>
      </c>
      <c r="B66" s="21" t="s">
        <v>2530</v>
      </c>
      <c r="C66" s="22" t="s">
        <v>2531</v>
      </c>
      <c r="D66" s="21" t="s">
        <v>2532</v>
      </c>
      <c r="E66" s="23" t="s">
        <v>13</v>
      </c>
    </row>
    <row r="67" hidden="1">
      <c r="A67" s="24" t="s">
        <v>2533</v>
      </c>
      <c r="B67" s="25">
        <v>22860.0</v>
      </c>
      <c r="C67" s="26">
        <f>(2000*0)+(1000*10)+(500*15)+(200*24)+(100*2)+(50*2)+(20*7)+(10*8)+(5*6)+(2*4)+(1*2)</f>
        <v>22860</v>
      </c>
      <c r="D67" s="27">
        <f t="shared" ref="D67:D82" si="3">C67-B67</f>
        <v>0</v>
      </c>
      <c r="E67" s="40"/>
    </row>
    <row r="68" hidden="1">
      <c r="A68" s="24" t="s">
        <v>2535</v>
      </c>
      <c r="B68" s="29">
        <v>5728.0</v>
      </c>
      <c r="C68" s="26">
        <f>213+238+2233+428+1719+897</f>
        <v>5728</v>
      </c>
      <c r="D68" s="27">
        <f t="shared" si="3"/>
        <v>0</v>
      </c>
      <c r="E68" s="40"/>
    </row>
    <row r="69" hidden="1">
      <c r="A69" s="24" t="s">
        <v>2536</v>
      </c>
      <c r="B69" s="25">
        <v>0.0</v>
      </c>
      <c r="C69" s="26"/>
      <c r="D69" s="27">
        <f t="shared" si="3"/>
        <v>0</v>
      </c>
      <c r="E69" s="40"/>
    </row>
    <row r="70" hidden="1">
      <c r="A70" s="24" t="s">
        <v>2538</v>
      </c>
      <c r="B70" s="29">
        <v>0.0</v>
      </c>
      <c r="C70" s="26"/>
      <c r="D70" s="27">
        <f t="shared" si="3"/>
        <v>0</v>
      </c>
      <c r="E70" s="40"/>
    </row>
    <row r="71" hidden="1">
      <c r="A71" s="30" t="s">
        <v>2540</v>
      </c>
      <c r="B71" s="29">
        <v>160.0</v>
      </c>
      <c r="C71" s="26"/>
      <c r="D71" s="27">
        <f t="shared" si="3"/>
        <v>-160</v>
      </c>
      <c r="E71" s="40"/>
    </row>
    <row r="72" hidden="1">
      <c r="A72" s="30" t="s">
        <v>2541</v>
      </c>
      <c r="B72" s="29">
        <v>110.0</v>
      </c>
      <c r="C72" s="26">
        <v>110.0</v>
      </c>
      <c r="D72" s="27">
        <f t="shared" si="3"/>
        <v>0</v>
      </c>
      <c r="E72" s="40"/>
    </row>
    <row r="73" hidden="1">
      <c r="A73" s="30" t="s">
        <v>2543</v>
      </c>
      <c r="B73" s="29">
        <v>0.0</v>
      </c>
      <c r="C73" s="26"/>
      <c r="D73" s="27">
        <f t="shared" si="3"/>
        <v>0</v>
      </c>
      <c r="E73" s="48"/>
    </row>
    <row r="74" hidden="1">
      <c r="A74" s="31" t="s">
        <v>2545</v>
      </c>
      <c r="B74" s="29">
        <v>840.0</v>
      </c>
      <c r="C74" s="26">
        <f>240+200+80+200+120+160</f>
        <v>1000</v>
      </c>
      <c r="D74" s="27">
        <f t="shared" si="3"/>
        <v>160</v>
      </c>
      <c r="E74" s="40"/>
    </row>
    <row r="75" hidden="1">
      <c r="A75" s="32" t="s">
        <v>2546</v>
      </c>
      <c r="B75" s="29">
        <v>53500.0</v>
      </c>
      <c r="C75" s="33">
        <f t="array" ref="C75">SUMIFS(INDIRECT(A57 &amp; " Restia!C:C"), INDIRECT(A57 &amp; " Restia!A:A"), A75, INDIRECT(A57 &amp; " Restia!B:B"), "&lt;&gt;canceled")</f>
        <v>86370</v>
      </c>
      <c r="D75" s="27">
        <f t="shared" si="3"/>
        <v>32870</v>
      </c>
      <c r="E75" s="40"/>
    </row>
    <row r="76" hidden="1">
      <c r="A76" s="32" t="s">
        <v>2547</v>
      </c>
      <c r="B76" s="29">
        <v>16312.0</v>
      </c>
      <c r="C76" s="9">
        <f t="array" ref="C76">SUMIFS( INDIRECT(A57 &amp; " Restia!C:C"), INDIRECT(A57 &amp; " Restia!A:A"), A76, INDIRECT(A57 &amp; " Restia!B:B"), "&lt;&gt;canceled" )</f>
        <v>35284</v>
      </c>
      <c r="D76" s="27">
        <f t="shared" si="3"/>
        <v>18972</v>
      </c>
      <c r="E76" s="40"/>
    </row>
    <row r="77" hidden="1">
      <c r="A77" s="32" t="s">
        <v>2548</v>
      </c>
      <c r="B77" s="29">
        <v>69851.5</v>
      </c>
      <c r="C77" s="9">
        <f t="array" ref="C77">SUMIFS( INDIRECT(A57 &amp; " Restia!C:C"), INDIRECT(A57 &amp; " Restia!A:A"), "damejidlo", INDIRECT(A57 &amp; " Restia!G:G"), "online", INDIRECT(A57 &amp; " Restia!B:B"), "&lt;&gt;canceled" )</f>
        <v>68028</v>
      </c>
      <c r="D77" s="27">
        <f t="shared" si="3"/>
        <v>-1823.5</v>
      </c>
      <c r="E77" s="40"/>
    </row>
    <row r="78" hidden="1">
      <c r="A78" s="32" t="s">
        <v>2549</v>
      </c>
      <c r="B78" s="29">
        <v>29084.0</v>
      </c>
      <c r="C78" s="9">
        <f t="array" ref="C78">SUMIFS( INDIRECT(A57 &amp; " Restia!C:C"), INDIRECT(A57 &amp; " Restia!A:A"), "generic", INDIRECT(A57 &amp; " Restia!G:G"), "online", INDIRECT(A57 &amp; " Restia!B:B"), "&lt;&gt;canceled" )</f>
        <v>58258</v>
      </c>
      <c r="D78" s="27">
        <f t="shared" si="3"/>
        <v>29174</v>
      </c>
      <c r="E78" s="40"/>
    </row>
    <row r="79" hidden="1">
      <c r="A79" s="32" t="s">
        <v>2551</v>
      </c>
      <c r="B79" s="29">
        <v>3610.5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1527</v>
      </c>
      <c r="D79" s="27">
        <f t="shared" si="3"/>
        <v>-2083.5</v>
      </c>
      <c r="E79" s="40"/>
    </row>
    <row r="80" hidden="1">
      <c r="A80" s="32" t="s">
        <v>2552</v>
      </c>
      <c r="B80" s="29">
        <v>14908.0</v>
      </c>
      <c r="C80" s="9">
        <f t="array" ref="C80">SUMIFS( INDIRECT(A57 &amp; " Restia!C:C"), INDIRECT(A57 &amp; " Restia!A:A"), "damejidlo", INDIRECT(A57 &amp; " Restia!G:G"), "cash", INDIRECT(A57 &amp; " Restia!B:B"), "&lt;&gt;canceled")</f>
        <v>12408</v>
      </c>
      <c r="D80" s="27">
        <f t="shared" si="3"/>
        <v>-2500</v>
      </c>
      <c r="E80" s="40"/>
    </row>
    <row r="81" hidden="1">
      <c r="A81" s="35" t="s">
        <v>2553</v>
      </c>
      <c r="B81" s="29">
        <v>202056.0</v>
      </c>
      <c r="C81" s="9">
        <f t="array" ref="C81">SUM(INDIRECT(A57 &amp; " Restia!C:C")) - SUMIFS(INDIRECT(A57 &amp; " Restia!C:C"), INDIRECT(A57 &amp; " Restia!B:B"), "canceled")</f>
        <v>294146.7</v>
      </c>
      <c r="D81" s="27">
        <f t="shared" si="3"/>
        <v>92090.7</v>
      </c>
      <c r="E81" s="40"/>
    </row>
    <row r="82" hidden="1">
      <c r="A82" s="36" t="s">
        <v>2554</v>
      </c>
      <c r="B82" s="41">
        <v>0.0</v>
      </c>
      <c r="C82" s="42">
        <f>sum(C67:C79)-C81</f>
        <v>-14981.7</v>
      </c>
      <c r="D82" s="43">
        <f t="shared" si="3"/>
        <v>-14981.7</v>
      </c>
      <c r="E82" s="44"/>
    </row>
    <row r="83" hidden="1"/>
    <row r="84" hidden="1"/>
    <row r="85" hidden="1">
      <c r="A85" s="5" t="s">
        <v>3206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2526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2527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2528</v>
      </c>
      <c r="B93" s="6"/>
      <c r="C93" s="6"/>
      <c r="D93" s="6"/>
      <c r="E93" s="7"/>
    </row>
    <row r="94" hidden="1">
      <c r="A94" s="20" t="s">
        <v>2529</v>
      </c>
      <c r="B94" s="21" t="s">
        <v>2530</v>
      </c>
      <c r="C94" s="22" t="s">
        <v>2531</v>
      </c>
      <c r="D94" s="21" t="s">
        <v>2532</v>
      </c>
      <c r="E94" s="23" t="s">
        <v>13</v>
      </c>
    </row>
    <row r="95" hidden="1">
      <c r="A95" s="24" t="s">
        <v>2533</v>
      </c>
      <c r="B95" s="25">
        <v>21612.0</v>
      </c>
      <c r="C95" s="26">
        <f>(2000*1)+(1000*7)+(500*11)+(200*13)+(100*0)+(50*0)+(20*0)+(10*1)+(5*0)+(2*1)+(1*0)</f>
        <v>17112</v>
      </c>
      <c r="D95" s="27">
        <f t="shared" ref="D95:D110" si="4">C95-B95</f>
        <v>-4500</v>
      </c>
      <c r="E95" s="40"/>
    </row>
    <row r="96" hidden="1">
      <c r="A96" s="24" t="s">
        <v>2535</v>
      </c>
      <c r="B96" s="29">
        <v>4496.0</v>
      </c>
      <c r="C96" s="26">
        <f>653+45+690+987+966+656+499</f>
        <v>4496</v>
      </c>
      <c r="D96" s="27">
        <f t="shared" si="4"/>
        <v>0</v>
      </c>
      <c r="E96" s="40"/>
    </row>
    <row r="97" hidden="1">
      <c r="A97" s="24" t="s">
        <v>2536</v>
      </c>
      <c r="B97" s="25">
        <v>560.0</v>
      </c>
      <c r="C97" s="26">
        <f>140+140+140+140</f>
        <v>560</v>
      </c>
      <c r="D97" s="27">
        <f t="shared" si="4"/>
        <v>0</v>
      </c>
      <c r="E97" s="40"/>
    </row>
    <row r="98" hidden="1">
      <c r="A98" s="24" t="s">
        <v>2538</v>
      </c>
      <c r="B98" s="29">
        <v>500.0</v>
      </c>
      <c r="C98" s="26">
        <v>500.0</v>
      </c>
      <c r="D98" s="27">
        <f t="shared" si="4"/>
        <v>0</v>
      </c>
      <c r="E98" s="40"/>
    </row>
    <row r="99" hidden="1">
      <c r="A99" s="30" t="s">
        <v>2540</v>
      </c>
      <c r="B99" s="29">
        <v>0.0</v>
      </c>
      <c r="C99" s="26"/>
      <c r="D99" s="27">
        <f t="shared" si="4"/>
        <v>0</v>
      </c>
      <c r="E99" s="40"/>
    </row>
    <row r="100" hidden="1">
      <c r="A100" s="30" t="s">
        <v>2541</v>
      </c>
      <c r="B100" s="29">
        <v>0.0</v>
      </c>
      <c r="C100" s="26"/>
      <c r="D100" s="27">
        <f t="shared" si="4"/>
        <v>0</v>
      </c>
      <c r="E100" s="40"/>
    </row>
    <row r="101" hidden="1">
      <c r="A101" s="30" t="s">
        <v>2543</v>
      </c>
      <c r="B101" s="29">
        <v>1114.0</v>
      </c>
      <c r="C101" s="26">
        <f>373+213+488+40</f>
        <v>1114</v>
      </c>
      <c r="D101" s="27">
        <f t="shared" si="4"/>
        <v>0</v>
      </c>
      <c r="E101" s="48"/>
    </row>
    <row r="102" hidden="1">
      <c r="A102" s="31" t="s">
        <v>2545</v>
      </c>
      <c r="B102" s="29">
        <v>600.0</v>
      </c>
      <c r="C102" s="26">
        <f>40+40+160+280+80</f>
        <v>600</v>
      </c>
      <c r="D102" s="27">
        <f t="shared" si="4"/>
        <v>0</v>
      </c>
      <c r="E102" s="40"/>
    </row>
    <row r="103" hidden="1">
      <c r="A103" s="32" t="s">
        <v>2546</v>
      </c>
      <c r="B103" s="29">
        <v>40468.0</v>
      </c>
      <c r="C103" s="33">
        <f t="array" ref="C103">SUMIFS(INDIRECT(A85 &amp; " Restia!C:C"), INDIRECT(A85 &amp; " Restia!A:A"), A103, INDIRECT(A85 &amp; " Restia!B:B"), "&lt;&gt;canceled")</f>
        <v>86370</v>
      </c>
      <c r="D103" s="27">
        <f t="shared" si="4"/>
        <v>45902</v>
      </c>
      <c r="E103" s="40"/>
    </row>
    <row r="104" hidden="1">
      <c r="A104" s="32" t="s">
        <v>2547</v>
      </c>
      <c r="B104" s="29">
        <v>28194.0</v>
      </c>
      <c r="C104" s="9">
        <f t="array" ref="C104">SUMIFS( INDIRECT(A85 &amp; " Restia!C:C"), INDIRECT(A85 &amp; " Restia!A:A"), A104, INDIRECT(A85 &amp; " Restia!B:B"), "&lt;&gt;canceled" )</f>
        <v>35284</v>
      </c>
      <c r="D104" s="27">
        <f t="shared" si="4"/>
        <v>7090</v>
      </c>
      <c r="E104" s="40"/>
    </row>
    <row r="105" hidden="1">
      <c r="A105" s="32" t="s">
        <v>2548</v>
      </c>
      <c r="B105" s="29">
        <v>62704.5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68028</v>
      </c>
      <c r="D105" s="27">
        <f t="shared" si="4"/>
        <v>5323.5</v>
      </c>
      <c r="E105" s="40"/>
    </row>
    <row r="106" hidden="1">
      <c r="A106" s="32" t="s">
        <v>2549</v>
      </c>
      <c r="B106" s="29">
        <v>18419.0</v>
      </c>
      <c r="C106" s="9">
        <f t="array" ref="C106">SUMIFS( INDIRECT(A85 &amp; " Restia!C:C"), INDIRECT(A85 &amp; " Restia!A:A"), "generic", INDIRECT(A85 &amp; " Restia!G:G"), "online", INDIRECT(A85 &amp; " Restia!B:B"), "&lt;&gt;canceled" )</f>
        <v>58258</v>
      </c>
      <c r="D106" s="27">
        <f t="shared" si="4"/>
        <v>39839</v>
      </c>
      <c r="E106" s="40"/>
    </row>
    <row r="107" hidden="1">
      <c r="A107" s="32" t="s">
        <v>2551</v>
      </c>
      <c r="B107" s="29">
        <v>3642.0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1527</v>
      </c>
      <c r="D107" s="27">
        <f t="shared" si="4"/>
        <v>-2115</v>
      </c>
      <c r="E107" s="40"/>
    </row>
    <row r="108" hidden="1">
      <c r="A108" s="32" t="s">
        <v>2552</v>
      </c>
      <c r="B108" s="29">
        <v>14405.0</v>
      </c>
      <c r="C108" s="9">
        <f t="array" ref="C108">SUMIFS( INDIRECT(A85 &amp; " Restia!C:C"), INDIRECT(A85 &amp; " Restia!A:A"), "damejidlo", INDIRECT(A85 &amp; " Restia!G:G"), "cash", INDIRECT(A85 &amp; " Restia!B:B"), "&lt;&gt;canceled")</f>
        <v>12408</v>
      </c>
      <c r="D108" s="27">
        <f t="shared" si="4"/>
        <v>-1997</v>
      </c>
      <c r="E108" s="40"/>
    </row>
    <row r="109" hidden="1">
      <c r="A109" s="35" t="s">
        <v>2553</v>
      </c>
      <c r="B109" s="29">
        <v>182308.25</v>
      </c>
      <c r="C109" s="9">
        <f t="array" ref="C109">SUM(INDIRECT(A85 &amp; " Restia!C:C")) - SUMIFS(INDIRECT(A85 &amp; " Restia!C:C"), INDIRECT(A85 &amp; " Restia!B:B"), "canceled")</f>
        <v>294146.7</v>
      </c>
      <c r="D109" s="27">
        <f t="shared" si="4"/>
        <v>111838.45</v>
      </c>
      <c r="E109" s="40"/>
    </row>
    <row r="110" hidden="1">
      <c r="A110" s="36" t="s">
        <v>2554</v>
      </c>
      <c r="B110" s="41">
        <v>1.25</v>
      </c>
      <c r="C110" s="42">
        <f>sum(C95:C107)-C109</f>
        <v>-20297.7</v>
      </c>
      <c r="D110" s="43">
        <f t="shared" si="4"/>
        <v>-20298.95</v>
      </c>
      <c r="E110" s="44"/>
    </row>
    <row r="111" hidden="1"/>
    <row r="112" hidden="1"/>
    <row r="113" hidden="1">
      <c r="A113" s="5" t="s">
        <v>3206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2526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45558.0</v>
      </c>
      <c r="B117" s="6"/>
      <c r="C117" s="14" t="s">
        <v>2527</v>
      </c>
      <c r="D117" s="15">
        <v>45564.0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2528</v>
      </c>
      <c r="B121" s="6"/>
      <c r="C121" s="6"/>
      <c r="D121" s="6"/>
      <c r="E121" s="7"/>
    </row>
    <row r="122" hidden="1">
      <c r="A122" s="20" t="s">
        <v>2529</v>
      </c>
      <c r="B122" s="21" t="s">
        <v>2530</v>
      </c>
      <c r="C122" s="22" t="s">
        <v>2531</v>
      </c>
      <c r="D122" s="21" t="s">
        <v>2532</v>
      </c>
      <c r="E122" s="23" t="s">
        <v>13</v>
      </c>
    </row>
    <row r="123" hidden="1">
      <c r="A123" s="24" t="s">
        <v>2533</v>
      </c>
      <c r="B123" s="25">
        <v>21683.0</v>
      </c>
      <c r="C123" s="26">
        <f>(2000*4)+(1000*2)+(500*13)+(200*22)+(100*7)+(50*1)+(20*1)+(10*1)+(5*0)+(2*1)+(1*1)</f>
        <v>21683</v>
      </c>
      <c r="D123" s="27">
        <f t="shared" ref="D123:D138" si="5">C123-B123</f>
        <v>0</v>
      </c>
      <c r="E123" s="40"/>
    </row>
    <row r="124" hidden="1">
      <c r="A124" s="24" t="s">
        <v>2535</v>
      </c>
      <c r="B124" s="29">
        <v>4622.0</v>
      </c>
      <c r="C124" s="26">
        <f>1240+219+524+330+1504+805</f>
        <v>4622</v>
      </c>
      <c r="D124" s="27">
        <f t="shared" si="5"/>
        <v>0</v>
      </c>
      <c r="E124" s="40"/>
    </row>
    <row r="125" hidden="1">
      <c r="A125" s="24" t="s">
        <v>2536</v>
      </c>
      <c r="B125" s="25">
        <v>200.0</v>
      </c>
      <c r="C125" s="26">
        <f>100+100</f>
        <v>200</v>
      </c>
      <c r="D125" s="27">
        <f t="shared" si="5"/>
        <v>0</v>
      </c>
      <c r="E125" s="40"/>
    </row>
    <row r="126" hidden="1">
      <c r="A126" s="24" t="s">
        <v>2538</v>
      </c>
      <c r="B126" s="29">
        <v>0.0</v>
      </c>
      <c r="C126" s="26"/>
      <c r="D126" s="27">
        <f t="shared" si="5"/>
        <v>0</v>
      </c>
      <c r="E126" s="40"/>
    </row>
    <row r="127" hidden="1">
      <c r="A127" s="30" t="s">
        <v>2540</v>
      </c>
      <c r="B127" s="29">
        <v>240.0</v>
      </c>
      <c r="C127" s="26">
        <v>240.0</v>
      </c>
      <c r="D127" s="27">
        <f t="shared" si="5"/>
        <v>0</v>
      </c>
      <c r="E127" s="48" t="s">
        <v>6051</v>
      </c>
    </row>
    <row r="128" hidden="1">
      <c r="A128" s="30" t="s">
        <v>2541</v>
      </c>
      <c r="B128" s="29">
        <v>0.0</v>
      </c>
      <c r="C128" s="26"/>
      <c r="D128" s="27">
        <f t="shared" si="5"/>
        <v>0</v>
      </c>
      <c r="E128" s="40"/>
    </row>
    <row r="129" hidden="1">
      <c r="A129" s="30" t="s">
        <v>2543</v>
      </c>
      <c r="B129" s="29">
        <v>1500.0</v>
      </c>
      <c r="C129" s="26">
        <v>1500.0</v>
      </c>
      <c r="D129" s="27">
        <f t="shared" si="5"/>
        <v>0</v>
      </c>
      <c r="E129" s="48" t="s">
        <v>6052</v>
      </c>
    </row>
    <row r="130" hidden="1">
      <c r="A130" s="31" t="s">
        <v>2545</v>
      </c>
      <c r="B130" s="29">
        <v>880.0</v>
      </c>
      <c r="C130" s="26">
        <f>160+80+40+320+280</f>
        <v>880</v>
      </c>
      <c r="D130" s="27">
        <f t="shared" si="5"/>
        <v>0</v>
      </c>
      <c r="E130" s="40"/>
    </row>
    <row r="131" hidden="1">
      <c r="A131" s="32" t="s">
        <v>2546</v>
      </c>
      <c r="B131" s="29">
        <v>41101.0</v>
      </c>
      <c r="C131" s="33">
        <f t="array" ref="C131">SUMIFS(INDIRECT(A113 &amp; " Restia!C:C"), INDIRECT(A113 &amp; " Restia!A:A"), A131, INDIRECT(A113 &amp; " Restia!B:B"), "&lt;&gt;canceled")</f>
        <v>86370</v>
      </c>
      <c r="D131" s="27">
        <f t="shared" si="5"/>
        <v>45269</v>
      </c>
      <c r="E131" s="40"/>
    </row>
    <row r="132" hidden="1">
      <c r="A132" s="32" t="s">
        <v>2547</v>
      </c>
      <c r="B132" s="29">
        <v>27059.0</v>
      </c>
      <c r="C132" s="9">
        <f t="array" ref="C132">SUMIFS( INDIRECT(A113 &amp; " Restia!C:C"), INDIRECT(A113 &amp; " Restia!A:A"), A132, INDIRECT(A113 &amp; " Restia!B:B"), "&lt;&gt;canceled" )</f>
        <v>35284</v>
      </c>
      <c r="D132" s="27">
        <f t="shared" si="5"/>
        <v>8225</v>
      </c>
      <c r="E132" s="40"/>
    </row>
    <row r="133" hidden="1">
      <c r="A133" s="32" t="s">
        <v>2548</v>
      </c>
      <c r="B133" s="29">
        <v>56169.5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68028</v>
      </c>
      <c r="D133" s="27">
        <f t="shared" si="5"/>
        <v>11858.5</v>
      </c>
      <c r="E133" s="40"/>
    </row>
    <row r="134" hidden="1">
      <c r="A134" s="32" t="s">
        <v>2549</v>
      </c>
      <c r="B134" s="29">
        <v>18833.0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58258</v>
      </c>
      <c r="D134" s="27">
        <f t="shared" si="5"/>
        <v>39425</v>
      </c>
      <c r="E134" s="40"/>
    </row>
    <row r="135" hidden="1">
      <c r="A135" s="32" t="s">
        <v>2551</v>
      </c>
      <c r="B135" s="29">
        <v>742.0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1527</v>
      </c>
      <c r="D135" s="27">
        <f t="shared" si="5"/>
        <v>785</v>
      </c>
      <c r="E135" s="40"/>
    </row>
    <row r="136" hidden="1">
      <c r="A136" s="32" t="s">
        <v>2552</v>
      </c>
      <c r="B136" s="29">
        <v>10437.0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12408</v>
      </c>
      <c r="D136" s="27">
        <f t="shared" si="5"/>
        <v>1971</v>
      </c>
      <c r="E136" s="40"/>
    </row>
    <row r="137" hidden="1">
      <c r="A137" s="35" t="s">
        <v>2553</v>
      </c>
      <c r="B137" s="29">
        <v>173029.5</v>
      </c>
      <c r="C137" s="9">
        <f t="array" ref="C137">SUM(INDIRECT(A113 &amp; " Restia!C:C")) - SUMIFS(INDIRECT(A113 &amp; " Restia!C:C"), INDIRECT(A113 &amp; " Restia!B:B"), "canceled")</f>
        <v>294146.7</v>
      </c>
      <c r="D137" s="27">
        <f t="shared" si="5"/>
        <v>121117.2</v>
      </c>
      <c r="E137" s="40"/>
    </row>
    <row r="138" hidden="1">
      <c r="A138" s="36" t="s">
        <v>2554</v>
      </c>
      <c r="B138" s="41">
        <v>0.0</v>
      </c>
      <c r="C138" s="42">
        <f>sum(C123:C135)-C137</f>
        <v>-15554.7</v>
      </c>
      <c r="D138" s="43">
        <f t="shared" si="5"/>
        <v>-15554.7</v>
      </c>
      <c r="E138" s="44"/>
    </row>
    <row r="139" hidden="1"/>
    <row r="140" hidden="1"/>
    <row r="141" hidden="1">
      <c r="A141" s="5" t="s">
        <v>3206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2526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45565.0</v>
      </c>
      <c r="B145" s="6"/>
      <c r="C145" s="14" t="s">
        <v>2527</v>
      </c>
      <c r="D145" s="15">
        <v>45565.0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Pondělí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2528</v>
      </c>
      <c r="B149" s="6"/>
      <c r="C149" s="6"/>
      <c r="D149" s="6"/>
      <c r="E149" s="7"/>
    </row>
    <row r="150" hidden="1">
      <c r="A150" s="20" t="s">
        <v>2529</v>
      </c>
      <c r="B150" s="21" t="s">
        <v>2530</v>
      </c>
      <c r="C150" s="22" t="s">
        <v>2531</v>
      </c>
      <c r="D150" s="21" t="s">
        <v>2532</v>
      </c>
      <c r="E150" s="23" t="s">
        <v>13</v>
      </c>
    </row>
    <row r="151" hidden="1">
      <c r="A151" s="24" t="s">
        <v>2533</v>
      </c>
      <c r="B151" s="25">
        <v>4367.0</v>
      </c>
      <c r="C151" s="26">
        <f>(2000*0)+(1000*2)+(500*4)+(200*1)+(100*1)+(50*1)+(20*0)+(10*1)+(5*1)+(2*1)+(1*0)</f>
        <v>4367</v>
      </c>
      <c r="D151" s="27">
        <f t="shared" ref="D151:D166" si="6">C151-B151</f>
        <v>0</v>
      </c>
      <c r="E151" s="40"/>
    </row>
    <row r="152" hidden="1">
      <c r="A152" s="24" t="s">
        <v>2535</v>
      </c>
      <c r="B152" s="29">
        <v>397.0</v>
      </c>
      <c r="C152" s="26">
        <v>397.0</v>
      </c>
      <c r="D152" s="27">
        <f t="shared" si="6"/>
        <v>0</v>
      </c>
      <c r="E152" s="40"/>
    </row>
    <row r="153" hidden="1">
      <c r="A153" s="24" t="s">
        <v>2536</v>
      </c>
      <c r="B153" s="25">
        <v>0.0</v>
      </c>
      <c r="C153" s="26"/>
      <c r="D153" s="27">
        <f t="shared" si="6"/>
        <v>0</v>
      </c>
      <c r="E153" s="40"/>
    </row>
    <row r="154" hidden="1">
      <c r="A154" s="24" t="s">
        <v>2538</v>
      </c>
      <c r="B154" s="29">
        <v>500.0</v>
      </c>
      <c r="C154" s="26">
        <v>500.0</v>
      </c>
      <c r="D154" s="27">
        <f t="shared" si="6"/>
        <v>0</v>
      </c>
      <c r="E154" s="40"/>
    </row>
    <row r="155" hidden="1">
      <c r="A155" s="30" t="s">
        <v>2540</v>
      </c>
      <c r="B155" s="29">
        <v>0.0</v>
      </c>
      <c r="C155" s="26"/>
      <c r="D155" s="27">
        <f t="shared" si="6"/>
        <v>0</v>
      </c>
      <c r="E155" s="48"/>
    </row>
    <row r="156" hidden="1">
      <c r="A156" s="30" t="s">
        <v>2541</v>
      </c>
      <c r="B156" s="29">
        <v>0.0</v>
      </c>
      <c r="C156" s="26"/>
      <c r="D156" s="27">
        <f t="shared" si="6"/>
        <v>0</v>
      </c>
      <c r="E156" s="40"/>
    </row>
    <row r="157" hidden="1">
      <c r="A157" s="30" t="s">
        <v>2543</v>
      </c>
      <c r="B157" s="29">
        <v>0.0</v>
      </c>
      <c r="C157" s="26"/>
      <c r="D157" s="27">
        <f t="shared" si="6"/>
        <v>0</v>
      </c>
      <c r="E157" s="48"/>
    </row>
    <row r="158" hidden="1">
      <c r="A158" s="31" t="s">
        <v>2545</v>
      </c>
      <c r="B158" s="29">
        <v>240.0</v>
      </c>
      <c r="C158" s="26">
        <v>240.0</v>
      </c>
      <c r="D158" s="27">
        <f t="shared" si="6"/>
        <v>0</v>
      </c>
      <c r="E158" s="40"/>
    </row>
    <row r="159" hidden="1">
      <c r="A159" s="32" t="s">
        <v>2546</v>
      </c>
      <c r="B159" s="29">
        <v>4330.0</v>
      </c>
      <c r="C159" s="33">
        <f t="array" ref="C159">SUMIFS(INDIRECT(A141 &amp; " Restia!C:C"), INDIRECT(A141 &amp; " Restia!A:A"), A159, INDIRECT(A141 &amp; " Restia!B:B"), "&lt;&gt;canceled")</f>
        <v>86370</v>
      </c>
      <c r="D159" s="27">
        <f t="shared" si="6"/>
        <v>82040</v>
      </c>
      <c r="E159" s="40"/>
    </row>
    <row r="160" hidden="1">
      <c r="A160" s="32" t="s">
        <v>2547</v>
      </c>
      <c r="B160" s="29">
        <v>3444.0</v>
      </c>
      <c r="C160" s="9">
        <f t="array" ref="C160">SUMIFS( INDIRECT(A141 &amp; " Restia!C:C"), INDIRECT(A141 &amp; " Restia!A:A"), A160, INDIRECT(A141 &amp; " Restia!B:B"), "&lt;&gt;canceled" )</f>
        <v>35284</v>
      </c>
      <c r="D160" s="27">
        <f t="shared" si="6"/>
        <v>31840</v>
      </c>
      <c r="E160" s="40"/>
    </row>
    <row r="161" hidden="1">
      <c r="A161" s="32" t="s">
        <v>2548</v>
      </c>
      <c r="B161" s="29">
        <v>5080.0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68028</v>
      </c>
      <c r="D161" s="27">
        <f t="shared" si="6"/>
        <v>62948</v>
      </c>
      <c r="E161" s="40"/>
    </row>
    <row r="162" hidden="1">
      <c r="A162" s="32" t="s">
        <v>2549</v>
      </c>
      <c r="B162" s="29">
        <v>996.0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58258</v>
      </c>
      <c r="D162" s="27">
        <f t="shared" si="6"/>
        <v>57262</v>
      </c>
      <c r="E162" s="40"/>
    </row>
    <row r="163" hidden="1">
      <c r="A163" s="32" t="s">
        <v>2551</v>
      </c>
      <c r="B163" s="29">
        <v>0.0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1527</v>
      </c>
      <c r="D163" s="27">
        <f t="shared" si="6"/>
        <v>1527</v>
      </c>
      <c r="E163" s="40"/>
    </row>
    <row r="164" hidden="1">
      <c r="A164" s="32" t="s">
        <v>2552</v>
      </c>
      <c r="B164" s="29">
        <v>2143.0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12408</v>
      </c>
      <c r="D164" s="27">
        <f t="shared" si="6"/>
        <v>10265</v>
      </c>
      <c r="E164" s="40"/>
    </row>
    <row r="165" hidden="1">
      <c r="A165" s="35" t="s">
        <v>2553</v>
      </c>
      <c r="B165" s="29">
        <v>19354.0</v>
      </c>
      <c r="C165" s="9">
        <f t="array" ref="C165">SUM(INDIRECT(A141 &amp; " Restia!C:C")) - SUMIFS(INDIRECT(A141 &amp; " Restia!C:C"), INDIRECT(A141 &amp; " Restia!B:B"), "canceled")</f>
        <v>294146.7</v>
      </c>
      <c r="D165" s="27">
        <f t="shared" si="6"/>
        <v>274792.7</v>
      </c>
      <c r="E165" s="40"/>
    </row>
    <row r="166" hidden="1">
      <c r="A166" s="36" t="s">
        <v>2554</v>
      </c>
      <c r="B166" s="41">
        <v>0.0</v>
      </c>
      <c r="C166" s="42">
        <f>sum(C151:C163)-C165</f>
        <v>-39175.7</v>
      </c>
      <c r="D166" s="43">
        <f t="shared" si="6"/>
        <v>-39175.7</v>
      </c>
      <c r="E166" s="44"/>
    </row>
    <row r="167" hidden="1"/>
    <row r="168" hidden="1"/>
    <row r="169" hidden="1">
      <c r="A169" s="5" t="s">
        <v>3206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2526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45566.0</v>
      </c>
      <c r="B173" s="6"/>
      <c r="C173" s="14" t="s">
        <v>2527</v>
      </c>
      <c r="D173" s="15">
        <v>45571.0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Úterý</v>
      </c>
      <c r="B175" s="7"/>
      <c r="C175" s="16"/>
      <c r="D175" s="18" t="str">
        <f>CHOOSE(WEEKDAY(D173), "Neděle", "Pondělí", "Úterý", "Středa", "Čtvrtek", "Pátek", "Sobota")</f>
        <v>Neděle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2528</v>
      </c>
      <c r="B177" s="6"/>
      <c r="C177" s="6"/>
      <c r="D177" s="6"/>
      <c r="E177" s="7"/>
    </row>
    <row r="178" hidden="1">
      <c r="A178" s="20" t="s">
        <v>2529</v>
      </c>
      <c r="B178" s="21" t="s">
        <v>2530</v>
      </c>
      <c r="C178" s="22" t="s">
        <v>2531</v>
      </c>
      <c r="D178" s="21" t="s">
        <v>2532</v>
      </c>
      <c r="E178" s="23" t="s">
        <v>13</v>
      </c>
    </row>
    <row r="179" hidden="1">
      <c r="A179" s="24" t="s">
        <v>2533</v>
      </c>
      <c r="B179" s="25">
        <v>17076.0</v>
      </c>
      <c r="C179" s="26">
        <v>17076.0</v>
      </c>
      <c r="D179" s="27">
        <f t="shared" ref="D179:D194" si="7">C179-B179</f>
        <v>0</v>
      </c>
      <c r="E179" s="40"/>
    </row>
    <row r="180" hidden="1">
      <c r="A180" s="24" t="s">
        <v>2535</v>
      </c>
      <c r="B180" s="29">
        <v>3609.0</v>
      </c>
      <c r="C180" s="26">
        <f>1334+933+373+660+309</f>
        <v>3609</v>
      </c>
      <c r="D180" s="27">
        <f t="shared" si="7"/>
        <v>0</v>
      </c>
      <c r="E180" s="40"/>
    </row>
    <row r="181" hidden="1">
      <c r="A181" s="24" t="s">
        <v>2536</v>
      </c>
      <c r="B181" s="25">
        <v>0.0</v>
      </c>
      <c r="C181" s="26"/>
      <c r="D181" s="27">
        <f t="shared" si="7"/>
        <v>0</v>
      </c>
      <c r="E181" s="40"/>
    </row>
    <row r="182" hidden="1">
      <c r="A182" s="24" t="s">
        <v>2538</v>
      </c>
      <c r="B182" s="29">
        <v>0.0</v>
      </c>
      <c r="C182" s="26"/>
      <c r="D182" s="27">
        <f t="shared" si="7"/>
        <v>0</v>
      </c>
      <c r="E182" s="40"/>
    </row>
    <row r="183" hidden="1">
      <c r="A183" s="30" t="s">
        <v>2540</v>
      </c>
      <c r="B183" s="29">
        <v>0.0</v>
      </c>
      <c r="C183" s="26"/>
      <c r="D183" s="27">
        <f t="shared" si="7"/>
        <v>0</v>
      </c>
      <c r="E183" s="48"/>
    </row>
    <row r="184" hidden="1">
      <c r="A184" s="30" t="s">
        <v>2541</v>
      </c>
      <c r="B184" s="29">
        <v>0.0</v>
      </c>
      <c r="C184" s="26"/>
      <c r="D184" s="27">
        <f t="shared" si="7"/>
        <v>0</v>
      </c>
      <c r="E184" s="40"/>
    </row>
    <row r="185" hidden="1">
      <c r="A185" s="30" t="s">
        <v>2543</v>
      </c>
      <c r="B185" s="29">
        <v>0.0</v>
      </c>
      <c r="C185" s="26"/>
      <c r="D185" s="27">
        <f t="shared" si="7"/>
        <v>0</v>
      </c>
      <c r="E185" s="48"/>
    </row>
    <row r="186" hidden="1">
      <c r="A186" s="31" t="s">
        <v>2545</v>
      </c>
      <c r="B186" s="29">
        <v>640.0</v>
      </c>
      <c r="C186" s="26">
        <f>280+80+40+40+200</f>
        <v>640</v>
      </c>
      <c r="D186" s="27">
        <f t="shared" si="7"/>
        <v>0</v>
      </c>
      <c r="E186" s="48" t="s">
        <v>6053</v>
      </c>
    </row>
    <row r="187" hidden="1">
      <c r="A187" s="32" t="s">
        <v>2546</v>
      </c>
      <c r="B187" s="29">
        <v>31082.0</v>
      </c>
      <c r="C187" s="33">
        <f t="array" ref="C187">SUMIFS(INDIRECT(A169 &amp; " Restia!C:C"), INDIRECT(A169 &amp; " Restia!A:A"), A187, INDIRECT(A169 &amp; " Restia!B:B"), "&lt;&gt;canceled")</f>
        <v>86370</v>
      </c>
      <c r="D187" s="27">
        <f t="shared" si="7"/>
        <v>55288</v>
      </c>
      <c r="E187" s="40"/>
    </row>
    <row r="188" hidden="1">
      <c r="A188" s="32" t="s">
        <v>2547</v>
      </c>
      <c r="B188" s="29">
        <v>27352.0</v>
      </c>
      <c r="C188" s="9">
        <f t="array" ref="C188">SUMIFS( INDIRECT(A169 &amp; " Restia!C:C"), INDIRECT(A169 &amp; " Restia!A:A"), A188, INDIRECT(A169 &amp; " Restia!B:B"), "&lt;&gt;canceled" )</f>
        <v>35284</v>
      </c>
      <c r="D188" s="27">
        <f t="shared" si="7"/>
        <v>7932</v>
      </c>
      <c r="E188" s="40"/>
    </row>
    <row r="189" hidden="1">
      <c r="A189" s="32" t="s">
        <v>2548</v>
      </c>
      <c r="B189" s="29">
        <v>49197.0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68028</v>
      </c>
      <c r="D189" s="27">
        <f t="shared" si="7"/>
        <v>18831</v>
      </c>
      <c r="E189" s="40"/>
    </row>
    <row r="190" hidden="1">
      <c r="A190" s="32" t="s">
        <v>2549</v>
      </c>
      <c r="B190" s="29">
        <v>23440.6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58258</v>
      </c>
      <c r="D190" s="27">
        <f t="shared" si="7"/>
        <v>34817.4</v>
      </c>
      <c r="E190" s="40"/>
    </row>
    <row r="191" hidden="1">
      <c r="A191" s="32" t="s">
        <v>2551</v>
      </c>
      <c r="B191" s="29">
        <v>1285.0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1527</v>
      </c>
      <c r="D191" s="27">
        <f t="shared" si="7"/>
        <v>242</v>
      </c>
      <c r="E191" s="40"/>
    </row>
    <row r="192" hidden="1">
      <c r="A192" s="32" t="s">
        <v>2552</v>
      </c>
      <c r="B192" s="29">
        <v>9204.0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12408</v>
      </c>
      <c r="D192" s="27">
        <f t="shared" si="7"/>
        <v>3204</v>
      </c>
      <c r="E192" s="40"/>
    </row>
    <row r="193" hidden="1">
      <c r="A193" s="35" t="s">
        <v>2553</v>
      </c>
      <c r="B193" s="29">
        <v>153682.4</v>
      </c>
      <c r="C193" s="9">
        <f t="array" ref="C193">SUM(INDIRECT(A169 &amp; " Restia!C:C")) - SUMIFS(INDIRECT(A169 &amp; " Restia!C:C"), INDIRECT(A169 &amp; " Restia!B:B"), "canceled")</f>
        <v>294146.7</v>
      </c>
      <c r="D193" s="27">
        <f t="shared" si="7"/>
        <v>140464.3</v>
      </c>
      <c r="E193" s="40"/>
    </row>
    <row r="194" hidden="1">
      <c r="A194" s="36" t="s">
        <v>2554</v>
      </c>
      <c r="B194" s="41">
        <v>-0.8000000000065484</v>
      </c>
      <c r="C194" s="42">
        <f>sum(C179:C191)-C193</f>
        <v>-23354.7</v>
      </c>
      <c r="D194" s="43">
        <f t="shared" si="7"/>
        <v>-23353.9</v>
      </c>
      <c r="E194" s="44"/>
    </row>
    <row r="195" hidden="1"/>
    <row r="196" hidden="1"/>
    <row r="197" hidden="1">
      <c r="A197" s="5" t="s">
        <v>3206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2526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45572.0</v>
      </c>
      <c r="B201" s="6"/>
      <c r="C201" s="14" t="s">
        <v>2527</v>
      </c>
      <c r="D201" s="15">
        <v>45578.0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Pondělí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2528</v>
      </c>
      <c r="B205" s="6"/>
      <c r="C205" s="6"/>
      <c r="D205" s="6"/>
      <c r="E205" s="7"/>
    </row>
    <row r="206" hidden="1">
      <c r="A206" s="20" t="s">
        <v>2529</v>
      </c>
      <c r="B206" s="21" t="s">
        <v>2530</v>
      </c>
      <c r="C206" s="22" t="s">
        <v>2531</v>
      </c>
      <c r="D206" s="21" t="s">
        <v>2532</v>
      </c>
      <c r="E206" s="23" t="s">
        <v>13</v>
      </c>
    </row>
    <row r="207" hidden="1">
      <c r="A207" s="24" t="s">
        <v>2533</v>
      </c>
      <c r="B207" s="25">
        <v>25873.0</v>
      </c>
      <c r="C207" s="26">
        <f>73+300+3500+22000</f>
        <v>25873</v>
      </c>
      <c r="D207" s="27">
        <f t="shared" ref="D207:D222" si="8">C207-B207</f>
        <v>0</v>
      </c>
      <c r="E207" s="40"/>
    </row>
    <row r="208" hidden="1">
      <c r="A208" s="24" t="s">
        <v>2535</v>
      </c>
      <c r="B208" s="29">
        <v>6306.0</v>
      </c>
      <c r="C208" s="26">
        <f>666+374+418+1044+582+1441+1781</f>
        <v>6306</v>
      </c>
      <c r="D208" s="27">
        <f t="shared" si="8"/>
        <v>0</v>
      </c>
      <c r="E208" s="40"/>
    </row>
    <row r="209" hidden="1">
      <c r="A209" s="24" t="s">
        <v>2536</v>
      </c>
      <c r="B209" s="25">
        <v>0.0</v>
      </c>
      <c r="C209" s="26"/>
      <c r="D209" s="27">
        <f t="shared" si="8"/>
        <v>0</v>
      </c>
      <c r="E209" s="40"/>
    </row>
    <row r="210" hidden="1">
      <c r="A210" s="24" t="s">
        <v>2538</v>
      </c>
      <c r="B210" s="29">
        <v>1000.0</v>
      </c>
      <c r="C210" s="26">
        <v>1000.0</v>
      </c>
      <c r="D210" s="27">
        <f t="shared" si="8"/>
        <v>0</v>
      </c>
      <c r="E210" s="40"/>
    </row>
    <row r="211" hidden="1">
      <c r="A211" s="30" t="s">
        <v>2540</v>
      </c>
      <c r="B211" s="29">
        <v>0.0</v>
      </c>
      <c r="C211" s="26"/>
      <c r="D211" s="27">
        <f t="shared" si="8"/>
        <v>0</v>
      </c>
      <c r="E211" s="48"/>
    </row>
    <row r="212" hidden="1">
      <c r="A212" s="30" t="s">
        <v>2541</v>
      </c>
      <c r="B212" s="29">
        <v>0.0</v>
      </c>
      <c r="C212" s="26"/>
      <c r="D212" s="27">
        <f t="shared" si="8"/>
        <v>0</v>
      </c>
      <c r="E212" s="40"/>
    </row>
    <row r="213" hidden="1">
      <c r="A213" s="30" t="s">
        <v>2543</v>
      </c>
      <c r="B213" s="29">
        <v>2118.0</v>
      </c>
      <c r="C213" s="26">
        <v>2118.0</v>
      </c>
      <c r="D213" s="27">
        <f t="shared" si="8"/>
        <v>0</v>
      </c>
      <c r="E213" s="48"/>
    </row>
    <row r="214" hidden="1">
      <c r="A214" s="31" t="s">
        <v>2545</v>
      </c>
      <c r="B214" s="29">
        <v>760.0</v>
      </c>
      <c r="C214" s="26">
        <f>480+280</f>
        <v>760</v>
      </c>
      <c r="D214" s="27">
        <f t="shared" si="8"/>
        <v>0</v>
      </c>
      <c r="E214" s="48"/>
    </row>
    <row r="215" hidden="1">
      <c r="A215" s="32" t="s">
        <v>2546</v>
      </c>
      <c r="B215" s="29">
        <v>46675.0</v>
      </c>
      <c r="C215" s="33">
        <f t="array" ref="C215">SUMIFS(INDIRECT(A197 &amp; " Restia!C:C"), INDIRECT(A197 &amp; " Restia!A:A"), A215, INDIRECT(A197 &amp; " Restia!B:B"), "&lt;&gt;canceled")</f>
        <v>86370</v>
      </c>
      <c r="D215" s="27">
        <f t="shared" si="8"/>
        <v>39695</v>
      </c>
      <c r="E215" s="40"/>
    </row>
    <row r="216" hidden="1">
      <c r="A216" s="32" t="s">
        <v>2547</v>
      </c>
      <c r="B216" s="29">
        <v>19208.0</v>
      </c>
      <c r="C216" s="9">
        <f t="array" ref="C216">SUMIFS( INDIRECT(A197 &amp; " Restia!C:C"), INDIRECT(A197 &amp; " Restia!A:A"), A216, INDIRECT(A197 &amp; " Restia!B:B"), "&lt;&gt;canceled" )</f>
        <v>35284</v>
      </c>
      <c r="D216" s="27">
        <f t="shared" si="8"/>
        <v>16076</v>
      </c>
      <c r="E216" s="40"/>
    </row>
    <row r="217" hidden="1">
      <c r="A217" s="32" t="s">
        <v>2548</v>
      </c>
      <c r="B217" s="29">
        <v>51649.0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68028</v>
      </c>
      <c r="D217" s="27">
        <f t="shared" si="8"/>
        <v>16379</v>
      </c>
      <c r="E217" s="40"/>
    </row>
    <row r="218" hidden="1">
      <c r="A218" s="32" t="s">
        <v>2549</v>
      </c>
      <c r="B218" s="29">
        <v>28950.6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58258</v>
      </c>
      <c r="D218" s="27">
        <f t="shared" si="8"/>
        <v>29307.4</v>
      </c>
      <c r="E218" s="40"/>
    </row>
    <row r="219" hidden="1">
      <c r="A219" s="32" t="s">
        <v>2551</v>
      </c>
      <c r="B219" s="29">
        <v>831.0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1527</v>
      </c>
      <c r="D219" s="27">
        <f t="shared" si="8"/>
        <v>696</v>
      </c>
      <c r="E219" s="40"/>
    </row>
    <row r="220" hidden="1">
      <c r="A220" s="32" t="s">
        <v>2552</v>
      </c>
      <c r="B220" s="29">
        <v>16528.0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12408</v>
      </c>
      <c r="D220" s="27">
        <f t="shared" si="8"/>
        <v>-4120</v>
      </c>
      <c r="E220" s="40"/>
    </row>
    <row r="221" hidden="1">
      <c r="A221" s="35" t="s">
        <v>2553</v>
      </c>
      <c r="B221" s="29">
        <v>183370.00000000003</v>
      </c>
      <c r="C221" s="9">
        <f t="array" ref="C221">SUM(INDIRECT(A197 &amp; " Restia!C:C")) - SUMIFS(INDIRECT(A197 &amp; " Restia!C:C"), INDIRECT(A197 &amp; " Restia!B:B"), "canceled")</f>
        <v>294146.7</v>
      </c>
      <c r="D221" s="27">
        <f t="shared" si="8"/>
        <v>110776.7</v>
      </c>
      <c r="E221" s="40"/>
    </row>
    <row r="222" hidden="1">
      <c r="A222" s="36" t="s">
        <v>2554</v>
      </c>
      <c r="B222" s="41">
        <v>0.5999999999876309</v>
      </c>
      <c r="C222" s="42">
        <f>sum(C207:C219)-C221</f>
        <v>-8622.7</v>
      </c>
      <c r="D222" s="43">
        <f t="shared" si="8"/>
        <v>-8623.3</v>
      </c>
      <c r="E222" s="44"/>
    </row>
    <row r="223" hidden="1"/>
    <row r="224" hidden="1"/>
    <row r="225" hidden="1">
      <c r="A225" s="5" t="s">
        <v>3206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2526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45579.0</v>
      </c>
      <c r="B229" s="6"/>
      <c r="C229" s="14" t="s">
        <v>2527</v>
      </c>
      <c r="D229" s="15">
        <v>45585.0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2528</v>
      </c>
      <c r="B233" s="6"/>
      <c r="C233" s="6"/>
      <c r="D233" s="6"/>
      <c r="E233" s="7"/>
    </row>
    <row r="234" hidden="1">
      <c r="A234" s="20" t="s">
        <v>2529</v>
      </c>
      <c r="B234" s="21" t="s">
        <v>2530</v>
      </c>
      <c r="C234" s="22" t="s">
        <v>2531</v>
      </c>
      <c r="D234" s="21" t="s">
        <v>2532</v>
      </c>
      <c r="E234" s="23" t="s">
        <v>13</v>
      </c>
    </row>
    <row r="235" hidden="1">
      <c r="A235" s="24" t="s">
        <v>2533</v>
      </c>
      <c r="B235" s="25">
        <v>21335.0</v>
      </c>
      <c r="C235" s="26">
        <f>1800+9500+10000</f>
        <v>21300</v>
      </c>
      <c r="D235" s="27">
        <f t="shared" ref="D235:D250" si="9">C235-B235</f>
        <v>-35</v>
      </c>
      <c r="E235" s="40"/>
    </row>
    <row r="236" hidden="1">
      <c r="A236" s="24" t="s">
        <v>2535</v>
      </c>
      <c r="B236" s="29">
        <v>7764.0</v>
      </c>
      <c r="C236" s="26">
        <f>355+1354+334+1102+2396+1160+1063</f>
        <v>7764</v>
      </c>
      <c r="D236" s="27">
        <f t="shared" si="9"/>
        <v>0</v>
      </c>
      <c r="E236" s="40"/>
    </row>
    <row r="237" hidden="1">
      <c r="A237" s="24" t="s">
        <v>2536</v>
      </c>
      <c r="B237" s="25">
        <v>0.0</v>
      </c>
      <c r="C237" s="26"/>
      <c r="D237" s="27">
        <f t="shared" si="9"/>
        <v>0</v>
      </c>
      <c r="E237" s="40"/>
    </row>
    <row r="238" hidden="1">
      <c r="A238" s="24" t="s">
        <v>2538</v>
      </c>
      <c r="B238" s="29">
        <v>801.0</v>
      </c>
      <c r="C238" s="26">
        <v>801.0</v>
      </c>
      <c r="D238" s="27">
        <f t="shared" si="9"/>
        <v>0</v>
      </c>
      <c r="E238" s="40"/>
    </row>
    <row r="239" hidden="1">
      <c r="A239" s="30" t="s">
        <v>2540</v>
      </c>
      <c r="B239" s="29">
        <v>0.0</v>
      </c>
      <c r="C239" s="26"/>
      <c r="D239" s="27">
        <f t="shared" si="9"/>
        <v>0</v>
      </c>
      <c r="E239" s="48"/>
    </row>
    <row r="240" hidden="1">
      <c r="A240" s="30" t="s">
        <v>2541</v>
      </c>
      <c r="B240" s="29">
        <v>0.0</v>
      </c>
      <c r="C240" s="26"/>
      <c r="D240" s="27">
        <f t="shared" si="9"/>
        <v>0</v>
      </c>
      <c r="E240" s="40"/>
    </row>
    <row r="241" hidden="1">
      <c r="A241" s="30" t="s">
        <v>2543</v>
      </c>
      <c r="B241" s="29">
        <v>808.0</v>
      </c>
      <c r="C241" s="26">
        <v>808.0</v>
      </c>
      <c r="D241" s="27">
        <f t="shared" si="9"/>
        <v>0</v>
      </c>
      <c r="E241" s="48"/>
    </row>
    <row r="242" hidden="1">
      <c r="A242" s="31" t="s">
        <v>2545</v>
      </c>
      <c r="B242" s="29">
        <v>640.0</v>
      </c>
      <c r="C242" s="26">
        <f>240+120+280</f>
        <v>640</v>
      </c>
      <c r="D242" s="27">
        <f t="shared" si="9"/>
        <v>0</v>
      </c>
      <c r="E242" s="48"/>
    </row>
    <row r="243" hidden="1">
      <c r="A243" s="32" t="s">
        <v>2546</v>
      </c>
      <c r="B243" s="29">
        <v>45442.0</v>
      </c>
      <c r="C243" s="33">
        <f t="array" ref="C243">SUMIFS(INDIRECT(A225 &amp; " Restia!C:C"), INDIRECT(A225 &amp; " Restia!A:A"), A243, INDIRECT(A225 &amp; " Restia!B:B"), "&lt;&gt;canceled")</f>
        <v>86370</v>
      </c>
      <c r="D243" s="27">
        <f t="shared" si="9"/>
        <v>40928</v>
      </c>
      <c r="E243" s="40"/>
    </row>
    <row r="244" hidden="1">
      <c r="A244" s="32" t="s">
        <v>2547</v>
      </c>
      <c r="B244" s="29">
        <v>20420.0</v>
      </c>
      <c r="C244" s="9">
        <f t="array" ref="C244">SUMIFS( INDIRECT(A225 &amp; " Restia!C:C"), INDIRECT(A225 &amp; " Restia!A:A"), A244, INDIRECT(A225 &amp; " Restia!B:B"), "&lt;&gt;canceled" )</f>
        <v>35284</v>
      </c>
      <c r="D244" s="27">
        <f t="shared" si="9"/>
        <v>14864</v>
      </c>
      <c r="E244" s="40"/>
    </row>
    <row r="245" hidden="1">
      <c r="A245" s="32" t="s">
        <v>2548</v>
      </c>
      <c r="B245" s="29">
        <v>56679.0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68028</v>
      </c>
      <c r="D245" s="27">
        <f t="shared" si="9"/>
        <v>11349</v>
      </c>
      <c r="E245" s="40"/>
    </row>
    <row r="246" hidden="1">
      <c r="A246" s="32" t="s">
        <v>2549</v>
      </c>
      <c r="B246" s="29">
        <v>31253.6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58258</v>
      </c>
      <c r="D246" s="27">
        <f t="shared" si="9"/>
        <v>27004.4</v>
      </c>
      <c r="E246" s="40"/>
    </row>
    <row r="247" hidden="1">
      <c r="A247" s="32" t="s">
        <v>2551</v>
      </c>
      <c r="B247" s="29">
        <v>1864.0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1527</v>
      </c>
      <c r="D247" s="27">
        <f t="shared" si="9"/>
        <v>-337</v>
      </c>
      <c r="E247" s="40"/>
    </row>
    <row r="248" hidden="1">
      <c r="A248" s="32" t="s">
        <v>2552</v>
      </c>
      <c r="B248" s="29">
        <v>11335.0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12408</v>
      </c>
      <c r="D248" s="27">
        <f t="shared" si="9"/>
        <v>1073</v>
      </c>
      <c r="E248" s="40"/>
    </row>
    <row r="249" hidden="1">
      <c r="A249" s="35" t="s">
        <v>2553</v>
      </c>
      <c r="B249" s="29">
        <v>187003.1</v>
      </c>
      <c r="C249" s="9">
        <f t="array" ref="C249">SUM(INDIRECT(A225 &amp; " Restia!C:C")) - SUMIFS(INDIRECT(A225 &amp; " Restia!C:C"), INDIRECT(A225 &amp; " Restia!B:B"), "canceled")</f>
        <v>294146.7</v>
      </c>
      <c r="D249" s="27">
        <f t="shared" si="9"/>
        <v>107143.6</v>
      </c>
      <c r="E249" s="40"/>
    </row>
    <row r="250" hidden="1">
      <c r="A250" s="36" t="s">
        <v>2554</v>
      </c>
      <c r="B250" s="41">
        <v>3.5</v>
      </c>
      <c r="C250" s="42">
        <f>sum(C235:C247)-C249</f>
        <v>-13366.7</v>
      </c>
      <c r="D250" s="43">
        <f t="shared" si="9"/>
        <v>-13370.2</v>
      </c>
      <c r="E250" s="44"/>
    </row>
    <row r="251" hidden="1"/>
    <row r="252" hidden="1"/>
    <row r="253" hidden="1">
      <c r="A253" s="5" t="s">
        <v>3206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2526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45586.0</v>
      </c>
      <c r="B257" s="6"/>
      <c r="C257" s="14" t="s">
        <v>2527</v>
      </c>
      <c r="D257" s="15">
        <v>45592.0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2528</v>
      </c>
      <c r="B261" s="6"/>
      <c r="C261" s="6"/>
      <c r="D261" s="6"/>
      <c r="E261" s="7"/>
    </row>
    <row r="262" hidden="1">
      <c r="A262" s="20" t="s">
        <v>2529</v>
      </c>
      <c r="B262" s="21" t="s">
        <v>2530</v>
      </c>
      <c r="C262" s="22" t="s">
        <v>2531</v>
      </c>
      <c r="D262" s="21" t="s">
        <v>2532</v>
      </c>
      <c r="E262" s="23" t="s">
        <v>13</v>
      </c>
    </row>
    <row r="263" hidden="1">
      <c r="A263" s="24" t="s">
        <v>2533</v>
      </c>
      <c r="B263" s="25">
        <v>15189.0</v>
      </c>
      <c r="C263" s="26">
        <f>89+100+15000</f>
        <v>15189</v>
      </c>
      <c r="D263" s="27">
        <f t="shared" ref="D263:D278" si="10">C263-B263</f>
        <v>0</v>
      </c>
      <c r="E263" s="40"/>
    </row>
    <row r="264" hidden="1">
      <c r="A264" s="24" t="s">
        <v>2535</v>
      </c>
      <c r="B264" s="29">
        <v>5868.0</v>
      </c>
      <c r="C264" s="26">
        <v>5868.0</v>
      </c>
      <c r="D264" s="27">
        <f t="shared" si="10"/>
        <v>0</v>
      </c>
      <c r="E264" s="40"/>
    </row>
    <row r="265" hidden="1">
      <c r="A265" s="24" t="s">
        <v>2536</v>
      </c>
      <c r="B265" s="25">
        <v>0.0</v>
      </c>
      <c r="C265" s="26"/>
      <c r="D265" s="27">
        <f t="shared" si="10"/>
        <v>0</v>
      </c>
      <c r="E265" s="40"/>
    </row>
    <row r="266" hidden="1">
      <c r="A266" s="24" t="s">
        <v>2538</v>
      </c>
      <c r="B266" s="29">
        <v>500.0</v>
      </c>
      <c r="C266" s="26">
        <v>500.0</v>
      </c>
      <c r="D266" s="27">
        <f t="shared" si="10"/>
        <v>0</v>
      </c>
      <c r="E266" s="40"/>
    </row>
    <row r="267" hidden="1">
      <c r="A267" s="30" t="s">
        <v>2540</v>
      </c>
      <c r="B267" s="29">
        <v>0.0</v>
      </c>
      <c r="C267" s="26"/>
      <c r="D267" s="27">
        <f t="shared" si="10"/>
        <v>0</v>
      </c>
      <c r="E267" s="48"/>
    </row>
    <row r="268" hidden="1">
      <c r="A268" s="30" t="s">
        <v>2541</v>
      </c>
      <c r="B268" s="29">
        <v>0.0</v>
      </c>
      <c r="C268" s="26"/>
      <c r="D268" s="27">
        <f t="shared" si="10"/>
        <v>0</v>
      </c>
      <c r="E268" s="40"/>
    </row>
    <row r="269" hidden="1">
      <c r="A269" s="30" t="s">
        <v>2543</v>
      </c>
      <c r="B269" s="29">
        <v>2100.0</v>
      </c>
      <c r="C269" s="26">
        <v>2100.0</v>
      </c>
      <c r="D269" s="27">
        <f t="shared" si="10"/>
        <v>0</v>
      </c>
      <c r="E269" s="48"/>
    </row>
    <row r="270" hidden="1">
      <c r="A270" s="31" t="s">
        <v>2545</v>
      </c>
      <c r="B270" s="29">
        <v>1040.0</v>
      </c>
      <c r="C270" s="26">
        <f>120+40+240+280+40+320</f>
        <v>1040</v>
      </c>
      <c r="D270" s="27">
        <f t="shared" si="10"/>
        <v>0</v>
      </c>
      <c r="E270" s="48"/>
    </row>
    <row r="271" hidden="1">
      <c r="A271" s="32" t="s">
        <v>2546</v>
      </c>
      <c r="B271" s="29">
        <v>42549.0</v>
      </c>
      <c r="C271" s="33">
        <v>25341.0</v>
      </c>
      <c r="D271" s="27">
        <f t="shared" si="10"/>
        <v>-17208</v>
      </c>
      <c r="E271" s="40"/>
    </row>
    <row r="272" hidden="1">
      <c r="A272" s="32" t="s">
        <v>2547</v>
      </c>
      <c r="B272" s="29">
        <v>22631.0</v>
      </c>
      <c r="C272" s="9">
        <v>10608.0</v>
      </c>
      <c r="D272" s="27">
        <f t="shared" si="10"/>
        <v>-12023</v>
      </c>
      <c r="E272" s="40"/>
    </row>
    <row r="273" hidden="1">
      <c r="A273" s="32" t="s">
        <v>2548</v>
      </c>
      <c r="B273" s="29">
        <v>50203.0</v>
      </c>
      <c r="C273" s="9">
        <v>23170.0</v>
      </c>
      <c r="D273" s="27">
        <f t="shared" si="10"/>
        <v>-27033</v>
      </c>
      <c r="E273" s="40"/>
    </row>
    <row r="274" hidden="1">
      <c r="A274" s="32" t="s">
        <v>2549</v>
      </c>
      <c r="B274" s="29">
        <v>20636.0</v>
      </c>
      <c r="C274" s="9">
        <v>14365.0</v>
      </c>
      <c r="D274" s="27">
        <f t="shared" si="10"/>
        <v>-6271</v>
      </c>
      <c r="E274" s="40"/>
    </row>
    <row r="275" hidden="1">
      <c r="A275" s="32" t="s">
        <v>2551</v>
      </c>
      <c r="B275" s="29">
        <v>1149.0</v>
      </c>
      <c r="C275" s="9">
        <v>1415.0</v>
      </c>
      <c r="D275" s="27">
        <f t="shared" si="10"/>
        <v>266</v>
      </c>
      <c r="E275" s="40"/>
    </row>
    <row r="276" hidden="1">
      <c r="A276" s="32" t="s">
        <v>2552</v>
      </c>
      <c r="B276" s="29">
        <v>11126.0</v>
      </c>
      <c r="C276" s="9">
        <v>6930.0</v>
      </c>
      <c r="D276" s="27">
        <f t="shared" si="10"/>
        <v>-4196</v>
      </c>
      <c r="E276" s="40"/>
    </row>
    <row r="277" hidden="1">
      <c r="A277" s="35" t="s">
        <v>2553</v>
      </c>
      <c r="B277" s="29">
        <v>161803.0</v>
      </c>
      <c r="C277" s="9">
        <v>91991.0</v>
      </c>
      <c r="D277" s="27">
        <f t="shared" si="10"/>
        <v>-69812</v>
      </c>
      <c r="E277" s="40"/>
    </row>
    <row r="278" hidden="1">
      <c r="A278" s="36" t="s">
        <v>2554</v>
      </c>
      <c r="B278" s="41">
        <v>62.0</v>
      </c>
      <c r="C278" s="42">
        <f>sum(C263:C275)-C277</f>
        <v>7605</v>
      </c>
      <c r="D278" s="43">
        <f t="shared" si="10"/>
        <v>7543</v>
      </c>
      <c r="E278" s="44"/>
    </row>
    <row r="279" hidden="1"/>
    <row r="280" hidden="1"/>
    <row r="281" hidden="1">
      <c r="A281" s="5" t="s">
        <v>3206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2526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45593.0</v>
      </c>
      <c r="B285" s="6"/>
      <c r="C285" s="50" t="s">
        <v>2527</v>
      </c>
      <c r="D285" s="15">
        <v>45596.0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51" t="s">
        <v>3211</v>
      </c>
      <c r="B287" s="7"/>
      <c r="C287" s="16"/>
      <c r="D287" s="52" t="s">
        <v>3267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2528</v>
      </c>
      <c r="B289" s="6"/>
      <c r="C289" s="6"/>
      <c r="D289" s="6"/>
      <c r="E289" s="7"/>
    </row>
    <row r="290" hidden="1">
      <c r="A290" s="20" t="s">
        <v>2529</v>
      </c>
      <c r="B290" s="21" t="s">
        <v>2530</v>
      </c>
      <c r="C290" s="22" t="s">
        <v>2531</v>
      </c>
      <c r="D290" s="21" t="s">
        <v>2532</v>
      </c>
      <c r="E290" s="23" t="s">
        <v>13</v>
      </c>
    </row>
    <row r="291" hidden="1">
      <c r="A291" s="53" t="s">
        <v>2533</v>
      </c>
      <c r="B291" s="25">
        <v>13921.0</v>
      </c>
      <c r="C291" s="26">
        <v>13921.0</v>
      </c>
      <c r="D291" s="27">
        <v>0.0</v>
      </c>
      <c r="E291" s="40"/>
    </row>
    <row r="292" hidden="1">
      <c r="A292" s="53" t="s">
        <v>2535</v>
      </c>
      <c r="B292" s="29">
        <v>2571.0</v>
      </c>
      <c r="C292" s="26">
        <v>2571.0</v>
      </c>
      <c r="D292" s="27">
        <v>0.0</v>
      </c>
      <c r="E292" s="40"/>
    </row>
    <row r="293" hidden="1">
      <c r="A293" s="53" t="s">
        <v>2536</v>
      </c>
      <c r="B293" s="25">
        <v>0.0</v>
      </c>
      <c r="C293" s="26"/>
      <c r="D293" s="27">
        <v>0.0</v>
      </c>
      <c r="E293" s="40"/>
    </row>
    <row r="294" hidden="1">
      <c r="A294" s="53" t="s">
        <v>2538</v>
      </c>
      <c r="B294" s="29">
        <v>0.0</v>
      </c>
      <c r="C294" s="26"/>
      <c r="D294" s="27">
        <v>0.0</v>
      </c>
      <c r="E294" s="40"/>
    </row>
    <row r="295" hidden="1">
      <c r="A295" s="31" t="s">
        <v>2540</v>
      </c>
      <c r="B295" s="29">
        <v>0.0</v>
      </c>
      <c r="C295" s="26"/>
      <c r="D295" s="27">
        <v>0.0</v>
      </c>
      <c r="E295" s="48"/>
    </row>
    <row r="296" hidden="1">
      <c r="A296" s="31" t="s">
        <v>2541</v>
      </c>
      <c r="B296" s="29">
        <v>0.0</v>
      </c>
      <c r="C296" s="26"/>
      <c r="D296" s="27">
        <v>0.0</v>
      </c>
      <c r="E296" s="40"/>
    </row>
    <row r="297" hidden="1">
      <c r="A297" s="31" t="s">
        <v>2543</v>
      </c>
      <c r="B297" s="29">
        <v>0.0</v>
      </c>
      <c r="C297" s="26"/>
      <c r="D297" s="27">
        <v>0.0</v>
      </c>
      <c r="E297" s="48"/>
    </row>
    <row r="298" hidden="1">
      <c r="A298" s="31" t="s">
        <v>2545</v>
      </c>
      <c r="B298" s="29">
        <v>600.0</v>
      </c>
      <c r="C298" s="26">
        <v>600.0</v>
      </c>
      <c r="D298" s="27">
        <v>0.0</v>
      </c>
      <c r="E298" s="48"/>
    </row>
    <row r="299" hidden="1">
      <c r="A299" s="54" t="s">
        <v>2546</v>
      </c>
      <c r="B299" s="29">
        <v>25341.0</v>
      </c>
      <c r="C299" s="29">
        <v>25341.0</v>
      </c>
      <c r="D299" s="27">
        <v>0.0</v>
      </c>
      <c r="E299" s="40"/>
    </row>
    <row r="300" hidden="1">
      <c r="A300" s="54" t="s">
        <v>2547</v>
      </c>
      <c r="B300" s="29">
        <v>10608.0</v>
      </c>
      <c r="C300" s="55">
        <v>10608.0</v>
      </c>
      <c r="D300" s="27">
        <v>0.0</v>
      </c>
      <c r="E300" s="40"/>
    </row>
    <row r="301" hidden="1">
      <c r="A301" s="54" t="s">
        <v>2548</v>
      </c>
      <c r="B301" s="29">
        <v>23170.0</v>
      </c>
      <c r="C301" s="55">
        <v>23170.0</v>
      </c>
      <c r="D301" s="27">
        <v>0.0</v>
      </c>
      <c r="E301" s="40"/>
    </row>
    <row r="302" hidden="1">
      <c r="A302" s="54" t="s">
        <v>2549</v>
      </c>
      <c r="B302" s="29">
        <v>14365.0</v>
      </c>
      <c r="C302" s="55">
        <v>14365.0</v>
      </c>
      <c r="D302" s="27">
        <v>0.0</v>
      </c>
      <c r="E302" s="40"/>
    </row>
    <row r="303" hidden="1">
      <c r="A303" s="54" t="s">
        <v>2551</v>
      </c>
      <c r="B303" s="29">
        <v>1415.0</v>
      </c>
      <c r="C303" s="55">
        <v>1415.0</v>
      </c>
      <c r="D303" s="27">
        <v>0.0</v>
      </c>
      <c r="E303" s="40"/>
    </row>
    <row r="304" hidden="1">
      <c r="A304" s="54" t="s">
        <v>2552</v>
      </c>
      <c r="B304" s="29">
        <v>6930.0</v>
      </c>
      <c r="C304" s="55">
        <v>6930.0</v>
      </c>
      <c r="D304" s="27">
        <v>0.0</v>
      </c>
      <c r="E304" s="40"/>
    </row>
    <row r="305" hidden="1">
      <c r="A305" s="35" t="s">
        <v>2553</v>
      </c>
      <c r="B305" s="29">
        <v>91991.0</v>
      </c>
      <c r="C305" s="55">
        <v>91991.0</v>
      </c>
      <c r="D305" s="27">
        <v>0.0</v>
      </c>
      <c r="E305" s="40"/>
    </row>
    <row r="306" hidden="1">
      <c r="A306" s="36" t="s">
        <v>2554</v>
      </c>
      <c r="B306" s="41">
        <v>0.0</v>
      </c>
      <c r="C306" s="58">
        <v>0.0</v>
      </c>
      <c r="D306" s="59">
        <v>0.0</v>
      </c>
      <c r="E306" s="44"/>
    </row>
    <row r="307" hidden="1"/>
    <row r="308" hidden="1"/>
    <row r="309" hidden="1">
      <c r="A309" s="5" t="s">
        <v>3206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2526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45597.0</v>
      </c>
      <c r="B313" s="6"/>
      <c r="C313" s="50" t="s">
        <v>2527</v>
      </c>
      <c r="D313" s="15">
        <v>45599.0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51" t="s">
        <v>3218</v>
      </c>
      <c r="B315" s="7"/>
      <c r="C315" s="16"/>
      <c r="D315" s="52" t="s">
        <v>3212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2528</v>
      </c>
      <c r="B317" s="6"/>
      <c r="C317" s="6"/>
      <c r="D317" s="6"/>
      <c r="E317" s="7"/>
    </row>
    <row r="318" hidden="1">
      <c r="A318" s="20" t="s">
        <v>2529</v>
      </c>
      <c r="B318" s="21" t="s">
        <v>2530</v>
      </c>
      <c r="C318" s="22" t="s">
        <v>2531</v>
      </c>
      <c r="D318" s="21" t="s">
        <v>2532</v>
      </c>
      <c r="E318" s="23" t="s">
        <v>13</v>
      </c>
    </row>
    <row r="319" hidden="1">
      <c r="A319" s="53" t="s">
        <v>2533</v>
      </c>
      <c r="B319" s="25">
        <v>11164.0</v>
      </c>
      <c r="C319" s="26">
        <v>11164.0</v>
      </c>
      <c r="D319" s="27">
        <v>0.0</v>
      </c>
      <c r="E319" s="40"/>
    </row>
    <row r="320" hidden="1">
      <c r="A320" s="53" t="s">
        <v>2535</v>
      </c>
      <c r="B320" s="29">
        <v>2690.0</v>
      </c>
      <c r="C320" s="26">
        <v>2690.0</v>
      </c>
      <c r="D320" s="27">
        <v>0.0</v>
      </c>
      <c r="E320" s="40"/>
    </row>
    <row r="321" hidden="1">
      <c r="A321" s="53" t="s">
        <v>2536</v>
      </c>
      <c r="B321" s="25">
        <v>420.0</v>
      </c>
      <c r="C321" s="26">
        <v>420.0</v>
      </c>
      <c r="D321" s="27">
        <v>0.0</v>
      </c>
      <c r="E321" s="40"/>
    </row>
    <row r="322" hidden="1">
      <c r="A322" s="53" t="s">
        <v>2538</v>
      </c>
      <c r="B322" s="29">
        <v>500.0</v>
      </c>
      <c r="C322" s="26">
        <v>500.0</v>
      </c>
      <c r="D322" s="27">
        <v>0.0</v>
      </c>
      <c r="E322" s="40"/>
    </row>
    <row r="323" hidden="1">
      <c r="A323" s="31" t="s">
        <v>2540</v>
      </c>
      <c r="B323" s="29">
        <v>0.0</v>
      </c>
      <c r="C323" s="26"/>
      <c r="D323" s="27">
        <v>0.0</v>
      </c>
      <c r="E323" s="48"/>
    </row>
    <row r="324" hidden="1">
      <c r="A324" s="31" t="s">
        <v>2541</v>
      </c>
      <c r="B324" s="29">
        <v>0.0</v>
      </c>
      <c r="C324" s="26"/>
      <c r="D324" s="27">
        <v>0.0</v>
      </c>
      <c r="E324" s="40"/>
    </row>
    <row r="325" hidden="1">
      <c r="A325" s="31" t="s">
        <v>2543</v>
      </c>
      <c r="B325" s="29">
        <v>0.0</v>
      </c>
      <c r="C325" s="26"/>
      <c r="D325" s="27">
        <v>0.0</v>
      </c>
      <c r="E325" s="48"/>
    </row>
    <row r="326" hidden="1">
      <c r="A326" s="31" t="s">
        <v>2545</v>
      </c>
      <c r="B326" s="29">
        <v>600.0</v>
      </c>
      <c r="C326" s="26">
        <v>600.0</v>
      </c>
      <c r="D326" s="27">
        <v>0.0</v>
      </c>
      <c r="E326" s="48"/>
    </row>
    <row r="327" hidden="1">
      <c r="A327" s="54" t="s">
        <v>2546</v>
      </c>
      <c r="B327" s="29">
        <v>17702.0</v>
      </c>
      <c r="C327" s="29">
        <v>17702.0</v>
      </c>
      <c r="D327" s="27">
        <v>0.0</v>
      </c>
      <c r="E327" s="40"/>
    </row>
    <row r="328" hidden="1">
      <c r="A328" s="54" t="s">
        <v>2547</v>
      </c>
      <c r="B328" s="29">
        <v>16386.0</v>
      </c>
      <c r="C328" s="55">
        <v>16386.0</v>
      </c>
      <c r="D328" s="27">
        <v>0.0</v>
      </c>
      <c r="E328" s="40"/>
    </row>
    <row r="329" hidden="1">
      <c r="A329" s="54" t="s">
        <v>2548</v>
      </c>
      <c r="B329" s="29">
        <v>25301.0</v>
      </c>
      <c r="C329" s="55">
        <v>24907.0</v>
      </c>
      <c r="D329" s="27">
        <v>-394.0</v>
      </c>
      <c r="E329" s="40"/>
    </row>
    <row r="330" hidden="1">
      <c r="A330" s="54" t="s">
        <v>2549</v>
      </c>
      <c r="B330" s="29">
        <v>13432.0</v>
      </c>
      <c r="C330" s="55">
        <v>13432.0</v>
      </c>
      <c r="D330" s="27">
        <v>0.0</v>
      </c>
      <c r="E330" s="40"/>
    </row>
    <row r="331" hidden="1">
      <c r="A331" s="54" t="s">
        <v>2551</v>
      </c>
      <c r="B331" s="29">
        <v>349.0</v>
      </c>
      <c r="C331" s="55">
        <v>349.0</v>
      </c>
      <c r="D331" s="27">
        <v>0.0</v>
      </c>
      <c r="E331" s="40"/>
    </row>
    <row r="332" hidden="1">
      <c r="A332" s="54" t="s">
        <v>2552</v>
      </c>
      <c r="B332" s="29">
        <v>3646.0</v>
      </c>
      <c r="C332" s="55">
        <v>3646.0</v>
      </c>
      <c r="D332" s="27">
        <v>0.0</v>
      </c>
      <c r="E332" s="40"/>
    </row>
    <row r="333" hidden="1">
      <c r="A333" s="35" t="s">
        <v>2553</v>
      </c>
      <c r="B333" s="29">
        <v>88542.0</v>
      </c>
      <c r="C333" s="55">
        <v>88148.0</v>
      </c>
      <c r="D333" s="27">
        <v>-394.0</v>
      </c>
      <c r="E333" s="40"/>
    </row>
    <row r="334" hidden="1">
      <c r="A334" s="36" t="s">
        <v>2554</v>
      </c>
      <c r="B334" s="41">
        <v>2.0</v>
      </c>
      <c r="C334" s="58">
        <v>2.0</v>
      </c>
      <c r="D334" s="59">
        <v>0.0</v>
      </c>
      <c r="E334" s="44"/>
    </row>
    <row r="335" hidden="1"/>
    <row r="336" hidden="1"/>
    <row r="337" hidden="1">
      <c r="A337" s="5" t="s">
        <v>3206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2526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45600.0</v>
      </c>
      <c r="B341" s="6"/>
      <c r="C341" s="50" t="s">
        <v>2527</v>
      </c>
      <c r="D341" s="15">
        <v>45606.0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1" t="s">
        <v>3211</v>
      </c>
      <c r="B343" s="7"/>
      <c r="C343" s="16"/>
      <c r="D343" s="52" t="s">
        <v>3212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2528</v>
      </c>
      <c r="B345" s="6"/>
      <c r="C345" s="6"/>
      <c r="D345" s="6"/>
      <c r="E345" s="7"/>
    </row>
    <row r="346" hidden="1">
      <c r="A346" s="20" t="s">
        <v>2529</v>
      </c>
      <c r="B346" s="21" t="s">
        <v>2530</v>
      </c>
      <c r="C346" s="22" t="s">
        <v>2531</v>
      </c>
      <c r="D346" s="21" t="s">
        <v>2532</v>
      </c>
      <c r="E346" s="23" t="s">
        <v>13</v>
      </c>
    </row>
    <row r="347" hidden="1">
      <c r="A347" s="53" t="s">
        <v>2533</v>
      </c>
      <c r="B347" s="25">
        <v>19535.0</v>
      </c>
      <c r="C347" s="26">
        <v>19695.0</v>
      </c>
      <c r="D347" s="27">
        <v>160.0</v>
      </c>
      <c r="E347" s="40"/>
    </row>
    <row r="348" hidden="1">
      <c r="A348" s="53" t="s">
        <v>2535</v>
      </c>
      <c r="B348" s="29">
        <v>5378.0</v>
      </c>
      <c r="C348" s="26">
        <v>5218.0</v>
      </c>
      <c r="D348" s="27">
        <v>-160.0</v>
      </c>
      <c r="E348" s="40"/>
    </row>
    <row r="349" hidden="1">
      <c r="A349" s="53" t="s">
        <v>2536</v>
      </c>
      <c r="B349" s="25">
        <v>0.0</v>
      </c>
      <c r="C349" s="26"/>
      <c r="D349" s="27">
        <v>0.0</v>
      </c>
      <c r="E349" s="40"/>
    </row>
    <row r="350" hidden="1">
      <c r="A350" s="53" t="s">
        <v>2538</v>
      </c>
      <c r="B350" s="29">
        <v>500.0</v>
      </c>
      <c r="C350" s="26">
        <v>500.0</v>
      </c>
      <c r="D350" s="27">
        <v>0.0</v>
      </c>
      <c r="E350" s="40"/>
    </row>
    <row r="351" hidden="1">
      <c r="A351" s="31" t="s">
        <v>2540</v>
      </c>
      <c r="B351" s="29">
        <v>0.0</v>
      </c>
      <c r="C351" s="26"/>
      <c r="D351" s="27">
        <v>0.0</v>
      </c>
      <c r="E351" s="48"/>
    </row>
    <row r="352" hidden="1">
      <c r="A352" s="31" t="s">
        <v>2541</v>
      </c>
      <c r="B352" s="29">
        <v>0.0</v>
      </c>
      <c r="C352" s="26"/>
      <c r="D352" s="27">
        <v>0.0</v>
      </c>
      <c r="E352" s="40"/>
    </row>
    <row r="353" hidden="1">
      <c r="A353" s="31" t="s">
        <v>2543</v>
      </c>
      <c r="B353" s="29">
        <v>6128.0</v>
      </c>
      <c r="C353" s="26">
        <v>6128.0</v>
      </c>
      <c r="D353" s="27">
        <v>0.0</v>
      </c>
      <c r="E353" s="48" t="s">
        <v>6054</v>
      </c>
    </row>
    <row r="354" hidden="1">
      <c r="A354" s="31" t="s">
        <v>2545</v>
      </c>
      <c r="B354" s="29">
        <v>1360.0</v>
      </c>
      <c r="C354" s="26">
        <v>1360.0</v>
      </c>
      <c r="D354" s="27">
        <v>0.0</v>
      </c>
      <c r="E354" s="48"/>
    </row>
    <row r="355" hidden="1">
      <c r="A355" s="54" t="s">
        <v>2546</v>
      </c>
      <c r="B355" s="29">
        <v>45500.0</v>
      </c>
      <c r="C355" s="29">
        <v>45500.0</v>
      </c>
      <c r="D355" s="27">
        <v>0.0</v>
      </c>
      <c r="E355" s="40"/>
    </row>
    <row r="356" hidden="1">
      <c r="A356" s="54" t="s">
        <v>2547</v>
      </c>
      <c r="B356" s="29">
        <v>30239.0</v>
      </c>
      <c r="C356" s="55">
        <v>30239.0</v>
      </c>
      <c r="D356" s="27">
        <v>0.0</v>
      </c>
      <c r="E356" s="40"/>
    </row>
    <row r="357" hidden="1">
      <c r="A357" s="54" t="s">
        <v>2548</v>
      </c>
      <c r="B357" s="29">
        <v>50611.0</v>
      </c>
      <c r="C357" s="55">
        <v>50611.0</v>
      </c>
      <c r="D357" s="27">
        <v>0.0</v>
      </c>
      <c r="E357" s="40"/>
    </row>
    <row r="358" hidden="1">
      <c r="A358" s="54" t="s">
        <v>2549</v>
      </c>
      <c r="B358" s="29">
        <v>26355.0</v>
      </c>
      <c r="C358" s="55">
        <v>26355.0</v>
      </c>
      <c r="D358" s="27">
        <v>0.0</v>
      </c>
      <c r="E358" s="40"/>
    </row>
    <row r="359" hidden="1">
      <c r="A359" s="54" t="s">
        <v>2551</v>
      </c>
      <c r="B359" s="29">
        <v>1312.0</v>
      </c>
      <c r="C359" s="55">
        <v>1312.0</v>
      </c>
      <c r="D359" s="27">
        <v>0.0</v>
      </c>
      <c r="E359" s="40"/>
    </row>
    <row r="360" hidden="1">
      <c r="A360" s="54" t="s">
        <v>2552</v>
      </c>
      <c r="B360" s="29">
        <v>14105.0</v>
      </c>
      <c r="C360" s="55">
        <v>14105.0</v>
      </c>
      <c r="D360" s="27">
        <v>0.0</v>
      </c>
      <c r="E360" s="40"/>
    </row>
    <row r="361" hidden="1">
      <c r="A361" s="35" t="s">
        <v>2553</v>
      </c>
      <c r="B361" s="29">
        <v>186918.2</v>
      </c>
      <c r="C361" s="55">
        <v>186918.2</v>
      </c>
      <c r="D361" s="27">
        <v>0.0</v>
      </c>
      <c r="E361" s="40"/>
    </row>
    <row r="362" hidden="1">
      <c r="A362" s="36" t="s">
        <v>2554</v>
      </c>
      <c r="B362" s="41">
        <v>-0.2000000000007276</v>
      </c>
      <c r="C362" s="58">
        <v>-0.20000000001164153</v>
      </c>
      <c r="D362" s="59">
        <v>-1.0913936421275139E-11</v>
      </c>
      <c r="E362" s="44"/>
    </row>
    <row r="363" hidden="1"/>
    <row r="364" hidden="1"/>
    <row r="365" hidden="1"/>
    <row r="366" hidden="1"/>
    <row r="367" hidden="1">
      <c r="A367" s="5" t="s">
        <v>3206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5" t="s">
        <v>2526</v>
      </c>
      <c r="B369" s="6"/>
      <c r="C369" s="6"/>
      <c r="D369" s="6"/>
      <c r="E369" s="7"/>
    </row>
    <row r="370" hidden="1">
      <c r="A370" s="10"/>
      <c r="B370" s="11"/>
      <c r="C370" s="11"/>
      <c r="D370" s="11"/>
      <c r="E370" s="12"/>
    </row>
    <row r="371" hidden="1">
      <c r="A371" s="13">
        <v>45607.0</v>
      </c>
      <c r="B371" s="6"/>
      <c r="C371" s="50" t="s">
        <v>2527</v>
      </c>
      <c r="D371" s="15">
        <v>45613.0</v>
      </c>
      <c r="E371" s="7"/>
    </row>
    <row r="372" hidden="1">
      <c r="A372" s="10"/>
      <c r="B372" s="11"/>
      <c r="C372" s="16"/>
      <c r="D372" s="11"/>
      <c r="E372" s="12"/>
    </row>
    <row r="373" hidden="1">
      <c r="A373" s="51" t="s">
        <v>3211</v>
      </c>
      <c r="B373" s="7"/>
      <c r="C373" s="16"/>
      <c r="D373" s="52" t="s">
        <v>3212</v>
      </c>
      <c r="E373" s="7"/>
    </row>
    <row r="374" hidden="1">
      <c r="A374" s="10"/>
      <c r="B374" s="12"/>
      <c r="C374" s="16"/>
      <c r="D374" s="11"/>
      <c r="E374" s="12"/>
    </row>
    <row r="375" hidden="1">
      <c r="A375" s="19" t="s">
        <v>2528</v>
      </c>
      <c r="B375" s="6"/>
      <c r="C375" s="6"/>
      <c r="D375" s="6"/>
      <c r="E375" s="7"/>
    </row>
    <row r="376" hidden="1">
      <c r="A376" s="20" t="s">
        <v>2529</v>
      </c>
      <c r="B376" s="21" t="s">
        <v>2530</v>
      </c>
      <c r="C376" s="22" t="s">
        <v>2531</v>
      </c>
      <c r="D376" s="21" t="s">
        <v>2532</v>
      </c>
      <c r="E376" s="23" t="s">
        <v>13</v>
      </c>
    </row>
    <row r="377" hidden="1">
      <c r="A377" s="53" t="s">
        <v>2533</v>
      </c>
      <c r="B377" s="25">
        <v>24339.0</v>
      </c>
      <c r="C377" s="26">
        <v>23440.0</v>
      </c>
      <c r="D377" s="27">
        <v>-899.0</v>
      </c>
      <c r="E377" s="40"/>
    </row>
    <row r="378" hidden="1">
      <c r="A378" s="53" t="s">
        <v>2535</v>
      </c>
      <c r="B378" s="29">
        <v>7561.0</v>
      </c>
      <c r="C378" s="26">
        <v>7561.0</v>
      </c>
      <c r="D378" s="27">
        <v>0.0</v>
      </c>
      <c r="E378" s="40"/>
    </row>
    <row r="379" hidden="1">
      <c r="A379" s="53" t="s">
        <v>2536</v>
      </c>
      <c r="B379" s="25">
        <v>180.0</v>
      </c>
      <c r="C379" s="26">
        <v>180.0</v>
      </c>
      <c r="D379" s="27">
        <v>0.0</v>
      </c>
      <c r="E379" s="40"/>
    </row>
    <row r="380" hidden="1">
      <c r="A380" s="53" t="s">
        <v>2538</v>
      </c>
      <c r="B380" s="29">
        <v>500.0</v>
      </c>
      <c r="C380" s="26">
        <v>500.0</v>
      </c>
      <c r="D380" s="27">
        <v>0.0</v>
      </c>
      <c r="E380" s="40"/>
    </row>
    <row r="381" hidden="1">
      <c r="A381" s="31" t="s">
        <v>2540</v>
      </c>
      <c r="B381" s="29">
        <v>0.0</v>
      </c>
      <c r="C381" s="26"/>
      <c r="D381" s="27">
        <v>0.0</v>
      </c>
      <c r="E381" s="48"/>
    </row>
    <row r="382" hidden="1">
      <c r="A382" s="31" t="s">
        <v>2541</v>
      </c>
      <c r="B382" s="29">
        <v>0.0</v>
      </c>
      <c r="C382" s="26"/>
      <c r="D382" s="27">
        <v>0.0</v>
      </c>
      <c r="E382" s="40"/>
    </row>
    <row r="383" hidden="1">
      <c r="A383" s="31" t="s">
        <v>2543</v>
      </c>
      <c r="B383" s="29">
        <v>231.0</v>
      </c>
      <c r="C383" s="26">
        <v>231.0</v>
      </c>
      <c r="D383" s="27">
        <v>0.0</v>
      </c>
      <c r="E383" s="48"/>
    </row>
    <row r="384" hidden="1">
      <c r="A384" s="31" t="s">
        <v>2545</v>
      </c>
      <c r="B384" s="29">
        <v>960.0</v>
      </c>
      <c r="C384" s="26">
        <v>960.0</v>
      </c>
      <c r="D384" s="27">
        <v>0.0</v>
      </c>
      <c r="E384" s="48"/>
    </row>
    <row r="385" hidden="1">
      <c r="A385" s="54" t="s">
        <v>2546</v>
      </c>
      <c r="B385" s="29">
        <v>50901.0</v>
      </c>
      <c r="C385" s="29">
        <v>50901.0</v>
      </c>
      <c r="D385" s="27">
        <v>0.0</v>
      </c>
      <c r="E385" s="40"/>
    </row>
    <row r="386" hidden="1">
      <c r="A386" s="54" t="s">
        <v>2547</v>
      </c>
      <c r="B386" s="29">
        <v>26012.0</v>
      </c>
      <c r="C386" s="55">
        <v>26012.0</v>
      </c>
      <c r="D386" s="27">
        <v>0.0</v>
      </c>
      <c r="E386" s="40"/>
    </row>
    <row r="387" hidden="1">
      <c r="A387" s="54" t="s">
        <v>2548</v>
      </c>
      <c r="B387" s="29">
        <v>62570.0</v>
      </c>
      <c r="C387" s="55">
        <v>61820.0</v>
      </c>
      <c r="D387" s="27">
        <v>-750.0</v>
      </c>
      <c r="E387" s="40"/>
    </row>
    <row r="388" hidden="1">
      <c r="A388" s="54" t="s">
        <v>2549</v>
      </c>
      <c r="B388" s="29">
        <v>20293.0</v>
      </c>
      <c r="C388" s="55">
        <v>20293.0</v>
      </c>
      <c r="D388" s="27">
        <v>0.0</v>
      </c>
      <c r="E388" s="40"/>
    </row>
    <row r="389" hidden="1">
      <c r="A389" s="54" t="s">
        <v>2551</v>
      </c>
      <c r="B389" s="29">
        <v>860.0</v>
      </c>
      <c r="C389" s="55">
        <v>860.0</v>
      </c>
      <c r="D389" s="27">
        <v>0.0</v>
      </c>
      <c r="E389" s="40"/>
    </row>
    <row r="390" hidden="1">
      <c r="A390" s="54" t="s">
        <v>2552</v>
      </c>
      <c r="B390" s="29">
        <v>10441.0</v>
      </c>
      <c r="C390" s="55">
        <v>10441.0</v>
      </c>
      <c r="D390" s="27">
        <v>0.0</v>
      </c>
      <c r="E390" s="40"/>
    </row>
    <row r="391" hidden="1">
      <c r="A391" s="35" t="s">
        <v>2553</v>
      </c>
      <c r="B391" s="29">
        <v>194407.2</v>
      </c>
      <c r="C391" s="55">
        <v>193657.2</v>
      </c>
      <c r="D391" s="27">
        <v>-750.0</v>
      </c>
      <c r="E391" s="40"/>
    </row>
    <row r="392" hidden="1">
      <c r="A392" s="36" t="s">
        <v>2554</v>
      </c>
      <c r="B392" s="41">
        <v>-0.2000000000007276</v>
      </c>
      <c r="C392" s="58">
        <v>-899.2000000000116</v>
      </c>
      <c r="D392" s="59">
        <v>-899.0000000000109</v>
      </c>
      <c r="E392" s="44"/>
    </row>
    <row r="393" hidden="1"/>
    <row r="394" hidden="1"/>
    <row r="395" hidden="1">
      <c r="A395" s="5" t="s">
        <v>3206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5" t="s">
        <v>2526</v>
      </c>
      <c r="B397" s="6"/>
      <c r="C397" s="6"/>
      <c r="D397" s="6"/>
      <c r="E397" s="7"/>
    </row>
    <row r="398" hidden="1">
      <c r="A398" s="10"/>
      <c r="B398" s="11"/>
      <c r="C398" s="11"/>
      <c r="D398" s="11"/>
      <c r="E398" s="12"/>
    </row>
    <row r="399" hidden="1">
      <c r="A399" s="13">
        <v>45607.0</v>
      </c>
      <c r="B399" s="6"/>
      <c r="C399" s="50" t="s">
        <v>2527</v>
      </c>
      <c r="D399" s="15">
        <v>45613.0</v>
      </c>
      <c r="E399" s="7"/>
    </row>
    <row r="400" hidden="1">
      <c r="A400" s="10"/>
      <c r="B400" s="11"/>
      <c r="C400" s="16"/>
      <c r="D400" s="11"/>
      <c r="E400" s="12"/>
    </row>
    <row r="401" hidden="1">
      <c r="A401" s="51" t="s">
        <v>3211</v>
      </c>
      <c r="B401" s="7"/>
      <c r="C401" s="16"/>
      <c r="D401" s="52" t="s">
        <v>3212</v>
      </c>
      <c r="E401" s="7"/>
    </row>
    <row r="402" hidden="1">
      <c r="A402" s="10"/>
      <c r="B402" s="12"/>
      <c r="C402" s="16"/>
      <c r="D402" s="11"/>
      <c r="E402" s="12"/>
    </row>
    <row r="403" hidden="1">
      <c r="A403" s="19" t="s">
        <v>2528</v>
      </c>
      <c r="B403" s="6"/>
      <c r="C403" s="6"/>
      <c r="D403" s="6"/>
      <c r="E403" s="7"/>
    </row>
    <row r="404" hidden="1">
      <c r="A404" s="20" t="s">
        <v>2529</v>
      </c>
      <c r="B404" s="21" t="s">
        <v>2530</v>
      </c>
      <c r="C404" s="22" t="s">
        <v>2531</v>
      </c>
      <c r="D404" s="21" t="s">
        <v>2532</v>
      </c>
      <c r="E404" s="23" t="s">
        <v>13</v>
      </c>
    </row>
    <row r="405" hidden="1">
      <c r="A405" s="53" t="s">
        <v>2533</v>
      </c>
      <c r="B405" s="25">
        <v>24339.0</v>
      </c>
      <c r="C405" s="26">
        <v>24340.0</v>
      </c>
      <c r="D405" s="27">
        <v>1.0</v>
      </c>
      <c r="E405" s="40"/>
    </row>
    <row r="406" hidden="1">
      <c r="A406" s="53" t="s">
        <v>2535</v>
      </c>
      <c r="B406" s="29">
        <v>7561.0</v>
      </c>
      <c r="C406" s="26">
        <v>7561.0</v>
      </c>
      <c r="D406" s="27">
        <v>0.0</v>
      </c>
      <c r="E406" s="40"/>
    </row>
    <row r="407" hidden="1">
      <c r="A407" s="53" t="s">
        <v>2536</v>
      </c>
      <c r="B407" s="25">
        <v>180.0</v>
      </c>
      <c r="C407" s="26">
        <v>180.0</v>
      </c>
      <c r="D407" s="27">
        <v>0.0</v>
      </c>
      <c r="E407" s="40"/>
    </row>
    <row r="408" hidden="1">
      <c r="A408" s="53" t="s">
        <v>2538</v>
      </c>
      <c r="B408" s="29">
        <v>500.0</v>
      </c>
      <c r="C408" s="26">
        <v>500.0</v>
      </c>
      <c r="D408" s="27">
        <v>0.0</v>
      </c>
      <c r="E408" s="40"/>
    </row>
    <row r="409" hidden="1">
      <c r="A409" s="31" t="s">
        <v>2540</v>
      </c>
      <c r="B409" s="29">
        <v>0.0</v>
      </c>
      <c r="C409" s="26"/>
      <c r="D409" s="27">
        <v>0.0</v>
      </c>
      <c r="E409" s="48"/>
    </row>
    <row r="410" hidden="1">
      <c r="A410" s="31" t="s">
        <v>2541</v>
      </c>
      <c r="B410" s="29">
        <v>0.0</v>
      </c>
      <c r="C410" s="26"/>
      <c r="D410" s="27">
        <v>0.0</v>
      </c>
      <c r="E410" s="40"/>
    </row>
    <row r="411" hidden="1">
      <c r="A411" s="31" t="s">
        <v>2543</v>
      </c>
      <c r="B411" s="29">
        <v>231.0</v>
      </c>
      <c r="C411" s="26">
        <v>231.0</v>
      </c>
      <c r="D411" s="27">
        <v>0.0</v>
      </c>
      <c r="E411" s="48"/>
    </row>
    <row r="412" hidden="1">
      <c r="A412" s="31" t="s">
        <v>2545</v>
      </c>
      <c r="B412" s="29">
        <v>960.0</v>
      </c>
      <c r="C412" s="26">
        <v>960.0</v>
      </c>
      <c r="D412" s="27">
        <v>0.0</v>
      </c>
      <c r="E412" s="48"/>
    </row>
    <row r="413" hidden="1">
      <c r="A413" s="54" t="s">
        <v>2546</v>
      </c>
      <c r="B413" s="29">
        <v>50901.0</v>
      </c>
      <c r="C413" s="29">
        <v>50901.0</v>
      </c>
      <c r="D413" s="27">
        <v>0.0</v>
      </c>
      <c r="E413" s="40"/>
    </row>
    <row r="414" hidden="1">
      <c r="A414" s="54" t="s">
        <v>2547</v>
      </c>
      <c r="B414" s="29">
        <v>26012.0</v>
      </c>
      <c r="C414" s="55">
        <v>26012.0</v>
      </c>
      <c r="D414" s="27">
        <v>0.0</v>
      </c>
      <c r="E414" s="40"/>
    </row>
    <row r="415" hidden="1">
      <c r="A415" s="54" t="s">
        <v>2548</v>
      </c>
      <c r="B415" s="29">
        <v>62570.0</v>
      </c>
      <c r="C415" s="55">
        <v>61820.0</v>
      </c>
      <c r="D415" s="27">
        <v>-750.0</v>
      </c>
      <c r="E415" s="40"/>
    </row>
    <row r="416" hidden="1">
      <c r="A416" s="54" t="s">
        <v>2549</v>
      </c>
      <c r="B416" s="29">
        <v>20293.0</v>
      </c>
      <c r="C416" s="55">
        <v>20293.0</v>
      </c>
      <c r="D416" s="27">
        <v>0.0</v>
      </c>
      <c r="E416" s="40"/>
    </row>
    <row r="417" hidden="1">
      <c r="A417" s="54" t="s">
        <v>2551</v>
      </c>
      <c r="B417" s="29">
        <v>860.0</v>
      </c>
      <c r="C417" s="55">
        <v>860.0</v>
      </c>
      <c r="D417" s="27">
        <v>0.0</v>
      </c>
      <c r="E417" s="40"/>
    </row>
    <row r="418" hidden="1">
      <c r="A418" s="54" t="s">
        <v>2552</v>
      </c>
      <c r="B418" s="29">
        <v>10441.0</v>
      </c>
      <c r="C418" s="55">
        <v>10441.0</v>
      </c>
      <c r="D418" s="27">
        <v>0.0</v>
      </c>
      <c r="E418" s="40"/>
    </row>
    <row r="419" hidden="1">
      <c r="A419" s="35" t="s">
        <v>2553</v>
      </c>
      <c r="B419" s="29">
        <v>194407.2</v>
      </c>
      <c r="C419" s="55">
        <v>193657.2</v>
      </c>
      <c r="D419" s="27">
        <v>-750.0</v>
      </c>
      <c r="E419" s="40"/>
    </row>
    <row r="420" hidden="1">
      <c r="A420" s="36" t="s">
        <v>2554</v>
      </c>
      <c r="B420" s="41">
        <v>-0.2000000000007276</v>
      </c>
      <c r="C420" s="58">
        <v>0.7999999999883585</v>
      </c>
      <c r="D420" s="59">
        <v>0.9999999999890861</v>
      </c>
      <c r="E420" s="44"/>
    </row>
    <row r="421" hidden="1"/>
    <row r="422" hidden="1"/>
    <row r="423" hidden="1">
      <c r="A423" s="5" t="s">
        <v>3206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5" t="s">
        <v>2526</v>
      </c>
      <c r="B425" s="6"/>
      <c r="C425" s="6"/>
      <c r="D425" s="6"/>
      <c r="E425" s="7"/>
    </row>
    <row r="426" hidden="1">
      <c r="A426" s="10"/>
      <c r="B426" s="11"/>
      <c r="C426" s="11"/>
      <c r="D426" s="11"/>
      <c r="E426" s="12"/>
    </row>
    <row r="427" hidden="1">
      <c r="A427" s="13">
        <v>45614.0</v>
      </c>
      <c r="B427" s="6"/>
      <c r="C427" s="50" t="s">
        <v>2527</v>
      </c>
      <c r="D427" s="15">
        <v>45620.0</v>
      </c>
      <c r="E427" s="7"/>
    </row>
    <row r="428" hidden="1">
      <c r="A428" s="10"/>
      <c r="B428" s="11"/>
      <c r="C428" s="16"/>
      <c r="D428" s="11"/>
      <c r="E428" s="12"/>
    </row>
    <row r="429" hidden="1">
      <c r="A429" s="51" t="s">
        <v>3211</v>
      </c>
      <c r="B429" s="7"/>
      <c r="C429" s="16"/>
      <c r="D429" s="52" t="s">
        <v>3212</v>
      </c>
      <c r="E429" s="7"/>
    </row>
    <row r="430" hidden="1">
      <c r="A430" s="10"/>
      <c r="B430" s="12"/>
      <c r="C430" s="16"/>
      <c r="D430" s="11"/>
      <c r="E430" s="12"/>
    </row>
    <row r="431" hidden="1">
      <c r="A431" s="19" t="s">
        <v>2528</v>
      </c>
      <c r="B431" s="6"/>
      <c r="C431" s="6"/>
      <c r="D431" s="6"/>
      <c r="E431" s="7"/>
    </row>
    <row r="432" hidden="1">
      <c r="A432" s="20" t="s">
        <v>2529</v>
      </c>
      <c r="B432" s="21" t="s">
        <v>2530</v>
      </c>
      <c r="C432" s="22" t="s">
        <v>2531</v>
      </c>
      <c r="D432" s="21" t="s">
        <v>2532</v>
      </c>
      <c r="E432" s="23" t="s">
        <v>13</v>
      </c>
    </row>
    <row r="433" hidden="1">
      <c r="A433" s="53" t="s">
        <v>2533</v>
      </c>
      <c r="B433" s="25">
        <v>23945.0</v>
      </c>
      <c r="C433" s="26">
        <v>23945.0</v>
      </c>
      <c r="D433" s="27">
        <v>0.0</v>
      </c>
      <c r="E433" s="40"/>
    </row>
    <row r="434" hidden="1">
      <c r="A434" s="53" t="s">
        <v>2535</v>
      </c>
      <c r="B434" s="29">
        <v>5772.0</v>
      </c>
      <c r="C434" s="26">
        <v>5772.0</v>
      </c>
      <c r="D434" s="27">
        <v>0.0</v>
      </c>
      <c r="E434" s="40"/>
    </row>
    <row r="435" hidden="1">
      <c r="A435" s="53" t="s">
        <v>2536</v>
      </c>
      <c r="B435" s="25">
        <v>630.0</v>
      </c>
      <c r="C435" s="26">
        <v>630.0</v>
      </c>
      <c r="D435" s="27">
        <v>0.0</v>
      </c>
      <c r="E435" s="40"/>
    </row>
    <row r="436" hidden="1">
      <c r="A436" s="53" t="s">
        <v>2538</v>
      </c>
      <c r="B436" s="29">
        <v>1000.0</v>
      </c>
      <c r="C436" s="26">
        <v>1002.0</v>
      </c>
      <c r="D436" s="27">
        <v>2.0</v>
      </c>
      <c r="E436" s="40"/>
    </row>
    <row r="437" hidden="1">
      <c r="A437" s="31" t="s">
        <v>2540</v>
      </c>
      <c r="B437" s="29">
        <v>0.0</v>
      </c>
      <c r="C437" s="26"/>
      <c r="D437" s="27">
        <v>0.0</v>
      </c>
      <c r="E437" s="48"/>
    </row>
    <row r="438" hidden="1">
      <c r="A438" s="31" t="s">
        <v>2541</v>
      </c>
      <c r="B438" s="29">
        <v>0.0</v>
      </c>
      <c r="C438" s="26"/>
      <c r="D438" s="27">
        <v>0.0</v>
      </c>
      <c r="E438" s="40"/>
    </row>
    <row r="439" hidden="1">
      <c r="A439" s="31" t="s">
        <v>2543</v>
      </c>
      <c r="B439" s="29">
        <v>4000.0</v>
      </c>
      <c r="C439" s="26">
        <v>4000.0</v>
      </c>
      <c r="D439" s="27">
        <v>0.0</v>
      </c>
      <c r="E439" s="28" t="s">
        <v>6055</v>
      </c>
    </row>
    <row r="440" hidden="1">
      <c r="A440" s="31" t="s">
        <v>2545</v>
      </c>
      <c r="B440" s="29">
        <v>1000.0</v>
      </c>
      <c r="C440" s="26">
        <v>1000.0</v>
      </c>
      <c r="D440" s="27">
        <v>0.0</v>
      </c>
      <c r="E440" s="48"/>
    </row>
    <row r="441" hidden="1">
      <c r="A441" s="54" t="s">
        <v>2546</v>
      </c>
      <c r="B441" s="29">
        <v>42062.0</v>
      </c>
      <c r="C441" s="29">
        <v>42062.0</v>
      </c>
      <c r="D441" s="27">
        <v>0.0</v>
      </c>
      <c r="E441" s="40"/>
    </row>
    <row r="442" hidden="1">
      <c r="A442" s="54" t="s">
        <v>2547</v>
      </c>
      <c r="B442" s="29">
        <v>29219.0</v>
      </c>
      <c r="C442" s="55">
        <v>29219.0</v>
      </c>
      <c r="D442" s="27">
        <v>0.0</v>
      </c>
      <c r="E442" s="40"/>
    </row>
    <row r="443" hidden="1">
      <c r="A443" s="54" t="s">
        <v>2548</v>
      </c>
      <c r="B443" s="29">
        <v>53377.0</v>
      </c>
      <c r="C443" s="55">
        <v>53377.0</v>
      </c>
      <c r="D443" s="27">
        <v>0.0</v>
      </c>
      <c r="E443" s="40"/>
    </row>
    <row r="444" hidden="1">
      <c r="A444" s="54" t="s">
        <v>2549</v>
      </c>
      <c r="B444" s="29">
        <v>30280.0</v>
      </c>
      <c r="C444" s="55">
        <v>30280.0</v>
      </c>
      <c r="D444" s="27">
        <v>0.0</v>
      </c>
      <c r="E444" s="40"/>
    </row>
    <row r="445" hidden="1">
      <c r="A445" s="54" t="s">
        <v>2551</v>
      </c>
      <c r="B445" s="29">
        <v>655.0</v>
      </c>
      <c r="C445" s="55">
        <v>655.0</v>
      </c>
      <c r="D445" s="27">
        <v>0.0</v>
      </c>
      <c r="E445" s="40"/>
    </row>
    <row r="446" hidden="1">
      <c r="A446" s="54" t="s">
        <v>2552</v>
      </c>
      <c r="B446" s="29">
        <v>15964.0</v>
      </c>
      <c r="C446" s="55">
        <v>15600.0</v>
      </c>
      <c r="D446" s="27">
        <v>-364.0</v>
      </c>
      <c r="E446" s="40"/>
    </row>
    <row r="447" hidden="1">
      <c r="A447" s="35" t="s">
        <v>2553</v>
      </c>
      <c r="B447" s="29">
        <v>192303.5</v>
      </c>
      <c r="C447" s="55">
        <v>191939.5</v>
      </c>
      <c r="D447" s="27">
        <v>-364.0</v>
      </c>
      <c r="E447" s="40"/>
    </row>
    <row r="448" hidden="1">
      <c r="A448" s="36" t="s">
        <v>2554</v>
      </c>
      <c r="B448" s="41">
        <v>-363.5</v>
      </c>
      <c r="C448" s="58">
        <v>2.5</v>
      </c>
      <c r="D448" s="59">
        <v>366.0</v>
      </c>
      <c r="E448" s="44"/>
    </row>
    <row r="449" hidden="1"/>
    <row r="450" hidden="1"/>
    <row r="451" hidden="1">
      <c r="A451" s="5" t="s">
        <v>3206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5" t="s">
        <v>2526</v>
      </c>
      <c r="B453" s="6"/>
      <c r="C453" s="6"/>
      <c r="D453" s="6"/>
      <c r="E453" s="7"/>
    </row>
    <row r="454" hidden="1">
      <c r="A454" s="10"/>
      <c r="B454" s="11"/>
      <c r="C454" s="11"/>
      <c r="D454" s="11"/>
      <c r="E454" s="12"/>
    </row>
    <row r="455" hidden="1">
      <c r="A455" s="13">
        <v>45621.0</v>
      </c>
      <c r="B455" s="6"/>
      <c r="C455" s="50" t="s">
        <v>2527</v>
      </c>
      <c r="D455" s="15">
        <v>45626.0</v>
      </c>
      <c r="E455" s="7"/>
    </row>
    <row r="456" hidden="1">
      <c r="A456" s="10"/>
      <c r="B456" s="11"/>
      <c r="C456" s="16"/>
      <c r="D456" s="11"/>
      <c r="E456" s="12"/>
    </row>
    <row r="457" hidden="1">
      <c r="A457" s="51" t="s">
        <v>3211</v>
      </c>
      <c r="B457" s="7"/>
      <c r="C457" s="16"/>
      <c r="D457" s="52" t="s">
        <v>3220</v>
      </c>
      <c r="E457" s="7"/>
    </row>
    <row r="458" hidden="1">
      <c r="A458" s="10"/>
      <c r="B458" s="12"/>
      <c r="C458" s="16"/>
      <c r="D458" s="11"/>
      <c r="E458" s="12"/>
    </row>
    <row r="459" hidden="1">
      <c r="A459" s="19" t="s">
        <v>2528</v>
      </c>
      <c r="B459" s="6"/>
      <c r="C459" s="6"/>
      <c r="D459" s="6"/>
      <c r="E459" s="7"/>
    </row>
    <row r="460" hidden="1">
      <c r="A460" s="20" t="s">
        <v>2529</v>
      </c>
      <c r="B460" s="21" t="s">
        <v>2530</v>
      </c>
      <c r="C460" s="22" t="s">
        <v>2531</v>
      </c>
      <c r="D460" s="21" t="s">
        <v>2532</v>
      </c>
      <c r="E460" s="23" t="s">
        <v>13</v>
      </c>
    </row>
    <row r="461" hidden="1">
      <c r="A461" s="53" t="s">
        <v>2533</v>
      </c>
      <c r="B461" s="25">
        <v>16672.0</v>
      </c>
      <c r="C461" s="26">
        <v>16672.0</v>
      </c>
      <c r="D461" s="27">
        <v>0.0</v>
      </c>
      <c r="E461" s="40"/>
    </row>
    <row r="462" hidden="1">
      <c r="A462" s="53" t="s">
        <v>2535</v>
      </c>
      <c r="B462" s="29">
        <v>7611.0</v>
      </c>
      <c r="C462" s="26">
        <v>7611.0</v>
      </c>
      <c r="D462" s="27">
        <v>0.0</v>
      </c>
      <c r="E462" s="40"/>
    </row>
    <row r="463" hidden="1">
      <c r="A463" s="53" t="s">
        <v>2536</v>
      </c>
      <c r="B463" s="25">
        <v>0.0</v>
      </c>
      <c r="C463" s="26"/>
      <c r="D463" s="27">
        <v>0.0</v>
      </c>
      <c r="E463" s="40"/>
    </row>
    <row r="464" hidden="1">
      <c r="A464" s="53" t="s">
        <v>2538</v>
      </c>
      <c r="B464" s="29">
        <v>500.0</v>
      </c>
      <c r="C464" s="26">
        <v>500.0</v>
      </c>
      <c r="D464" s="27">
        <v>0.0</v>
      </c>
      <c r="E464" s="40"/>
    </row>
    <row r="465" hidden="1">
      <c r="A465" s="31" t="s">
        <v>2540</v>
      </c>
      <c r="B465" s="29">
        <v>0.0</v>
      </c>
      <c r="C465" s="26"/>
      <c r="D465" s="27">
        <v>0.0</v>
      </c>
      <c r="E465" s="48"/>
    </row>
    <row r="466" hidden="1">
      <c r="A466" s="31" t="s">
        <v>2541</v>
      </c>
      <c r="B466" s="29">
        <v>0.0</v>
      </c>
      <c r="C466" s="26"/>
      <c r="D466" s="27">
        <v>0.0</v>
      </c>
      <c r="E466" s="40"/>
    </row>
    <row r="467" hidden="1">
      <c r="A467" s="31" t="s">
        <v>2543</v>
      </c>
      <c r="B467" s="29">
        <v>2820.0</v>
      </c>
      <c r="C467" s="26">
        <v>2820.0</v>
      </c>
      <c r="D467" s="27">
        <v>0.0</v>
      </c>
      <c r="E467" s="28"/>
    </row>
    <row r="468" hidden="1">
      <c r="A468" s="31" t="s">
        <v>2545</v>
      </c>
      <c r="B468" s="29">
        <v>600.0</v>
      </c>
      <c r="C468" s="26">
        <v>600.0</v>
      </c>
      <c r="D468" s="27">
        <v>0.0</v>
      </c>
      <c r="E468" s="48"/>
    </row>
    <row r="469" hidden="1">
      <c r="A469" s="54" t="s">
        <v>2546</v>
      </c>
      <c r="B469" s="29">
        <v>44590.0</v>
      </c>
      <c r="C469" s="29">
        <v>44590.0</v>
      </c>
      <c r="D469" s="27">
        <v>0.0</v>
      </c>
      <c r="E469" s="40"/>
    </row>
    <row r="470" hidden="1">
      <c r="A470" s="54" t="s">
        <v>2547</v>
      </c>
      <c r="B470" s="29">
        <v>22531.0</v>
      </c>
      <c r="C470" s="55">
        <v>22531.0</v>
      </c>
      <c r="D470" s="27">
        <v>0.0</v>
      </c>
      <c r="E470" s="40"/>
    </row>
    <row r="471" hidden="1">
      <c r="A471" s="54" t="s">
        <v>2548</v>
      </c>
      <c r="B471" s="29">
        <v>50701.0</v>
      </c>
      <c r="C471" s="55">
        <v>50108.0</v>
      </c>
      <c r="D471" s="27">
        <v>-593.0</v>
      </c>
      <c r="E471" s="40"/>
    </row>
    <row r="472" hidden="1">
      <c r="A472" s="54" t="s">
        <v>2549</v>
      </c>
      <c r="B472" s="29">
        <v>24756.0</v>
      </c>
      <c r="C472" s="55">
        <v>24756.0</v>
      </c>
      <c r="D472" s="27">
        <v>0.0</v>
      </c>
      <c r="E472" s="40"/>
    </row>
    <row r="473" hidden="1">
      <c r="A473" s="54" t="s">
        <v>2551</v>
      </c>
      <c r="B473" s="29">
        <v>1057.0</v>
      </c>
      <c r="C473" s="55">
        <v>1057.0</v>
      </c>
      <c r="D473" s="27">
        <v>0.0</v>
      </c>
      <c r="E473" s="40"/>
    </row>
    <row r="474" hidden="1">
      <c r="A474" s="54" t="s">
        <v>2552</v>
      </c>
      <c r="B474" s="29">
        <v>10327.0</v>
      </c>
      <c r="C474" s="55">
        <v>10327.0</v>
      </c>
      <c r="D474" s="27">
        <v>0.0</v>
      </c>
      <c r="E474" s="40"/>
    </row>
    <row r="475" hidden="1">
      <c r="A475" s="35" t="s">
        <v>2553</v>
      </c>
      <c r="B475" s="29">
        <v>171837.7</v>
      </c>
      <c r="C475" s="55">
        <v>171244.7</v>
      </c>
      <c r="D475" s="27">
        <v>-593.0</v>
      </c>
      <c r="E475" s="40"/>
    </row>
    <row r="476" hidden="1">
      <c r="A476" s="36" t="s">
        <v>2554</v>
      </c>
      <c r="B476" s="41">
        <v>0.2999999999992724</v>
      </c>
      <c r="C476" s="58">
        <v>0.29999999998835847</v>
      </c>
      <c r="D476" s="59">
        <v>-1.0913936421275139E-11</v>
      </c>
      <c r="E476" s="44"/>
    </row>
    <row r="477" hidden="1"/>
    <row r="478" hidden="1"/>
    <row r="479" hidden="1">
      <c r="A479" s="5" t="s">
        <v>3206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5" t="s">
        <v>2526</v>
      </c>
      <c r="B481" s="6"/>
      <c r="C481" s="6"/>
      <c r="D481" s="6"/>
      <c r="E481" s="7"/>
    </row>
    <row r="482" hidden="1">
      <c r="A482" s="10"/>
      <c r="B482" s="11"/>
      <c r="C482" s="11"/>
      <c r="D482" s="11"/>
      <c r="E482" s="12"/>
    </row>
    <row r="483" hidden="1">
      <c r="A483" s="13">
        <v>45627.0</v>
      </c>
      <c r="B483" s="6"/>
      <c r="C483" s="50" t="s">
        <v>2527</v>
      </c>
      <c r="D483" s="15">
        <v>45627.0</v>
      </c>
      <c r="E483" s="7"/>
    </row>
    <row r="484" hidden="1">
      <c r="A484" s="10"/>
      <c r="B484" s="11"/>
      <c r="C484" s="16"/>
      <c r="D484" s="11"/>
      <c r="E484" s="12"/>
    </row>
    <row r="485" hidden="1">
      <c r="A485" s="51" t="s">
        <v>3212</v>
      </c>
      <c r="B485" s="7"/>
      <c r="C485" s="16"/>
      <c r="D485" s="52" t="s">
        <v>3212</v>
      </c>
      <c r="E485" s="7"/>
    </row>
    <row r="486" hidden="1">
      <c r="A486" s="10"/>
      <c r="B486" s="12"/>
      <c r="C486" s="16"/>
      <c r="D486" s="11"/>
      <c r="E486" s="12"/>
    </row>
    <row r="487" hidden="1">
      <c r="A487" s="19" t="s">
        <v>2528</v>
      </c>
      <c r="B487" s="6"/>
      <c r="C487" s="6"/>
      <c r="D487" s="6"/>
      <c r="E487" s="7"/>
    </row>
    <row r="488" hidden="1">
      <c r="A488" s="20" t="s">
        <v>2529</v>
      </c>
      <c r="B488" s="21" t="s">
        <v>2530</v>
      </c>
      <c r="C488" s="22" t="s">
        <v>2531</v>
      </c>
      <c r="D488" s="21" t="s">
        <v>2532</v>
      </c>
      <c r="E488" s="23" t="s">
        <v>13</v>
      </c>
    </row>
    <row r="489" hidden="1">
      <c r="A489" s="53" t="s">
        <v>2533</v>
      </c>
      <c r="B489" s="25">
        <v>2691.0</v>
      </c>
      <c r="C489" s="26">
        <v>2691.0</v>
      </c>
      <c r="D489" s="27">
        <v>0.0</v>
      </c>
      <c r="E489" s="40"/>
    </row>
    <row r="490" hidden="1">
      <c r="A490" s="53" t="s">
        <v>2535</v>
      </c>
      <c r="B490" s="29">
        <v>1287.0</v>
      </c>
      <c r="C490" s="26">
        <v>1287.0</v>
      </c>
      <c r="D490" s="27">
        <v>0.0</v>
      </c>
      <c r="E490" s="40"/>
    </row>
    <row r="491" hidden="1">
      <c r="A491" s="53" t="s">
        <v>2536</v>
      </c>
      <c r="B491" s="25">
        <v>0.0</v>
      </c>
      <c r="C491" s="26"/>
      <c r="D491" s="27">
        <v>0.0</v>
      </c>
      <c r="E491" s="40"/>
    </row>
    <row r="492" hidden="1">
      <c r="A492" s="53" t="s">
        <v>2538</v>
      </c>
      <c r="B492" s="29">
        <v>0.0</v>
      </c>
      <c r="C492" s="26"/>
      <c r="D492" s="27">
        <v>0.0</v>
      </c>
      <c r="E492" s="40"/>
    </row>
    <row r="493" hidden="1">
      <c r="A493" s="31" t="s">
        <v>2540</v>
      </c>
      <c r="B493" s="29">
        <v>0.0</v>
      </c>
      <c r="C493" s="26"/>
      <c r="D493" s="27">
        <v>0.0</v>
      </c>
      <c r="E493" s="48"/>
    </row>
    <row r="494" hidden="1">
      <c r="A494" s="31" t="s">
        <v>2541</v>
      </c>
      <c r="B494" s="29">
        <v>0.0</v>
      </c>
      <c r="C494" s="26"/>
      <c r="D494" s="27">
        <v>0.0</v>
      </c>
      <c r="E494" s="40"/>
    </row>
    <row r="495" hidden="1">
      <c r="A495" s="31" t="s">
        <v>2543</v>
      </c>
      <c r="B495" s="29">
        <v>0.0</v>
      </c>
      <c r="C495" s="26"/>
      <c r="D495" s="27">
        <v>0.0</v>
      </c>
      <c r="E495" s="28"/>
    </row>
    <row r="496" hidden="1">
      <c r="A496" s="31" t="s">
        <v>2545</v>
      </c>
      <c r="B496" s="29">
        <v>0.0</v>
      </c>
      <c r="C496" s="26"/>
      <c r="D496" s="27">
        <v>0.0</v>
      </c>
      <c r="E496" s="48"/>
    </row>
    <row r="497" hidden="1">
      <c r="A497" s="54" t="s">
        <v>2546</v>
      </c>
      <c r="B497" s="29">
        <v>7909.0</v>
      </c>
      <c r="C497" s="29">
        <v>7909.0</v>
      </c>
      <c r="D497" s="27">
        <v>0.0</v>
      </c>
      <c r="E497" s="40"/>
    </row>
    <row r="498" hidden="1">
      <c r="A498" s="54" t="s">
        <v>2547</v>
      </c>
      <c r="B498" s="29">
        <v>5751.0</v>
      </c>
      <c r="C498" s="55">
        <v>5751.0</v>
      </c>
      <c r="D498" s="27">
        <v>0.0</v>
      </c>
      <c r="E498" s="40"/>
    </row>
    <row r="499" hidden="1">
      <c r="A499" s="54" t="s">
        <v>2548</v>
      </c>
      <c r="B499" s="29">
        <v>9290.0</v>
      </c>
      <c r="C499" s="55">
        <v>9290.0</v>
      </c>
      <c r="D499" s="27">
        <v>0.0</v>
      </c>
      <c r="E499" s="40"/>
    </row>
    <row r="500" hidden="1">
      <c r="A500" s="54" t="s">
        <v>2549</v>
      </c>
      <c r="B500" s="29">
        <v>4735.0</v>
      </c>
      <c r="C500" s="55">
        <v>4735.0</v>
      </c>
      <c r="D500" s="27">
        <v>0.0</v>
      </c>
      <c r="E500" s="40"/>
    </row>
    <row r="501" hidden="1">
      <c r="A501" s="54" t="s">
        <v>2551</v>
      </c>
      <c r="B501" s="29">
        <v>0.0</v>
      </c>
      <c r="C501" s="55">
        <v>0.0</v>
      </c>
      <c r="D501" s="27">
        <v>0.0</v>
      </c>
      <c r="E501" s="40"/>
    </row>
    <row r="502" hidden="1">
      <c r="A502" s="54" t="s">
        <v>2552</v>
      </c>
      <c r="B502" s="29">
        <v>378.0</v>
      </c>
      <c r="C502" s="55">
        <v>378.0</v>
      </c>
      <c r="D502" s="27">
        <v>0.0</v>
      </c>
      <c r="E502" s="40"/>
    </row>
    <row r="503" hidden="1">
      <c r="A503" s="35" t="s">
        <v>2553</v>
      </c>
      <c r="B503" s="29">
        <v>31663.0</v>
      </c>
      <c r="C503" s="55">
        <v>31663.0</v>
      </c>
      <c r="D503" s="27">
        <v>0.0</v>
      </c>
      <c r="E503" s="40"/>
    </row>
    <row r="504" hidden="1">
      <c r="A504" s="36" t="s">
        <v>2554</v>
      </c>
      <c r="B504" s="41">
        <v>0.0</v>
      </c>
      <c r="C504" s="58">
        <v>0.0</v>
      </c>
      <c r="D504" s="59">
        <v>0.0</v>
      </c>
      <c r="E504" s="44"/>
    </row>
    <row r="505" hidden="1"/>
    <row r="506" hidden="1"/>
    <row r="507" hidden="1">
      <c r="A507" s="5" t="s">
        <v>3206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5" t="s">
        <v>2526</v>
      </c>
      <c r="B509" s="6"/>
      <c r="C509" s="6"/>
      <c r="D509" s="6"/>
      <c r="E509" s="7"/>
    </row>
    <row r="510" hidden="1">
      <c r="A510" s="10"/>
      <c r="B510" s="11"/>
      <c r="C510" s="11"/>
      <c r="D510" s="11"/>
      <c r="E510" s="12"/>
    </row>
    <row r="511" hidden="1">
      <c r="A511" s="13">
        <v>45628.0</v>
      </c>
      <c r="B511" s="6"/>
      <c r="C511" s="50" t="s">
        <v>2527</v>
      </c>
      <c r="D511" s="15">
        <v>45634.0</v>
      </c>
      <c r="E511" s="7"/>
    </row>
    <row r="512" hidden="1">
      <c r="A512" s="10"/>
      <c r="B512" s="11"/>
      <c r="C512" s="16"/>
      <c r="D512" s="11"/>
      <c r="E512" s="12"/>
    </row>
    <row r="513" hidden="1">
      <c r="A513" s="51" t="s">
        <v>3211</v>
      </c>
      <c r="B513" s="7"/>
      <c r="C513" s="16"/>
      <c r="D513" s="52" t="s">
        <v>3212</v>
      </c>
      <c r="E513" s="7"/>
    </row>
    <row r="514" hidden="1">
      <c r="A514" s="10"/>
      <c r="B514" s="12"/>
      <c r="C514" s="16"/>
      <c r="D514" s="11"/>
      <c r="E514" s="12"/>
    </row>
    <row r="515" hidden="1">
      <c r="A515" s="19" t="s">
        <v>2528</v>
      </c>
      <c r="B515" s="6"/>
      <c r="C515" s="6"/>
      <c r="D515" s="6"/>
      <c r="E515" s="7"/>
    </row>
    <row r="516" hidden="1">
      <c r="A516" s="20" t="s">
        <v>2529</v>
      </c>
      <c r="B516" s="21" t="s">
        <v>2530</v>
      </c>
      <c r="C516" s="22" t="s">
        <v>2531</v>
      </c>
      <c r="D516" s="21" t="s">
        <v>2532</v>
      </c>
      <c r="E516" s="23" t="s">
        <v>13</v>
      </c>
    </row>
    <row r="517" hidden="1">
      <c r="A517" s="53" t="s">
        <v>2533</v>
      </c>
      <c r="B517" s="25">
        <v>20680.0</v>
      </c>
      <c r="C517" s="26">
        <v>20687.0</v>
      </c>
      <c r="D517" s="27">
        <v>7.0</v>
      </c>
      <c r="E517" s="40"/>
    </row>
    <row r="518" hidden="1">
      <c r="A518" s="53" t="s">
        <v>2535</v>
      </c>
      <c r="B518" s="29">
        <v>7461.0</v>
      </c>
      <c r="C518" s="26">
        <v>6848.0</v>
      </c>
      <c r="D518" s="27">
        <v>-613.0</v>
      </c>
      <c r="E518" s="48" t="s">
        <v>6056</v>
      </c>
    </row>
    <row r="519" hidden="1">
      <c r="A519" s="53" t="s">
        <v>2536</v>
      </c>
      <c r="B519" s="25">
        <v>280.0</v>
      </c>
      <c r="C519" s="26">
        <v>280.0</v>
      </c>
      <c r="D519" s="27">
        <v>0.0</v>
      </c>
      <c r="E519" s="40"/>
    </row>
    <row r="520" hidden="1">
      <c r="A520" s="53" t="s">
        <v>2538</v>
      </c>
      <c r="B520" s="29">
        <v>1000.0</v>
      </c>
      <c r="C520" s="26">
        <v>1000.0</v>
      </c>
      <c r="D520" s="27">
        <v>0.0</v>
      </c>
      <c r="E520" s="40"/>
    </row>
    <row r="521" hidden="1">
      <c r="A521" s="31" t="s">
        <v>2540</v>
      </c>
      <c r="B521" s="29">
        <v>0.0</v>
      </c>
      <c r="C521" s="26"/>
      <c r="D521" s="27">
        <v>0.0</v>
      </c>
      <c r="E521" s="48"/>
    </row>
    <row r="522" hidden="1">
      <c r="A522" s="31" t="s">
        <v>2541</v>
      </c>
      <c r="B522" s="29">
        <v>0.0</v>
      </c>
      <c r="C522" s="26"/>
      <c r="D522" s="27">
        <v>0.0</v>
      </c>
      <c r="E522" s="40"/>
    </row>
    <row r="523" hidden="1">
      <c r="A523" s="31" t="s">
        <v>2543</v>
      </c>
      <c r="B523" s="29">
        <v>2080.0</v>
      </c>
      <c r="C523" s="26">
        <v>2080.0</v>
      </c>
      <c r="D523" s="27">
        <v>0.0</v>
      </c>
      <c r="E523" s="28"/>
    </row>
    <row r="524" hidden="1">
      <c r="A524" s="31" t="s">
        <v>2545</v>
      </c>
      <c r="B524" s="29">
        <v>1040.0</v>
      </c>
      <c r="C524" s="26">
        <v>1040.0</v>
      </c>
      <c r="D524" s="27">
        <v>0.0</v>
      </c>
      <c r="E524" s="48"/>
    </row>
    <row r="525" hidden="1">
      <c r="A525" s="54" t="s">
        <v>2546</v>
      </c>
      <c r="B525" s="29">
        <v>60804.0</v>
      </c>
      <c r="C525" s="29">
        <v>60804.0</v>
      </c>
      <c r="D525" s="27">
        <v>0.0</v>
      </c>
      <c r="E525" s="40"/>
    </row>
    <row r="526" hidden="1">
      <c r="A526" s="54" t="s">
        <v>2547</v>
      </c>
      <c r="B526" s="29">
        <v>30883.0</v>
      </c>
      <c r="C526" s="55">
        <v>30519.0</v>
      </c>
      <c r="D526" s="27">
        <v>-364.0</v>
      </c>
      <c r="E526" s="40"/>
    </row>
    <row r="527" hidden="1">
      <c r="A527" s="54" t="s">
        <v>2548</v>
      </c>
      <c r="B527" s="29">
        <v>60086.0</v>
      </c>
      <c r="C527" s="55">
        <v>60086.0</v>
      </c>
      <c r="D527" s="27">
        <v>0.0</v>
      </c>
      <c r="E527" s="40"/>
    </row>
    <row r="528" hidden="1">
      <c r="A528" s="54" t="s">
        <v>2549</v>
      </c>
      <c r="B528" s="29">
        <v>34408.0</v>
      </c>
      <c r="C528" s="55">
        <v>34408.0</v>
      </c>
      <c r="D528" s="27">
        <v>0.0</v>
      </c>
      <c r="E528" s="40"/>
    </row>
    <row r="529" hidden="1">
      <c r="A529" s="54" t="s">
        <v>2551</v>
      </c>
      <c r="B529" s="29">
        <v>1979.0</v>
      </c>
      <c r="C529" s="55">
        <v>1979.0</v>
      </c>
      <c r="D529" s="27">
        <v>0.0</v>
      </c>
      <c r="E529" s="40"/>
    </row>
    <row r="530" hidden="1">
      <c r="A530" s="54" t="s">
        <v>2552</v>
      </c>
      <c r="B530" s="29">
        <v>11406.0</v>
      </c>
      <c r="C530" s="55">
        <v>11406.0</v>
      </c>
      <c r="D530" s="27">
        <v>0.0</v>
      </c>
      <c r="E530" s="40"/>
    </row>
    <row r="531" hidden="1">
      <c r="A531" s="35" t="s">
        <v>2553</v>
      </c>
      <c r="B531" s="29">
        <v>220699.0</v>
      </c>
      <c r="C531" s="55">
        <v>220335.0</v>
      </c>
      <c r="D531" s="27">
        <v>-364.0</v>
      </c>
      <c r="E531" s="40"/>
    </row>
    <row r="532" hidden="1">
      <c r="A532" s="36" t="s">
        <v>2554</v>
      </c>
      <c r="B532" s="41">
        <v>2.0</v>
      </c>
      <c r="C532" s="58">
        <v>-604.0</v>
      </c>
      <c r="D532" s="59">
        <v>-606.0</v>
      </c>
      <c r="E532" s="44"/>
    </row>
    <row r="533" hidden="1"/>
    <row r="534" hidden="1"/>
    <row r="535" hidden="1">
      <c r="A535" s="5" t="s">
        <v>3206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5" t="s">
        <v>2526</v>
      </c>
      <c r="B537" s="6"/>
      <c r="C537" s="6"/>
      <c r="D537" s="6"/>
      <c r="E537" s="7"/>
    </row>
    <row r="538" hidden="1">
      <c r="A538" s="10"/>
      <c r="B538" s="11"/>
      <c r="C538" s="11"/>
      <c r="D538" s="11"/>
      <c r="E538" s="12"/>
    </row>
    <row r="539" hidden="1">
      <c r="A539" s="13">
        <v>45628.0</v>
      </c>
      <c r="B539" s="6"/>
      <c r="C539" s="50" t="s">
        <v>2527</v>
      </c>
      <c r="D539" s="15">
        <v>45634.0</v>
      </c>
      <c r="E539" s="7"/>
    </row>
    <row r="540" hidden="1">
      <c r="A540" s="10"/>
      <c r="B540" s="11"/>
      <c r="C540" s="16"/>
      <c r="D540" s="11"/>
      <c r="E540" s="12"/>
    </row>
    <row r="541" hidden="1">
      <c r="A541" s="51" t="s">
        <v>3211</v>
      </c>
      <c r="B541" s="7"/>
      <c r="C541" s="16"/>
      <c r="D541" s="52" t="s">
        <v>3212</v>
      </c>
      <c r="E541" s="7"/>
    </row>
    <row r="542" hidden="1">
      <c r="A542" s="10"/>
      <c r="B542" s="12"/>
      <c r="C542" s="16"/>
      <c r="D542" s="11"/>
      <c r="E542" s="12"/>
    </row>
    <row r="543" hidden="1">
      <c r="A543" s="19" t="s">
        <v>2528</v>
      </c>
      <c r="B543" s="6"/>
      <c r="C543" s="6"/>
      <c r="D543" s="6"/>
      <c r="E543" s="7"/>
    </row>
    <row r="544" hidden="1">
      <c r="A544" s="20" t="s">
        <v>2529</v>
      </c>
      <c r="B544" s="21" t="s">
        <v>2530</v>
      </c>
      <c r="C544" s="22" t="s">
        <v>2531</v>
      </c>
      <c r="D544" s="21" t="s">
        <v>2532</v>
      </c>
      <c r="E544" s="23" t="s">
        <v>13</v>
      </c>
    </row>
    <row r="545" hidden="1">
      <c r="A545" s="53" t="s">
        <v>2533</v>
      </c>
      <c r="B545" s="25">
        <v>20680.0</v>
      </c>
      <c r="C545" s="26">
        <v>20687.0</v>
      </c>
      <c r="D545" s="27">
        <v>7.0</v>
      </c>
      <c r="E545" s="40"/>
    </row>
    <row r="546" hidden="1">
      <c r="A546" s="53" t="s">
        <v>2535</v>
      </c>
      <c r="B546" s="29">
        <v>7461.0</v>
      </c>
      <c r="C546" s="26">
        <v>6848.0</v>
      </c>
      <c r="D546" s="27">
        <v>-613.0</v>
      </c>
      <c r="E546" s="48" t="s">
        <v>6056</v>
      </c>
    </row>
    <row r="547" hidden="1">
      <c r="A547" s="53" t="s">
        <v>2536</v>
      </c>
      <c r="B547" s="25">
        <v>280.0</v>
      </c>
      <c r="C547" s="26">
        <v>280.0</v>
      </c>
      <c r="D547" s="27">
        <v>0.0</v>
      </c>
      <c r="E547" s="40"/>
    </row>
    <row r="548" hidden="1">
      <c r="A548" s="53" t="s">
        <v>2538</v>
      </c>
      <c r="B548" s="29">
        <v>1000.0</v>
      </c>
      <c r="C548" s="26">
        <v>1000.0</v>
      </c>
      <c r="D548" s="27">
        <v>0.0</v>
      </c>
      <c r="E548" s="40"/>
    </row>
    <row r="549" hidden="1">
      <c r="A549" s="31" t="s">
        <v>2540</v>
      </c>
      <c r="B549" s="29">
        <v>0.0</v>
      </c>
      <c r="C549" s="26"/>
      <c r="D549" s="27">
        <v>0.0</v>
      </c>
      <c r="E549" s="48"/>
    </row>
    <row r="550" hidden="1">
      <c r="A550" s="31" t="s">
        <v>2541</v>
      </c>
      <c r="B550" s="29">
        <v>0.0</v>
      </c>
      <c r="C550" s="26"/>
      <c r="D550" s="27">
        <v>0.0</v>
      </c>
      <c r="E550" s="40"/>
    </row>
    <row r="551" hidden="1">
      <c r="A551" s="31" t="s">
        <v>2543</v>
      </c>
      <c r="B551" s="29">
        <v>2080.0</v>
      </c>
      <c r="C551" s="26">
        <v>2080.0</v>
      </c>
      <c r="D551" s="27">
        <v>0.0</v>
      </c>
      <c r="E551" s="28" t="s">
        <v>6057</v>
      </c>
    </row>
    <row r="552" hidden="1">
      <c r="A552" s="31" t="s">
        <v>2545</v>
      </c>
      <c r="B552" s="29">
        <v>1040.0</v>
      </c>
      <c r="C552" s="26">
        <v>1040.0</v>
      </c>
      <c r="D552" s="27">
        <v>0.0</v>
      </c>
      <c r="E552" s="48"/>
    </row>
    <row r="553" hidden="1">
      <c r="A553" s="54" t="s">
        <v>2546</v>
      </c>
      <c r="B553" s="29">
        <v>60804.0</v>
      </c>
      <c r="C553" s="29">
        <v>60804.0</v>
      </c>
      <c r="D553" s="27">
        <v>0.0</v>
      </c>
      <c r="E553" s="40"/>
    </row>
    <row r="554" hidden="1">
      <c r="A554" s="54" t="s">
        <v>2547</v>
      </c>
      <c r="B554" s="29">
        <v>30883.0</v>
      </c>
      <c r="C554" s="55">
        <v>30519.0</v>
      </c>
      <c r="D554" s="27">
        <v>-364.0</v>
      </c>
      <c r="E554" s="40"/>
    </row>
    <row r="555" hidden="1">
      <c r="A555" s="54" t="s">
        <v>2548</v>
      </c>
      <c r="B555" s="29">
        <v>60086.0</v>
      </c>
      <c r="C555" s="55">
        <v>60086.0</v>
      </c>
      <c r="D555" s="27">
        <v>0.0</v>
      </c>
      <c r="E555" s="40"/>
    </row>
    <row r="556" hidden="1">
      <c r="A556" s="54" t="s">
        <v>2549</v>
      </c>
      <c r="B556" s="29">
        <v>34408.0</v>
      </c>
      <c r="C556" s="55">
        <v>34408.0</v>
      </c>
      <c r="D556" s="27">
        <v>0.0</v>
      </c>
      <c r="E556" s="40"/>
    </row>
    <row r="557" hidden="1">
      <c r="A557" s="54" t="s">
        <v>2551</v>
      </c>
      <c r="B557" s="29">
        <v>1979.0</v>
      </c>
      <c r="C557" s="55">
        <v>1979.0</v>
      </c>
      <c r="D557" s="27">
        <v>0.0</v>
      </c>
      <c r="E557" s="40"/>
    </row>
    <row r="558" hidden="1">
      <c r="A558" s="54" t="s">
        <v>2552</v>
      </c>
      <c r="B558" s="29">
        <v>11406.0</v>
      </c>
      <c r="C558" s="55">
        <v>11406.0</v>
      </c>
      <c r="D558" s="27">
        <v>0.0</v>
      </c>
      <c r="E558" s="40"/>
    </row>
    <row r="559" hidden="1">
      <c r="A559" s="35" t="s">
        <v>2553</v>
      </c>
      <c r="B559" s="29">
        <v>220699.0</v>
      </c>
      <c r="C559" s="55">
        <v>220335.0</v>
      </c>
      <c r="D559" s="27">
        <v>-364.0</v>
      </c>
      <c r="E559" s="40"/>
    </row>
    <row r="560" hidden="1">
      <c r="A560" s="36" t="s">
        <v>2554</v>
      </c>
      <c r="B560" s="41">
        <v>2.0</v>
      </c>
      <c r="C560" s="58">
        <v>-604.0</v>
      </c>
      <c r="D560" s="59">
        <v>-606.0</v>
      </c>
      <c r="E560" s="44"/>
    </row>
    <row r="561" hidden="1"/>
    <row r="562" hidden="1"/>
    <row r="563" hidden="1">
      <c r="A563" s="5" t="s">
        <v>3206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5" t="s">
        <v>2526</v>
      </c>
      <c r="B565" s="6"/>
      <c r="C565" s="6"/>
      <c r="D565" s="6"/>
      <c r="E565" s="7"/>
    </row>
    <row r="566" hidden="1">
      <c r="A566" s="10"/>
      <c r="B566" s="11"/>
      <c r="C566" s="11"/>
      <c r="D566" s="11"/>
      <c r="E566" s="12"/>
    </row>
    <row r="567" hidden="1">
      <c r="A567" s="13">
        <v>45635.0</v>
      </c>
      <c r="B567" s="6"/>
      <c r="C567" s="50" t="s">
        <v>2527</v>
      </c>
      <c r="D567" s="15">
        <v>45641.0</v>
      </c>
      <c r="E567" s="7"/>
    </row>
    <row r="568" hidden="1">
      <c r="A568" s="10"/>
      <c r="B568" s="11"/>
      <c r="C568" s="16"/>
      <c r="D568" s="11"/>
      <c r="E568" s="12"/>
    </row>
    <row r="569" hidden="1">
      <c r="A569" s="51" t="s">
        <v>3211</v>
      </c>
      <c r="B569" s="7"/>
      <c r="C569" s="16"/>
      <c r="D569" s="52" t="s">
        <v>3212</v>
      </c>
      <c r="E569" s="7"/>
    </row>
    <row r="570" hidden="1">
      <c r="A570" s="10"/>
      <c r="B570" s="12"/>
      <c r="C570" s="16"/>
      <c r="D570" s="11"/>
      <c r="E570" s="12"/>
    </row>
    <row r="571" hidden="1">
      <c r="A571" s="19" t="s">
        <v>2528</v>
      </c>
      <c r="B571" s="6"/>
      <c r="C571" s="6"/>
      <c r="D571" s="6"/>
      <c r="E571" s="7"/>
    </row>
    <row r="572" hidden="1">
      <c r="A572" s="20" t="s">
        <v>2529</v>
      </c>
      <c r="B572" s="21" t="s">
        <v>2530</v>
      </c>
      <c r="C572" s="22" t="s">
        <v>2531</v>
      </c>
      <c r="D572" s="21" t="s">
        <v>2532</v>
      </c>
      <c r="E572" s="23" t="s">
        <v>13</v>
      </c>
    </row>
    <row r="573" hidden="1">
      <c r="A573" s="53" t="s">
        <v>2533</v>
      </c>
      <c r="B573" s="25">
        <v>27540.0</v>
      </c>
      <c r="C573" s="26">
        <v>27540.0</v>
      </c>
      <c r="D573" s="27">
        <v>0.0</v>
      </c>
      <c r="E573" s="40"/>
    </row>
    <row r="574" hidden="1">
      <c r="A574" s="53" t="s">
        <v>2535</v>
      </c>
      <c r="B574" s="29">
        <v>10858.0</v>
      </c>
      <c r="C574" s="26">
        <v>10858.0</v>
      </c>
      <c r="D574" s="27">
        <v>0.0</v>
      </c>
      <c r="E574" s="48"/>
    </row>
    <row r="575" hidden="1">
      <c r="A575" s="53" t="s">
        <v>2536</v>
      </c>
      <c r="B575" s="25">
        <v>940.0</v>
      </c>
      <c r="C575" s="26">
        <v>940.0</v>
      </c>
      <c r="D575" s="27">
        <v>0.0</v>
      </c>
      <c r="E575" s="40"/>
    </row>
    <row r="576" hidden="1">
      <c r="A576" s="53" t="s">
        <v>2538</v>
      </c>
      <c r="B576" s="29">
        <v>1000.0</v>
      </c>
      <c r="C576" s="26">
        <v>1001.0</v>
      </c>
      <c r="D576" s="27">
        <v>1.0</v>
      </c>
      <c r="E576" s="40"/>
    </row>
    <row r="577" hidden="1">
      <c r="A577" s="31" t="s">
        <v>2540</v>
      </c>
      <c r="B577" s="29">
        <v>0.0</v>
      </c>
      <c r="C577" s="26"/>
      <c r="D577" s="27">
        <v>0.0</v>
      </c>
      <c r="E577" s="48"/>
    </row>
    <row r="578" hidden="1">
      <c r="A578" s="31" t="s">
        <v>2541</v>
      </c>
      <c r="B578" s="29">
        <v>0.0</v>
      </c>
      <c r="C578" s="26"/>
      <c r="D578" s="27">
        <v>0.0</v>
      </c>
      <c r="E578" s="40"/>
    </row>
    <row r="579" hidden="1">
      <c r="A579" s="31" t="s">
        <v>2543</v>
      </c>
      <c r="B579" s="29">
        <v>2822.0</v>
      </c>
      <c r="C579" s="26">
        <v>2822.0</v>
      </c>
      <c r="D579" s="27">
        <v>0.0</v>
      </c>
      <c r="E579" s="28" t="s">
        <v>6058</v>
      </c>
    </row>
    <row r="580" hidden="1">
      <c r="A580" s="31" t="s">
        <v>2545</v>
      </c>
      <c r="B580" s="29">
        <v>1800.0</v>
      </c>
      <c r="C580" s="26">
        <v>1800.0</v>
      </c>
      <c r="D580" s="27">
        <v>0.0</v>
      </c>
      <c r="E580" s="48"/>
    </row>
    <row r="581" hidden="1">
      <c r="A581" s="54" t="s">
        <v>2546</v>
      </c>
      <c r="B581" s="29">
        <v>56778.0</v>
      </c>
      <c r="C581" s="29">
        <v>56778.0</v>
      </c>
      <c r="D581" s="27">
        <v>0.0</v>
      </c>
      <c r="E581" s="40"/>
    </row>
    <row r="582" hidden="1">
      <c r="A582" s="54" t="s">
        <v>2547</v>
      </c>
      <c r="B582" s="29">
        <v>30906.0</v>
      </c>
      <c r="C582" s="55">
        <v>30906.0</v>
      </c>
      <c r="D582" s="27">
        <v>0.0</v>
      </c>
      <c r="E582" s="40"/>
    </row>
    <row r="583" hidden="1">
      <c r="A583" s="54" t="s">
        <v>2548</v>
      </c>
      <c r="B583" s="29">
        <v>72935.0</v>
      </c>
      <c r="C583" s="55">
        <v>72935.0</v>
      </c>
      <c r="D583" s="27">
        <v>0.0</v>
      </c>
      <c r="E583" s="40"/>
    </row>
    <row r="584" hidden="1">
      <c r="A584" s="54" t="s">
        <v>2549</v>
      </c>
      <c r="B584" s="29">
        <v>35054.0</v>
      </c>
      <c r="C584" s="55">
        <v>35054.0</v>
      </c>
      <c r="D584" s="27">
        <v>0.0</v>
      </c>
      <c r="E584" s="40"/>
    </row>
    <row r="585" hidden="1">
      <c r="A585" s="54" t="s">
        <v>2551</v>
      </c>
      <c r="B585" s="29">
        <v>0.0</v>
      </c>
      <c r="C585" s="55">
        <v>0.0</v>
      </c>
      <c r="D585" s="27">
        <v>0.0</v>
      </c>
      <c r="E585" s="40"/>
    </row>
    <row r="586" hidden="1">
      <c r="A586" s="54" t="s">
        <v>2552</v>
      </c>
      <c r="B586" s="29">
        <v>13888.0</v>
      </c>
      <c r="C586" s="55">
        <v>13888.0</v>
      </c>
      <c r="D586" s="27">
        <v>0.0</v>
      </c>
      <c r="E586" s="40"/>
    </row>
    <row r="587" hidden="1">
      <c r="A587" s="35" t="s">
        <v>2553</v>
      </c>
      <c r="B587" s="29">
        <v>240633.2</v>
      </c>
      <c r="C587" s="55">
        <v>240633.2</v>
      </c>
      <c r="D587" s="27">
        <v>0.0</v>
      </c>
      <c r="E587" s="40"/>
    </row>
    <row r="588" hidden="1">
      <c r="A588" s="36" t="s">
        <v>2554</v>
      </c>
      <c r="B588" s="41">
        <v>-0.2000000000007276</v>
      </c>
      <c r="C588" s="58">
        <v>0.7999999999883585</v>
      </c>
      <c r="D588" s="59">
        <v>0.9999999999890861</v>
      </c>
      <c r="E588" s="44"/>
    </row>
    <row r="589" hidden="1"/>
    <row r="590" hidden="1"/>
    <row r="591" hidden="1">
      <c r="A591" s="5" t="s">
        <v>3206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5" t="s">
        <v>2526</v>
      </c>
      <c r="B593" s="6"/>
      <c r="C593" s="6"/>
      <c r="D593" s="6"/>
      <c r="E593" s="7"/>
    </row>
    <row r="594" hidden="1">
      <c r="A594" s="10"/>
      <c r="B594" s="11"/>
      <c r="C594" s="11"/>
      <c r="D594" s="11"/>
      <c r="E594" s="12"/>
    </row>
    <row r="595" hidden="1">
      <c r="A595" s="13">
        <v>45642.0</v>
      </c>
      <c r="B595" s="6"/>
      <c r="C595" s="50" t="s">
        <v>2527</v>
      </c>
      <c r="D595" s="15">
        <v>45648.0</v>
      </c>
      <c r="E595" s="7"/>
    </row>
    <row r="596" hidden="1">
      <c r="A596" s="10"/>
      <c r="B596" s="11"/>
      <c r="C596" s="16"/>
      <c r="D596" s="11"/>
      <c r="E596" s="12"/>
    </row>
    <row r="597" hidden="1">
      <c r="A597" s="51" t="s">
        <v>3211</v>
      </c>
      <c r="B597" s="7"/>
      <c r="C597" s="16"/>
      <c r="D597" s="52" t="s">
        <v>3212</v>
      </c>
      <c r="E597" s="7"/>
    </row>
    <row r="598" hidden="1">
      <c r="A598" s="10"/>
      <c r="B598" s="12"/>
      <c r="C598" s="16"/>
      <c r="D598" s="11"/>
      <c r="E598" s="12"/>
    </row>
    <row r="599" hidden="1">
      <c r="A599" s="19" t="s">
        <v>2528</v>
      </c>
      <c r="B599" s="6"/>
      <c r="C599" s="6"/>
      <c r="D599" s="6"/>
      <c r="E599" s="7"/>
    </row>
    <row r="600" hidden="1">
      <c r="A600" s="20" t="s">
        <v>2529</v>
      </c>
      <c r="B600" s="21" t="s">
        <v>2530</v>
      </c>
      <c r="C600" s="22" t="s">
        <v>2531</v>
      </c>
      <c r="D600" s="21" t="s">
        <v>2532</v>
      </c>
      <c r="E600" s="23" t="s">
        <v>13</v>
      </c>
    </row>
    <row r="601" hidden="1">
      <c r="A601" s="53" t="s">
        <v>2533</v>
      </c>
      <c r="B601" s="25">
        <v>25601.0</v>
      </c>
      <c r="C601" s="26">
        <v>25601.0</v>
      </c>
      <c r="D601" s="27">
        <v>0.0</v>
      </c>
      <c r="E601" s="40"/>
    </row>
    <row r="602" hidden="1">
      <c r="A602" s="53" t="s">
        <v>2535</v>
      </c>
      <c r="B602" s="29">
        <v>5306.0</v>
      </c>
      <c r="C602" s="26">
        <v>5306.0</v>
      </c>
      <c r="D602" s="27">
        <v>0.0</v>
      </c>
      <c r="E602" s="48"/>
    </row>
    <row r="603" hidden="1">
      <c r="A603" s="53" t="s">
        <v>2536</v>
      </c>
      <c r="B603" s="25">
        <v>1110.0</v>
      </c>
      <c r="C603" s="26">
        <v>1110.0</v>
      </c>
      <c r="D603" s="27">
        <v>0.0</v>
      </c>
      <c r="E603" s="40"/>
    </row>
    <row r="604" hidden="1">
      <c r="A604" s="53" t="s">
        <v>2538</v>
      </c>
      <c r="B604" s="29">
        <v>1008.0</v>
      </c>
      <c r="C604" s="26">
        <v>1009.0</v>
      </c>
      <c r="D604" s="27">
        <v>1.0</v>
      </c>
      <c r="E604" s="40"/>
    </row>
    <row r="605" hidden="1">
      <c r="A605" s="31" t="s">
        <v>2540</v>
      </c>
      <c r="B605" s="29">
        <v>0.0</v>
      </c>
      <c r="C605" s="26"/>
      <c r="D605" s="27">
        <v>0.0</v>
      </c>
      <c r="E605" s="48"/>
    </row>
    <row r="606" hidden="1">
      <c r="A606" s="31" t="s">
        <v>2541</v>
      </c>
      <c r="B606" s="29">
        <v>0.0</v>
      </c>
      <c r="C606" s="26"/>
      <c r="D606" s="27">
        <v>0.0</v>
      </c>
      <c r="E606" s="40"/>
    </row>
    <row r="607" hidden="1">
      <c r="A607" s="31" t="s">
        <v>2543</v>
      </c>
      <c r="B607" s="29">
        <v>275.0</v>
      </c>
      <c r="C607" s="26">
        <v>275.0</v>
      </c>
      <c r="D607" s="27">
        <v>0.0</v>
      </c>
      <c r="E607" s="28"/>
    </row>
    <row r="608" hidden="1">
      <c r="A608" s="31" t="s">
        <v>2545</v>
      </c>
      <c r="B608" s="29">
        <v>1760.0</v>
      </c>
      <c r="C608" s="26">
        <v>1760.0</v>
      </c>
      <c r="D608" s="27">
        <v>0.0</v>
      </c>
      <c r="E608" s="48"/>
    </row>
    <row r="609" hidden="1">
      <c r="A609" s="54" t="s">
        <v>2546</v>
      </c>
      <c r="B609" s="29">
        <v>38147.0</v>
      </c>
      <c r="C609" s="29">
        <v>38147.0</v>
      </c>
      <c r="D609" s="27">
        <v>0.0</v>
      </c>
      <c r="E609" s="40"/>
    </row>
    <row r="610" hidden="1">
      <c r="A610" s="54" t="s">
        <v>2547</v>
      </c>
      <c r="B610" s="29">
        <v>28976.0</v>
      </c>
      <c r="C610" s="55">
        <v>28976.0</v>
      </c>
      <c r="D610" s="27">
        <v>0.0</v>
      </c>
      <c r="E610" s="40"/>
    </row>
    <row r="611" hidden="1">
      <c r="A611" s="54" t="s">
        <v>2548</v>
      </c>
      <c r="B611" s="29">
        <v>71146.0</v>
      </c>
      <c r="C611" s="55">
        <v>70205.0</v>
      </c>
      <c r="D611" s="27">
        <v>-941.0</v>
      </c>
      <c r="E611" s="40"/>
    </row>
    <row r="612" hidden="1">
      <c r="A612" s="54" t="s">
        <v>2549</v>
      </c>
      <c r="B612" s="29">
        <v>40355.0</v>
      </c>
      <c r="C612" s="55">
        <v>40355.0</v>
      </c>
      <c r="D612" s="27">
        <v>0.0</v>
      </c>
      <c r="E612" s="40"/>
    </row>
    <row r="613" hidden="1">
      <c r="A613" s="54" t="s">
        <v>2551</v>
      </c>
      <c r="B613" s="29">
        <v>1153.0</v>
      </c>
      <c r="C613" s="55">
        <v>1153.0</v>
      </c>
      <c r="D613" s="27">
        <v>0.0</v>
      </c>
      <c r="E613" s="40"/>
    </row>
    <row r="614" hidden="1">
      <c r="A614" s="54" t="s">
        <v>2552</v>
      </c>
      <c r="B614" s="29">
        <v>11584.0</v>
      </c>
      <c r="C614" s="55">
        <v>11584.0</v>
      </c>
      <c r="D614" s="27">
        <v>0.0</v>
      </c>
      <c r="E614" s="40"/>
    </row>
    <row r="615" hidden="1">
      <c r="A615" s="35" t="s">
        <v>2553</v>
      </c>
      <c r="B615" s="29">
        <v>214837.0</v>
      </c>
      <c r="C615" s="55">
        <v>213896.0</v>
      </c>
      <c r="D615" s="27">
        <v>-941.0</v>
      </c>
      <c r="E615" s="40"/>
    </row>
    <row r="616" hidden="1">
      <c r="A616" s="36" t="s">
        <v>2554</v>
      </c>
      <c r="B616" s="41">
        <v>0.0</v>
      </c>
      <c r="C616" s="58">
        <v>1.0</v>
      </c>
      <c r="D616" s="59">
        <v>1.0</v>
      </c>
      <c r="E616" s="44"/>
    </row>
    <row r="617" hidden="1"/>
    <row r="618" hidden="1"/>
    <row r="619" hidden="1">
      <c r="A619" s="5" t="s">
        <v>3206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5" t="s">
        <v>2526</v>
      </c>
      <c r="B621" s="6"/>
      <c r="C621" s="6"/>
      <c r="D621" s="6"/>
      <c r="E621" s="7"/>
    </row>
    <row r="622" hidden="1">
      <c r="A622" s="10"/>
      <c r="B622" s="11"/>
      <c r="C622" s="11"/>
      <c r="D622" s="11"/>
      <c r="E622" s="12"/>
    </row>
    <row r="623" hidden="1">
      <c r="A623" s="13">
        <v>45649.0</v>
      </c>
      <c r="B623" s="6"/>
      <c r="C623" s="50" t="s">
        <v>2527</v>
      </c>
      <c r="D623" s="15">
        <v>45655.0</v>
      </c>
      <c r="E623" s="7"/>
    </row>
    <row r="624" hidden="1">
      <c r="A624" s="10"/>
      <c r="B624" s="11"/>
      <c r="C624" s="16"/>
      <c r="D624" s="11"/>
      <c r="E624" s="12"/>
    </row>
    <row r="625" hidden="1">
      <c r="A625" s="51" t="s">
        <v>3211</v>
      </c>
      <c r="B625" s="7"/>
      <c r="C625" s="16"/>
      <c r="D625" s="52" t="s">
        <v>3212</v>
      </c>
      <c r="E625" s="7"/>
    </row>
    <row r="626" hidden="1">
      <c r="A626" s="10"/>
      <c r="B626" s="12"/>
      <c r="C626" s="16"/>
      <c r="D626" s="11"/>
      <c r="E626" s="12"/>
    </row>
    <row r="627" hidden="1">
      <c r="A627" s="19" t="s">
        <v>2528</v>
      </c>
      <c r="B627" s="6"/>
      <c r="C627" s="6"/>
      <c r="D627" s="6"/>
      <c r="E627" s="7"/>
    </row>
    <row r="628" hidden="1">
      <c r="A628" s="20" t="s">
        <v>2529</v>
      </c>
      <c r="B628" s="21" t="s">
        <v>2530</v>
      </c>
      <c r="C628" s="22" t="s">
        <v>2531</v>
      </c>
      <c r="D628" s="21" t="s">
        <v>2532</v>
      </c>
      <c r="E628" s="23" t="s">
        <v>13</v>
      </c>
    </row>
    <row r="629" hidden="1">
      <c r="A629" s="53" t="s">
        <v>2533</v>
      </c>
      <c r="B629" s="25">
        <v>18522.0</v>
      </c>
      <c r="C629" s="26">
        <v>18522.0</v>
      </c>
      <c r="D629" s="27">
        <v>0.0</v>
      </c>
      <c r="E629" s="40"/>
    </row>
    <row r="630" hidden="1">
      <c r="A630" s="53" t="s">
        <v>2535</v>
      </c>
      <c r="B630" s="29">
        <v>6870.0</v>
      </c>
      <c r="C630" s="26">
        <v>6870.0</v>
      </c>
      <c r="D630" s="27">
        <v>0.0</v>
      </c>
      <c r="E630" s="48"/>
    </row>
    <row r="631" hidden="1">
      <c r="A631" s="53" t="s">
        <v>2536</v>
      </c>
      <c r="B631" s="25">
        <v>450.0</v>
      </c>
      <c r="C631" s="26">
        <v>450.0</v>
      </c>
      <c r="D631" s="27">
        <v>0.0</v>
      </c>
      <c r="E631" s="40"/>
    </row>
    <row r="632" hidden="1">
      <c r="A632" s="53" t="s">
        <v>2538</v>
      </c>
      <c r="B632" s="29">
        <v>1000.0</v>
      </c>
      <c r="C632" s="26">
        <v>1000.0</v>
      </c>
      <c r="D632" s="27">
        <v>0.0</v>
      </c>
      <c r="E632" s="40"/>
    </row>
    <row r="633" hidden="1">
      <c r="A633" s="31" t="s">
        <v>2540</v>
      </c>
      <c r="B633" s="29">
        <v>0.0</v>
      </c>
      <c r="C633" s="26"/>
      <c r="D633" s="27">
        <v>0.0</v>
      </c>
      <c r="E633" s="48"/>
    </row>
    <row r="634" hidden="1">
      <c r="A634" s="31" t="s">
        <v>2541</v>
      </c>
      <c r="B634" s="29">
        <v>0.0</v>
      </c>
      <c r="C634" s="26"/>
      <c r="D634" s="27">
        <v>0.0</v>
      </c>
      <c r="E634" s="40"/>
    </row>
    <row r="635" hidden="1">
      <c r="A635" s="31" t="s">
        <v>2543</v>
      </c>
      <c r="B635" s="29">
        <v>0.0</v>
      </c>
      <c r="C635" s="26"/>
      <c r="D635" s="27">
        <v>0.0</v>
      </c>
      <c r="E635" s="28"/>
    </row>
    <row r="636" hidden="1">
      <c r="A636" s="31" t="s">
        <v>2545</v>
      </c>
      <c r="B636" s="29">
        <v>920.0</v>
      </c>
      <c r="C636" s="26">
        <v>920.0</v>
      </c>
      <c r="D636" s="27">
        <v>0.0</v>
      </c>
      <c r="E636" s="48"/>
    </row>
    <row r="637" hidden="1">
      <c r="A637" s="54" t="s">
        <v>2546</v>
      </c>
      <c r="B637" s="29">
        <v>39141.0</v>
      </c>
      <c r="C637" s="29">
        <v>39141.0</v>
      </c>
      <c r="D637" s="27">
        <v>0.0</v>
      </c>
      <c r="E637" s="40"/>
    </row>
    <row r="638" hidden="1">
      <c r="A638" s="54" t="s">
        <v>2547</v>
      </c>
      <c r="B638" s="29">
        <v>20350.0</v>
      </c>
      <c r="C638" s="55">
        <v>20350.0</v>
      </c>
      <c r="D638" s="27">
        <v>0.0</v>
      </c>
      <c r="E638" s="40"/>
    </row>
    <row r="639" hidden="1">
      <c r="A639" s="54" t="s">
        <v>2548</v>
      </c>
      <c r="B639" s="29">
        <v>53407.0</v>
      </c>
      <c r="C639" s="55">
        <v>53407.0</v>
      </c>
      <c r="D639" s="27">
        <v>0.0</v>
      </c>
      <c r="E639" s="40"/>
    </row>
    <row r="640" hidden="1">
      <c r="A640" s="54" t="s">
        <v>2549</v>
      </c>
      <c r="B640" s="29">
        <v>17666.0</v>
      </c>
      <c r="C640" s="55">
        <v>17666.0</v>
      </c>
      <c r="D640" s="27">
        <v>0.0</v>
      </c>
      <c r="E640" s="40"/>
    </row>
    <row r="641" hidden="1">
      <c r="A641" s="54" t="s">
        <v>2551</v>
      </c>
      <c r="B641" s="29">
        <v>0.0</v>
      </c>
      <c r="C641" s="55">
        <v>0.0</v>
      </c>
      <c r="D641" s="27">
        <v>0.0</v>
      </c>
      <c r="E641" s="40"/>
    </row>
    <row r="642" hidden="1">
      <c r="A642" s="54" t="s">
        <v>2552</v>
      </c>
      <c r="B642" s="29">
        <v>10737.0</v>
      </c>
      <c r="C642" s="55">
        <v>10737.0</v>
      </c>
      <c r="D642" s="27">
        <v>0.0</v>
      </c>
      <c r="E642" s="40"/>
    </row>
    <row r="643" hidden="1">
      <c r="A643" s="35" t="s">
        <v>2553</v>
      </c>
      <c r="B643" s="29">
        <v>158325.7</v>
      </c>
      <c r="C643" s="55">
        <v>158056.7</v>
      </c>
      <c r="D643" s="27">
        <v>-269.0</v>
      </c>
      <c r="E643" s="40"/>
    </row>
    <row r="644" hidden="1">
      <c r="A644" s="36" t="s">
        <v>2554</v>
      </c>
      <c r="B644" s="41">
        <v>0.3000000000029104</v>
      </c>
      <c r="C644" s="58">
        <v>269.29999999998836</v>
      </c>
      <c r="D644" s="59">
        <v>268.99999999998545</v>
      </c>
      <c r="E644" s="44"/>
    </row>
    <row r="645" hidden="1"/>
    <row r="646" hidden="1"/>
    <row r="647" hidden="1">
      <c r="A647" s="5" t="s">
        <v>3206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5" t="s">
        <v>2526</v>
      </c>
      <c r="B649" s="6"/>
      <c r="C649" s="6"/>
      <c r="D649" s="6"/>
      <c r="E649" s="7"/>
    </row>
    <row r="650" hidden="1">
      <c r="A650" s="10"/>
      <c r="B650" s="11"/>
      <c r="C650" s="11"/>
      <c r="D650" s="11"/>
      <c r="E650" s="12"/>
    </row>
    <row r="651" hidden="1">
      <c r="A651" s="13">
        <v>45656.0</v>
      </c>
      <c r="B651" s="6"/>
      <c r="C651" s="50" t="s">
        <v>2527</v>
      </c>
      <c r="D651" s="15">
        <v>45657.0</v>
      </c>
      <c r="E651" s="7"/>
    </row>
    <row r="652" hidden="1">
      <c r="A652" s="10"/>
      <c r="B652" s="11"/>
      <c r="C652" s="16"/>
      <c r="D652" s="11"/>
      <c r="E652" s="12"/>
    </row>
    <row r="653" hidden="1">
      <c r="A653" s="51" t="s">
        <v>3211</v>
      </c>
      <c r="B653" s="7"/>
      <c r="C653" s="16"/>
      <c r="D653" s="52" t="s">
        <v>3213</v>
      </c>
      <c r="E653" s="7"/>
    </row>
    <row r="654" hidden="1">
      <c r="A654" s="10"/>
      <c r="B654" s="12"/>
      <c r="C654" s="16"/>
      <c r="D654" s="11"/>
      <c r="E654" s="12"/>
    </row>
    <row r="655" hidden="1">
      <c r="A655" s="19" t="s">
        <v>2528</v>
      </c>
      <c r="B655" s="6"/>
      <c r="C655" s="6"/>
      <c r="D655" s="6"/>
      <c r="E655" s="7"/>
    </row>
    <row r="656" hidden="1">
      <c r="A656" s="20" t="s">
        <v>2529</v>
      </c>
      <c r="B656" s="21" t="s">
        <v>2530</v>
      </c>
      <c r="C656" s="22" t="s">
        <v>2531</v>
      </c>
      <c r="D656" s="21" t="s">
        <v>2532</v>
      </c>
      <c r="E656" s="23" t="s">
        <v>13</v>
      </c>
    </row>
    <row r="657" hidden="1">
      <c r="A657" s="53" t="s">
        <v>2533</v>
      </c>
      <c r="B657" s="25">
        <v>12047.0</v>
      </c>
      <c r="C657" s="26">
        <v>12047.0</v>
      </c>
      <c r="D657" s="27">
        <v>0.0</v>
      </c>
      <c r="E657" s="40"/>
    </row>
    <row r="658" hidden="1">
      <c r="A658" s="53" t="s">
        <v>2535</v>
      </c>
      <c r="B658" s="29">
        <v>3836.0</v>
      </c>
      <c r="C658" s="26">
        <v>3836.0</v>
      </c>
      <c r="D658" s="27">
        <v>0.0</v>
      </c>
      <c r="E658" s="48"/>
    </row>
    <row r="659" hidden="1">
      <c r="A659" s="53" t="s">
        <v>2536</v>
      </c>
      <c r="B659" s="25">
        <v>0.0</v>
      </c>
      <c r="C659" s="26"/>
      <c r="D659" s="27">
        <v>0.0</v>
      </c>
      <c r="E659" s="40"/>
    </row>
    <row r="660" hidden="1">
      <c r="A660" s="53" t="s">
        <v>2538</v>
      </c>
      <c r="B660" s="29">
        <v>0.0</v>
      </c>
      <c r="C660" s="26"/>
      <c r="D660" s="27">
        <v>0.0</v>
      </c>
      <c r="E660" s="40"/>
    </row>
    <row r="661" hidden="1">
      <c r="A661" s="31" t="s">
        <v>2540</v>
      </c>
      <c r="B661" s="29">
        <v>0.0</v>
      </c>
      <c r="C661" s="26"/>
      <c r="D661" s="27">
        <v>0.0</v>
      </c>
      <c r="E661" s="48"/>
    </row>
    <row r="662" hidden="1">
      <c r="A662" s="31" t="s">
        <v>2541</v>
      </c>
      <c r="B662" s="29">
        <v>0.0</v>
      </c>
      <c r="C662" s="26"/>
      <c r="D662" s="27">
        <v>0.0</v>
      </c>
      <c r="E662" s="40"/>
    </row>
    <row r="663" hidden="1">
      <c r="A663" s="31" t="s">
        <v>2543</v>
      </c>
      <c r="B663" s="29">
        <v>0.0</v>
      </c>
      <c r="C663" s="26"/>
      <c r="D663" s="27">
        <v>0.0</v>
      </c>
      <c r="E663" s="28"/>
    </row>
    <row r="664" hidden="1">
      <c r="A664" s="31" t="s">
        <v>2545</v>
      </c>
      <c r="B664" s="29">
        <v>440.0</v>
      </c>
      <c r="C664" s="26">
        <v>440.0</v>
      </c>
      <c r="D664" s="27">
        <v>0.0</v>
      </c>
      <c r="E664" s="48"/>
    </row>
    <row r="665" hidden="1">
      <c r="A665" s="54" t="s">
        <v>2546</v>
      </c>
      <c r="B665" s="29">
        <v>15929.0</v>
      </c>
      <c r="C665" s="29">
        <v>15929.0</v>
      </c>
      <c r="D665" s="27">
        <v>0.0</v>
      </c>
      <c r="E665" s="40"/>
    </row>
    <row r="666" hidden="1">
      <c r="A666" s="54" t="s">
        <v>2547</v>
      </c>
      <c r="B666" s="29">
        <v>4828.0</v>
      </c>
      <c r="C666" s="55">
        <v>4828.0</v>
      </c>
      <c r="D666" s="27">
        <v>0.0</v>
      </c>
      <c r="E666" s="40"/>
    </row>
    <row r="667" hidden="1">
      <c r="A667" s="54" t="s">
        <v>2548</v>
      </c>
      <c r="B667" s="29">
        <v>21148.0</v>
      </c>
      <c r="C667" s="55">
        <v>20246.0</v>
      </c>
      <c r="D667" s="27">
        <v>-902.0</v>
      </c>
      <c r="E667" s="40"/>
    </row>
    <row r="668" hidden="1">
      <c r="A668" s="54" t="s">
        <v>2549</v>
      </c>
      <c r="B668" s="29">
        <v>7360.0</v>
      </c>
      <c r="C668" s="55">
        <v>7360.0</v>
      </c>
      <c r="D668" s="27">
        <v>0.0</v>
      </c>
      <c r="E668" s="40"/>
    </row>
    <row r="669" hidden="1">
      <c r="A669" s="54" t="s">
        <v>2551</v>
      </c>
      <c r="B669" s="29">
        <v>329.0</v>
      </c>
      <c r="C669" s="55">
        <v>329.0</v>
      </c>
      <c r="D669" s="27">
        <v>0.0</v>
      </c>
      <c r="E669" s="40"/>
    </row>
    <row r="670" hidden="1">
      <c r="A670" s="54" t="s">
        <v>2552</v>
      </c>
      <c r="B670" s="29">
        <v>6343.0</v>
      </c>
      <c r="C670" s="55">
        <v>6343.0</v>
      </c>
      <c r="D670" s="27">
        <v>0.0</v>
      </c>
      <c r="E670" s="40"/>
    </row>
    <row r="671" hidden="1">
      <c r="A671" s="35" t="s">
        <v>2553</v>
      </c>
      <c r="B671" s="29">
        <v>65917.0</v>
      </c>
      <c r="C671" s="55">
        <v>65015.0</v>
      </c>
      <c r="D671" s="27">
        <v>-902.0</v>
      </c>
      <c r="E671" s="40"/>
    </row>
    <row r="672" hidden="1">
      <c r="A672" s="36" t="s">
        <v>2554</v>
      </c>
      <c r="B672" s="41">
        <v>0.0</v>
      </c>
      <c r="C672" s="58">
        <v>0.0</v>
      </c>
      <c r="D672" s="59">
        <v>0.0</v>
      </c>
      <c r="E672" s="44"/>
    </row>
    <row r="673" hidden="1"/>
    <row r="674" hidden="1"/>
    <row r="675" hidden="1">
      <c r="A675" s="5" t="s">
        <v>3206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5" t="s">
        <v>2526</v>
      </c>
      <c r="B677" s="6"/>
      <c r="C677" s="6"/>
      <c r="D677" s="6"/>
      <c r="E677" s="7"/>
    </row>
    <row r="678" hidden="1">
      <c r="A678" s="10"/>
      <c r="B678" s="11"/>
      <c r="C678" s="11"/>
      <c r="D678" s="11"/>
      <c r="E678" s="12"/>
    </row>
    <row r="679" hidden="1">
      <c r="A679" s="13">
        <v>45658.0</v>
      </c>
      <c r="B679" s="6"/>
      <c r="C679" s="50" t="s">
        <v>2527</v>
      </c>
      <c r="D679" s="15">
        <v>45662.0</v>
      </c>
      <c r="E679" s="7"/>
    </row>
    <row r="680" hidden="1">
      <c r="A680" s="10"/>
      <c r="B680" s="11"/>
      <c r="C680" s="16"/>
      <c r="D680" s="11"/>
      <c r="E680" s="12"/>
    </row>
    <row r="681" hidden="1">
      <c r="A681" s="51" t="s">
        <v>3214</v>
      </c>
      <c r="B681" s="7"/>
      <c r="C681" s="16"/>
      <c r="D681" s="52" t="s">
        <v>3212</v>
      </c>
      <c r="E681" s="7"/>
    </row>
    <row r="682" hidden="1">
      <c r="A682" s="10"/>
      <c r="B682" s="12"/>
      <c r="C682" s="16"/>
      <c r="D682" s="11"/>
      <c r="E682" s="12"/>
    </row>
    <row r="683" hidden="1">
      <c r="A683" s="19" t="s">
        <v>2528</v>
      </c>
      <c r="B683" s="6"/>
      <c r="C683" s="6"/>
      <c r="D683" s="6"/>
      <c r="E683" s="7"/>
    </row>
    <row r="684" hidden="1">
      <c r="A684" s="20" t="s">
        <v>2529</v>
      </c>
      <c r="B684" s="21" t="s">
        <v>2530</v>
      </c>
      <c r="C684" s="22" t="s">
        <v>2531</v>
      </c>
      <c r="D684" s="21" t="s">
        <v>2532</v>
      </c>
      <c r="E684" s="23" t="s">
        <v>13</v>
      </c>
    </row>
    <row r="685" hidden="1">
      <c r="A685" s="53" t="s">
        <v>2533</v>
      </c>
      <c r="B685" s="25">
        <v>24098.0</v>
      </c>
      <c r="C685" s="26">
        <v>24100.0</v>
      </c>
      <c r="D685" s="27">
        <v>2.0</v>
      </c>
      <c r="E685" s="40"/>
    </row>
    <row r="686" hidden="1">
      <c r="A686" s="53" t="s">
        <v>2535</v>
      </c>
      <c r="B686" s="29">
        <v>3199.0</v>
      </c>
      <c r="C686" s="26">
        <v>3199.0</v>
      </c>
      <c r="D686" s="27">
        <v>0.0</v>
      </c>
      <c r="E686" s="48"/>
    </row>
    <row r="687" hidden="1">
      <c r="A687" s="53" t="s">
        <v>2536</v>
      </c>
      <c r="B687" s="25">
        <v>870.0</v>
      </c>
      <c r="C687" s="26">
        <v>870.0</v>
      </c>
      <c r="D687" s="27">
        <v>0.0</v>
      </c>
      <c r="E687" s="40"/>
    </row>
    <row r="688" hidden="1">
      <c r="A688" s="53" t="s">
        <v>2538</v>
      </c>
      <c r="B688" s="29">
        <v>1000.0</v>
      </c>
      <c r="C688" s="26">
        <v>1005.0</v>
      </c>
      <c r="D688" s="27">
        <v>5.0</v>
      </c>
      <c r="E688" s="40"/>
    </row>
    <row r="689" hidden="1">
      <c r="A689" s="31" t="s">
        <v>2540</v>
      </c>
      <c r="B689" s="29">
        <v>0.0</v>
      </c>
      <c r="C689" s="26"/>
      <c r="D689" s="27">
        <v>0.0</v>
      </c>
      <c r="E689" s="48"/>
    </row>
    <row r="690" hidden="1">
      <c r="A690" s="31" t="s">
        <v>2541</v>
      </c>
      <c r="B690" s="29">
        <v>0.0</v>
      </c>
      <c r="C690" s="26"/>
      <c r="D690" s="27">
        <v>0.0</v>
      </c>
      <c r="E690" s="40"/>
    </row>
    <row r="691" hidden="1">
      <c r="A691" s="31" t="s">
        <v>2543</v>
      </c>
      <c r="B691" s="29">
        <v>0.0</v>
      </c>
      <c r="C691" s="26"/>
      <c r="D691" s="27">
        <v>0.0</v>
      </c>
      <c r="E691" s="28"/>
    </row>
    <row r="692" hidden="1">
      <c r="A692" s="31" t="s">
        <v>2545</v>
      </c>
      <c r="B692" s="29">
        <v>640.0</v>
      </c>
      <c r="C692" s="26">
        <v>640.0</v>
      </c>
      <c r="D692" s="27">
        <v>0.0</v>
      </c>
      <c r="E692" s="48"/>
    </row>
    <row r="693" hidden="1">
      <c r="A693" s="54" t="s">
        <v>2546</v>
      </c>
      <c r="B693" s="29">
        <v>53515.0</v>
      </c>
      <c r="C693" s="29">
        <v>53515.0</v>
      </c>
      <c r="D693" s="27">
        <v>0.0</v>
      </c>
      <c r="E693" s="40"/>
    </row>
    <row r="694" hidden="1">
      <c r="A694" s="54" t="s">
        <v>2547</v>
      </c>
      <c r="B694" s="29">
        <v>18568.0</v>
      </c>
      <c r="C694" s="55">
        <v>18568.0</v>
      </c>
      <c r="D694" s="27">
        <v>0.0</v>
      </c>
      <c r="E694" s="40"/>
    </row>
    <row r="695" hidden="1">
      <c r="A695" s="54" t="s">
        <v>2548</v>
      </c>
      <c r="B695" s="29">
        <v>45730.0</v>
      </c>
      <c r="C695" s="55">
        <v>45730.0</v>
      </c>
      <c r="D695" s="27">
        <v>0.0</v>
      </c>
      <c r="E695" s="40"/>
    </row>
    <row r="696" hidden="1">
      <c r="A696" s="54" t="s">
        <v>2549</v>
      </c>
      <c r="B696" s="29">
        <v>18461.0</v>
      </c>
      <c r="C696" s="55">
        <v>18461.0</v>
      </c>
      <c r="D696" s="27">
        <v>0.0</v>
      </c>
      <c r="E696" s="40"/>
    </row>
    <row r="697" hidden="1">
      <c r="A697" s="54" t="s">
        <v>2551</v>
      </c>
      <c r="B697" s="29">
        <v>1373.0</v>
      </c>
      <c r="C697" s="55">
        <v>1373.0</v>
      </c>
      <c r="D697" s="27">
        <v>0.0</v>
      </c>
      <c r="E697" s="40"/>
    </row>
    <row r="698" hidden="1">
      <c r="A698" s="54" t="s">
        <v>2552</v>
      </c>
      <c r="B698" s="29">
        <v>10510.0</v>
      </c>
      <c r="C698" s="55">
        <v>10510.0</v>
      </c>
      <c r="D698" s="27">
        <v>0.0</v>
      </c>
      <c r="E698" s="40"/>
    </row>
    <row r="699" hidden="1">
      <c r="A699" s="35" t="s">
        <v>2553</v>
      </c>
      <c r="B699" s="29">
        <v>167454.0</v>
      </c>
      <c r="C699" s="55">
        <v>167454.0</v>
      </c>
      <c r="D699" s="27">
        <v>0.0</v>
      </c>
      <c r="E699" s="40"/>
    </row>
    <row r="700" hidden="1">
      <c r="A700" s="36" t="s">
        <v>2554</v>
      </c>
      <c r="B700" s="41">
        <v>0.0</v>
      </c>
      <c r="C700" s="58">
        <v>7.0</v>
      </c>
      <c r="D700" s="59">
        <v>7.0</v>
      </c>
      <c r="E700" s="44"/>
    </row>
    <row r="701" hidden="1"/>
    <row r="702" hidden="1"/>
    <row r="703" hidden="1">
      <c r="A703" s="5" t="s">
        <v>3206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5" t="s">
        <v>2526</v>
      </c>
      <c r="B705" s="6"/>
      <c r="C705" s="6"/>
      <c r="D705" s="6"/>
      <c r="E705" s="7"/>
    </row>
    <row r="706" hidden="1">
      <c r="A706" s="10"/>
      <c r="B706" s="11"/>
      <c r="C706" s="11"/>
      <c r="D706" s="11"/>
      <c r="E706" s="12"/>
    </row>
    <row r="707" hidden="1">
      <c r="A707" s="13">
        <v>45663.0</v>
      </c>
      <c r="B707" s="6"/>
      <c r="C707" s="50" t="s">
        <v>2527</v>
      </c>
      <c r="D707" s="15">
        <v>45669.0</v>
      </c>
      <c r="E707" s="7"/>
    </row>
    <row r="708" hidden="1">
      <c r="A708" s="10"/>
      <c r="B708" s="11"/>
      <c r="C708" s="16"/>
      <c r="D708" s="11"/>
      <c r="E708" s="12"/>
    </row>
    <row r="709" hidden="1">
      <c r="A709" s="51" t="s">
        <v>3211</v>
      </c>
      <c r="B709" s="7"/>
      <c r="C709" s="16"/>
      <c r="D709" s="52" t="s">
        <v>3212</v>
      </c>
      <c r="E709" s="7"/>
    </row>
    <row r="710" hidden="1">
      <c r="A710" s="10"/>
      <c r="B710" s="12"/>
      <c r="C710" s="16"/>
      <c r="D710" s="11"/>
      <c r="E710" s="12"/>
    </row>
    <row r="711" hidden="1">
      <c r="A711" s="19" t="s">
        <v>2528</v>
      </c>
      <c r="B711" s="6"/>
      <c r="C711" s="6"/>
      <c r="D711" s="6"/>
      <c r="E711" s="7"/>
    </row>
    <row r="712" hidden="1">
      <c r="A712" s="20" t="s">
        <v>2529</v>
      </c>
      <c r="B712" s="21" t="s">
        <v>2530</v>
      </c>
      <c r="C712" s="22" t="s">
        <v>2531</v>
      </c>
      <c r="D712" s="21" t="s">
        <v>2532</v>
      </c>
      <c r="E712" s="23" t="s">
        <v>13</v>
      </c>
    </row>
    <row r="713" hidden="1">
      <c r="A713" s="53" t="s">
        <v>2533</v>
      </c>
      <c r="B713" s="25">
        <v>23861.0</v>
      </c>
      <c r="C713" s="26">
        <v>23861.0</v>
      </c>
      <c r="D713" s="27">
        <v>0.0</v>
      </c>
      <c r="E713" s="40"/>
    </row>
    <row r="714" hidden="1">
      <c r="A714" s="53" t="s">
        <v>2535</v>
      </c>
      <c r="B714" s="29">
        <v>6216.0</v>
      </c>
      <c r="C714" s="26">
        <v>6216.0</v>
      </c>
      <c r="D714" s="27">
        <v>0.0</v>
      </c>
      <c r="E714" s="48"/>
    </row>
    <row r="715" hidden="1">
      <c r="A715" s="53" t="s">
        <v>2536</v>
      </c>
      <c r="B715" s="25">
        <v>0.0</v>
      </c>
      <c r="C715" s="26"/>
      <c r="D715" s="27">
        <v>0.0</v>
      </c>
      <c r="E715" s="40"/>
    </row>
    <row r="716" hidden="1">
      <c r="A716" s="53" t="s">
        <v>2538</v>
      </c>
      <c r="B716" s="29">
        <v>998.0</v>
      </c>
      <c r="C716" s="26">
        <v>998.0</v>
      </c>
      <c r="D716" s="27">
        <v>0.0</v>
      </c>
      <c r="E716" s="40"/>
    </row>
    <row r="717" hidden="1">
      <c r="A717" s="31" t="s">
        <v>2540</v>
      </c>
      <c r="B717" s="29">
        <v>0.0</v>
      </c>
      <c r="C717" s="26"/>
      <c r="D717" s="27">
        <v>0.0</v>
      </c>
      <c r="E717" s="48"/>
    </row>
    <row r="718" hidden="1">
      <c r="A718" s="31" t="s">
        <v>2541</v>
      </c>
      <c r="B718" s="29">
        <v>0.0</v>
      </c>
      <c r="C718" s="26"/>
      <c r="D718" s="27">
        <v>0.0</v>
      </c>
      <c r="E718" s="40"/>
    </row>
    <row r="719" hidden="1">
      <c r="A719" s="31" t="s">
        <v>2543</v>
      </c>
      <c r="B719" s="29">
        <v>2464.0</v>
      </c>
      <c r="C719" s="26">
        <v>2464.0</v>
      </c>
      <c r="D719" s="27">
        <v>0.0</v>
      </c>
      <c r="E719" s="28" t="s">
        <v>6059</v>
      </c>
    </row>
    <row r="720" hidden="1">
      <c r="A720" s="31" t="s">
        <v>2545</v>
      </c>
      <c r="B720" s="29">
        <v>640.0</v>
      </c>
      <c r="C720" s="26">
        <v>640.0</v>
      </c>
      <c r="D720" s="27">
        <v>0.0</v>
      </c>
      <c r="E720" s="48"/>
    </row>
    <row r="721" hidden="1">
      <c r="A721" s="54" t="s">
        <v>2546</v>
      </c>
      <c r="B721" s="29">
        <v>55122.0</v>
      </c>
      <c r="C721" s="29">
        <v>55122.0</v>
      </c>
      <c r="D721" s="27">
        <v>0.0</v>
      </c>
      <c r="E721" s="40"/>
    </row>
    <row r="722" hidden="1">
      <c r="A722" s="54" t="s">
        <v>2547</v>
      </c>
      <c r="B722" s="29">
        <v>25429.0</v>
      </c>
      <c r="C722" s="55">
        <v>25429.0</v>
      </c>
      <c r="D722" s="27">
        <v>0.0</v>
      </c>
      <c r="E722" s="40"/>
    </row>
    <row r="723" hidden="1">
      <c r="A723" s="54" t="s">
        <v>2548</v>
      </c>
      <c r="B723" s="29">
        <v>56969.0</v>
      </c>
      <c r="C723" s="55">
        <v>56705.0</v>
      </c>
      <c r="D723" s="27">
        <v>-264.0</v>
      </c>
      <c r="E723" s="40"/>
    </row>
    <row r="724" hidden="1">
      <c r="A724" s="54" t="s">
        <v>2549</v>
      </c>
      <c r="B724" s="29">
        <v>32968.0</v>
      </c>
      <c r="C724" s="55">
        <v>32968.0</v>
      </c>
      <c r="D724" s="27">
        <v>0.0</v>
      </c>
      <c r="E724" s="40"/>
    </row>
    <row r="725" hidden="1">
      <c r="A725" s="54" t="s">
        <v>2551</v>
      </c>
      <c r="B725" s="29">
        <v>0.0</v>
      </c>
      <c r="C725" s="55">
        <v>0.0</v>
      </c>
      <c r="D725" s="27">
        <v>0.0</v>
      </c>
      <c r="E725" s="40"/>
    </row>
    <row r="726" hidden="1">
      <c r="A726" s="54" t="s">
        <v>2552</v>
      </c>
      <c r="B726" s="29">
        <v>10754.0</v>
      </c>
      <c r="C726" s="55">
        <v>10993.0</v>
      </c>
      <c r="D726" s="27">
        <v>239.0</v>
      </c>
      <c r="E726" s="40"/>
    </row>
    <row r="727" hidden="1">
      <c r="A727" s="35" t="s">
        <v>2553</v>
      </c>
      <c r="B727" s="29">
        <v>204667.4</v>
      </c>
      <c r="C727" s="55">
        <v>204642.4</v>
      </c>
      <c r="D727" s="27">
        <v>-25.0</v>
      </c>
      <c r="E727" s="40"/>
    </row>
    <row r="728" hidden="1">
      <c r="A728" s="36" t="s">
        <v>2554</v>
      </c>
      <c r="B728" s="41">
        <v>-0.4000000000014552</v>
      </c>
      <c r="C728" s="58">
        <v>-239.39999999999418</v>
      </c>
      <c r="D728" s="59">
        <v>-238.99999999999272</v>
      </c>
      <c r="E728" s="44"/>
    </row>
    <row r="729" hidden="1"/>
    <row r="730" hidden="1"/>
    <row r="731" hidden="1">
      <c r="A731" s="5" t="s">
        <v>3206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5" t="s">
        <v>2526</v>
      </c>
      <c r="B733" s="6"/>
      <c r="C733" s="6"/>
      <c r="D733" s="6"/>
      <c r="E733" s="7"/>
    </row>
    <row r="734" hidden="1">
      <c r="A734" s="10"/>
      <c r="B734" s="11"/>
      <c r="C734" s="11"/>
      <c r="D734" s="11"/>
      <c r="E734" s="12"/>
    </row>
    <row r="735" hidden="1">
      <c r="A735" s="13">
        <v>45670.0</v>
      </c>
      <c r="B735" s="6"/>
      <c r="C735" s="50" t="s">
        <v>2527</v>
      </c>
      <c r="D735" s="15">
        <v>45676.0</v>
      </c>
      <c r="E735" s="7"/>
    </row>
    <row r="736" hidden="1">
      <c r="A736" s="10"/>
      <c r="B736" s="11"/>
      <c r="C736" s="16"/>
      <c r="D736" s="11"/>
      <c r="E736" s="12"/>
    </row>
    <row r="737" hidden="1">
      <c r="A737" s="51" t="s">
        <v>3211</v>
      </c>
      <c r="B737" s="7"/>
      <c r="C737" s="16"/>
      <c r="D737" s="52" t="s">
        <v>3212</v>
      </c>
      <c r="E737" s="7"/>
    </row>
    <row r="738" hidden="1">
      <c r="A738" s="10"/>
      <c r="B738" s="12"/>
      <c r="C738" s="16"/>
      <c r="D738" s="11"/>
      <c r="E738" s="12"/>
    </row>
    <row r="739" hidden="1">
      <c r="A739" s="19" t="s">
        <v>2528</v>
      </c>
      <c r="B739" s="6"/>
      <c r="C739" s="6"/>
      <c r="D739" s="6"/>
      <c r="E739" s="7"/>
    </row>
    <row r="740" hidden="1">
      <c r="A740" s="20" t="s">
        <v>2529</v>
      </c>
      <c r="B740" s="21" t="s">
        <v>2530</v>
      </c>
      <c r="C740" s="22" t="s">
        <v>2531</v>
      </c>
      <c r="D740" s="21" t="s">
        <v>2532</v>
      </c>
      <c r="E740" s="23" t="s">
        <v>13</v>
      </c>
    </row>
    <row r="741" hidden="1">
      <c r="A741" s="53" t="s">
        <v>2533</v>
      </c>
      <c r="B741" s="25">
        <v>28920.0</v>
      </c>
      <c r="C741" s="26">
        <v>28920.0</v>
      </c>
      <c r="D741" s="27">
        <v>0.0</v>
      </c>
      <c r="E741" s="40"/>
    </row>
    <row r="742" hidden="1">
      <c r="A742" s="53" t="s">
        <v>2535</v>
      </c>
      <c r="B742" s="29">
        <v>5391.0</v>
      </c>
      <c r="C742" s="26">
        <v>5391.0</v>
      </c>
      <c r="D742" s="27">
        <v>0.0</v>
      </c>
      <c r="E742" s="48"/>
    </row>
    <row r="743" hidden="1">
      <c r="A743" s="53" t="s">
        <v>2536</v>
      </c>
      <c r="B743" s="25">
        <v>1350.0</v>
      </c>
      <c r="C743" s="26">
        <v>1350.0</v>
      </c>
      <c r="D743" s="27">
        <v>0.0</v>
      </c>
      <c r="E743" s="40"/>
    </row>
    <row r="744" hidden="1">
      <c r="A744" s="53" t="s">
        <v>2538</v>
      </c>
      <c r="B744" s="29">
        <v>1500.0</v>
      </c>
      <c r="C744" s="26">
        <v>1501.0</v>
      </c>
      <c r="D744" s="27">
        <v>1.0</v>
      </c>
      <c r="E744" s="40"/>
    </row>
    <row r="745" hidden="1">
      <c r="A745" s="31" t="s">
        <v>2540</v>
      </c>
      <c r="B745" s="29">
        <v>0.0</v>
      </c>
      <c r="C745" s="26"/>
      <c r="D745" s="27">
        <v>0.0</v>
      </c>
      <c r="E745" s="48"/>
    </row>
    <row r="746" hidden="1">
      <c r="A746" s="31" t="s">
        <v>2541</v>
      </c>
      <c r="B746" s="29">
        <v>0.0</v>
      </c>
      <c r="C746" s="26"/>
      <c r="D746" s="27">
        <v>0.0</v>
      </c>
      <c r="E746" s="40"/>
    </row>
    <row r="747" hidden="1">
      <c r="A747" s="31" t="s">
        <v>2543</v>
      </c>
      <c r="B747" s="29">
        <v>0.0</v>
      </c>
      <c r="C747" s="26"/>
      <c r="D747" s="27">
        <v>0.0</v>
      </c>
      <c r="E747" s="28"/>
    </row>
    <row r="748" hidden="1">
      <c r="A748" s="31" t="s">
        <v>2545</v>
      </c>
      <c r="B748" s="29">
        <v>1400.0</v>
      </c>
      <c r="C748" s="26">
        <v>1400.0</v>
      </c>
      <c r="D748" s="27">
        <v>0.0</v>
      </c>
      <c r="E748" s="48"/>
    </row>
    <row r="749" hidden="1">
      <c r="A749" s="54" t="s">
        <v>2546</v>
      </c>
      <c r="B749" s="29">
        <v>44061.0</v>
      </c>
      <c r="C749" s="29">
        <v>44061.0</v>
      </c>
      <c r="D749" s="27">
        <v>0.0</v>
      </c>
      <c r="E749" s="40"/>
    </row>
    <row r="750" hidden="1">
      <c r="A750" s="54" t="s">
        <v>2547</v>
      </c>
      <c r="B750" s="29">
        <v>20345.0</v>
      </c>
      <c r="C750" s="55">
        <v>20345.0</v>
      </c>
      <c r="D750" s="27">
        <v>0.0</v>
      </c>
      <c r="E750" s="40"/>
    </row>
    <row r="751" hidden="1">
      <c r="A751" s="54" t="s">
        <v>2548</v>
      </c>
      <c r="B751" s="29">
        <v>65657.0</v>
      </c>
      <c r="C751" s="55">
        <v>65657.0</v>
      </c>
      <c r="D751" s="27">
        <v>0.0</v>
      </c>
      <c r="E751" s="40"/>
    </row>
    <row r="752" hidden="1">
      <c r="A752" s="54" t="s">
        <v>2549</v>
      </c>
      <c r="B752" s="29">
        <v>39917.0</v>
      </c>
      <c r="C752" s="55">
        <v>39917.0</v>
      </c>
      <c r="D752" s="27">
        <v>0.0</v>
      </c>
      <c r="E752" s="40"/>
    </row>
    <row r="753" hidden="1">
      <c r="A753" s="54" t="s">
        <v>2551</v>
      </c>
      <c r="B753" s="29">
        <v>349.0</v>
      </c>
      <c r="C753" s="55">
        <v>349.0</v>
      </c>
      <c r="D753" s="27">
        <v>0.0</v>
      </c>
      <c r="E753" s="40"/>
    </row>
    <row r="754" hidden="1">
      <c r="A754" s="54" t="s">
        <v>2552</v>
      </c>
      <c r="B754" s="29">
        <v>13998.0</v>
      </c>
      <c r="C754" s="55">
        <v>13998.0</v>
      </c>
      <c r="D754" s="27">
        <v>0.0</v>
      </c>
      <c r="E754" s="40"/>
    </row>
    <row r="755" hidden="1">
      <c r="A755" s="35" t="s">
        <v>2553</v>
      </c>
      <c r="B755" s="29">
        <v>208889.5</v>
      </c>
      <c r="C755" s="55">
        <v>208889.5</v>
      </c>
      <c r="D755" s="27">
        <v>0.0</v>
      </c>
      <c r="E755" s="40"/>
    </row>
    <row r="756" hidden="1">
      <c r="A756" s="36" t="s">
        <v>2554</v>
      </c>
      <c r="B756" s="41">
        <v>0.5</v>
      </c>
      <c r="C756" s="58">
        <v>1.5</v>
      </c>
      <c r="D756" s="59">
        <v>1.0</v>
      </c>
      <c r="E756" s="44"/>
    </row>
    <row r="757" hidden="1"/>
    <row r="758" hidden="1"/>
    <row r="759" hidden="1">
      <c r="A759" s="5" t="s">
        <v>3206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5" t="s">
        <v>2526</v>
      </c>
      <c r="B761" s="6"/>
      <c r="C761" s="6"/>
      <c r="D761" s="6"/>
      <c r="E761" s="7"/>
    </row>
    <row r="762" hidden="1">
      <c r="A762" s="10"/>
      <c r="B762" s="11"/>
      <c r="C762" s="11"/>
      <c r="D762" s="11"/>
      <c r="E762" s="12"/>
    </row>
    <row r="763" hidden="1">
      <c r="A763" s="13">
        <v>45677.0</v>
      </c>
      <c r="B763" s="6"/>
      <c r="C763" s="50" t="s">
        <v>2527</v>
      </c>
      <c r="D763" s="15">
        <v>45683.0</v>
      </c>
      <c r="E763" s="7"/>
    </row>
    <row r="764" hidden="1">
      <c r="A764" s="10"/>
      <c r="B764" s="11"/>
      <c r="C764" s="16"/>
      <c r="D764" s="11"/>
      <c r="E764" s="12"/>
    </row>
    <row r="765" hidden="1">
      <c r="A765" s="51" t="s">
        <v>3211</v>
      </c>
      <c r="B765" s="7"/>
      <c r="C765" s="16"/>
      <c r="D765" s="52" t="s">
        <v>3212</v>
      </c>
      <c r="E765" s="7"/>
    </row>
    <row r="766" hidden="1">
      <c r="A766" s="10"/>
      <c r="B766" s="12"/>
      <c r="C766" s="16"/>
      <c r="D766" s="11"/>
      <c r="E766" s="12"/>
    </row>
    <row r="767" hidden="1">
      <c r="A767" s="19" t="s">
        <v>2528</v>
      </c>
      <c r="B767" s="6"/>
      <c r="C767" s="6"/>
      <c r="D767" s="6"/>
      <c r="E767" s="7"/>
    </row>
    <row r="768" hidden="1">
      <c r="A768" s="20" t="s">
        <v>2529</v>
      </c>
      <c r="B768" s="21" t="s">
        <v>2530</v>
      </c>
      <c r="C768" s="22" t="s">
        <v>2531</v>
      </c>
      <c r="D768" s="21" t="s">
        <v>2532</v>
      </c>
      <c r="E768" s="23" t="s">
        <v>13</v>
      </c>
    </row>
    <row r="769" hidden="1">
      <c r="A769" s="53" t="s">
        <v>2533</v>
      </c>
      <c r="B769" s="25">
        <v>18915.0</v>
      </c>
      <c r="C769" s="26">
        <v>18915.0</v>
      </c>
      <c r="D769" s="27">
        <v>0.0</v>
      </c>
      <c r="E769" s="40"/>
    </row>
    <row r="770" hidden="1">
      <c r="A770" s="53" t="s">
        <v>2535</v>
      </c>
      <c r="B770" s="29">
        <v>5660.0</v>
      </c>
      <c r="C770" s="26">
        <v>5660.0</v>
      </c>
      <c r="D770" s="27">
        <v>0.0</v>
      </c>
      <c r="E770" s="48"/>
    </row>
    <row r="771" hidden="1">
      <c r="A771" s="53" t="s">
        <v>2536</v>
      </c>
      <c r="B771" s="25">
        <v>360.0</v>
      </c>
      <c r="C771" s="26">
        <v>360.0</v>
      </c>
      <c r="D771" s="27">
        <v>0.0</v>
      </c>
      <c r="E771" s="40"/>
    </row>
    <row r="772" hidden="1">
      <c r="A772" s="53" t="s">
        <v>2538</v>
      </c>
      <c r="B772" s="29">
        <v>1500.0</v>
      </c>
      <c r="C772" s="26">
        <v>1501.0</v>
      </c>
      <c r="D772" s="27">
        <v>1.0</v>
      </c>
      <c r="E772" s="40"/>
    </row>
    <row r="773" hidden="1">
      <c r="A773" s="31" t="s">
        <v>2540</v>
      </c>
      <c r="B773" s="29">
        <v>0.0</v>
      </c>
      <c r="C773" s="26"/>
      <c r="D773" s="27">
        <v>0.0</v>
      </c>
      <c r="E773" s="48"/>
    </row>
    <row r="774" hidden="1">
      <c r="A774" s="31" t="s">
        <v>2541</v>
      </c>
      <c r="B774" s="29">
        <v>0.0</v>
      </c>
      <c r="C774" s="26"/>
      <c r="D774" s="27">
        <v>0.0</v>
      </c>
      <c r="E774" s="40"/>
    </row>
    <row r="775" hidden="1">
      <c r="A775" s="31" t="s">
        <v>2543</v>
      </c>
      <c r="B775" s="29">
        <v>6200.0</v>
      </c>
      <c r="C775" s="26">
        <v>6200.0</v>
      </c>
      <c r="D775" s="27">
        <v>0.0</v>
      </c>
      <c r="E775" s="28" t="s">
        <v>6060</v>
      </c>
    </row>
    <row r="776" hidden="1">
      <c r="A776" s="31" t="s">
        <v>2545</v>
      </c>
      <c r="B776" s="29">
        <v>1560.0</v>
      </c>
      <c r="C776" s="26">
        <v>1560.0</v>
      </c>
      <c r="D776" s="27">
        <v>0.0</v>
      </c>
      <c r="E776" s="48"/>
    </row>
    <row r="777" hidden="1">
      <c r="A777" s="54" t="s">
        <v>2546</v>
      </c>
      <c r="B777" s="29">
        <v>42013.0</v>
      </c>
      <c r="C777" s="29">
        <v>42013.0</v>
      </c>
      <c r="D777" s="27">
        <v>0.0</v>
      </c>
      <c r="E777" s="40"/>
    </row>
    <row r="778" hidden="1">
      <c r="A778" s="54" t="s">
        <v>2547</v>
      </c>
      <c r="B778" s="29">
        <v>21276.0</v>
      </c>
      <c r="C778" s="55">
        <v>21276.0</v>
      </c>
      <c r="D778" s="27">
        <v>0.0</v>
      </c>
      <c r="E778" s="40"/>
    </row>
    <row r="779" hidden="1">
      <c r="A779" s="54" t="s">
        <v>2548</v>
      </c>
      <c r="B779" s="29">
        <v>48240.0</v>
      </c>
      <c r="C779" s="55">
        <v>47388.0</v>
      </c>
      <c r="D779" s="27">
        <v>-852.0</v>
      </c>
      <c r="E779" s="40"/>
    </row>
    <row r="780" hidden="1">
      <c r="A780" s="54" t="s">
        <v>2549</v>
      </c>
      <c r="B780" s="29">
        <v>30779.0</v>
      </c>
      <c r="C780" s="55">
        <v>30779.0</v>
      </c>
      <c r="D780" s="27">
        <v>0.0</v>
      </c>
      <c r="E780" s="40"/>
    </row>
    <row r="781" hidden="1">
      <c r="A781" s="54" t="s">
        <v>2551</v>
      </c>
      <c r="B781" s="29">
        <v>417.0</v>
      </c>
      <c r="C781" s="55">
        <v>417.0</v>
      </c>
      <c r="D781" s="27">
        <v>0.0</v>
      </c>
      <c r="E781" s="40"/>
    </row>
    <row r="782" hidden="1">
      <c r="A782" s="54" t="s">
        <v>2552</v>
      </c>
      <c r="B782" s="29">
        <v>13806.0</v>
      </c>
      <c r="C782" s="55">
        <v>13806.0</v>
      </c>
      <c r="D782" s="27">
        <v>0.0</v>
      </c>
      <c r="E782" s="40"/>
    </row>
    <row r="783" hidden="1">
      <c r="A783" s="35" t="s">
        <v>2553</v>
      </c>
      <c r="B783" s="29">
        <v>176920.0</v>
      </c>
      <c r="C783" s="55">
        <v>176068.0</v>
      </c>
      <c r="D783" s="27">
        <v>-852.0</v>
      </c>
      <c r="E783" s="40"/>
    </row>
    <row r="784" hidden="1">
      <c r="A784" s="36" t="s">
        <v>2554</v>
      </c>
      <c r="B784" s="41">
        <v>0.0</v>
      </c>
      <c r="C784" s="58">
        <v>1.0</v>
      </c>
      <c r="D784" s="59">
        <v>1.0</v>
      </c>
      <c r="E784" s="44"/>
    </row>
    <row r="785" hidden="1"/>
    <row r="786" hidden="1"/>
    <row r="787" hidden="1">
      <c r="A787" s="5" t="s">
        <v>3206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5" t="s">
        <v>2526</v>
      </c>
      <c r="B789" s="6"/>
      <c r="C789" s="6"/>
      <c r="D789" s="6"/>
      <c r="E789" s="7"/>
    </row>
    <row r="790" hidden="1">
      <c r="A790" s="10"/>
      <c r="B790" s="11"/>
      <c r="C790" s="11"/>
      <c r="D790" s="11"/>
      <c r="E790" s="12"/>
    </row>
    <row r="791" hidden="1">
      <c r="A791" s="13">
        <v>45684.0</v>
      </c>
      <c r="B791" s="6"/>
      <c r="C791" s="50" t="s">
        <v>2527</v>
      </c>
      <c r="D791" s="15">
        <v>45688.0</v>
      </c>
      <c r="E791" s="7"/>
    </row>
    <row r="792" hidden="1">
      <c r="A792" s="10"/>
      <c r="B792" s="11"/>
      <c r="C792" s="16"/>
      <c r="D792" s="11"/>
      <c r="E792" s="12"/>
    </row>
    <row r="793" hidden="1">
      <c r="A793" s="51" t="s">
        <v>3211</v>
      </c>
      <c r="B793" s="7"/>
      <c r="C793" s="16"/>
      <c r="D793" s="52" t="s">
        <v>3218</v>
      </c>
      <c r="E793" s="7"/>
    </row>
    <row r="794" hidden="1">
      <c r="A794" s="10"/>
      <c r="B794" s="12"/>
      <c r="C794" s="16"/>
      <c r="D794" s="11"/>
      <c r="E794" s="12"/>
    </row>
    <row r="795" hidden="1">
      <c r="A795" s="19" t="s">
        <v>2528</v>
      </c>
      <c r="B795" s="6"/>
      <c r="C795" s="6"/>
      <c r="D795" s="6"/>
      <c r="E795" s="7"/>
    </row>
    <row r="796" hidden="1">
      <c r="A796" s="20" t="s">
        <v>2529</v>
      </c>
      <c r="B796" s="21" t="s">
        <v>2530</v>
      </c>
      <c r="C796" s="22" t="s">
        <v>2531</v>
      </c>
      <c r="D796" s="21" t="s">
        <v>2532</v>
      </c>
      <c r="E796" s="23" t="s">
        <v>13</v>
      </c>
    </row>
    <row r="797" hidden="1">
      <c r="A797" s="53" t="s">
        <v>2533</v>
      </c>
      <c r="B797" s="25">
        <v>17169.0</v>
      </c>
      <c r="C797" s="26">
        <v>17170.0</v>
      </c>
      <c r="D797" s="27">
        <v>1.0</v>
      </c>
      <c r="E797" s="40"/>
    </row>
    <row r="798" hidden="1">
      <c r="A798" s="53" t="s">
        <v>2535</v>
      </c>
      <c r="B798" s="29">
        <v>2955.0</v>
      </c>
      <c r="C798" s="26">
        <v>2955.0</v>
      </c>
      <c r="D798" s="27">
        <v>0.0</v>
      </c>
      <c r="E798" s="48"/>
    </row>
    <row r="799" hidden="1">
      <c r="A799" s="53" t="s">
        <v>2536</v>
      </c>
      <c r="B799" s="25">
        <v>360.0</v>
      </c>
      <c r="C799" s="26">
        <v>360.0</v>
      </c>
      <c r="D799" s="27">
        <v>0.0</v>
      </c>
      <c r="E799" s="40"/>
    </row>
    <row r="800" hidden="1">
      <c r="A800" s="53" t="s">
        <v>2538</v>
      </c>
      <c r="B800" s="29">
        <v>1000.0</v>
      </c>
      <c r="C800" s="26">
        <v>1008.0</v>
      </c>
      <c r="D800" s="27">
        <v>8.0</v>
      </c>
      <c r="E800" s="40"/>
    </row>
    <row r="801" hidden="1">
      <c r="A801" s="31" t="s">
        <v>2540</v>
      </c>
      <c r="B801" s="29">
        <v>0.0</v>
      </c>
      <c r="C801" s="26"/>
      <c r="D801" s="27">
        <v>0.0</v>
      </c>
      <c r="E801" s="48"/>
    </row>
    <row r="802" hidden="1">
      <c r="A802" s="31" t="s">
        <v>2541</v>
      </c>
      <c r="B802" s="29">
        <v>0.0</v>
      </c>
      <c r="C802" s="26"/>
      <c r="D802" s="27">
        <v>0.0</v>
      </c>
      <c r="E802" s="40"/>
    </row>
    <row r="803" hidden="1">
      <c r="A803" s="31" t="s">
        <v>2543</v>
      </c>
      <c r="B803" s="29">
        <v>1000.0</v>
      </c>
      <c r="C803" s="26">
        <v>1000.0</v>
      </c>
      <c r="D803" s="27">
        <v>0.0</v>
      </c>
      <c r="E803" s="28" t="s">
        <v>6061</v>
      </c>
    </row>
    <row r="804" hidden="1">
      <c r="A804" s="31" t="s">
        <v>2545</v>
      </c>
      <c r="B804" s="29">
        <v>1040.0</v>
      </c>
      <c r="C804" s="26">
        <v>1040.0</v>
      </c>
      <c r="D804" s="27">
        <v>0.0</v>
      </c>
      <c r="E804" s="48"/>
    </row>
    <row r="805" hidden="1">
      <c r="A805" s="54" t="s">
        <v>2546</v>
      </c>
      <c r="B805" s="29">
        <v>37796.0</v>
      </c>
      <c r="C805" s="29">
        <v>37796.0</v>
      </c>
      <c r="D805" s="27">
        <v>0.0</v>
      </c>
      <c r="E805" s="40"/>
    </row>
    <row r="806" hidden="1">
      <c r="A806" s="54" t="s">
        <v>2547</v>
      </c>
      <c r="B806" s="29">
        <v>17875.0</v>
      </c>
      <c r="C806" s="55">
        <v>17875.0</v>
      </c>
      <c r="D806" s="27">
        <v>0.0</v>
      </c>
      <c r="E806" s="40"/>
    </row>
    <row r="807" hidden="1">
      <c r="A807" s="54" t="s">
        <v>2548</v>
      </c>
      <c r="B807" s="29">
        <v>38513.0</v>
      </c>
      <c r="C807" s="55">
        <v>38513.0</v>
      </c>
      <c r="D807" s="27">
        <v>0.0</v>
      </c>
      <c r="E807" s="40"/>
    </row>
    <row r="808" hidden="1">
      <c r="A808" s="54" t="s">
        <v>2549</v>
      </c>
      <c r="B808" s="29">
        <v>22619.0</v>
      </c>
      <c r="C808" s="55">
        <v>22619.0</v>
      </c>
      <c r="D808" s="27">
        <v>0.0</v>
      </c>
      <c r="E808" s="40"/>
    </row>
    <row r="809" hidden="1">
      <c r="A809" s="54" t="s">
        <v>2551</v>
      </c>
      <c r="B809" s="29">
        <v>200.0</v>
      </c>
      <c r="C809" s="55">
        <v>200.0</v>
      </c>
      <c r="D809" s="27">
        <v>0.0</v>
      </c>
      <c r="E809" s="40"/>
    </row>
    <row r="810" hidden="1">
      <c r="A810" s="54" t="s">
        <v>2552</v>
      </c>
      <c r="B810" s="29">
        <v>5843.0</v>
      </c>
      <c r="C810" s="55">
        <v>5843.0</v>
      </c>
      <c r="D810" s="27">
        <v>0.0</v>
      </c>
      <c r="E810" s="40"/>
    </row>
    <row r="811" hidden="1">
      <c r="A811" s="35" t="s">
        <v>2553</v>
      </c>
      <c r="B811" s="29">
        <v>140527.0</v>
      </c>
      <c r="C811" s="55">
        <v>140527.0</v>
      </c>
      <c r="D811" s="27">
        <v>0.0</v>
      </c>
      <c r="E811" s="40"/>
    </row>
    <row r="812" hidden="1">
      <c r="A812" s="36" t="s">
        <v>2554</v>
      </c>
      <c r="B812" s="41">
        <v>0.0</v>
      </c>
      <c r="C812" s="58">
        <v>9.0</v>
      </c>
      <c r="D812" s="59">
        <v>9.0</v>
      </c>
      <c r="E812" s="44"/>
    </row>
    <row r="813" hidden="1"/>
    <row r="814" hidden="1"/>
    <row r="815" hidden="1">
      <c r="A815" s="5" t="s">
        <v>3206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5" t="s">
        <v>2526</v>
      </c>
      <c r="B817" s="6"/>
      <c r="C817" s="6"/>
      <c r="D817" s="6"/>
      <c r="E817" s="7"/>
    </row>
    <row r="818" hidden="1">
      <c r="A818" s="10"/>
      <c r="B818" s="11"/>
      <c r="C818" s="11"/>
      <c r="D818" s="11"/>
      <c r="E818" s="12"/>
    </row>
    <row r="819" hidden="1">
      <c r="A819" s="13">
        <v>45689.0</v>
      </c>
      <c r="B819" s="6"/>
      <c r="C819" s="50" t="s">
        <v>2527</v>
      </c>
      <c r="D819" s="15">
        <v>45690.0</v>
      </c>
      <c r="E819" s="7"/>
    </row>
    <row r="820" hidden="1">
      <c r="A820" s="10"/>
      <c r="B820" s="11"/>
      <c r="C820" s="16"/>
      <c r="D820" s="11"/>
      <c r="E820" s="12"/>
    </row>
    <row r="821" hidden="1">
      <c r="A821" s="51" t="s">
        <v>3220</v>
      </c>
      <c r="B821" s="7"/>
      <c r="C821" s="16"/>
      <c r="D821" s="52" t="s">
        <v>3212</v>
      </c>
      <c r="E821" s="7"/>
    </row>
    <row r="822" hidden="1">
      <c r="A822" s="10"/>
      <c r="B822" s="12"/>
      <c r="C822" s="16"/>
      <c r="D822" s="11"/>
      <c r="E822" s="12"/>
    </row>
    <row r="823" hidden="1">
      <c r="A823" s="19" t="s">
        <v>2528</v>
      </c>
      <c r="B823" s="6"/>
      <c r="C823" s="6"/>
      <c r="D823" s="6"/>
      <c r="E823" s="7"/>
    </row>
    <row r="824" hidden="1">
      <c r="A824" s="20" t="s">
        <v>2529</v>
      </c>
      <c r="B824" s="21" t="s">
        <v>2530</v>
      </c>
      <c r="C824" s="22" t="s">
        <v>2531</v>
      </c>
      <c r="D824" s="21" t="s">
        <v>2532</v>
      </c>
      <c r="E824" s="23" t="s">
        <v>13</v>
      </c>
    </row>
    <row r="825" hidden="1">
      <c r="A825" s="53" t="s">
        <v>2533</v>
      </c>
      <c r="B825" s="25">
        <v>10228.0</v>
      </c>
      <c r="C825" s="26">
        <v>10230.0</v>
      </c>
      <c r="D825" s="27">
        <v>2.0</v>
      </c>
      <c r="E825" s="40"/>
    </row>
    <row r="826" hidden="1">
      <c r="A826" s="53" t="s">
        <v>2535</v>
      </c>
      <c r="B826" s="29">
        <v>4161.0</v>
      </c>
      <c r="C826" s="26">
        <v>4161.0</v>
      </c>
      <c r="D826" s="27">
        <v>0.0</v>
      </c>
      <c r="E826" s="48"/>
    </row>
    <row r="827" hidden="1">
      <c r="A827" s="53" t="s">
        <v>2536</v>
      </c>
      <c r="B827" s="25">
        <v>0.0</v>
      </c>
      <c r="C827" s="26"/>
      <c r="D827" s="27">
        <v>0.0</v>
      </c>
      <c r="E827" s="40"/>
    </row>
    <row r="828" hidden="1">
      <c r="A828" s="53" t="s">
        <v>2538</v>
      </c>
      <c r="B828" s="29">
        <v>500.0</v>
      </c>
      <c r="C828" s="26">
        <v>500.0</v>
      </c>
      <c r="D828" s="27">
        <v>0.0</v>
      </c>
      <c r="E828" s="40"/>
    </row>
    <row r="829" hidden="1">
      <c r="A829" s="31" t="s">
        <v>2540</v>
      </c>
      <c r="B829" s="29">
        <v>0.0</v>
      </c>
      <c r="C829" s="26"/>
      <c r="D829" s="27">
        <v>0.0</v>
      </c>
      <c r="E829" s="48"/>
    </row>
    <row r="830" hidden="1">
      <c r="A830" s="31" t="s">
        <v>2541</v>
      </c>
      <c r="B830" s="29">
        <v>0.0</v>
      </c>
      <c r="C830" s="26"/>
      <c r="D830" s="27">
        <v>0.0</v>
      </c>
      <c r="E830" s="40"/>
    </row>
    <row r="831" hidden="1">
      <c r="A831" s="31" t="s">
        <v>2543</v>
      </c>
      <c r="B831" s="29">
        <v>0.0</v>
      </c>
      <c r="C831" s="26"/>
      <c r="D831" s="27">
        <v>0.0</v>
      </c>
      <c r="E831" s="28"/>
    </row>
    <row r="832" hidden="1">
      <c r="A832" s="31" t="s">
        <v>2545</v>
      </c>
      <c r="B832" s="29">
        <v>0.0</v>
      </c>
      <c r="C832" s="26"/>
      <c r="D832" s="27">
        <v>0.0</v>
      </c>
      <c r="E832" s="48"/>
    </row>
    <row r="833" hidden="1">
      <c r="A833" s="54" t="s">
        <v>2546</v>
      </c>
      <c r="B833" s="29">
        <v>16587.0</v>
      </c>
      <c r="C833" s="29">
        <v>16587.0</v>
      </c>
      <c r="D833" s="27">
        <v>0.0</v>
      </c>
      <c r="E833" s="40"/>
    </row>
    <row r="834" hidden="1">
      <c r="A834" s="54" t="s">
        <v>2547</v>
      </c>
      <c r="B834" s="29">
        <v>7689.0</v>
      </c>
      <c r="C834" s="55">
        <v>7689.0</v>
      </c>
      <c r="D834" s="27">
        <v>0.0</v>
      </c>
      <c r="E834" s="40"/>
    </row>
    <row r="835" hidden="1">
      <c r="A835" s="54" t="s">
        <v>2548</v>
      </c>
      <c r="B835" s="29">
        <v>16381.0</v>
      </c>
      <c r="C835" s="55">
        <v>15714.0</v>
      </c>
      <c r="D835" s="27">
        <v>-667.0</v>
      </c>
      <c r="E835" s="40"/>
    </row>
    <row r="836" hidden="1">
      <c r="A836" s="54" t="s">
        <v>2549</v>
      </c>
      <c r="B836" s="29">
        <v>15089.0</v>
      </c>
      <c r="C836" s="55">
        <v>15089.0</v>
      </c>
      <c r="D836" s="27">
        <v>0.0</v>
      </c>
      <c r="E836" s="40"/>
    </row>
    <row r="837" hidden="1">
      <c r="A837" s="54" t="s">
        <v>2551</v>
      </c>
      <c r="B837" s="29">
        <v>0.0</v>
      </c>
      <c r="C837" s="55">
        <v>0.0</v>
      </c>
      <c r="D837" s="27">
        <v>0.0</v>
      </c>
      <c r="E837" s="40"/>
    </row>
    <row r="838" hidden="1">
      <c r="A838" s="54" t="s">
        <v>2552</v>
      </c>
      <c r="B838" s="29">
        <v>5420.0</v>
      </c>
      <c r="C838" s="55">
        <v>5420.0</v>
      </c>
      <c r="D838" s="27">
        <v>0.0</v>
      </c>
      <c r="E838" s="40"/>
    </row>
    <row r="839" hidden="1">
      <c r="A839" s="35" t="s">
        <v>2553</v>
      </c>
      <c r="B839" s="29">
        <v>70634.5</v>
      </c>
      <c r="C839" s="55">
        <v>69967.5</v>
      </c>
      <c r="D839" s="27">
        <v>-667.0</v>
      </c>
      <c r="E839" s="40"/>
    </row>
    <row r="840" hidden="1">
      <c r="A840" s="36" t="s">
        <v>2554</v>
      </c>
      <c r="B840" s="41">
        <v>0.5</v>
      </c>
      <c r="C840" s="58">
        <v>2.5</v>
      </c>
      <c r="D840" s="59">
        <v>2.0</v>
      </c>
      <c r="E840" s="44"/>
    </row>
    <row r="841" hidden="1"/>
    <row r="842" hidden="1"/>
    <row r="843" hidden="1">
      <c r="A843" s="5" t="s">
        <v>3206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5" t="s">
        <v>2526</v>
      </c>
      <c r="B845" s="6"/>
      <c r="C845" s="6"/>
      <c r="D845" s="6"/>
      <c r="E845" s="7"/>
    </row>
    <row r="846" hidden="1">
      <c r="A846" s="10"/>
      <c r="B846" s="11"/>
      <c r="C846" s="11"/>
      <c r="D846" s="11"/>
      <c r="E846" s="12"/>
    </row>
    <row r="847" hidden="1">
      <c r="A847" s="13">
        <v>45691.0</v>
      </c>
      <c r="B847" s="6"/>
      <c r="C847" s="50" t="s">
        <v>2527</v>
      </c>
      <c r="D847" s="15">
        <v>45697.0</v>
      </c>
      <c r="E847" s="7"/>
    </row>
    <row r="848" hidden="1">
      <c r="A848" s="10"/>
      <c r="B848" s="11"/>
      <c r="C848" s="16"/>
      <c r="D848" s="11"/>
      <c r="E848" s="12"/>
    </row>
    <row r="849" hidden="1">
      <c r="A849" s="51" t="s">
        <v>3211</v>
      </c>
      <c r="B849" s="7"/>
      <c r="C849" s="16"/>
      <c r="D849" s="52" t="s">
        <v>3212</v>
      </c>
      <c r="E849" s="7"/>
    </row>
    <row r="850" hidden="1">
      <c r="A850" s="10"/>
      <c r="B850" s="12"/>
      <c r="C850" s="16"/>
      <c r="D850" s="11"/>
      <c r="E850" s="12"/>
    </row>
    <row r="851" hidden="1">
      <c r="A851" s="19" t="s">
        <v>2528</v>
      </c>
      <c r="B851" s="6"/>
      <c r="C851" s="6"/>
      <c r="D851" s="6"/>
      <c r="E851" s="7"/>
    </row>
    <row r="852" hidden="1">
      <c r="A852" s="20" t="s">
        <v>2529</v>
      </c>
      <c r="B852" s="21" t="s">
        <v>2530</v>
      </c>
      <c r="C852" s="22" t="s">
        <v>2531</v>
      </c>
      <c r="D852" s="21" t="s">
        <v>2532</v>
      </c>
      <c r="E852" s="23" t="s">
        <v>13</v>
      </c>
    </row>
    <row r="853" hidden="1">
      <c r="A853" s="53" t="s">
        <v>2533</v>
      </c>
      <c r="B853" s="25">
        <v>28044.0</v>
      </c>
      <c r="C853" s="26">
        <v>28045.0</v>
      </c>
      <c r="D853" s="27">
        <v>1.0</v>
      </c>
      <c r="E853" s="40"/>
    </row>
    <row r="854" hidden="1">
      <c r="A854" s="53" t="s">
        <v>2535</v>
      </c>
      <c r="B854" s="29">
        <v>8000.0</v>
      </c>
      <c r="C854" s="26">
        <v>8000.0</v>
      </c>
      <c r="D854" s="27">
        <v>0.0</v>
      </c>
      <c r="E854" s="48"/>
    </row>
    <row r="855" hidden="1">
      <c r="A855" s="53" t="s">
        <v>2536</v>
      </c>
      <c r="B855" s="25">
        <v>360.0</v>
      </c>
      <c r="C855" s="26">
        <v>360.0</v>
      </c>
      <c r="D855" s="27">
        <v>0.0</v>
      </c>
      <c r="E855" s="40"/>
    </row>
    <row r="856" hidden="1">
      <c r="A856" s="53" t="s">
        <v>2538</v>
      </c>
      <c r="B856" s="29">
        <v>1000.0</v>
      </c>
      <c r="C856" s="26">
        <v>1000.0</v>
      </c>
      <c r="D856" s="27">
        <v>0.0</v>
      </c>
      <c r="E856" s="40"/>
    </row>
    <row r="857" hidden="1">
      <c r="A857" s="31" t="s">
        <v>2540</v>
      </c>
      <c r="B857" s="29">
        <v>120.0</v>
      </c>
      <c r="C857" s="26">
        <v>120.0</v>
      </c>
      <c r="D857" s="27">
        <v>0.0</v>
      </c>
      <c r="E857" s="48"/>
    </row>
    <row r="858" hidden="1">
      <c r="A858" s="31" t="s">
        <v>2541</v>
      </c>
      <c r="B858" s="29">
        <v>0.0</v>
      </c>
      <c r="C858" s="26"/>
      <c r="D858" s="27">
        <v>0.0</v>
      </c>
      <c r="E858" s="40"/>
    </row>
    <row r="859" hidden="1">
      <c r="A859" s="31" t="s">
        <v>2543</v>
      </c>
      <c r="B859" s="29">
        <v>2000.0</v>
      </c>
      <c r="C859" s="26">
        <v>2000.0</v>
      </c>
      <c r="D859" s="27">
        <v>0.0</v>
      </c>
      <c r="E859" s="28" t="s">
        <v>6062</v>
      </c>
    </row>
    <row r="860" hidden="1">
      <c r="A860" s="31" t="s">
        <v>2545</v>
      </c>
      <c r="B860" s="29">
        <v>720.0</v>
      </c>
      <c r="C860" s="26">
        <v>720.0</v>
      </c>
      <c r="D860" s="27">
        <v>0.0</v>
      </c>
      <c r="E860" s="48"/>
    </row>
    <row r="861" hidden="1">
      <c r="A861" s="54" t="s">
        <v>2546</v>
      </c>
      <c r="B861" s="29">
        <v>54800.0</v>
      </c>
      <c r="C861" s="29">
        <v>54800.0</v>
      </c>
      <c r="D861" s="27">
        <v>0.0</v>
      </c>
      <c r="E861" s="40"/>
    </row>
    <row r="862" hidden="1">
      <c r="A862" s="54" t="s">
        <v>2547</v>
      </c>
      <c r="B862" s="29">
        <v>64253.249999999985</v>
      </c>
      <c r="C862" s="55">
        <v>64253.2500000001</v>
      </c>
      <c r="D862" s="27">
        <v>1.1641532182693481E-10</v>
      </c>
      <c r="E862" s="40"/>
    </row>
    <row r="863" hidden="1">
      <c r="A863" s="54" t="s">
        <v>2548</v>
      </c>
      <c r="B863" s="29">
        <v>51658.0</v>
      </c>
      <c r="C863" s="55">
        <v>51347.0</v>
      </c>
      <c r="D863" s="27">
        <v>-311.0</v>
      </c>
      <c r="E863" s="40"/>
    </row>
    <row r="864" hidden="1">
      <c r="A864" s="54" t="s">
        <v>2549</v>
      </c>
      <c r="B864" s="29">
        <v>25162.0</v>
      </c>
      <c r="C864" s="55">
        <v>25162.0</v>
      </c>
      <c r="D864" s="27">
        <v>0.0</v>
      </c>
      <c r="E864" s="40"/>
    </row>
    <row r="865" hidden="1">
      <c r="A865" s="54" t="s">
        <v>2551</v>
      </c>
      <c r="B865" s="29">
        <v>0.0</v>
      </c>
      <c r="C865" s="55">
        <v>0.0</v>
      </c>
      <c r="D865" s="27">
        <v>0.0</v>
      </c>
      <c r="E865" s="40"/>
    </row>
    <row r="866" hidden="1">
      <c r="A866" s="54" t="s">
        <v>2552</v>
      </c>
      <c r="B866" s="29">
        <v>13346.0</v>
      </c>
      <c r="C866" s="55">
        <v>13346.0</v>
      </c>
      <c r="D866" s="27">
        <v>0.0</v>
      </c>
      <c r="E866" s="40"/>
    </row>
    <row r="867" hidden="1">
      <c r="A867" s="35" t="s">
        <v>2553</v>
      </c>
      <c r="B867" s="29">
        <v>236117.25000000006</v>
      </c>
      <c r="C867" s="55">
        <v>235806.24999999962</v>
      </c>
      <c r="D867" s="27">
        <v>-311.00000000043656</v>
      </c>
      <c r="E867" s="40"/>
    </row>
    <row r="868" hidden="1">
      <c r="A868" s="36" t="s">
        <v>2554</v>
      </c>
      <c r="B868" s="41">
        <v>-6.184563972055912E-11</v>
      </c>
      <c r="C868" s="58">
        <v>1.0000000004947651</v>
      </c>
      <c r="D868" s="59">
        <v>1.0000000005566108</v>
      </c>
      <c r="E868" s="44"/>
    </row>
    <row r="869" hidden="1"/>
    <row r="870" hidden="1"/>
    <row r="871" hidden="1">
      <c r="A871" s="5" t="s">
        <v>3206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5" t="s">
        <v>2526</v>
      </c>
      <c r="B873" s="6"/>
      <c r="C873" s="6"/>
      <c r="D873" s="6"/>
      <c r="E873" s="7"/>
    </row>
    <row r="874" hidden="1">
      <c r="A874" s="10"/>
      <c r="B874" s="11"/>
      <c r="C874" s="11"/>
      <c r="D874" s="11"/>
      <c r="E874" s="12"/>
    </row>
    <row r="875" hidden="1">
      <c r="A875" s="13">
        <v>45698.0</v>
      </c>
      <c r="B875" s="6"/>
      <c r="C875" s="50" t="s">
        <v>2527</v>
      </c>
      <c r="D875" s="15">
        <v>45704.0</v>
      </c>
      <c r="E875" s="7"/>
    </row>
    <row r="876" hidden="1">
      <c r="A876" s="10"/>
      <c r="B876" s="11"/>
      <c r="C876" s="16"/>
      <c r="D876" s="11"/>
      <c r="E876" s="12"/>
    </row>
    <row r="877" hidden="1">
      <c r="A877" s="51" t="s">
        <v>3211</v>
      </c>
      <c r="B877" s="7"/>
      <c r="C877" s="16"/>
      <c r="D877" s="52" t="s">
        <v>3212</v>
      </c>
      <c r="E877" s="7"/>
    </row>
    <row r="878" hidden="1">
      <c r="A878" s="10"/>
      <c r="B878" s="12"/>
      <c r="C878" s="16"/>
      <c r="D878" s="11"/>
      <c r="E878" s="12"/>
    </row>
    <row r="879" hidden="1">
      <c r="A879" s="19" t="s">
        <v>2528</v>
      </c>
      <c r="B879" s="6"/>
      <c r="C879" s="6"/>
      <c r="D879" s="6"/>
      <c r="E879" s="7"/>
    </row>
    <row r="880" hidden="1">
      <c r="A880" s="20" t="s">
        <v>2529</v>
      </c>
      <c r="B880" s="21" t="s">
        <v>2530</v>
      </c>
      <c r="C880" s="22" t="s">
        <v>2531</v>
      </c>
      <c r="D880" s="21" t="s">
        <v>2532</v>
      </c>
      <c r="E880" s="23" t="s">
        <v>13</v>
      </c>
    </row>
    <row r="881" hidden="1">
      <c r="A881" s="53" t="s">
        <v>2533</v>
      </c>
      <c r="B881" s="25">
        <v>26890.0</v>
      </c>
      <c r="C881" s="26">
        <v>26890.0</v>
      </c>
      <c r="D881" s="27">
        <v>0.0</v>
      </c>
      <c r="E881" s="40"/>
    </row>
    <row r="882" hidden="1">
      <c r="A882" s="53" t="s">
        <v>2535</v>
      </c>
      <c r="B882" s="29">
        <v>4430.0</v>
      </c>
      <c r="C882" s="26">
        <v>4430.0</v>
      </c>
      <c r="D882" s="27">
        <v>0.0</v>
      </c>
      <c r="E882" s="48"/>
    </row>
    <row r="883" hidden="1">
      <c r="A883" s="53" t="s">
        <v>2536</v>
      </c>
      <c r="B883" s="25">
        <v>280.0</v>
      </c>
      <c r="C883" s="26">
        <v>280.0</v>
      </c>
      <c r="D883" s="27">
        <v>0.0</v>
      </c>
      <c r="E883" s="40"/>
    </row>
    <row r="884" hidden="1">
      <c r="A884" s="53" t="s">
        <v>2538</v>
      </c>
      <c r="B884" s="29">
        <v>500.0</v>
      </c>
      <c r="C884" s="26">
        <v>500.0</v>
      </c>
      <c r="D884" s="27">
        <v>0.0</v>
      </c>
      <c r="E884" s="40"/>
    </row>
    <row r="885" hidden="1">
      <c r="A885" s="31" t="s">
        <v>2540</v>
      </c>
      <c r="B885" s="29">
        <v>160.0</v>
      </c>
      <c r="C885" s="26"/>
      <c r="D885" s="27">
        <v>-160.0</v>
      </c>
      <c r="E885" s="48"/>
    </row>
    <row r="886" hidden="1">
      <c r="A886" s="31" t="s">
        <v>2541</v>
      </c>
      <c r="B886" s="29">
        <v>0.0</v>
      </c>
      <c r="C886" s="26"/>
      <c r="D886" s="27">
        <v>0.0</v>
      </c>
      <c r="E886" s="40"/>
    </row>
    <row r="887" hidden="1">
      <c r="A887" s="31" t="s">
        <v>2543</v>
      </c>
      <c r="B887" s="29">
        <v>2000.0</v>
      </c>
      <c r="C887" s="26">
        <v>2000.0</v>
      </c>
      <c r="D887" s="27">
        <v>0.0</v>
      </c>
      <c r="E887" s="28" t="s">
        <v>6063</v>
      </c>
    </row>
    <row r="888" hidden="1">
      <c r="A888" s="31" t="s">
        <v>2545</v>
      </c>
      <c r="B888" s="29">
        <v>1160.0</v>
      </c>
      <c r="C888" s="26">
        <v>1320.0</v>
      </c>
      <c r="D888" s="27">
        <v>160.0</v>
      </c>
      <c r="E888" s="48"/>
    </row>
    <row r="889" hidden="1">
      <c r="A889" s="54" t="s">
        <v>2546</v>
      </c>
      <c r="B889" s="29">
        <v>60131.0</v>
      </c>
      <c r="C889" s="29">
        <v>60131.0</v>
      </c>
      <c r="D889" s="27">
        <v>0.0</v>
      </c>
      <c r="E889" s="40"/>
    </row>
    <row r="890" hidden="1">
      <c r="A890" s="54" t="s">
        <v>2547</v>
      </c>
      <c r="B890" s="29">
        <v>34176.0</v>
      </c>
      <c r="C890" s="55">
        <v>34176.0</v>
      </c>
      <c r="D890" s="27">
        <v>0.0</v>
      </c>
      <c r="E890" s="40"/>
    </row>
    <row r="891" hidden="1">
      <c r="A891" s="54" t="s">
        <v>2548</v>
      </c>
      <c r="B891" s="29">
        <v>52023.0</v>
      </c>
      <c r="C891" s="55">
        <v>51694.0</v>
      </c>
      <c r="D891" s="27">
        <v>-329.0</v>
      </c>
      <c r="E891" s="40"/>
    </row>
    <row r="892" hidden="1">
      <c r="A892" s="54" t="s">
        <v>2549</v>
      </c>
      <c r="B892" s="29">
        <v>31023.0</v>
      </c>
      <c r="C892" s="55">
        <v>31023.0</v>
      </c>
      <c r="D892" s="27">
        <v>0.0</v>
      </c>
      <c r="E892" s="40"/>
    </row>
    <row r="893" hidden="1">
      <c r="A893" s="54" t="s">
        <v>2551</v>
      </c>
      <c r="B893" s="29">
        <v>249.0</v>
      </c>
      <c r="C893" s="55">
        <v>249.0</v>
      </c>
      <c r="D893" s="27">
        <v>0.0</v>
      </c>
      <c r="E893" s="40"/>
    </row>
    <row r="894" hidden="1">
      <c r="A894" s="54" t="s">
        <v>2552</v>
      </c>
      <c r="B894" s="29">
        <v>12059.0</v>
      </c>
      <c r="C894" s="55">
        <v>12059.0</v>
      </c>
      <c r="D894" s="27">
        <v>0.0</v>
      </c>
      <c r="E894" s="40"/>
    </row>
    <row r="895" hidden="1">
      <c r="A895" s="35" t="s">
        <v>2553</v>
      </c>
      <c r="B895" s="29">
        <v>213022.0</v>
      </c>
      <c r="C895" s="55">
        <v>212693.0</v>
      </c>
      <c r="D895" s="27">
        <v>-329.0</v>
      </c>
      <c r="E895" s="40"/>
    </row>
    <row r="896" hidden="1">
      <c r="A896" s="36" t="s">
        <v>2554</v>
      </c>
      <c r="B896" s="41">
        <v>0.0</v>
      </c>
      <c r="C896" s="58">
        <v>0.0</v>
      </c>
      <c r="D896" s="59">
        <v>0.0</v>
      </c>
      <c r="E896" s="44"/>
    </row>
    <row r="897" hidden="1"/>
    <row r="898" hidden="1"/>
    <row r="899" hidden="1">
      <c r="A899" s="5" t="s">
        <v>3206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5" t="s">
        <v>2526</v>
      </c>
      <c r="B901" s="6"/>
      <c r="C901" s="6"/>
      <c r="D901" s="6"/>
      <c r="E901" s="7"/>
    </row>
    <row r="902" hidden="1">
      <c r="A902" s="10"/>
      <c r="B902" s="11"/>
      <c r="C902" s="11"/>
      <c r="D902" s="11"/>
      <c r="E902" s="12"/>
    </row>
    <row r="903" hidden="1">
      <c r="A903" s="13">
        <v>45705.0</v>
      </c>
      <c r="B903" s="6"/>
      <c r="C903" s="50" t="s">
        <v>2527</v>
      </c>
      <c r="D903" s="15">
        <v>45711.0</v>
      </c>
      <c r="E903" s="7"/>
    </row>
    <row r="904" hidden="1">
      <c r="A904" s="10"/>
      <c r="B904" s="11"/>
      <c r="C904" s="16"/>
      <c r="D904" s="11"/>
      <c r="E904" s="12"/>
    </row>
    <row r="905" hidden="1">
      <c r="A905" s="51" t="s">
        <v>3211</v>
      </c>
      <c r="B905" s="7"/>
      <c r="C905" s="16"/>
      <c r="D905" s="52" t="s">
        <v>3212</v>
      </c>
      <c r="E905" s="7"/>
    </row>
    <row r="906" hidden="1">
      <c r="A906" s="10"/>
      <c r="B906" s="12"/>
      <c r="C906" s="16"/>
      <c r="D906" s="11"/>
      <c r="E906" s="12"/>
    </row>
    <row r="907" hidden="1">
      <c r="A907" s="19" t="s">
        <v>2528</v>
      </c>
      <c r="B907" s="6"/>
      <c r="C907" s="6"/>
      <c r="D907" s="6"/>
      <c r="E907" s="7"/>
    </row>
    <row r="908" hidden="1">
      <c r="A908" s="20" t="s">
        <v>2529</v>
      </c>
      <c r="B908" s="21" t="s">
        <v>2530</v>
      </c>
      <c r="C908" s="22" t="s">
        <v>2531</v>
      </c>
      <c r="D908" s="21" t="s">
        <v>2532</v>
      </c>
      <c r="E908" s="23" t="s">
        <v>13</v>
      </c>
    </row>
    <row r="909" hidden="1">
      <c r="A909" s="53" t="s">
        <v>2533</v>
      </c>
      <c r="B909" s="25">
        <v>20262.0</v>
      </c>
      <c r="C909" s="26">
        <v>20562.0</v>
      </c>
      <c r="D909" s="27">
        <v>300.0</v>
      </c>
      <c r="E909" s="28" t="s">
        <v>6064</v>
      </c>
    </row>
    <row r="910" hidden="1">
      <c r="A910" s="53" t="s">
        <v>2535</v>
      </c>
      <c r="B910" s="29">
        <v>5805.0</v>
      </c>
      <c r="C910" s="26">
        <v>5805.0</v>
      </c>
      <c r="D910" s="27">
        <v>0.0</v>
      </c>
      <c r="E910" s="48"/>
    </row>
    <row r="911" hidden="1">
      <c r="A911" s="53" t="s">
        <v>2536</v>
      </c>
      <c r="B911" s="25">
        <v>660.0</v>
      </c>
      <c r="C911" s="26">
        <v>660.0</v>
      </c>
      <c r="D911" s="27">
        <v>0.0</v>
      </c>
      <c r="E911" s="40"/>
    </row>
    <row r="912" hidden="1">
      <c r="A912" s="53" t="s">
        <v>2538</v>
      </c>
      <c r="B912" s="29">
        <v>500.0</v>
      </c>
      <c r="C912" s="26">
        <v>506.0</v>
      </c>
      <c r="D912" s="27">
        <v>6.0</v>
      </c>
      <c r="E912" s="40"/>
    </row>
    <row r="913" hidden="1">
      <c r="A913" s="31" t="s">
        <v>2540</v>
      </c>
      <c r="B913" s="29">
        <v>0.0</v>
      </c>
      <c r="C913" s="26"/>
      <c r="D913" s="27">
        <v>0.0</v>
      </c>
      <c r="E913" s="48"/>
    </row>
    <row r="914" hidden="1">
      <c r="A914" s="31" t="s">
        <v>2541</v>
      </c>
      <c r="B914" s="29">
        <v>0.0</v>
      </c>
      <c r="C914" s="26"/>
      <c r="D914" s="27">
        <v>0.0</v>
      </c>
      <c r="E914" s="40"/>
    </row>
    <row r="915" hidden="1">
      <c r="A915" s="31" t="s">
        <v>2543</v>
      </c>
      <c r="B915" s="29">
        <v>4310.0</v>
      </c>
      <c r="C915" s="26">
        <v>4310.0</v>
      </c>
      <c r="D915" s="27">
        <v>0.0</v>
      </c>
      <c r="E915" s="28" t="s">
        <v>6065</v>
      </c>
    </row>
    <row r="916" hidden="1">
      <c r="A916" s="31" t="s">
        <v>2545</v>
      </c>
      <c r="B916" s="29">
        <v>1560.0</v>
      </c>
      <c r="C916" s="26">
        <v>1560.0</v>
      </c>
      <c r="D916" s="27">
        <v>0.0</v>
      </c>
      <c r="E916" s="48"/>
    </row>
    <row r="917" hidden="1">
      <c r="A917" s="54" t="s">
        <v>2546</v>
      </c>
      <c r="B917" s="29">
        <v>46736.0</v>
      </c>
      <c r="C917" s="29">
        <v>46736.0</v>
      </c>
      <c r="D917" s="27">
        <v>0.0</v>
      </c>
      <c r="E917" s="40"/>
    </row>
    <row r="918" hidden="1">
      <c r="A918" s="54" t="s">
        <v>2547</v>
      </c>
      <c r="B918" s="29">
        <v>38080.0</v>
      </c>
      <c r="C918" s="55">
        <v>38080.0</v>
      </c>
      <c r="D918" s="27">
        <v>0.0</v>
      </c>
      <c r="E918" s="40"/>
    </row>
    <row r="919" hidden="1">
      <c r="A919" s="54" t="s">
        <v>2548</v>
      </c>
      <c r="B919" s="29">
        <v>42223.0</v>
      </c>
      <c r="C919" s="55">
        <v>42223.0</v>
      </c>
      <c r="D919" s="27">
        <v>0.0</v>
      </c>
      <c r="E919" s="40"/>
    </row>
    <row r="920" hidden="1">
      <c r="A920" s="54" t="s">
        <v>2549</v>
      </c>
      <c r="B920" s="29">
        <v>29913.0</v>
      </c>
      <c r="C920" s="55">
        <v>29913.0</v>
      </c>
      <c r="D920" s="27">
        <v>0.0</v>
      </c>
      <c r="E920" s="40"/>
    </row>
    <row r="921" hidden="1">
      <c r="A921" s="54" t="s">
        <v>2551</v>
      </c>
      <c r="B921" s="29">
        <v>509.0</v>
      </c>
      <c r="C921" s="55">
        <v>509.0</v>
      </c>
      <c r="D921" s="27">
        <v>0.0</v>
      </c>
      <c r="E921" s="40"/>
    </row>
    <row r="922" hidden="1">
      <c r="A922" s="54" t="s">
        <v>2552</v>
      </c>
      <c r="B922" s="29">
        <v>8893.0</v>
      </c>
      <c r="C922" s="55">
        <v>8893.0</v>
      </c>
      <c r="D922" s="27">
        <v>0.0</v>
      </c>
      <c r="E922" s="40"/>
    </row>
    <row r="923" hidden="1">
      <c r="A923" s="35" t="s">
        <v>2553</v>
      </c>
      <c r="B923" s="29">
        <v>190557.9</v>
      </c>
      <c r="C923" s="55">
        <v>190557.9</v>
      </c>
      <c r="D923" s="27">
        <v>0.0</v>
      </c>
      <c r="E923" s="40"/>
    </row>
    <row r="924" hidden="1">
      <c r="A924" s="36" t="s">
        <v>2554</v>
      </c>
      <c r="B924" s="41">
        <v>0.09999999999854481</v>
      </c>
      <c r="C924" s="58">
        <v>306.1000000000058</v>
      </c>
      <c r="D924" s="59">
        <v>306.0000000000073</v>
      </c>
      <c r="E924" s="44"/>
    </row>
    <row r="925" hidden="1"/>
    <row r="926" hidden="1"/>
    <row r="927" hidden="1">
      <c r="A927" s="5" t="s">
        <v>3206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5" t="s">
        <v>2526</v>
      </c>
      <c r="B929" s="6"/>
      <c r="C929" s="6"/>
      <c r="D929" s="6"/>
      <c r="E929" s="7"/>
    </row>
    <row r="930" hidden="1">
      <c r="A930" s="10"/>
      <c r="B930" s="11"/>
      <c r="C930" s="11"/>
      <c r="D930" s="11"/>
      <c r="E930" s="12"/>
    </row>
    <row r="931" hidden="1">
      <c r="A931" s="13">
        <v>45712.0</v>
      </c>
      <c r="B931" s="6"/>
      <c r="C931" s="50" t="s">
        <v>2527</v>
      </c>
      <c r="D931" s="15">
        <v>45716.0</v>
      </c>
      <c r="E931" s="7"/>
    </row>
    <row r="932" hidden="1">
      <c r="A932" s="10"/>
      <c r="B932" s="11"/>
      <c r="C932" s="16"/>
      <c r="D932" s="11"/>
      <c r="E932" s="12"/>
    </row>
    <row r="933" hidden="1">
      <c r="A933" s="51" t="s">
        <v>3211</v>
      </c>
      <c r="B933" s="7"/>
      <c r="C933" s="16"/>
      <c r="D933" s="52" t="s">
        <v>3218</v>
      </c>
      <c r="E933" s="7"/>
    </row>
    <row r="934" hidden="1">
      <c r="A934" s="10"/>
      <c r="B934" s="12"/>
      <c r="C934" s="16"/>
      <c r="D934" s="11"/>
      <c r="E934" s="12"/>
    </row>
    <row r="935" hidden="1">
      <c r="A935" s="19" t="s">
        <v>2528</v>
      </c>
      <c r="B935" s="6"/>
      <c r="C935" s="6"/>
      <c r="D935" s="6"/>
      <c r="E935" s="7"/>
    </row>
    <row r="936" hidden="1">
      <c r="A936" s="20" t="s">
        <v>2529</v>
      </c>
      <c r="B936" s="21" t="s">
        <v>2530</v>
      </c>
      <c r="C936" s="22" t="s">
        <v>2531</v>
      </c>
      <c r="D936" s="21" t="s">
        <v>2532</v>
      </c>
      <c r="E936" s="23" t="s">
        <v>13</v>
      </c>
    </row>
    <row r="937" hidden="1">
      <c r="A937" s="53" t="s">
        <v>2533</v>
      </c>
      <c r="B937" s="25">
        <v>5197.0</v>
      </c>
      <c r="C937" s="26">
        <v>5200.0</v>
      </c>
      <c r="D937" s="27">
        <v>3.0</v>
      </c>
      <c r="E937" s="28"/>
    </row>
    <row r="938" hidden="1">
      <c r="A938" s="53" t="s">
        <v>2535</v>
      </c>
      <c r="B938" s="29">
        <v>4908.0</v>
      </c>
      <c r="C938" s="26">
        <v>4908.0</v>
      </c>
      <c r="D938" s="27">
        <v>0.0</v>
      </c>
      <c r="E938" s="48"/>
    </row>
    <row r="939" hidden="1">
      <c r="A939" s="53" t="s">
        <v>2536</v>
      </c>
      <c r="B939" s="25">
        <v>360.0</v>
      </c>
      <c r="C939" s="26">
        <v>360.0</v>
      </c>
      <c r="D939" s="27">
        <v>0.0</v>
      </c>
      <c r="E939" s="40"/>
    </row>
    <row r="940" hidden="1">
      <c r="A940" s="53" t="s">
        <v>2538</v>
      </c>
      <c r="B940" s="29">
        <v>0.0</v>
      </c>
      <c r="C940" s="26"/>
      <c r="D940" s="27">
        <v>0.0</v>
      </c>
      <c r="E940" s="40"/>
    </row>
    <row r="941" hidden="1">
      <c r="A941" s="31" t="s">
        <v>2540</v>
      </c>
      <c r="B941" s="29">
        <v>0.0</v>
      </c>
      <c r="C941" s="26"/>
      <c r="D941" s="27">
        <v>0.0</v>
      </c>
      <c r="E941" s="48"/>
    </row>
    <row r="942" hidden="1">
      <c r="A942" s="31" t="s">
        <v>2541</v>
      </c>
      <c r="B942" s="29">
        <v>0.0</v>
      </c>
      <c r="C942" s="26"/>
      <c r="D942" s="27">
        <v>0.0</v>
      </c>
      <c r="E942" s="40"/>
    </row>
    <row r="943" hidden="1">
      <c r="A943" s="31" t="s">
        <v>2543</v>
      </c>
      <c r="B943" s="29">
        <v>6695.0</v>
      </c>
      <c r="C943" s="26">
        <v>6695.0</v>
      </c>
      <c r="D943" s="27">
        <v>0.0</v>
      </c>
      <c r="E943" s="28" t="s">
        <v>6066</v>
      </c>
    </row>
    <row r="944" hidden="1">
      <c r="A944" s="31" t="s">
        <v>2545</v>
      </c>
      <c r="B944" s="29">
        <v>1840.0</v>
      </c>
      <c r="C944" s="26">
        <v>1840.0</v>
      </c>
      <c r="D944" s="27">
        <v>0.0</v>
      </c>
      <c r="E944" s="48"/>
    </row>
    <row r="945" hidden="1">
      <c r="A945" s="54" t="s">
        <v>2546</v>
      </c>
      <c r="B945" s="29">
        <v>32757.0</v>
      </c>
      <c r="C945" s="29">
        <v>32757.0</v>
      </c>
      <c r="D945" s="27">
        <v>0.0</v>
      </c>
      <c r="E945" s="40"/>
    </row>
    <row r="946" hidden="1">
      <c r="A946" s="54" t="s">
        <v>2547</v>
      </c>
      <c r="B946" s="29">
        <v>17564.0</v>
      </c>
      <c r="C946" s="55">
        <v>17564.0</v>
      </c>
      <c r="D946" s="27">
        <v>0.0</v>
      </c>
      <c r="E946" s="40"/>
    </row>
    <row r="947" hidden="1">
      <c r="A947" s="54" t="s">
        <v>2548</v>
      </c>
      <c r="B947" s="29">
        <v>33033.0</v>
      </c>
      <c r="C947" s="55">
        <v>32669.0</v>
      </c>
      <c r="D947" s="27">
        <v>-364.0</v>
      </c>
      <c r="E947" s="40"/>
    </row>
    <row r="948" hidden="1">
      <c r="A948" s="54" t="s">
        <v>2549</v>
      </c>
      <c r="B948" s="29">
        <v>29705.2</v>
      </c>
      <c r="C948" s="55">
        <v>29705.2</v>
      </c>
      <c r="D948" s="27">
        <v>0.0</v>
      </c>
      <c r="E948" s="40"/>
    </row>
    <row r="949" hidden="1">
      <c r="A949" s="54" t="s">
        <v>2551</v>
      </c>
      <c r="B949" s="29">
        <v>2951.8</v>
      </c>
      <c r="C949" s="55">
        <v>2951.8</v>
      </c>
      <c r="D949" s="27">
        <v>0.0</v>
      </c>
      <c r="E949" s="40"/>
    </row>
    <row r="950" hidden="1">
      <c r="A950" s="54" t="s">
        <v>2552</v>
      </c>
      <c r="B950" s="29">
        <v>4608.0</v>
      </c>
      <c r="C950" s="55">
        <v>4608.0</v>
      </c>
      <c r="D950" s="27">
        <v>0.0</v>
      </c>
      <c r="E950" s="40"/>
    </row>
    <row r="951" hidden="1">
      <c r="A951" s="35" t="s">
        <v>2553</v>
      </c>
      <c r="B951" s="29">
        <v>135011.4</v>
      </c>
      <c r="C951" s="55">
        <v>134647.39999999997</v>
      </c>
      <c r="D951" s="27">
        <v>-364.0000000000291</v>
      </c>
      <c r="E951" s="40"/>
    </row>
    <row r="952" hidden="1">
      <c r="A952" s="36" t="s">
        <v>2554</v>
      </c>
      <c r="B952" s="41">
        <v>-0.3999999999869033</v>
      </c>
      <c r="C952" s="58">
        <v>2.6000000000349246</v>
      </c>
      <c r="D952" s="59">
        <v>3.000000000021828</v>
      </c>
      <c r="E952" s="44"/>
    </row>
    <row r="953" hidden="1"/>
    <row r="954" hidden="1"/>
    <row r="955" hidden="1">
      <c r="A955" s="5" t="s">
        <v>3206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5" t="s">
        <v>2526</v>
      </c>
      <c r="B957" s="6"/>
      <c r="C957" s="6"/>
      <c r="D957" s="6"/>
      <c r="E957" s="7"/>
    </row>
    <row r="958" hidden="1">
      <c r="A958" s="10"/>
      <c r="B958" s="11"/>
      <c r="C958" s="11"/>
      <c r="D958" s="11"/>
      <c r="E958" s="12"/>
    </row>
    <row r="959" hidden="1">
      <c r="A959" s="13">
        <v>45717.0</v>
      </c>
      <c r="B959" s="6"/>
      <c r="C959" s="50" t="s">
        <v>2527</v>
      </c>
      <c r="D959" s="15">
        <v>45718.0</v>
      </c>
      <c r="E959" s="7"/>
    </row>
    <row r="960" hidden="1">
      <c r="A960" s="10"/>
      <c r="B960" s="11"/>
      <c r="C960" s="16"/>
      <c r="D960" s="11"/>
      <c r="E960" s="12"/>
    </row>
    <row r="961" hidden="1">
      <c r="A961" s="51" t="s">
        <v>3220</v>
      </c>
      <c r="B961" s="7"/>
      <c r="C961" s="16"/>
      <c r="D961" s="52" t="s">
        <v>3212</v>
      </c>
      <c r="E961" s="7"/>
    </row>
    <row r="962" hidden="1">
      <c r="A962" s="10"/>
      <c r="B962" s="12"/>
      <c r="C962" s="16"/>
      <c r="D962" s="11"/>
      <c r="E962" s="12"/>
    </row>
    <row r="963" hidden="1">
      <c r="A963" s="19" t="s">
        <v>2528</v>
      </c>
      <c r="B963" s="6"/>
      <c r="C963" s="6"/>
      <c r="D963" s="6"/>
      <c r="E963" s="7"/>
    </row>
    <row r="964" hidden="1">
      <c r="A964" s="20" t="s">
        <v>2529</v>
      </c>
      <c r="B964" s="21" t="s">
        <v>2530</v>
      </c>
      <c r="C964" s="22" t="s">
        <v>2531</v>
      </c>
      <c r="D964" s="21" t="s">
        <v>2532</v>
      </c>
      <c r="E964" s="23" t="s">
        <v>13</v>
      </c>
    </row>
    <row r="965" hidden="1">
      <c r="A965" s="53" t="s">
        <v>2533</v>
      </c>
      <c r="B965" s="25">
        <v>11773.0</v>
      </c>
      <c r="C965" s="26">
        <v>11773.0</v>
      </c>
      <c r="D965" s="27">
        <v>0.0</v>
      </c>
      <c r="E965" s="28"/>
    </row>
    <row r="966" hidden="1">
      <c r="A966" s="53" t="s">
        <v>2535</v>
      </c>
      <c r="B966" s="29">
        <v>2677.0</v>
      </c>
      <c r="C966" s="26">
        <v>2677.0</v>
      </c>
      <c r="D966" s="27">
        <v>0.0</v>
      </c>
      <c r="E966" s="48"/>
    </row>
    <row r="967" hidden="1">
      <c r="A967" s="53" t="s">
        <v>2536</v>
      </c>
      <c r="B967" s="25">
        <v>360.0</v>
      </c>
      <c r="C967" s="26">
        <v>360.0</v>
      </c>
      <c r="D967" s="27">
        <v>0.0</v>
      </c>
      <c r="E967" s="40"/>
    </row>
    <row r="968" hidden="1">
      <c r="A968" s="53" t="s">
        <v>2538</v>
      </c>
      <c r="B968" s="29">
        <v>500.0</v>
      </c>
      <c r="C968" s="26">
        <v>500.0</v>
      </c>
      <c r="D968" s="27">
        <v>0.0</v>
      </c>
      <c r="E968" s="40"/>
    </row>
    <row r="969" hidden="1">
      <c r="A969" s="31" t="s">
        <v>2540</v>
      </c>
      <c r="B969" s="29">
        <v>100.0</v>
      </c>
      <c r="C969" s="26">
        <v>99.0</v>
      </c>
      <c r="D969" s="27">
        <v>-1.0</v>
      </c>
      <c r="E969" s="48"/>
    </row>
    <row r="970" hidden="1">
      <c r="A970" s="31" t="s">
        <v>2541</v>
      </c>
      <c r="B970" s="29">
        <v>0.0</v>
      </c>
      <c r="C970" s="26"/>
      <c r="D970" s="27">
        <v>0.0</v>
      </c>
      <c r="E970" s="40"/>
    </row>
    <row r="971" hidden="1">
      <c r="A971" s="31" t="s">
        <v>2543</v>
      </c>
      <c r="B971" s="29">
        <v>0.0</v>
      </c>
      <c r="C971" s="26"/>
      <c r="D971" s="27">
        <v>0.0</v>
      </c>
      <c r="E971" s="28"/>
    </row>
    <row r="972" hidden="1">
      <c r="A972" s="31" t="s">
        <v>2545</v>
      </c>
      <c r="B972" s="29">
        <v>880.0</v>
      </c>
      <c r="C972" s="26">
        <v>880.0</v>
      </c>
      <c r="D972" s="27">
        <v>0.0</v>
      </c>
      <c r="E972" s="48"/>
    </row>
    <row r="973" hidden="1">
      <c r="A973" s="54" t="s">
        <v>2546</v>
      </c>
      <c r="B973" s="29">
        <v>14914.0</v>
      </c>
      <c r="C973" s="29">
        <v>14914.0</v>
      </c>
      <c r="D973" s="27">
        <v>0.0</v>
      </c>
      <c r="E973" s="40"/>
    </row>
    <row r="974" hidden="1">
      <c r="A974" s="54" t="s">
        <v>2547</v>
      </c>
      <c r="B974" s="29">
        <v>8318.0</v>
      </c>
      <c r="C974" s="55">
        <v>8647.0</v>
      </c>
      <c r="D974" s="27">
        <v>329.0</v>
      </c>
      <c r="E974" s="40"/>
    </row>
    <row r="975" hidden="1">
      <c r="A975" s="54" t="s">
        <v>2548</v>
      </c>
      <c r="B975" s="29">
        <v>16011.0</v>
      </c>
      <c r="C975" s="55">
        <v>16011.0</v>
      </c>
      <c r="D975" s="27">
        <v>0.0</v>
      </c>
      <c r="E975" s="40"/>
    </row>
    <row r="976" hidden="1">
      <c r="A976" s="54" t="s">
        <v>2549</v>
      </c>
      <c r="B976" s="29">
        <v>15758.6</v>
      </c>
      <c r="C976" s="55">
        <v>15758.599999999999</v>
      </c>
      <c r="D976" s="27">
        <v>-1.8189894035458565E-12</v>
      </c>
      <c r="E976" s="40"/>
    </row>
    <row r="977" hidden="1">
      <c r="A977" s="54" t="s">
        <v>2551</v>
      </c>
      <c r="B977" s="29">
        <v>1426.0</v>
      </c>
      <c r="C977" s="55">
        <v>1426.0</v>
      </c>
      <c r="D977" s="27">
        <v>0.0</v>
      </c>
      <c r="E977" s="40"/>
    </row>
    <row r="978" hidden="1">
      <c r="A978" s="54" t="s">
        <v>2552</v>
      </c>
      <c r="B978" s="29">
        <v>7848.0</v>
      </c>
      <c r="C978" s="55">
        <v>7848.0</v>
      </c>
      <c r="D978" s="27">
        <v>0.0</v>
      </c>
      <c r="E978" s="40"/>
    </row>
    <row r="979" hidden="1">
      <c r="A979" s="35" t="s">
        <v>2553</v>
      </c>
      <c r="B979" s="29">
        <v>72717.1</v>
      </c>
      <c r="C979" s="55">
        <v>73046.09999999999</v>
      </c>
      <c r="D979" s="27">
        <v>328.99999999998545</v>
      </c>
      <c r="E979" s="40"/>
    </row>
    <row r="980" hidden="1">
      <c r="A980" s="36" t="s">
        <v>2554</v>
      </c>
      <c r="B980" s="41">
        <v>0.500000000003638</v>
      </c>
      <c r="C980" s="58">
        <v>-0.4999999999854481</v>
      </c>
      <c r="D980" s="59">
        <v>-0.9999999999890861</v>
      </c>
      <c r="E980" s="44"/>
    </row>
    <row r="981" hidden="1"/>
    <row r="982" hidden="1"/>
    <row r="983" hidden="1">
      <c r="A983" s="5" t="s">
        <v>3206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5" t="s">
        <v>2526</v>
      </c>
      <c r="B985" s="6"/>
      <c r="C985" s="6"/>
      <c r="D985" s="6"/>
      <c r="E985" s="7"/>
    </row>
    <row r="986" hidden="1">
      <c r="A986" s="10"/>
      <c r="B986" s="11"/>
      <c r="C986" s="11"/>
      <c r="D986" s="11"/>
      <c r="E986" s="12"/>
    </row>
    <row r="987" hidden="1">
      <c r="A987" s="13">
        <v>45719.0</v>
      </c>
      <c r="B987" s="6"/>
      <c r="C987" s="50" t="s">
        <v>2527</v>
      </c>
      <c r="D987" s="15">
        <v>45725.0</v>
      </c>
      <c r="E987" s="7"/>
    </row>
    <row r="988" hidden="1">
      <c r="A988" s="10"/>
      <c r="B988" s="11"/>
      <c r="C988" s="16"/>
      <c r="D988" s="11"/>
      <c r="E988" s="12"/>
    </row>
    <row r="989" hidden="1">
      <c r="A989" s="51" t="s">
        <v>3211</v>
      </c>
      <c r="B989" s="7"/>
      <c r="C989" s="16"/>
      <c r="D989" s="52" t="s">
        <v>3212</v>
      </c>
      <c r="E989" s="7"/>
    </row>
    <row r="990" hidden="1">
      <c r="A990" s="10"/>
      <c r="B990" s="12"/>
      <c r="C990" s="16"/>
      <c r="D990" s="11"/>
      <c r="E990" s="12"/>
    </row>
    <row r="991" hidden="1">
      <c r="A991" s="19" t="s">
        <v>2528</v>
      </c>
      <c r="B991" s="6"/>
      <c r="C991" s="6"/>
      <c r="D991" s="6"/>
      <c r="E991" s="7"/>
    </row>
    <row r="992" hidden="1">
      <c r="A992" s="20" t="s">
        <v>2529</v>
      </c>
      <c r="B992" s="21" t="s">
        <v>2530</v>
      </c>
      <c r="C992" s="22" t="s">
        <v>2531</v>
      </c>
      <c r="D992" s="21" t="s">
        <v>2532</v>
      </c>
      <c r="E992" s="23" t="s">
        <v>13</v>
      </c>
    </row>
    <row r="993" hidden="1">
      <c r="A993" s="53" t="s">
        <v>2533</v>
      </c>
      <c r="B993" s="25">
        <v>25386.0</v>
      </c>
      <c r="C993" s="26">
        <v>25386.0</v>
      </c>
      <c r="D993" s="27">
        <v>0.0</v>
      </c>
      <c r="E993" s="28"/>
    </row>
    <row r="994" hidden="1">
      <c r="A994" s="53" t="s">
        <v>2535</v>
      </c>
      <c r="B994" s="29">
        <v>4936.0</v>
      </c>
      <c r="C994" s="26">
        <v>4936.0</v>
      </c>
      <c r="D994" s="27">
        <v>0.0</v>
      </c>
      <c r="E994" s="48"/>
    </row>
    <row r="995" hidden="1">
      <c r="A995" s="53" t="s">
        <v>2536</v>
      </c>
      <c r="B995" s="25">
        <v>360.0</v>
      </c>
      <c r="C995" s="26">
        <v>360.0</v>
      </c>
      <c r="D995" s="27">
        <v>0.0</v>
      </c>
      <c r="E995" s="40"/>
    </row>
    <row r="996" hidden="1">
      <c r="A996" s="53" t="s">
        <v>2538</v>
      </c>
      <c r="B996" s="29">
        <v>1000.0</v>
      </c>
      <c r="C996" s="26">
        <v>1001.0</v>
      </c>
      <c r="D996" s="27">
        <v>1.0</v>
      </c>
      <c r="E996" s="40"/>
    </row>
    <row r="997" hidden="1">
      <c r="A997" s="31" t="s">
        <v>2540</v>
      </c>
      <c r="B997" s="29">
        <v>0.0</v>
      </c>
      <c r="C997" s="26"/>
      <c r="D997" s="27">
        <v>0.0</v>
      </c>
      <c r="E997" s="48"/>
    </row>
    <row r="998" hidden="1">
      <c r="A998" s="31" t="s">
        <v>2541</v>
      </c>
      <c r="B998" s="29">
        <v>0.0</v>
      </c>
      <c r="C998" s="26"/>
      <c r="D998" s="27">
        <v>0.0</v>
      </c>
      <c r="E998" s="40"/>
    </row>
    <row r="999" hidden="1">
      <c r="A999" s="31" t="s">
        <v>2543</v>
      </c>
      <c r="B999" s="29">
        <v>1000.0</v>
      </c>
      <c r="C999" s="26">
        <v>1000.0</v>
      </c>
      <c r="D999" s="27">
        <v>0.0</v>
      </c>
      <c r="E999" s="28" t="s">
        <v>6067</v>
      </c>
    </row>
    <row r="1000" hidden="1">
      <c r="A1000" s="31" t="s">
        <v>2545</v>
      </c>
      <c r="B1000" s="29">
        <v>1080.0</v>
      </c>
      <c r="C1000" s="26">
        <v>1080.0</v>
      </c>
      <c r="D1000" s="27">
        <v>0.0</v>
      </c>
      <c r="E1000" s="48"/>
    </row>
    <row r="1001" hidden="1">
      <c r="A1001" s="54" t="s">
        <v>2546</v>
      </c>
      <c r="B1001" s="29">
        <v>41089.0</v>
      </c>
      <c r="C1001" s="29">
        <v>41089.0</v>
      </c>
      <c r="D1001" s="27">
        <v>0.0</v>
      </c>
      <c r="E1001" s="40"/>
    </row>
    <row r="1002" hidden="1">
      <c r="A1002" s="54" t="s">
        <v>2547</v>
      </c>
      <c r="B1002" s="29">
        <v>27025.0</v>
      </c>
      <c r="C1002" s="55">
        <v>27025.0</v>
      </c>
      <c r="D1002" s="27">
        <v>0.0</v>
      </c>
      <c r="E1002" s="40"/>
    </row>
    <row r="1003" hidden="1">
      <c r="A1003" s="54" t="s">
        <v>2548</v>
      </c>
      <c r="B1003" s="29">
        <v>42818.0</v>
      </c>
      <c r="C1003" s="55">
        <v>42818.0</v>
      </c>
      <c r="D1003" s="27">
        <v>0.0</v>
      </c>
      <c r="E1003" s="40"/>
    </row>
    <row r="1004" hidden="1">
      <c r="A1004" s="54" t="s">
        <v>2549</v>
      </c>
      <c r="B1004" s="29">
        <v>31455.100000000002</v>
      </c>
      <c r="C1004" s="55">
        <v>31901.5</v>
      </c>
      <c r="D1004" s="27">
        <v>446.3999999999978</v>
      </c>
      <c r="E1004" s="40"/>
    </row>
    <row r="1005" hidden="1">
      <c r="A1005" s="54" t="s">
        <v>2551</v>
      </c>
      <c r="B1005" s="29">
        <v>952.0</v>
      </c>
      <c r="C1005" s="55">
        <v>952.0</v>
      </c>
      <c r="D1005" s="27">
        <v>0.0</v>
      </c>
      <c r="E1005" s="40"/>
    </row>
    <row r="1006" hidden="1">
      <c r="A1006" s="54" t="s">
        <v>2552</v>
      </c>
      <c r="B1006" s="29">
        <v>6964.0</v>
      </c>
      <c r="C1006" s="55">
        <v>6964.0</v>
      </c>
      <c r="D1006" s="27">
        <v>0.0</v>
      </c>
      <c r="E1006" s="40"/>
    </row>
    <row r="1007" hidden="1">
      <c r="A1007" s="35" t="s">
        <v>2553</v>
      </c>
      <c r="B1007" s="29">
        <v>177099.69999999998</v>
      </c>
      <c r="C1007" s="55">
        <v>177546.09999999998</v>
      </c>
      <c r="D1007" s="27">
        <v>446.3999999999942</v>
      </c>
      <c r="E1007" s="40"/>
    </row>
    <row r="1008" hidden="1">
      <c r="A1008" s="36" t="s">
        <v>2554</v>
      </c>
      <c r="B1008" s="41">
        <v>1.3999999999905413</v>
      </c>
      <c r="C1008" s="58">
        <v>2.400000000023283</v>
      </c>
      <c r="D1008" s="59">
        <v>1.0000000000327418</v>
      </c>
      <c r="E1008" s="44"/>
    </row>
    <row r="1009" hidden="1"/>
    <row r="1010" hidden="1"/>
    <row r="1011" hidden="1">
      <c r="A1011" s="5" t="s">
        <v>3206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5" t="s">
        <v>2526</v>
      </c>
      <c r="B1013" s="6"/>
      <c r="C1013" s="6"/>
      <c r="D1013" s="6"/>
      <c r="E1013" s="7"/>
    </row>
    <row r="1014" hidden="1">
      <c r="A1014" s="10"/>
      <c r="B1014" s="11"/>
      <c r="C1014" s="11"/>
      <c r="D1014" s="11"/>
      <c r="E1014" s="12"/>
    </row>
    <row r="1015" hidden="1">
      <c r="A1015" s="13">
        <v>45726.0</v>
      </c>
      <c r="B1015" s="6"/>
      <c r="C1015" s="50" t="s">
        <v>2527</v>
      </c>
      <c r="D1015" s="15">
        <v>45732.0</v>
      </c>
      <c r="E1015" s="7"/>
    </row>
    <row r="1016" hidden="1">
      <c r="A1016" s="10"/>
      <c r="B1016" s="11"/>
      <c r="C1016" s="16"/>
      <c r="D1016" s="11"/>
      <c r="E1016" s="12"/>
    </row>
    <row r="1017" hidden="1">
      <c r="A1017" s="51" t="s">
        <v>3211</v>
      </c>
      <c r="B1017" s="7"/>
      <c r="C1017" s="16"/>
      <c r="D1017" s="52" t="s">
        <v>3212</v>
      </c>
      <c r="E1017" s="7"/>
    </row>
    <row r="1018" hidden="1">
      <c r="A1018" s="10"/>
      <c r="B1018" s="12"/>
      <c r="C1018" s="16"/>
      <c r="D1018" s="11"/>
      <c r="E1018" s="12"/>
    </row>
    <row r="1019" hidden="1">
      <c r="A1019" s="19" t="s">
        <v>2528</v>
      </c>
      <c r="B1019" s="6"/>
      <c r="C1019" s="6"/>
      <c r="D1019" s="6"/>
      <c r="E1019" s="7"/>
    </row>
    <row r="1020" hidden="1">
      <c r="A1020" s="20" t="s">
        <v>2529</v>
      </c>
      <c r="B1020" s="21" t="s">
        <v>2530</v>
      </c>
      <c r="C1020" s="22" t="s">
        <v>2531</v>
      </c>
      <c r="D1020" s="21" t="s">
        <v>2532</v>
      </c>
      <c r="E1020" s="23" t="s">
        <v>13</v>
      </c>
    </row>
    <row r="1021" hidden="1">
      <c r="A1021" s="53" t="s">
        <v>2533</v>
      </c>
      <c r="B1021" s="25">
        <v>29461.0</v>
      </c>
      <c r="C1021" s="26">
        <v>29541.0</v>
      </c>
      <c r="D1021" s="27">
        <v>80.0</v>
      </c>
      <c r="E1021" s="28" t="s">
        <v>6068</v>
      </c>
    </row>
    <row r="1022" hidden="1">
      <c r="A1022" s="53" t="s">
        <v>2535</v>
      </c>
      <c r="B1022" s="29">
        <v>6863.0</v>
      </c>
      <c r="C1022" s="26">
        <v>6863.0</v>
      </c>
      <c r="D1022" s="27">
        <v>0.0</v>
      </c>
      <c r="E1022" s="48"/>
    </row>
    <row r="1023" hidden="1">
      <c r="A1023" s="53" t="s">
        <v>2536</v>
      </c>
      <c r="B1023" s="25">
        <v>660.0</v>
      </c>
      <c r="C1023" s="26">
        <v>660.0</v>
      </c>
      <c r="D1023" s="27">
        <v>0.0</v>
      </c>
      <c r="E1023" s="40"/>
    </row>
    <row r="1024" hidden="1">
      <c r="A1024" s="53" t="s">
        <v>2538</v>
      </c>
      <c r="B1024" s="29">
        <v>500.0</v>
      </c>
      <c r="C1024" s="26">
        <v>500.0</v>
      </c>
      <c r="D1024" s="27">
        <v>0.0</v>
      </c>
      <c r="E1024" s="40"/>
    </row>
    <row r="1025" hidden="1">
      <c r="A1025" s="31" t="s">
        <v>2540</v>
      </c>
      <c r="B1025" s="29">
        <v>0.0</v>
      </c>
      <c r="C1025" s="26"/>
      <c r="D1025" s="27">
        <v>0.0</v>
      </c>
      <c r="E1025" s="48"/>
    </row>
    <row r="1026" hidden="1">
      <c r="A1026" s="31" t="s">
        <v>2541</v>
      </c>
      <c r="B1026" s="29">
        <v>0.0</v>
      </c>
      <c r="C1026" s="26"/>
      <c r="D1026" s="27">
        <v>0.0</v>
      </c>
      <c r="E1026" s="40"/>
    </row>
    <row r="1027" hidden="1">
      <c r="A1027" s="31" t="s">
        <v>2543</v>
      </c>
      <c r="B1027" s="29">
        <v>0.0</v>
      </c>
      <c r="C1027" s="26"/>
      <c r="D1027" s="27">
        <v>0.0</v>
      </c>
      <c r="E1027" s="28"/>
    </row>
    <row r="1028" hidden="1">
      <c r="A1028" s="31" t="s">
        <v>2545</v>
      </c>
      <c r="B1028" s="29">
        <v>3480.0</v>
      </c>
      <c r="C1028" s="26">
        <v>3400.0</v>
      </c>
      <c r="D1028" s="27">
        <v>-80.0</v>
      </c>
      <c r="E1028" s="48"/>
    </row>
    <row r="1029" hidden="1">
      <c r="A1029" s="54" t="s">
        <v>2546</v>
      </c>
      <c r="B1029" s="29">
        <v>54207.0</v>
      </c>
      <c r="C1029" s="29">
        <v>54207.0</v>
      </c>
      <c r="D1029" s="27">
        <v>0.0</v>
      </c>
      <c r="E1029" s="40"/>
    </row>
    <row r="1030" hidden="1">
      <c r="A1030" s="54" t="s">
        <v>2547</v>
      </c>
      <c r="B1030" s="29">
        <v>37628.0</v>
      </c>
      <c r="C1030" s="55">
        <v>37628.0</v>
      </c>
      <c r="D1030" s="27">
        <v>0.0</v>
      </c>
      <c r="E1030" s="40"/>
    </row>
    <row r="1031" hidden="1">
      <c r="A1031" s="54" t="s">
        <v>2548</v>
      </c>
      <c r="B1031" s="29">
        <v>39596.0</v>
      </c>
      <c r="C1031" s="55">
        <v>39596.0</v>
      </c>
      <c r="D1031" s="27">
        <v>0.0</v>
      </c>
      <c r="E1031" s="40"/>
    </row>
    <row r="1032" hidden="1">
      <c r="A1032" s="54" t="s">
        <v>2549</v>
      </c>
      <c r="B1032" s="29">
        <v>43538.0</v>
      </c>
      <c r="C1032" s="55">
        <v>43538.0</v>
      </c>
      <c r="D1032" s="27">
        <v>0.0</v>
      </c>
      <c r="E1032" s="40"/>
    </row>
    <row r="1033" hidden="1">
      <c r="A1033" s="54" t="s">
        <v>2551</v>
      </c>
      <c r="B1033" s="29">
        <v>485.0</v>
      </c>
      <c r="C1033" s="55">
        <v>485.0</v>
      </c>
      <c r="D1033" s="27">
        <v>0.0</v>
      </c>
      <c r="E1033" s="40"/>
    </row>
    <row r="1034" hidden="1">
      <c r="A1034" s="54" t="s">
        <v>2552</v>
      </c>
      <c r="B1034" s="29">
        <v>12787.0</v>
      </c>
      <c r="C1034" s="55">
        <v>12787.0</v>
      </c>
      <c r="D1034" s="27">
        <v>0.0</v>
      </c>
      <c r="E1034" s="40"/>
    </row>
    <row r="1035" hidden="1">
      <c r="A1035" s="35" t="s">
        <v>2553</v>
      </c>
      <c r="B1035" s="29">
        <v>216417.8</v>
      </c>
      <c r="C1035" s="55">
        <v>216417.8</v>
      </c>
      <c r="D1035" s="27">
        <v>0.0</v>
      </c>
      <c r="E1035" s="40"/>
    </row>
    <row r="1036" hidden="1">
      <c r="A1036" s="36" t="s">
        <v>2554</v>
      </c>
      <c r="B1036" s="41">
        <v>0.2000000000007276</v>
      </c>
      <c r="C1036" s="58">
        <v>0.20000000001164153</v>
      </c>
      <c r="D1036" s="59">
        <v>1.0913936421275139E-11</v>
      </c>
      <c r="E1036" s="44"/>
    </row>
    <row r="1037" hidden="1"/>
    <row r="1038" hidden="1"/>
    <row r="1039" hidden="1">
      <c r="A1039" s="5" t="s">
        <v>3206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5" t="s">
        <v>2526</v>
      </c>
      <c r="B1041" s="6"/>
      <c r="C1041" s="6"/>
      <c r="D1041" s="6"/>
      <c r="E1041" s="7"/>
    </row>
    <row r="1042" hidden="1">
      <c r="A1042" s="10"/>
      <c r="B1042" s="11"/>
      <c r="C1042" s="11"/>
      <c r="D1042" s="11"/>
      <c r="E1042" s="12"/>
    </row>
    <row r="1043" hidden="1">
      <c r="A1043" s="13">
        <v>45733.0</v>
      </c>
      <c r="B1043" s="6"/>
      <c r="C1043" s="50" t="s">
        <v>2527</v>
      </c>
      <c r="D1043" s="15">
        <v>45739.0</v>
      </c>
      <c r="E1043" s="7"/>
    </row>
    <row r="1044" hidden="1">
      <c r="A1044" s="10"/>
      <c r="B1044" s="11"/>
      <c r="C1044" s="16"/>
      <c r="D1044" s="11"/>
      <c r="E1044" s="12"/>
    </row>
    <row r="1045" hidden="1">
      <c r="A1045" s="51" t="s">
        <v>3211</v>
      </c>
      <c r="B1045" s="7"/>
      <c r="C1045" s="16"/>
      <c r="D1045" s="52" t="s">
        <v>3212</v>
      </c>
      <c r="E1045" s="7"/>
    </row>
    <row r="1046" hidden="1">
      <c r="A1046" s="10"/>
      <c r="B1046" s="12"/>
      <c r="C1046" s="16"/>
      <c r="D1046" s="11"/>
      <c r="E1046" s="12"/>
    </row>
    <row r="1047" hidden="1">
      <c r="A1047" s="19" t="s">
        <v>2528</v>
      </c>
      <c r="B1047" s="6"/>
      <c r="C1047" s="6"/>
      <c r="D1047" s="6"/>
      <c r="E1047" s="7"/>
    </row>
    <row r="1048" hidden="1">
      <c r="A1048" s="20" t="s">
        <v>2529</v>
      </c>
      <c r="B1048" s="21" t="s">
        <v>2530</v>
      </c>
      <c r="C1048" s="22" t="s">
        <v>2531</v>
      </c>
      <c r="D1048" s="21" t="s">
        <v>2532</v>
      </c>
      <c r="E1048" s="23" t="s">
        <v>13</v>
      </c>
    </row>
    <row r="1049" hidden="1">
      <c r="A1049" s="53" t="s">
        <v>2533</v>
      </c>
      <c r="B1049" s="25">
        <v>27805.0</v>
      </c>
      <c r="C1049" s="26">
        <v>27805.0</v>
      </c>
      <c r="D1049" s="27">
        <v>0.0</v>
      </c>
      <c r="E1049" s="28"/>
    </row>
    <row r="1050" hidden="1">
      <c r="A1050" s="53" t="s">
        <v>2535</v>
      </c>
      <c r="B1050" s="29">
        <v>8311.0</v>
      </c>
      <c r="C1050" s="26">
        <v>8311.0</v>
      </c>
      <c r="D1050" s="27">
        <v>0.0</v>
      </c>
      <c r="E1050" s="48"/>
    </row>
    <row r="1051" hidden="1">
      <c r="A1051" s="53" t="s">
        <v>2536</v>
      </c>
      <c r="B1051" s="25">
        <v>0.0</v>
      </c>
      <c r="C1051" s="26"/>
      <c r="D1051" s="27">
        <v>0.0</v>
      </c>
      <c r="E1051" s="40"/>
    </row>
    <row r="1052" hidden="1">
      <c r="A1052" s="53" t="s">
        <v>2538</v>
      </c>
      <c r="B1052" s="29">
        <v>500.0</v>
      </c>
      <c r="C1052" s="26">
        <v>500.0</v>
      </c>
      <c r="D1052" s="27">
        <v>0.0</v>
      </c>
      <c r="E1052" s="40"/>
    </row>
    <row r="1053" hidden="1">
      <c r="A1053" s="31" t="s">
        <v>2540</v>
      </c>
      <c r="B1053" s="29">
        <v>40.0</v>
      </c>
      <c r="C1053" s="26"/>
      <c r="D1053" s="27">
        <v>-40.0</v>
      </c>
      <c r="E1053" s="48"/>
    </row>
    <row r="1054" hidden="1">
      <c r="A1054" s="31" t="s">
        <v>2541</v>
      </c>
      <c r="B1054" s="29">
        <v>0.0</v>
      </c>
      <c r="C1054" s="26"/>
      <c r="D1054" s="27">
        <v>0.0</v>
      </c>
      <c r="E1054" s="40"/>
    </row>
    <row r="1055" hidden="1">
      <c r="A1055" s="31" t="s">
        <v>2543</v>
      </c>
      <c r="B1055" s="29">
        <v>0.0</v>
      </c>
      <c r="C1055" s="26"/>
      <c r="D1055" s="27">
        <v>0.0</v>
      </c>
      <c r="E1055" s="28"/>
    </row>
    <row r="1056" hidden="1">
      <c r="A1056" s="31" t="s">
        <v>2545</v>
      </c>
      <c r="B1056" s="29">
        <v>2400.0</v>
      </c>
      <c r="C1056" s="26">
        <v>2440.0</v>
      </c>
      <c r="D1056" s="27">
        <v>40.0</v>
      </c>
      <c r="E1056" s="48"/>
    </row>
    <row r="1057" hidden="1">
      <c r="A1057" s="54" t="s">
        <v>2546</v>
      </c>
      <c r="B1057" s="29">
        <v>57670.0</v>
      </c>
      <c r="C1057" s="29">
        <v>57670.0</v>
      </c>
      <c r="D1057" s="27">
        <v>0.0</v>
      </c>
      <c r="E1057" s="40"/>
    </row>
    <row r="1058" hidden="1">
      <c r="A1058" s="54" t="s">
        <v>2547</v>
      </c>
      <c r="B1058" s="29">
        <v>36530.0</v>
      </c>
      <c r="C1058" s="55">
        <v>36530.0</v>
      </c>
      <c r="D1058" s="27">
        <v>0.0</v>
      </c>
      <c r="E1058" s="40"/>
    </row>
    <row r="1059" hidden="1">
      <c r="A1059" s="54" t="s">
        <v>2548</v>
      </c>
      <c r="B1059" s="29">
        <v>45912.0</v>
      </c>
      <c r="C1059" s="55">
        <v>45912.0</v>
      </c>
      <c r="D1059" s="27">
        <v>0.0</v>
      </c>
      <c r="E1059" s="40"/>
    </row>
    <row r="1060" hidden="1">
      <c r="A1060" s="54" t="s">
        <v>2549</v>
      </c>
      <c r="B1060" s="29">
        <v>36493.9</v>
      </c>
      <c r="C1060" s="55">
        <v>36493.899999999994</v>
      </c>
      <c r="D1060" s="27">
        <v>-7.275957614183426E-12</v>
      </c>
      <c r="E1060" s="40"/>
    </row>
    <row r="1061" hidden="1">
      <c r="A1061" s="54" t="s">
        <v>2551</v>
      </c>
      <c r="B1061" s="29">
        <v>0.0</v>
      </c>
      <c r="C1061" s="55">
        <v>0.0</v>
      </c>
      <c r="D1061" s="27">
        <v>0.0</v>
      </c>
      <c r="E1061" s="40"/>
    </row>
    <row r="1062" hidden="1">
      <c r="A1062" s="54" t="s">
        <v>2552</v>
      </c>
      <c r="B1062" s="29">
        <v>11264.0</v>
      </c>
      <c r="C1062" s="55">
        <v>11264.0</v>
      </c>
      <c r="D1062" s="27">
        <v>0.0</v>
      </c>
      <c r="E1062" s="40"/>
    </row>
    <row r="1063" hidden="1">
      <c r="A1063" s="35" t="s">
        <v>2553</v>
      </c>
      <c r="B1063" s="29">
        <v>215661.75</v>
      </c>
      <c r="C1063" s="55">
        <v>215661.75</v>
      </c>
      <c r="D1063" s="27">
        <v>0.0</v>
      </c>
      <c r="E1063" s="40"/>
    </row>
    <row r="1064" hidden="1">
      <c r="A1064" s="36" t="s">
        <v>2554</v>
      </c>
      <c r="B1064" s="41">
        <v>0.1499999999978172</v>
      </c>
      <c r="C1064" s="58">
        <v>0.14999999999417923</v>
      </c>
      <c r="D1064" s="59">
        <v>-3.637978807091713E-12</v>
      </c>
      <c r="E1064" s="44"/>
    </row>
    <row r="1065" hidden="1"/>
    <row r="1066" hidden="1"/>
    <row r="1067" hidden="1">
      <c r="A1067" s="5" t="s">
        <v>3206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5" t="s">
        <v>2526</v>
      </c>
      <c r="B1069" s="6"/>
      <c r="C1069" s="6"/>
      <c r="D1069" s="6"/>
      <c r="E1069" s="7"/>
    </row>
    <row r="1070" hidden="1">
      <c r="A1070" s="10"/>
      <c r="B1070" s="11"/>
      <c r="C1070" s="11"/>
      <c r="D1070" s="11"/>
      <c r="E1070" s="12"/>
    </row>
    <row r="1071" hidden="1">
      <c r="A1071" s="13">
        <v>45740.0</v>
      </c>
      <c r="B1071" s="6"/>
      <c r="C1071" s="50" t="s">
        <v>2527</v>
      </c>
      <c r="D1071" s="15">
        <v>45746.0</v>
      </c>
      <c r="E1071" s="7"/>
    </row>
    <row r="1072" hidden="1">
      <c r="A1072" s="10"/>
      <c r="B1072" s="11"/>
      <c r="C1072" s="16"/>
      <c r="D1072" s="11"/>
      <c r="E1072" s="12"/>
    </row>
    <row r="1073" hidden="1">
      <c r="A1073" s="51" t="s">
        <v>3211</v>
      </c>
      <c r="B1073" s="7"/>
      <c r="C1073" s="16"/>
      <c r="D1073" s="52" t="s">
        <v>3212</v>
      </c>
      <c r="E1073" s="7"/>
    </row>
    <row r="1074" hidden="1">
      <c r="A1074" s="10"/>
      <c r="B1074" s="12"/>
      <c r="C1074" s="16"/>
      <c r="D1074" s="11"/>
      <c r="E1074" s="12"/>
    </row>
    <row r="1075" hidden="1">
      <c r="A1075" s="19" t="s">
        <v>2528</v>
      </c>
      <c r="B1075" s="6"/>
      <c r="C1075" s="6"/>
      <c r="D1075" s="6"/>
      <c r="E1075" s="7"/>
    </row>
    <row r="1076" hidden="1">
      <c r="A1076" s="20" t="s">
        <v>2529</v>
      </c>
      <c r="B1076" s="21" t="s">
        <v>2530</v>
      </c>
      <c r="C1076" s="22" t="s">
        <v>2531</v>
      </c>
      <c r="D1076" s="21" t="s">
        <v>2532</v>
      </c>
      <c r="E1076" s="23" t="s">
        <v>13</v>
      </c>
    </row>
    <row r="1077" hidden="1">
      <c r="A1077" s="53" t="s">
        <v>2533</v>
      </c>
      <c r="B1077" s="25">
        <v>22852.0</v>
      </c>
      <c r="C1077" s="26">
        <v>22852.0</v>
      </c>
      <c r="D1077" s="27">
        <v>0.0</v>
      </c>
      <c r="E1077" s="28"/>
    </row>
    <row r="1078" hidden="1">
      <c r="A1078" s="53" t="s">
        <v>2535</v>
      </c>
      <c r="B1078" s="29">
        <v>6491.0</v>
      </c>
      <c r="C1078" s="26">
        <v>6491.0</v>
      </c>
      <c r="D1078" s="27">
        <v>0.0</v>
      </c>
      <c r="E1078" s="48"/>
    </row>
    <row r="1079" hidden="1">
      <c r="A1079" s="53" t="s">
        <v>2536</v>
      </c>
      <c r="B1079" s="25">
        <v>400.0</v>
      </c>
      <c r="C1079" s="26">
        <v>400.0</v>
      </c>
      <c r="D1079" s="27">
        <v>0.0</v>
      </c>
      <c r="E1079" s="40"/>
    </row>
    <row r="1080" hidden="1">
      <c r="A1080" s="53" t="s">
        <v>2538</v>
      </c>
      <c r="B1080" s="29">
        <v>500.0</v>
      </c>
      <c r="C1080" s="26">
        <v>500.0</v>
      </c>
      <c r="D1080" s="27">
        <v>0.0</v>
      </c>
      <c r="E1080" s="40"/>
    </row>
    <row r="1081" hidden="1">
      <c r="A1081" s="31" t="s">
        <v>2540</v>
      </c>
      <c r="B1081" s="29">
        <v>0.0</v>
      </c>
      <c r="C1081" s="26"/>
      <c r="D1081" s="27">
        <v>0.0</v>
      </c>
      <c r="E1081" s="48"/>
    </row>
    <row r="1082" hidden="1">
      <c r="A1082" s="31" t="s">
        <v>2541</v>
      </c>
      <c r="B1082" s="29">
        <v>0.0</v>
      </c>
      <c r="C1082" s="26"/>
      <c r="D1082" s="27">
        <v>0.0</v>
      </c>
      <c r="E1082" s="40"/>
    </row>
    <row r="1083" hidden="1">
      <c r="A1083" s="31" t="s">
        <v>2543</v>
      </c>
      <c r="B1083" s="29">
        <v>1477.0</v>
      </c>
      <c r="C1083" s="26">
        <v>1476.0</v>
      </c>
      <c r="D1083" s="27">
        <v>-1.0</v>
      </c>
      <c r="E1083" s="28"/>
    </row>
    <row r="1084" hidden="1">
      <c r="A1084" s="31" t="s">
        <v>2545</v>
      </c>
      <c r="B1084" s="29">
        <v>2800.0</v>
      </c>
      <c r="C1084" s="26">
        <v>2800.0</v>
      </c>
      <c r="D1084" s="27">
        <v>0.0</v>
      </c>
      <c r="E1084" s="48"/>
    </row>
    <row r="1085" hidden="1">
      <c r="A1085" s="54" t="s">
        <v>2546</v>
      </c>
      <c r="B1085" s="29">
        <v>55691.39000000001</v>
      </c>
      <c r="C1085" s="29">
        <v>55691.38999999999</v>
      </c>
      <c r="D1085" s="27">
        <v>-1.4551915228366852E-11</v>
      </c>
      <c r="E1085" s="40"/>
    </row>
    <row r="1086" hidden="1">
      <c r="A1086" s="54" t="s">
        <v>2547</v>
      </c>
      <c r="B1086" s="29">
        <v>29908.0</v>
      </c>
      <c r="C1086" s="55">
        <v>29908.0</v>
      </c>
      <c r="D1086" s="27">
        <v>0.0</v>
      </c>
      <c r="E1086" s="40"/>
    </row>
    <row r="1087" hidden="1">
      <c r="A1087" s="54" t="s">
        <v>2548</v>
      </c>
      <c r="B1087" s="29">
        <v>45243.0</v>
      </c>
      <c r="C1087" s="55">
        <v>44650.0</v>
      </c>
      <c r="D1087" s="27">
        <v>-593.0</v>
      </c>
      <c r="E1087" s="40"/>
    </row>
    <row r="1088" hidden="1">
      <c r="A1088" s="54" t="s">
        <v>2549</v>
      </c>
      <c r="B1088" s="29">
        <v>32300.25</v>
      </c>
      <c r="C1088" s="55">
        <v>32300.25</v>
      </c>
      <c r="D1088" s="27">
        <v>0.0</v>
      </c>
      <c r="E1088" s="40"/>
    </row>
    <row r="1089" hidden="1">
      <c r="A1089" s="54" t="s">
        <v>2551</v>
      </c>
      <c r="B1089" s="29">
        <v>588.0</v>
      </c>
      <c r="C1089" s="55">
        <v>588.0</v>
      </c>
      <c r="D1089" s="27">
        <v>0.0</v>
      </c>
      <c r="E1089" s="40"/>
    </row>
    <row r="1090" hidden="1">
      <c r="A1090" s="54" t="s">
        <v>2552</v>
      </c>
      <c r="B1090" s="29">
        <v>9557.0</v>
      </c>
      <c r="C1090" s="55">
        <v>9557.0</v>
      </c>
      <c r="D1090" s="27">
        <v>0.0</v>
      </c>
      <c r="E1090" s="40"/>
    </row>
    <row r="1091" hidden="1">
      <c r="A1091" s="35" t="s">
        <v>2553</v>
      </c>
      <c r="B1091" s="29">
        <v>198251.14</v>
      </c>
      <c r="C1091" s="55">
        <v>197658.13999999998</v>
      </c>
      <c r="D1091" s="27">
        <v>-593.0000000000291</v>
      </c>
      <c r="E1091" s="40"/>
    </row>
    <row r="1092" hidden="1">
      <c r="A1092" s="36" t="s">
        <v>2554</v>
      </c>
      <c r="B1092" s="41">
        <v>-0.500000000007276</v>
      </c>
      <c r="C1092" s="58">
        <v>-1.5</v>
      </c>
      <c r="D1092" s="59">
        <v>-0.999999999992724</v>
      </c>
      <c r="E1092" s="44"/>
    </row>
    <row r="1093" hidden="1"/>
    <row r="1094" hidden="1"/>
    <row r="1095" hidden="1">
      <c r="A1095" s="5" t="s">
        <v>3206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5" t="s">
        <v>2526</v>
      </c>
      <c r="B1097" s="6"/>
      <c r="C1097" s="6"/>
      <c r="D1097" s="6"/>
      <c r="E1097" s="7"/>
    </row>
    <row r="1098" hidden="1">
      <c r="A1098" s="10"/>
      <c r="B1098" s="11"/>
      <c r="C1098" s="11"/>
      <c r="D1098" s="11"/>
      <c r="E1098" s="12"/>
    </row>
    <row r="1099" hidden="1">
      <c r="A1099" s="13">
        <v>45747.0</v>
      </c>
      <c r="B1099" s="6"/>
      <c r="C1099" s="50" t="s">
        <v>2527</v>
      </c>
      <c r="D1099" s="15">
        <v>45747.0</v>
      </c>
      <c r="E1099" s="7"/>
    </row>
    <row r="1100" hidden="1">
      <c r="A1100" s="10"/>
      <c r="B1100" s="11"/>
      <c r="C1100" s="16"/>
      <c r="D1100" s="11"/>
      <c r="E1100" s="12"/>
    </row>
    <row r="1101" hidden="1">
      <c r="A1101" s="51" t="s">
        <v>3211</v>
      </c>
      <c r="B1101" s="7"/>
      <c r="C1101" s="16"/>
      <c r="D1101" s="52" t="s">
        <v>3211</v>
      </c>
      <c r="E1101" s="7"/>
    </row>
    <row r="1102" hidden="1">
      <c r="A1102" s="10"/>
      <c r="B1102" s="12"/>
      <c r="C1102" s="16"/>
      <c r="D1102" s="11"/>
      <c r="E1102" s="12"/>
    </row>
    <row r="1103" hidden="1">
      <c r="A1103" s="19" t="s">
        <v>2528</v>
      </c>
      <c r="B1103" s="6"/>
      <c r="C1103" s="6"/>
      <c r="D1103" s="6"/>
      <c r="E1103" s="7"/>
    </row>
    <row r="1104" hidden="1">
      <c r="A1104" s="20" t="s">
        <v>2529</v>
      </c>
      <c r="B1104" s="21" t="s">
        <v>2530</v>
      </c>
      <c r="C1104" s="22" t="s">
        <v>2531</v>
      </c>
      <c r="D1104" s="21" t="s">
        <v>2532</v>
      </c>
      <c r="E1104" s="23" t="s">
        <v>13</v>
      </c>
    </row>
    <row r="1105" hidden="1">
      <c r="A1105" s="53" t="s">
        <v>2533</v>
      </c>
      <c r="B1105" s="25">
        <v>635.0</v>
      </c>
      <c r="C1105" s="26">
        <v>635.0</v>
      </c>
      <c r="D1105" s="27">
        <v>0.0</v>
      </c>
      <c r="E1105" s="28"/>
    </row>
    <row r="1106" hidden="1">
      <c r="A1106" s="53" t="s">
        <v>2535</v>
      </c>
      <c r="B1106" s="29">
        <v>45.0</v>
      </c>
      <c r="C1106" s="26">
        <v>45.0</v>
      </c>
      <c r="D1106" s="27">
        <v>0.0</v>
      </c>
      <c r="E1106" s="48"/>
    </row>
    <row r="1107" hidden="1">
      <c r="A1107" s="53" t="s">
        <v>2536</v>
      </c>
      <c r="B1107" s="25">
        <v>0.0</v>
      </c>
      <c r="C1107" s="26"/>
      <c r="D1107" s="27">
        <v>0.0</v>
      </c>
      <c r="E1107" s="40"/>
    </row>
    <row r="1108" hidden="1">
      <c r="A1108" s="53" t="s">
        <v>2538</v>
      </c>
      <c r="B1108" s="29">
        <v>0.0</v>
      </c>
      <c r="C1108" s="26"/>
      <c r="D1108" s="27">
        <v>0.0</v>
      </c>
      <c r="E1108" s="40"/>
    </row>
    <row r="1109" hidden="1">
      <c r="A1109" s="31" t="s">
        <v>2540</v>
      </c>
      <c r="B1109" s="29">
        <v>0.0</v>
      </c>
      <c r="C1109" s="26"/>
      <c r="D1109" s="27">
        <v>0.0</v>
      </c>
      <c r="E1109" s="48"/>
    </row>
    <row r="1110" hidden="1">
      <c r="A1110" s="31" t="s">
        <v>2541</v>
      </c>
      <c r="B1110" s="29">
        <v>0.0</v>
      </c>
      <c r="C1110" s="26"/>
      <c r="D1110" s="27">
        <v>0.0</v>
      </c>
      <c r="E1110" s="40"/>
    </row>
    <row r="1111" hidden="1">
      <c r="A1111" s="31" t="s">
        <v>2543</v>
      </c>
      <c r="B1111" s="29">
        <v>1000.0</v>
      </c>
      <c r="C1111" s="26">
        <v>1000.0</v>
      </c>
      <c r="D1111" s="27">
        <v>0.0</v>
      </c>
      <c r="E1111" s="28" t="s">
        <v>6069</v>
      </c>
    </row>
    <row r="1112" hidden="1">
      <c r="A1112" s="31" t="s">
        <v>2545</v>
      </c>
      <c r="B1112" s="29">
        <v>200.0</v>
      </c>
      <c r="C1112" s="26">
        <v>200.0</v>
      </c>
      <c r="D1112" s="27">
        <v>0.0</v>
      </c>
      <c r="E1112" s="48"/>
    </row>
    <row r="1113" hidden="1">
      <c r="A1113" s="54" t="s">
        <v>2546</v>
      </c>
      <c r="B1113" s="29">
        <v>7168.0</v>
      </c>
      <c r="C1113" s="29">
        <v>7168.0</v>
      </c>
      <c r="D1113" s="27">
        <v>0.0</v>
      </c>
      <c r="E1113" s="40"/>
    </row>
    <row r="1114" hidden="1">
      <c r="A1114" s="54" t="s">
        <v>2547</v>
      </c>
      <c r="B1114" s="29">
        <v>5651.0</v>
      </c>
      <c r="C1114" s="55">
        <v>5651.0</v>
      </c>
      <c r="D1114" s="27">
        <v>0.0</v>
      </c>
      <c r="E1114" s="40"/>
    </row>
    <row r="1115" hidden="1">
      <c r="A1115" s="54" t="s">
        <v>2548</v>
      </c>
      <c r="B1115" s="29">
        <v>6111.0</v>
      </c>
      <c r="C1115" s="55">
        <v>6111.0</v>
      </c>
      <c r="D1115" s="27">
        <v>0.0</v>
      </c>
      <c r="E1115" s="40"/>
    </row>
    <row r="1116" hidden="1">
      <c r="A1116" s="54" t="s">
        <v>2549</v>
      </c>
      <c r="B1116" s="29">
        <v>4635.0</v>
      </c>
      <c r="C1116" s="55">
        <v>4635.0</v>
      </c>
      <c r="D1116" s="27">
        <v>0.0</v>
      </c>
      <c r="E1116" s="40"/>
    </row>
    <row r="1117" hidden="1">
      <c r="A1117" s="54" t="s">
        <v>2551</v>
      </c>
      <c r="B1117" s="29">
        <v>0.0</v>
      </c>
      <c r="C1117" s="55">
        <v>0.0</v>
      </c>
      <c r="D1117" s="27">
        <v>0.0</v>
      </c>
      <c r="E1117" s="40"/>
    </row>
    <row r="1118" hidden="1">
      <c r="A1118" s="54" t="s">
        <v>2552</v>
      </c>
      <c r="B1118" s="29">
        <v>1396.0</v>
      </c>
      <c r="C1118" s="55">
        <v>1396.0</v>
      </c>
      <c r="D1118" s="27">
        <v>0.0</v>
      </c>
      <c r="E1118" s="40"/>
    </row>
    <row r="1119" hidden="1">
      <c r="A1119" s="35" t="s">
        <v>2553</v>
      </c>
      <c r="B1119" s="29">
        <v>25445.0</v>
      </c>
      <c r="C1119" s="55">
        <v>25445.0</v>
      </c>
      <c r="D1119" s="27">
        <v>0.0</v>
      </c>
      <c r="E1119" s="40"/>
    </row>
    <row r="1120" hidden="1">
      <c r="A1120" s="36" t="s">
        <v>2554</v>
      </c>
      <c r="B1120" s="41">
        <v>0.0</v>
      </c>
      <c r="C1120" s="58">
        <v>0.0</v>
      </c>
      <c r="D1120" s="59">
        <v>0.0</v>
      </c>
      <c r="E1120" s="44"/>
    </row>
    <row r="1121" hidden="1"/>
    <row r="1122" hidden="1"/>
    <row r="1123" hidden="1">
      <c r="A1123" s="5" t="s">
        <v>3206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5" t="s">
        <v>2526</v>
      </c>
      <c r="B1125" s="6"/>
      <c r="C1125" s="6"/>
      <c r="D1125" s="6"/>
      <c r="E1125" s="7"/>
    </row>
    <row r="1126" hidden="1">
      <c r="A1126" s="10"/>
      <c r="B1126" s="11"/>
      <c r="C1126" s="11"/>
      <c r="D1126" s="11"/>
      <c r="E1126" s="12"/>
    </row>
    <row r="1127" hidden="1">
      <c r="A1127" s="13">
        <v>45748.0</v>
      </c>
      <c r="B1127" s="6"/>
      <c r="C1127" s="50" t="s">
        <v>2527</v>
      </c>
      <c r="D1127" s="15">
        <v>45753.0</v>
      </c>
      <c r="E1127" s="7"/>
    </row>
    <row r="1128" hidden="1">
      <c r="A1128" s="10"/>
      <c r="B1128" s="11"/>
      <c r="C1128" s="16"/>
      <c r="D1128" s="11"/>
      <c r="E1128" s="12"/>
    </row>
    <row r="1129" hidden="1">
      <c r="A1129" s="51" t="s">
        <v>3213</v>
      </c>
      <c r="B1129" s="7"/>
      <c r="C1129" s="16"/>
      <c r="D1129" s="52" t="s">
        <v>3212</v>
      </c>
      <c r="E1129" s="7"/>
    </row>
    <row r="1130" hidden="1">
      <c r="A1130" s="10"/>
      <c r="B1130" s="12"/>
      <c r="C1130" s="16"/>
      <c r="D1130" s="11"/>
      <c r="E1130" s="12"/>
    </row>
    <row r="1131" hidden="1">
      <c r="A1131" s="19" t="s">
        <v>2528</v>
      </c>
      <c r="B1131" s="6"/>
      <c r="C1131" s="6"/>
      <c r="D1131" s="6"/>
      <c r="E1131" s="7"/>
    </row>
    <row r="1132" hidden="1">
      <c r="A1132" s="20" t="s">
        <v>2529</v>
      </c>
      <c r="B1132" s="21" t="s">
        <v>2530</v>
      </c>
      <c r="C1132" s="22" t="s">
        <v>2531</v>
      </c>
      <c r="D1132" s="21" t="s">
        <v>2532</v>
      </c>
      <c r="E1132" s="23" t="s">
        <v>13</v>
      </c>
    </row>
    <row r="1133" hidden="1">
      <c r="A1133" s="53" t="s">
        <v>2533</v>
      </c>
      <c r="B1133" s="25">
        <v>21306.0</v>
      </c>
      <c r="C1133" s="26">
        <v>20840.0</v>
      </c>
      <c r="D1133" s="27">
        <v>-466.0</v>
      </c>
      <c r="E1133" s="28" t="s">
        <v>6070</v>
      </c>
    </row>
    <row r="1134" hidden="1">
      <c r="A1134" s="53" t="s">
        <v>2535</v>
      </c>
      <c r="B1134" s="29">
        <v>10317.0</v>
      </c>
      <c r="C1134" s="26">
        <v>10317.0</v>
      </c>
      <c r="D1134" s="27">
        <v>0.0</v>
      </c>
      <c r="E1134" s="48"/>
    </row>
    <row r="1135" hidden="1">
      <c r="A1135" s="53" t="s">
        <v>2536</v>
      </c>
      <c r="B1135" s="25">
        <v>0.0</v>
      </c>
      <c r="C1135" s="26"/>
      <c r="D1135" s="27">
        <v>0.0</v>
      </c>
      <c r="E1135" s="40"/>
    </row>
    <row r="1136" hidden="1">
      <c r="A1136" s="53" t="s">
        <v>2538</v>
      </c>
      <c r="B1136" s="29">
        <v>501.0</v>
      </c>
      <c r="C1136" s="26">
        <v>501.0</v>
      </c>
      <c r="D1136" s="27">
        <v>0.0</v>
      </c>
      <c r="E1136" s="40"/>
    </row>
    <row r="1137" hidden="1">
      <c r="A1137" s="31" t="s">
        <v>2540</v>
      </c>
      <c r="B1137" s="29">
        <v>160.0</v>
      </c>
      <c r="C1137" s="26"/>
      <c r="D1137" s="27">
        <v>-160.0</v>
      </c>
      <c r="E1137" s="48"/>
    </row>
    <row r="1138" hidden="1">
      <c r="A1138" s="31" t="s">
        <v>2541</v>
      </c>
      <c r="B1138" s="29">
        <v>0.0</v>
      </c>
      <c r="C1138" s="26"/>
      <c r="D1138" s="27">
        <v>0.0</v>
      </c>
      <c r="E1138" s="40"/>
    </row>
    <row r="1139" hidden="1">
      <c r="A1139" s="31" t="s">
        <v>2543</v>
      </c>
      <c r="B1139" s="29">
        <v>933.0</v>
      </c>
      <c r="C1139" s="26">
        <v>933.0</v>
      </c>
      <c r="D1139" s="27">
        <v>0.0</v>
      </c>
      <c r="E1139" s="28"/>
    </row>
    <row r="1140" hidden="1">
      <c r="A1140" s="31" t="s">
        <v>2545</v>
      </c>
      <c r="B1140" s="29">
        <v>2160.0</v>
      </c>
      <c r="C1140" s="26">
        <v>2320.0</v>
      </c>
      <c r="D1140" s="27">
        <v>160.0</v>
      </c>
      <c r="E1140" s="48"/>
    </row>
    <row r="1141" hidden="1">
      <c r="A1141" s="54" t="s">
        <v>2546</v>
      </c>
      <c r="B1141" s="29">
        <v>36481.0</v>
      </c>
      <c r="C1141" s="29">
        <v>36257.0</v>
      </c>
      <c r="D1141" s="27">
        <v>-224.0</v>
      </c>
      <c r="E1141" s="40"/>
    </row>
    <row r="1142" hidden="1">
      <c r="A1142" s="54" t="s">
        <v>2547</v>
      </c>
      <c r="B1142" s="29">
        <v>32342.0</v>
      </c>
      <c r="C1142" s="55">
        <v>32342.0</v>
      </c>
      <c r="D1142" s="27">
        <v>0.0</v>
      </c>
      <c r="E1142" s="40"/>
    </row>
    <row r="1143" hidden="1">
      <c r="A1143" s="54" t="s">
        <v>2548</v>
      </c>
      <c r="B1143" s="29">
        <v>40260.0</v>
      </c>
      <c r="C1143" s="55">
        <v>39808.0</v>
      </c>
      <c r="D1143" s="27">
        <v>-452.0</v>
      </c>
      <c r="E1143" s="40"/>
    </row>
    <row r="1144" hidden="1">
      <c r="A1144" s="54" t="s">
        <v>2549</v>
      </c>
      <c r="B1144" s="29">
        <v>34131.0</v>
      </c>
      <c r="C1144" s="55">
        <v>34131.0</v>
      </c>
      <c r="D1144" s="27">
        <v>0.0</v>
      </c>
      <c r="E1144" s="40"/>
    </row>
    <row r="1145" hidden="1">
      <c r="A1145" s="54" t="s">
        <v>2551</v>
      </c>
      <c r="B1145" s="29">
        <v>0.0</v>
      </c>
      <c r="C1145" s="55">
        <v>0.0</v>
      </c>
      <c r="D1145" s="27">
        <v>0.0</v>
      </c>
      <c r="E1145" s="40"/>
    </row>
    <row r="1146" hidden="1">
      <c r="A1146" s="54" t="s">
        <v>2552</v>
      </c>
      <c r="B1146" s="29">
        <v>9922.0</v>
      </c>
      <c r="C1146" s="55">
        <v>9922.0</v>
      </c>
      <c r="D1146" s="27">
        <v>0.0</v>
      </c>
      <c r="E1146" s="40"/>
    </row>
    <row r="1147" hidden="1">
      <c r="A1147" s="35" t="s">
        <v>2553</v>
      </c>
      <c r="B1147" s="29">
        <v>178591.0</v>
      </c>
      <c r="C1147" s="55">
        <v>177441.0</v>
      </c>
      <c r="D1147" s="27">
        <v>-1150.0</v>
      </c>
      <c r="E1147" s="40"/>
    </row>
    <row r="1148" hidden="1">
      <c r="A1148" s="36" t="s">
        <v>2554</v>
      </c>
      <c r="B1148" s="41">
        <v>0.0</v>
      </c>
      <c r="C1148" s="58">
        <v>8.0</v>
      </c>
      <c r="D1148" s="59">
        <v>8.0</v>
      </c>
      <c r="E1148" s="44"/>
    </row>
    <row r="1149" hidden="1"/>
    <row r="1150" hidden="1"/>
    <row r="1151" hidden="1">
      <c r="A1151" s="5" t="s">
        <v>3206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5" t="s">
        <v>2526</v>
      </c>
      <c r="B1153" s="6"/>
      <c r="C1153" s="6"/>
      <c r="D1153" s="6"/>
      <c r="E1153" s="7"/>
    </row>
    <row r="1154" hidden="1">
      <c r="A1154" s="10"/>
      <c r="B1154" s="11"/>
      <c r="C1154" s="11"/>
      <c r="D1154" s="11"/>
      <c r="E1154" s="12"/>
    </row>
    <row r="1155" hidden="1">
      <c r="A1155" s="13">
        <v>45754.0</v>
      </c>
      <c r="B1155" s="6"/>
      <c r="C1155" s="50" t="s">
        <v>2527</v>
      </c>
      <c r="D1155" s="15">
        <v>45760.0</v>
      </c>
      <c r="E1155" s="7"/>
    </row>
    <row r="1156" hidden="1">
      <c r="A1156" s="10"/>
      <c r="B1156" s="11"/>
      <c r="C1156" s="16"/>
      <c r="D1156" s="11"/>
      <c r="E1156" s="12"/>
    </row>
    <row r="1157" hidden="1">
      <c r="A1157" s="51" t="s">
        <v>3211</v>
      </c>
      <c r="B1157" s="7"/>
      <c r="C1157" s="16"/>
      <c r="D1157" s="52" t="s">
        <v>3212</v>
      </c>
      <c r="E1157" s="7"/>
    </row>
    <row r="1158" hidden="1">
      <c r="A1158" s="10"/>
      <c r="B1158" s="12"/>
      <c r="C1158" s="16"/>
      <c r="D1158" s="11"/>
      <c r="E1158" s="12"/>
    </row>
    <row r="1159" hidden="1">
      <c r="A1159" s="19" t="s">
        <v>2528</v>
      </c>
      <c r="B1159" s="6"/>
      <c r="C1159" s="6"/>
      <c r="D1159" s="6"/>
      <c r="E1159" s="7"/>
    </row>
    <row r="1160" hidden="1">
      <c r="A1160" s="20" t="s">
        <v>2529</v>
      </c>
      <c r="B1160" s="21" t="s">
        <v>2530</v>
      </c>
      <c r="C1160" s="22" t="s">
        <v>2531</v>
      </c>
      <c r="D1160" s="21" t="s">
        <v>2532</v>
      </c>
      <c r="E1160" s="23" t="s">
        <v>13</v>
      </c>
    </row>
    <row r="1161" hidden="1">
      <c r="A1161" s="53" t="s">
        <v>2533</v>
      </c>
      <c r="B1161" s="25">
        <v>21474.0</v>
      </c>
      <c r="C1161" s="26">
        <v>21475.0</v>
      </c>
      <c r="D1161" s="27">
        <v>1.0</v>
      </c>
      <c r="E1161" s="28"/>
    </row>
    <row r="1162" hidden="1">
      <c r="A1162" s="53" t="s">
        <v>2535</v>
      </c>
      <c r="B1162" s="29">
        <v>12328.0</v>
      </c>
      <c r="C1162" s="26">
        <v>12328.0</v>
      </c>
      <c r="D1162" s="27">
        <v>0.0</v>
      </c>
      <c r="E1162" s="48"/>
    </row>
    <row r="1163" hidden="1">
      <c r="A1163" s="53" t="s">
        <v>2536</v>
      </c>
      <c r="B1163" s="25">
        <v>720.0</v>
      </c>
      <c r="C1163" s="26">
        <v>720.0</v>
      </c>
      <c r="D1163" s="27">
        <v>0.0</v>
      </c>
      <c r="E1163" s="40"/>
    </row>
    <row r="1164" hidden="1">
      <c r="A1164" s="53" t="s">
        <v>2538</v>
      </c>
      <c r="B1164" s="29">
        <v>500.0</v>
      </c>
      <c r="C1164" s="26">
        <v>501.0</v>
      </c>
      <c r="D1164" s="27">
        <v>1.0</v>
      </c>
      <c r="E1164" s="40"/>
    </row>
    <row r="1165" hidden="1">
      <c r="A1165" s="31" t="s">
        <v>2540</v>
      </c>
      <c r="B1165" s="29">
        <v>0.0</v>
      </c>
      <c r="C1165" s="26"/>
      <c r="D1165" s="27">
        <v>0.0</v>
      </c>
      <c r="E1165" s="48"/>
    </row>
    <row r="1166" hidden="1">
      <c r="A1166" s="31" t="s">
        <v>2541</v>
      </c>
      <c r="B1166" s="29">
        <v>0.0</v>
      </c>
      <c r="C1166" s="26"/>
      <c r="D1166" s="27">
        <v>0.0</v>
      </c>
      <c r="E1166" s="40"/>
    </row>
    <row r="1167" hidden="1">
      <c r="A1167" s="31" t="s">
        <v>2543</v>
      </c>
      <c r="B1167" s="29">
        <v>1000.0</v>
      </c>
      <c r="C1167" s="26">
        <v>1000.0</v>
      </c>
      <c r="D1167" s="27">
        <v>0.0</v>
      </c>
      <c r="E1167" s="28" t="s">
        <v>6071</v>
      </c>
    </row>
    <row r="1168" hidden="1">
      <c r="A1168" s="31" t="s">
        <v>2545</v>
      </c>
      <c r="B1168" s="29">
        <v>2800.0</v>
      </c>
      <c r="C1168" s="26">
        <v>2800.0</v>
      </c>
      <c r="D1168" s="27">
        <v>0.0</v>
      </c>
      <c r="E1168" s="48"/>
    </row>
    <row r="1169" hidden="1">
      <c r="A1169" s="54" t="s">
        <v>2546</v>
      </c>
      <c r="B1169" s="29">
        <v>46321.0</v>
      </c>
      <c r="C1169" s="29">
        <v>46321.0</v>
      </c>
      <c r="D1169" s="27">
        <v>0.0</v>
      </c>
      <c r="E1169" s="40"/>
    </row>
    <row r="1170" hidden="1">
      <c r="A1170" s="54" t="s">
        <v>2547</v>
      </c>
      <c r="B1170" s="29">
        <v>31142.0</v>
      </c>
      <c r="C1170" s="55">
        <v>31142.0</v>
      </c>
      <c r="D1170" s="27">
        <v>0.0</v>
      </c>
      <c r="E1170" s="40"/>
    </row>
    <row r="1171" hidden="1">
      <c r="A1171" s="54" t="s">
        <v>2548</v>
      </c>
      <c r="B1171" s="29">
        <v>51905.0</v>
      </c>
      <c r="C1171" s="55">
        <v>51641.0</v>
      </c>
      <c r="D1171" s="27">
        <v>-264.0</v>
      </c>
      <c r="E1171" s="40"/>
    </row>
    <row r="1172" hidden="1">
      <c r="A1172" s="54" t="s">
        <v>2549</v>
      </c>
      <c r="B1172" s="29">
        <v>32084.0</v>
      </c>
      <c r="C1172" s="55">
        <v>32084.0</v>
      </c>
      <c r="D1172" s="27">
        <v>0.0</v>
      </c>
      <c r="E1172" s="40"/>
    </row>
    <row r="1173" hidden="1">
      <c r="A1173" s="54" t="s">
        <v>2551</v>
      </c>
      <c r="B1173" s="29">
        <v>374.0</v>
      </c>
      <c r="C1173" s="55">
        <v>374.0</v>
      </c>
      <c r="D1173" s="27">
        <v>0.0</v>
      </c>
      <c r="E1173" s="40"/>
    </row>
    <row r="1174" hidden="1">
      <c r="A1174" s="54" t="s">
        <v>2552</v>
      </c>
      <c r="B1174" s="29">
        <v>5562.0</v>
      </c>
      <c r="C1174" s="55">
        <v>5562.0</v>
      </c>
      <c r="D1174" s="27">
        <v>0.0</v>
      </c>
      <c r="E1174" s="40"/>
    </row>
    <row r="1175" hidden="1">
      <c r="A1175" s="35" t="s">
        <v>2553</v>
      </c>
      <c r="B1175" s="29">
        <v>200647.2</v>
      </c>
      <c r="C1175" s="55">
        <v>200383.2</v>
      </c>
      <c r="D1175" s="27">
        <v>-264.0</v>
      </c>
      <c r="E1175" s="40"/>
    </row>
    <row r="1176" hidden="1">
      <c r="A1176" s="36" t="s">
        <v>2554</v>
      </c>
      <c r="B1176" s="41">
        <v>0.7999999999992724</v>
      </c>
      <c r="C1176" s="58">
        <v>2.7999999999883585</v>
      </c>
      <c r="D1176" s="59">
        <v>1.999999999989086</v>
      </c>
      <c r="E1176" s="44"/>
    </row>
    <row r="1177" hidden="1"/>
    <row r="1178" hidden="1"/>
    <row r="1179" hidden="1">
      <c r="A1179" s="5" t="s">
        <v>3206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5" t="s">
        <v>2526</v>
      </c>
      <c r="B1181" s="6"/>
      <c r="C1181" s="6"/>
      <c r="D1181" s="6"/>
      <c r="E1181" s="7"/>
    </row>
    <row r="1182" hidden="1">
      <c r="A1182" s="10"/>
      <c r="B1182" s="11"/>
      <c r="C1182" s="11"/>
      <c r="D1182" s="11"/>
      <c r="E1182" s="12"/>
    </row>
    <row r="1183" hidden="1">
      <c r="A1183" s="13">
        <v>45761.0</v>
      </c>
      <c r="B1183" s="6"/>
      <c r="C1183" s="50" t="s">
        <v>2527</v>
      </c>
      <c r="D1183" s="15">
        <v>45767.0</v>
      </c>
      <c r="E1183" s="7"/>
    </row>
    <row r="1184" hidden="1">
      <c r="A1184" s="10"/>
      <c r="B1184" s="11"/>
      <c r="C1184" s="16"/>
      <c r="D1184" s="11"/>
      <c r="E1184" s="12"/>
    </row>
    <row r="1185" hidden="1">
      <c r="A1185" s="51" t="s">
        <v>3211</v>
      </c>
      <c r="B1185" s="7"/>
      <c r="C1185" s="16"/>
      <c r="D1185" s="52" t="s">
        <v>3212</v>
      </c>
      <c r="E1185" s="7"/>
    </row>
    <row r="1186" hidden="1">
      <c r="A1186" s="10"/>
      <c r="B1186" s="12"/>
      <c r="C1186" s="16"/>
      <c r="D1186" s="11"/>
      <c r="E1186" s="12"/>
    </row>
    <row r="1187" hidden="1">
      <c r="A1187" s="19" t="s">
        <v>2528</v>
      </c>
      <c r="B1187" s="6"/>
      <c r="C1187" s="6"/>
      <c r="D1187" s="6"/>
      <c r="E1187" s="7"/>
    </row>
    <row r="1188" hidden="1">
      <c r="A1188" s="20" t="s">
        <v>2529</v>
      </c>
      <c r="B1188" s="21" t="s">
        <v>2530</v>
      </c>
      <c r="C1188" s="22" t="s">
        <v>2531</v>
      </c>
      <c r="D1188" s="21" t="s">
        <v>2532</v>
      </c>
      <c r="E1188" s="23" t="s">
        <v>13</v>
      </c>
    </row>
    <row r="1189" hidden="1">
      <c r="A1189" s="53" t="s">
        <v>2533</v>
      </c>
      <c r="B1189" s="25">
        <v>21181.0</v>
      </c>
      <c r="C1189" s="26">
        <v>21181.0</v>
      </c>
      <c r="D1189" s="27">
        <v>0.0</v>
      </c>
      <c r="E1189" s="28"/>
    </row>
    <row r="1190" hidden="1">
      <c r="A1190" s="53" t="s">
        <v>2535</v>
      </c>
      <c r="B1190" s="29">
        <v>7719.0</v>
      </c>
      <c r="C1190" s="26">
        <v>7719.0</v>
      </c>
      <c r="D1190" s="27">
        <v>0.0</v>
      </c>
      <c r="E1190" s="48"/>
    </row>
    <row r="1191" hidden="1">
      <c r="A1191" s="53" t="s">
        <v>2536</v>
      </c>
      <c r="B1191" s="25">
        <v>360.0</v>
      </c>
      <c r="C1191" s="26">
        <v>360.0</v>
      </c>
      <c r="D1191" s="27">
        <v>0.0</v>
      </c>
      <c r="E1191" s="40"/>
    </row>
    <row r="1192" hidden="1">
      <c r="A1192" s="53" t="s">
        <v>2538</v>
      </c>
      <c r="B1192" s="29">
        <v>0.0</v>
      </c>
      <c r="C1192" s="26"/>
      <c r="D1192" s="27">
        <v>0.0</v>
      </c>
      <c r="E1192" s="40"/>
    </row>
    <row r="1193" hidden="1">
      <c r="A1193" s="31" t="s">
        <v>2540</v>
      </c>
      <c r="B1193" s="29">
        <v>0.0</v>
      </c>
      <c r="C1193" s="26"/>
      <c r="D1193" s="27">
        <v>0.0</v>
      </c>
      <c r="E1193" s="48"/>
    </row>
    <row r="1194" hidden="1">
      <c r="A1194" s="31" t="s">
        <v>2541</v>
      </c>
      <c r="B1194" s="29">
        <v>0.0</v>
      </c>
      <c r="C1194" s="26"/>
      <c r="D1194" s="27">
        <v>0.0</v>
      </c>
      <c r="E1194" s="40"/>
    </row>
    <row r="1195" hidden="1">
      <c r="A1195" s="31" t="s">
        <v>2543</v>
      </c>
      <c r="B1195" s="29">
        <v>2790.0</v>
      </c>
      <c r="C1195" s="26">
        <v>2790.0</v>
      </c>
      <c r="D1195" s="27">
        <v>0.0</v>
      </c>
      <c r="E1195" s="28" t="s">
        <v>6072</v>
      </c>
    </row>
    <row r="1196" hidden="1">
      <c r="A1196" s="31" t="s">
        <v>2545</v>
      </c>
      <c r="B1196" s="29">
        <v>1640.0</v>
      </c>
      <c r="C1196" s="26">
        <v>1640.0</v>
      </c>
      <c r="D1196" s="27">
        <v>0.0</v>
      </c>
      <c r="E1196" s="48"/>
    </row>
    <row r="1197" hidden="1">
      <c r="A1197" s="54" t="s">
        <v>2546</v>
      </c>
      <c r="B1197" s="29">
        <v>44716.0</v>
      </c>
      <c r="C1197" s="29">
        <v>44716.0</v>
      </c>
      <c r="D1197" s="27">
        <v>0.0</v>
      </c>
      <c r="E1197" s="40"/>
    </row>
    <row r="1198" hidden="1">
      <c r="A1198" s="54" t="s">
        <v>2547</v>
      </c>
      <c r="B1198" s="29">
        <v>32846.0</v>
      </c>
      <c r="C1198" s="55">
        <v>32846.0</v>
      </c>
      <c r="D1198" s="27">
        <v>0.0</v>
      </c>
      <c r="E1198" s="40"/>
    </row>
    <row r="1199" hidden="1">
      <c r="A1199" s="54" t="s">
        <v>2548</v>
      </c>
      <c r="B1199" s="29">
        <v>40051.0</v>
      </c>
      <c r="C1199" s="55">
        <v>38930.0</v>
      </c>
      <c r="D1199" s="27">
        <v>-1121.0</v>
      </c>
      <c r="E1199" s="40"/>
    </row>
    <row r="1200" hidden="1">
      <c r="A1200" s="54" t="s">
        <v>2549</v>
      </c>
      <c r="B1200" s="29">
        <v>28364.0</v>
      </c>
      <c r="C1200" s="55">
        <v>28731.0</v>
      </c>
      <c r="D1200" s="27">
        <v>367.0</v>
      </c>
      <c r="E1200" s="40"/>
    </row>
    <row r="1201" hidden="1">
      <c r="A1201" s="54" t="s">
        <v>2551</v>
      </c>
      <c r="B1201" s="29">
        <v>987.0</v>
      </c>
      <c r="C1201" s="55">
        <v>987.0</v>
      </c>
      <c r="D1201" s="27">
        <v>0.0</v>
      </c>
      <c r="E1201" s="40"/>
    </row>
    <row r="1202" hidden="1">
      <c r="A1202" s="54" t="s">
        <v>2552</v>
      </c>
      <c r="B1202" s="29">
        <v>11279.0</v>
      </c>
      <c r="C1202" s="55">
        <v>11279.0</v>
      </c>
      <c r="D1202" s="27">
        <v>0.0</v>
      </c>
      <c r="E1202" s="40"/>
    </row>
    <row r="1203" hidden="1">
      <c r="A1203" s="35" t="s">
        <v>2553</v>
      </c>
      <c r="B1203" s="29">
        <v>180653.0</v>
      </c>
      <c r="C1203" s="55">
        <v>179899.0</v>
      </c>
      <c r="D1203" s="27">
        <v>-754.0</v>
      </c>
      <c r="E1203" s="40"/>
    </row>
    <row r="1204" hidden="1">
      <c r="A1204" s="36" t="s">
        <v>2554</v>
      </c>
      <c r="B1204" s="41">
        <v>1.0</v>
      </c>
      <c r="C1204" s="58">
        <v>1.0</v>
      </c>
      <c r="D1204" s="59">
        <v>0.0</v>
      </c>
      <c r="E1204" s="44"/>
    </row>
    <row r="1205" hidden="1"/>
    <row r="1206" hidden="1"/>
    <row r="1207" hidden="1">
      <c r="A1207" s="5" t="s">
        <v>3206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5" t="s">
        <v>2526</v>
      </c>
      <c r="B1209" s="6"/>
      <c r="C1209" s="6"/>
      <c r="D1209" s="6"/>
      <c r="E1209" s="7"/>
    </row>
    <row r="1210" hidden="1">
      <c r="A1210" s="10"/>
      <c r="B1210" s="11"/>
      <c r="C1210" s="11"/>
      <c r="D1210" s="11"/>
      <c r="E1210" s="12"/>
    </row>
    <row r="1211" hidden="1">
      <c r="A1211" s="13">
        <v>45768.0</v>
      </c>
      <c r="B1211" s="6"/>
      <c r="C1211" s="50" t="s">
        <v>2527</v>
      </c>
      <c r="D1211" s="15">
        <v>45774.0</v>
      </c>
      <c r="E1211" s="7"/>
    </row>
    <row r="1212" hidden="1">
      <c r="A1212" s="10"/>
      <c r="B1212" s="11"/>
      <c r="C1212" s="16"/>
      <c r="D1212" s="11"/>
      <c r="E1212" s="12"/>
    </row>
    <row r="1213" hidden="1">
      <c r="A1213" s="51" t="s">
        <v>3211</v>
      </c>
      <c r="B1213" s="7"/>
      <c r="C1213" s="16"/>
      <c r="D1213" s="52" t="s">
        <v>3212</v>
      </c>
      <c r="E1213" s="7"/>
    </row>
    <row r="1214" hidden="1">
      <c r="A1214" s="10"/>
      <c r="B1214" s="12"/>
      <c r="C1214" s="16"/>
      <c r="D1214" s="11"/>
      <c r="E1214" s="12"/>
    </row>
    <row r="1215" hidden="1">
      <c r="A1215" s="19" t="s">
        <v>2528</v>
      </c>
      <c r="B1215" s="6"/>
      <c r="C1215" s="6"/>
      <c r="D1215" s="6"/>
      <c r="E1215" s="7"/>
    </row>
    <row r="1216" hidden="1">
      <c r="A1216" s="20" t="s">
        <v>2529</v>
      </c>
      <c r="B1216" s="21" t="s">
        <v>2530</v>
      </c>
      <c r="C1216" s="22" t="s">
        <v>2531</v>
      </c>
      <c r="D1216" s="21" t="s">
        <v>2532</v>
      </c>
      <c r="E1216" s="23" t="s">
        <v>13</v>
      </c>
    </row>
    <row r="1217" hidden="1">
      <c r="A1217" s="53" t="s">
        <v>2533</v>
      </c>
      <c r="B1217" s="25">
        <v>25868.0</v>
      </c>
      <c r="C1217" s="26">
        <v>25870.0</v>
      </c>
      <c r="D1217" s="27">
        <v>2.0</v>
      </c>
      <c r="E1217" s="28"/>
    </row>
    <row r="1218" hidden="1">
      <c r="A1218" s="53" t="s">
        <v>2535</v>
      </c>
      <c r="B1218" s="29">
        <v>9208.0</v>
      </c>
      <c r="C1218" s="26">
        <v>9208.0</v>
      </c>
      <c r="D1218" s="27">
        <v>0.0</v>
      </c>
      <c r="E1218" s="48"/>
    </row>
    <row r="1219" hidden="1">
      <c r="A1219" s="53" t="s">
        <v>2536</v>
      </c>
      <c r="B1219" s="25">
        <v>0.0</v>
      </c>
      <c r="C1219" s="26"/>
      <c r="D1219" s="27">
        <v>0.0</v>
      </c>
      <c r="E1219" s="40"/>
    </row>
    <row r="1220" hidden="1">
      <c r="A1220" s="53" t="s">
        <v>2538</v>
      </c>
      <c r="B1220" s="29">
        <v>501.0</v>
      </c>
      <c r="C1220" s="26">
        <v>501.0</v>
      </c>
      <c r="D1220" s="27">
        <v>0.0</v>
      </c>
      <c r="E1220" s="40"/>
    </row>
    <row r="1221" hidden="1">
      <c r="A1221" s="31" t="s">
        <v>2540</v>
      </c>
      <c r="B1221" s="29">
        <v>0.0</v>
      </c>
      <c r="C1221" s="26"/>
      <c r="D1221" s="27">
        <v>0.0</v>
      </c>
      <c r="E1221" s="48"/>
    </row>
    <row r="1222" hidden="1">
      <c r="A1222" s="31" t="s">
        <v>2541</v>
      </c>
      <c r="B1222" s="29">
        <v>0.0</v>
      </c>
      <c r="C1222" s="26"/>
      <c r="D1222" s="27">
        <v>0.0</v>
      </c>
      <c r="E1222" s="40"/>
    </row>
    <row r="1223" hidden="1">
      <c r="A1223" s="31" t="s">
        <v>2543</v>
      </c>
      <c r="B1223" s="29">
        <v>4050.0</v>
      </c>
      <c r="C1223" s="26">
        <v>4050.0</v>
      </c>
      <c r="D1223" s="27">
        <v>0.0</v>
      </c>
      <c r="E1223" s="28" t="s">
        <v>6073</v>
      </c>
    </row>
    <row r="1224" hidden="1">
      <c r="A1224" s="31" t="s">
        <v>2545</v>
      </c>
      <c r="B1224" s="29">
        <v>3040.0</v>
      </c>
      <c r="C1224" s="26">
        <v>3040.0</v>
      </c>
      <c r="D1224" s="27">
        <v>0.0</v>
      </c>
      <c r="E1224" s="48"/>
    </row>
    <row r="1225" hidden="1">
      <c r="A1225" s="54" t="s">
        <v>2546</v>
      </c>
      <c r="B1225" s="29">
        <v>49686.25</v>
      </c>
      <c r="C1225" s="29">
        <v>49686.25000000003</v>
      </c>
      <c r="D1225" s="27">
        <v>2.9103830456733704E-11</v>
      </c>
      <c r="E1225" s="40"/>
    </row>
    <row r="1226" hidden="1">
      <c r="A1226" s="54" t="s">
        <v>2547</v>
      </c>
      <c r="B1226" s="29">
        <v>28903.0</v>
      </c>
      <c r="C1226" s="55">
        <v>28903.0</v>
      </c>
      <c r="D1226" s="27">
        <v>0.0</v>
      </c>
      <c r="E1226" s="40"/>
    </row>
    <row r="1227" hidden="1">
      <c r="A1227" s="54" t="s">
        <v>2548</v>
      </c>
      <c r="B1227" s="29">
        <v>52338.0</v>
      </c>
      <c r="C1227" s="55">
        <v>52338.0</v>
      </c>
      <c r="D1227" s="27">
        <v>0.0</v>
      </c>
      <c r="E1227" s="40"/>
    </row>
    <row r="1228" hidden="1">
      <c r="A1228" s="54" t="s">
        <v>2549</v>
      </c>
      <c r="B1228" s="29">
        <v>45543.0</v>
      </c>
      <c r="C1228" s="55">
        <v>45543.0</v>
      </c>
      <c r="D1228" s="27">
        <v>0.0</v>
      </c>
      <c r="E1228" s="40"/>
    </row>
    <row r="1229" hidden="1">
      <c r="A1229" s="54" t="s">
        <v>2551</v>
      </c>
      <c r="B1229" s="29">
        <v>751.0</v>
      </c>
      <c r="C1229" s="55">
        <v>751.0</v>
      </c>
      <c r="D1229" s="27">
        <v>0.0</v>
      </c>
      <c r="E1229" s="40"/>
    </row>
    <row r="1230" hidden="1">
      <c r="A1230" s="54" t="s">
        <v>2552</v>
      </c>
      <c r="B1230" s="29">
        <v>11224.0</v>
      </c>
      <c r="C1230" s="55">
        <v>11224.0</v>
      </c>
      <c r="D1230" s="27">
        <v>0.0</v>
      </c>
      <c r="E1230" s="40"/>
    </row>
    <row r="1231" hidden="1">
      <c r="A1231" s="35" t="s">
        <v>2553</v>
      </c>
      <c r="B1231" s="29">
        <v>219888.25</v>
      </c>
      <c r="C1231" s="55">
        <v>219888.2499999999</v>
      </c>
      <c r="D1231" s="27">
        <v>-8.731149137020111E-11</v>
      </c>
      <c r="E1231" s="40"/>
    </row>
    <row r="1232" hidden="1">
      <c r="A1232" s="36" t="s">
        <v>2554</v>
      </c>
      <c r="B1232" s="41">
        <v>-2.9103830456733704E-11</v>
      </c>
      <c r="C1232" s="58">
        <v>2.0000000001164153</v>
      </c>
      <c r="D1232" s="59">
        <v>2.000000000145519</v>
      </c>
      <c r="E1232" s="44"/>
    </row>
    <row r="1233" hidden="1"/>
    <row r="1234" hidden="1"/>
    <row r="1235" hidden="1">
      <c r="A1235" s="5" t="s">
        <v>3206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5" t="s">
        <v>2526</v>
      </c>
      <c r="B1237" s="6"/>
      <c r="C1237" s="6"/>
      <c r="D1237" s="6"/>
      <c r="E1237" s="7"/>
    </row>
    <row r="1238" hidden="1">
      <c r="A1238" s="10"/>
      <c r="B1238" s="11"/>
      <c r="C1238" s="11"/>
      <c r="D1238" s="11"/>
      <c r="E1238" s="12"/>
    </row>
    <row r="1239" hidden="1">
      <c r="A1239" s="13">
        <v>45775.0</v>
      </c>
      <c r="B1239" s="6"/>
      <c r="C1239" s="50" t="s">
        <v>2527</v>
      </c>
      <c r="D1239" s="15">
        <v>45777.0</v>
      </c>
      <c r="E1239" s="7"/>
    </row>
    <row r="1240" hidden="1">
      <c r="A1240" s="10"/>
      <c r="B1240" s="11"/>
      <c r="C1240" s="16"/>
      <c r="D1240" s="11"/>
      <c r="E1240" s="12"/>
    </row>
    <row r="1241" hidden="1">
      <c r="A1241" s="51" t="s">
        <v>3211</v>
      </c>
      <c r="B1241" s="7"/>
      <c r="C1241" s="16"/>
      <c r="D1241" s="52" t="s">
        <v>3214</v>
      </c>
      <c r="E1241" s="7"/>
    </row>
    <row r="1242" hidden="1">
      <c r="A1242" s="10"/>
      <c r="B1242" s="12"/>
      <c r="C1242" s="16"/>
      <c r="D1242" s="11"/>
      <c r="E1242" s="12"/>
    </row>
    <row r="1243" hidden="1">
      <c r="A1243" s="19" t="s">
        <v>2528</v>
      </c>
      <c r="B1243" s="6"/>
      <c r="C1243" s="6"/>
      <c r="D1243" s="6"/>
      <c r="E1243" s="7"/>
    </row>
    <row r="1244" hidden="1">
      <c r="A1244" s="20" t="s">
        <v>2529</v>
      </c>
      <c r="B1244" s="21" t="s">
        <v>2530</v>
      </c>
      <c r="C1244" s="22" t="s">
        <v>2531</v>
      </c>
      <c r="D1244" s="21" t="s">
        <v>2532</v>
      </c>
      <c r="E1244" s="23" t="s">
        <v>13</v>
      </c>
    </row>
    <row r="1245" hidden="1">
      <c r="A1245" s="53" t="s">
        <v>2533</v>
      </c>
      <c r="B1245" s="25">
        <v>10493.0</v>
      </c>
      <c r="C1245" s="26">
        <v>10493.0</v>
      </c>
      <c r="D1245" s="27">
        <v>0.0</v>
      </c>
      <c r="E1245" s="28"/>
    </row>
    <row r="1246" hidden="1">
      <c r="A1246" s="53" t="s">
        <v>2535</v>
      </c>
      <c r="B1246" s="29">
        <v>2223.0</v>
      </c>
      <c r="C1246" s="26">
        <v>2223.0</v>
      </c>
      <c r="D1246" s="27">
        <v>0.0</v>
      </c>
      <c r="E1246" s="48"/>
    </row>
    <row r="1247" hidden="1">
      <c r="A1247" s="53" t="s">
        <v>2536</v>
      </c>
      <c r="B1247" s="25">
        <v>0.0</v>
      </c>
      <c r="C1247" s="26"/>
      <c r="D1247" s="27">
        <v>0.0</v>
      </c>
      <c r="E1247" s="40"/>
    </row>
    <row r="1248" hidden="1">
      <c r="A1248" s="53" t="s">
        <v>2538</v>
      </c>
      <c r="B1248" s="29">
        <v>500.0</v>
      </c>
      <c r="C1248" s="26">
        <v>500.0</v>
      </c>
      <c r="D1248" s="27">
        <v>0.0</v>
      </c>
      <c r="E1248" s="40"/>
    </row>
    <row r="1249" hidden="1">
      <c r="A1249" s="31" t="s">
        <v>2540</v>
      </c>
      <c r="B1249" s="29">
        <v>0.0</v>
      </c>
      <c r="C1249" s="26"/>
      <c r="D1249" s="27">
        <v>0.0</v>
      </c>
      <c r="E1249" s="48"/>
    </row>
    <row r="1250" hidden="1">
      <c r="A1250" s="31" t="s">
        <v>2541</v>
      </c>
      <c r="B1250" s="29">
        <v>0.0</v>
      </c>
      <c r="C1250" s="26"/>
      <c r="D1250" s="27">
        <v>0.0</v>
      </c>
      <c r="E1250" s="40"/>
    </row>
    <row r="1251" hidden="1">
      <c r="A1251" s="31" t="s">
        <v>2543</v>
      </c>
      <c r="B1251" s="29">
        <v>0.0</v>
      </c>
      <c r="C1251" s="26"/>
      <c r="D1251" s="27">
        <v>0.0</v>
      </c>
      <c r="E1251" s="28"/>
    </row>
    <row r="1252" hidden="1">
      <c r="A1252" s="31" t="s">
        <v>2545</v>
      </c>
      <c r="B1252" s="29">
        <v>560.0</v>
      </c>
      <c r="C1252" s="26">
        <v>560.0</v>
      </c>
      <c r="D1252" s="27">
        <v>0.0</v>
      </c>
      <c r="E1252" s="48"/>
    </row>
    <row r="1253" hidden="1">
      <c r="A1253" s="54" t="s">
        <v>2546</v>
      </c>
      <c r="B1253" s="29">
        <v>18195.0</v>
      </c>
      <c r="C1253" s="29">
        <v>18195.0</v>
      </c>
      <c r="D1253" s="27">
        <v>0.0</v>
      </c>
      <c r="E1253" s="40"/>
    </row>
    <row r="1254" hidden="1">
      <c r="A1254" s="54" t="s">
        <v>2547</v>
      </c>
      <c r="B1254" s="29">
        <v>20500.0</v>
      </c>
      <c r="C1254" s="55">
        <v>20171.0</v>
      </c>
      <c r="D1254" s="27">
        <v>-329.0</v>
      </c>
      <c r="E1254" s="40"/>
    </row>
    <row r="1255" hidden="1">
      <c r="A1255" s="54" t="s">
        <v>2548</v>
      </c>
      <c r="B1255" s="29">
        <v>13703.0</v>
      </c>
      <c r="C1255" s="55">
        <v>13429.0</v>
      </c>
      <c r="D1255" s="27">
        <v>-274.0</v>
      </c>
      <c r="E1255" s="40"/>
    </row>
    <row r="1256" hidden="1">
      <c r="A1256" s="54" t="s">
        <v>2549</v>
      </c>
      <c r="B1256" s="29">
        <v>13464.0</v>
      </c>
      <c r="C1256" s="55">
        <v>13464.0</v>
      </c>
      <c r="D1256" s="27">
        <v>0.0</v>
      </c>
      <c r="E1256" s="40"/>
    </row>
    <row r="1257" hidden="1">
      <c r="A1257" s="54" t="s">
        <v>2551</v>
      </c>
      <c r="B1257" s="29">
        <v>309.0</v>
      </c>
      <c r="C1257" s="55">
        <v>309.0</v>
      </c>
      <c r="D1257" s="27">
        <v>0.0</v>
      </c>
      <c r="E1257" s="40"/>
    </row>
    <row r="1258" hidden="1">
      <c r="A1258" s="54" t="s">
        <v>2552</v>
      </c>
      <c r="B1258" s="29">
        <v>3998.0</v>
      </c>
      <c r="C1258" s="55">
        <v>3998.0</v>
      </c>
      <c r="D1258" s="27">
        <v>0.0</v>
      </c>
      <c r="E1258" s="40"/>
    </row>
    <row r="1259" hidden="1">
      <c r="A1259" s="35" t="s">
        <v>2553</v>
      </c>
      <c r="B1259" s="29">
        <v>79947.6</v>
      </c>
      <c r="C1259" s="55">
        <v>79344.6</v>
      </c>
      <c r="D1259" s="27">
        <v>-603.0</v>
      </c>
      <c r="E1259" s="40"/>
    </row>
    <row r="1260" hidden="1">
      <c r="A1260" s="36" t="s">
        <v>2554</v>
      </c>
      <c r="B1260" s="41">
        <v>-0.5999999999985448</v>
      </c>
      <c r="C1260" s="58">
        <v>-0.6000000000058208</v>
      </c>
      <c r="D1260" s="59">
        <v>-7.275957614183426E-12</v>
      </c>
      <c r="E1260" s="44"/>
    </row>
    <row r="1261" hidden="1"/>
    <row r="1262" hidden="1"/>
    <row r="1263" hidden="1">
      <c r="A1263" s="5" t="s">
        <v>3206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5" t="s">
        <v>2526</v>
      </c>
      <c r="B1265" s="6"/>
      <c r="C1265" s="6"/>
      <c r="D1265" s="6"/>
      <c r="E1265" s="7"/>
    </row>
    <row r="1266" hidden="1">
      <c r="A1266" s="10"/>
      <c r="B1266" s="11"/>
      <c r="C1266" s="11"/>
      <c r="D1266" s="11"/>
      <c r="E1266" s="12"/>
    </row>
    <row r="1267" hidden="1">
      <c r="A1267" s="13">
        <v>45778.0</v>
      </c>
      <c r="B1267" s="6"/>
      <c r="C1267" s="50" t="s">
        <v>2527</v>
      </c>
      <c r="D1267" s="15">
        <v>45781.0</v>
      </c>
      <c r="E1267" s="7"/>
    </row>
    <row r="1268" hidden="1">
      <c r="A1268" s="10"/>
      <c r="B1268" s="11"/>
      <c r="C1268" s="16"/>
      <c r="D1268" s="11"/>
      <c r="E1268" s="12"/>
    </row>
    <row r="1269" hidden="1">
      <c r="A1269" s="51" t="s">
        <v>3267</v>
      </c>
      <c r="B1269" s="7"/>
      <c r="C1269" s="16"/>
      <c r="D1269" s="52" t="s">
        <v>3212</v>
      </c>
      <c r="E1269" s="7"/>
    </row>
    <row r="1270" hidden="1">
      <c r="A1270" s="10"/>
      <c r="B1270" s="12"/>
      <c r="C1270" s="16"/>
      <c r="D1270" s="11"/>
      <c r="E1270" s="12"/>
    </row>
    <row r="1271" hidden="1">
      <c r="A1271" s="19" t="s">
        <v>2528</v>
      </c>
      <c r="B1271" s="6"/>
      <c r="C1271" s="6"/>
      <c r="D1271" s="6"/>
      <c r="E1271" s="7"/>
    </row>
    <row r="1272" hidden="1">
      <c r="A1272" s="20" t="s">
        <v>2529</v>
      </c>
      <c r="B1272" s="21" t="s">
        <v>2530</v>
      </c>
      <c r="C1272" s="22" t="s">
        <v>2531</v>
      </c>
      <c r="D1272" s="21" t="s">
        <v>2532</v>
      </c>
      <c r="E1272" s="23" t="s">
        <v>13</v>
      </c>
    </row>
    <row r="1273" hidden="1">
      <c r="A1273" s="53" t="s">
        <v>2533</v>
      </c>
      <c r="B1273" s="25">
        <v>10369.0</v>
      </c>
      <c r="C1273" s="26">
        <v>10370.0</v>
      </c>
      <c r="D1273" s="27">
        <v>1.0</v>
      </c>
      <c r="E1273" s="28"/>
    </row>
    <row r="1274" hidden="1">
      <c r="A1274" s="53" t="s">
        <v>2535</v>
      </c>
      <c r="B1274" s="29">
        <v>8339.0</v>
      </c>
      <c r="C1274" s="26">
        <v>8339.0</v>
      </c>
      <c r="D1274" s="27">
        <v>0.0</v>
      </c>
      <c r="E1274" s="48"/>
    </row>
    <row r="1275" hidden="1">
      <c r="A1275" s="53" t="s">
        <v>2536</v>
      </c>
      <c r="B1275" s="25">
        <v>280.0</v>
      </c>
      <c r="C1275" s="26">
        <v>280.0</v>
      </c>
      <c r="D1275" s="27">
        <v>0.0</v>
      </c>
      <c r="E1275" s="40"/>
    </row>
    <row r="1276" hidden="1">
      <c r="A1276" s="53" t="s">
        <v>2538</v>
      </c>
      <c r="B1276" s="29">
        <v>500.0</v>
      </c>
      <c r="C1276" s="26">
        <v>500.0</v>
      </c>
      <c r="D1276" s="27">
        <v>0.0</v>
      </c>
      <c r="E1276" s="40"/>
    </row>
    <row r="1277" hidden="1">
      <c r="A1277" s="31" t="s">
        <v>2540</v>
      </c>
      <c r="B1277" s="29">
        <v>0.0</v>
      </c>
      <c r="C1277" s="26"/>
      <c r="D1277" s="27">
        <v>0.0</v>
      </c>
      <c r="E1277" s="48"/>
    </row>
    <row r="1278" hidden="1">
      <c r="A1278" s="31" t="s">
        <v>2541</v>
      </c>
      <c r="B1278" s="29">
        <v>0.0</v>
      </c>
      <c r="C1278" s="26"/>
      <c r="D1278" s="27">
        <v>0.0</v>
      </c>
      <c r="E1278" s="40"/>
    </row>
    <row r="1279" hidden="1">
      <c r="A1279" s="31" t="s">
        <v>2543</v>
      </c>
      <c r="B1279" s="29">
        <v>4747.0</v>
      </c>
      <c r="C1279" s="26">
        <v>4747.0</v>
      </c>
      <c r="D1279" s="27">
        <v>0.0</v>
      </c>
      <c r="E1279" s="28" t="s">
        <v>6074</v>
      </c>
    </row>
    <row r="1280" hidden="1">
      <c r="A1280" s="31" t="s">
        <v>2545</v>
      </c>
      <c r="B1280" s="29">
        <v>1960.0</v>
      </c>
      <c r="C1280" s="26">
        <v>1960.0</v>
      </c>
      <c r="D1280" s="27">
        <v>0.0</v>
      </c>
      <c r="E1280" s="48"/>
    </row>
    <row r="1281" hidden="1">
      <c r="A1281" s="54" t="s">
        <v>2546</v>
      </c>
      <c r="B1281" s="29">
        <v>28464.0</v>
      </c>
      <c r="C1281" s="29">
        <v>28464.0</v>
      </c>
      <c r="D1281" s="27">
        <v>0.0</v>
      </c>
      <c r="E1281" s="40"/>
    </row>
    <row r="1282" hidden="1">
      <c r="A1282" s="54" t="s">
        <v>2547</v>
      </c>
      <c r="B1282" s="29">
        <v>20801.0</v>
      </c>
      <c r="C1282" s="55">
        <v>20801.0</v>
      </c>
      <c r="D1282" s="27">
        <v>0.0</v>
      </c>
      <c r="E1282" s="40"/>
    </row>
    <row r="1283" hidden="1">
      <c r="A1283" s="54" t="s">
        <v>2548</v>
      </c>
      <c r="B1283" s="29">
        <v>32351.0</v>
      </c>
      <c r="C1283" s="55">
        <v>32351.0</v>
      </c>
      <c r="D1283" s="27">
        <v>0.0</v>
      </c>
      <c r="E1283" s="40"/>
    </row>
    <row r="1284" hidden="1">
      <c r="A1284" s="54" t="s">
        <v>2549</v>
      </c>
      <c r="B1284" s="29">
        <v>28381.0</v>
      </c>
      <c r="C1284" s="55">
        <v>28381.0</v>
      </c>
      <c r="D1284" s="27">
        <v>0.0</v>
      </c>
      <c r="E1284" s="40"/>
    </row>
    <row r="1285" hidden="1">
      <c r="A1285" s="54" t="s">
        <v>2551</v>
      </c>
      <c r="B1285" s="29">
        <v>0.0</v>
      </c>
      <c r="C1285" s="55">
        <v>0.0</v>
      </c>
      <c r="D1285" s="27">
        <v>0.0</v>
      </c>
      <c r="E1285" s="40"/>
    </row>
    <row r="1286" hidden="1">
      <c r="A1286" s="54" t="s">
        <v>2552</v>
      </c>
      <c r="B1286" s="29">
        <v>6492.0</v>
      </c>
      <c r="C1286" s="55">
        <v>6492.0</v>
      </c>
      <c r="D1286" s="27">
        <v>0.0</v>
      </c>
      <c r="E1286" s="40"/>
    </row>
    <row r="1287" hidden="1">
      <c r="A1287" s="35" t="s">
        <v>2553</v>
      </c>
      <c r="B1287" s="29">
        <v>136192.45</v>
      </c>
      <c r="C1287" s="55">
        <v>136302.45</v>
      </c>
      <c r="D1287" s="27">
        <v>110.0</v>
      </c>
      <c r="E1287" s="40"/>
    </row>
    <row r="1288" hidden="1">
      <c r="A1288" s="36" t="s">
        <v>2554</v>
      </c>
      <c r="B1288" s="41">
        <v>-0.4500000000007276</v>
      </c>
      <c r="C1288" s="58">
        <v>-109.45000000001164</v>
      </c>
      <c r="D1288" s="59">
        <v>-109.00000000001091</v>
      </c>
      <c r="E1288" s="44"/>
    </row>
    <row r="1289" hidden="1"/>
    <row r="1290" hidden="1"/>
    <row r="1291" hidden="1">
      <c r="A1291" s="5" t="s">
        <v>3206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5" t="s">
        <v>2526</v>
      </c>
      <c r="B1293" s="6"/>
      <c r="C1293" s="6"/>
      <c r="D1293" s="6"/>
      <c r="E1293" s="7"/>
    </row>
    <row r="1294" hidden="1">
      <c r="A1294" s="10"/>
      <c r="B1294" s="11"/>
      <c r="C1294" s="11"/>
      <c r="D1294" s="11"/>
      <c r="E1294" s="12"/>
    </row>
    <row r="1295" hidden="1">
      <c r="A1295" s="13">
        <v>45782.0</v>
      </c>
      <c r="B1295" s="6"/>
      <c r="C1295" s="50" t="s">
        <v>2527</v>
      </c>
      <c r="D1295" s="15">
        <v>45788.0</v>
      </c>
      <c r="E1295" s="7"/>
    </row>
    <row r="1296" hidden="1">
      <c r="A1296" s="10"/>
      <c r="B1296" s="11"/>
      <c r="C1296" s="16"/>
      <c r="D1296" s="11"/>
      <c r="E1296" s="12"/>
    </row>
    <row r="1297" hidden="1">
      <c r="A1297" s="51" t="s">
        <v>3211</v>
      </c>
      <c r="B1297" s="7"/>
      <c r="C1297" s="16"/>
      <c r="D1297" s="52" t="s">
        <v>3212</v>
      </c>
      <c r="E1297" s="7"/>
    </row>
    <row r="1298" hidden="1">
      <c r="A1298" s="10"/>
      <c r="B1298" s="12"/>
      <c r="C1298" s="16"/>
      <c r="D1298" s="11"/>
      <c r="E1298" s="12"/>
    </row>
    <row r="1299" hidden="1">
      <c r="A1299" s="19" t="s">
        <v>2528</v>
      </c>
      <c r="B1299" s="6"/>
      <c r="C1299" s="6"/>
      <c r="D1299" s="6"/>
      <c r="E1299" s="7"/>
    </row>
    <row r="1300" hidden="1">
      <c r="A1300" s="20" t="s">
        <v>2529</v>
      </c>
      <c r="B1300" s="21" t="s">
        <v>2530</v>
      </c>
      <c r="C1300" s="22" t="s">
        <v>2531</v>
      </c>
      <c r="D1300" s="21" t="s">
        <v>2532</v>
      </c>
      <c r="E1300" s="23" t="s">
        <v>13</v>
      </c>
    </row>
    <row r="1301" hidden="1">
      <c r="A1301" s="53" t="s">
        <v>2533</v>
      </c>
      <c r="B1301" s="25">
        <v>24342.0</v>
      </c>
      <c r="C1301" s="26">
        <v>24342.0</v>
      </c>
      <c r="D1301" s="27">
        <v>0.0</v>
      </c>
      <c r="E1301" s="28"/>
    </row>
    <row r="1302" hidden="1">
      <c r="A1302" s="53" t="s">
        <v>2535</v>
      </c>
      <c r="B1302" s="29">
        <v>8624.0</v>
      </c>
      <c r="C1302" s="26">
        <v>8624.0</v>
      </c>
      <c r="D1302" s="27">
        <v>0.0</v>
      </c>
      <c r="E1302" s="48"/>
    </row>
    <row r="1303" hidden="1">
      <c r="A1303" s="53" t="s">
        <v>2536</v>
      </c>
      <c r="B1303" s="25">
        <v>300.0</v>
      </c>
      <c r="C1303" s="26">
        <v>300.0</v>
      </c>
      <c r="D1303" s="27">
        <v>0.0</v>
      </c>
      <c r="E1303" s="40"/>
    </row>
    <row r="1304" hidden="1">
      <c r="A1304" s="53" t="s">
        <v>2538</v>
      </c>
      <c r="B1304" s="29">
        <v>500.0</v>
      </c>
      <c r="C1304" s="26">
        <v>501.0</v>
      </c>
      <c r="D1304" s="27">
        <v>1.0</v>
      </c>
      <c r="E1304" s="40"/>
    </row>
    <row r="1305" hidden="1">
      <c r="A1305" s="31" t="s">
        <v>2540</v>
      </c>
      <c r="B1305" s="29">
        <v>0.0</v>
      </c>
      <c r="C1305" s="26"/>
      <c r="D1305" s="27">
        <v>0.0</v>
      </c>
      <c r="E1305" s="48"/>
    </row>
    <row r="1306" hidden="1">
      <c r="A1306" s="31" t="s">
        <v>2541</v>
      </c>
      <c r="B1306" s="29">
        <v>0.0</v>
      </c>
      <c r="C1306" s="26"/>
      <c r="D1306" s="27">
        <v>0.0</v>
      </c>
      <c r="E1306" s="40"/>
    </row>
    <row r="1307" hidden="1">
      <c r="A1307" s="31" t="s">
        <v>2543</v>
      </c>
      <c r="B1307" s="29">
        <v>4412.0</v>
      </c>
      <c r="C1307" s="26">
        <v>4412.0</v>
      </c>
      <c r="D1307" s="27">
        <v>0.0</v>
      </c>
      <c r="E1307" s="28" t="s">
        <v>6075</v>
      </c>
    </row>
    <row r="1308" hidden="1">
      <c r="A1308" s="31" t="s">
        <v>2545</v>
      </c>
      <c r="B1308" s="29">
        <v>3280.0</v>
      </c>
      <c r="C1308" s="26">
        <v>3280.0</v>
      </c>
      <c r="D1308" s="27">
        <v>0.0</v>
      </c>
      <c r="E1308" s="48"/>
    </row>
    <row r="1309" hidden="1">
      <c r="A1309" s="54" t="s">
        <v>2546</v>
      </c>
      <c r="B1309" s="29">
        <v>52571.0</v>
      </c>
      <c r="C1309" s="29">
        <v>52571.0</v>
      </c>
      <c r="D1309" s="27">
        <v>0.0</v>
      </c>
      <c r="E1309" s="40"/>
    </row>
    <row r="1310" hidden="1">
      <c r="A1310" s="54" t="s">
        <v>2547</v>
      </c>
      <c r="B1310" s="29">
        <v>39050.0</v>
      </c>
      <c r="C1310" s="55">
        <v>39050.0</v>
      </c>
      <c r="D1310" s="27">
        <v>0.0</v>
      </c>
      <c r="E1310" s="40"/>
    </row>
    <row r="1311" hidden="1">
      <c r="A1311" s="54" t="s">
        <v>2548</v>
      </c>
      <c r="B1311" s="29">
        <v>47258.0</v>
      </c>
      <c r="C1311" s="55">
        <v>47258.0</v>
      </c>
      <c r="D1311" s="27">
        <v>0.0</v>
      </c>
      <c r="E1311" s="40"/>
    </row>
    <row r="1312" hidden="1">
      <c r="A1312" s="54" t="s">
        <v>2549</v>
      </c>
      <c r="B1312" s="29">
        <v>38846.0</v>
      </c>
      <c r="C1312" s="55">
        <v>38846.0</v>
      </c>
      <c r="D1312" s="27">
        <v>0.0</v>
      </c>
      <c r="E1312" s="40"/>
    </row>
    <row r="1313" hidden="1">
      <c r="A1313" s="54" t="s">
        <v>2551</v>
      </c>
      <c r="B1313" s="29">
        <v>677.0</v>
      </c>
      <c r="C1313" s="55">
        <v>677.0</v>
      </c>
      <c r="D1313" s="27">
        <v>0.0</v>
      </c>
      <c r="E1313" s="40"/>
    </row>
    <row r="1314" hidden="1">
      <c r="A1314" s="54" t="s">
        <v>2552</v>
      </c>
      <c r="B1314" s="29">
        <v>10487.0</v>
      </c>
      <c r="C1314" s="55">
        <v>10487.0</v>
      </c>
      <c r="D1314" s="27">
        <v>0.0</v>
      </c>
      <c r="E1314" s="40"/>
    </row>
    <row r="1315" hidden="1">
      <c r="A1315" s="35" t="s">
        <v>2553</v>
      </c>
      <c r="B1315" s="29">
        <v>220139.0</v>
      </c>
      <c r="C1315" s="55">
        <v>220139.0</v>
      </c>
      <c r="D1315" s="27">
        <v>0.0</v>
      </c>
      <c r="E1315" s="40"/>
    </row>
    <row r="1316" hidden="1">
      <c r="A1316" s="36" t="s">
        <v>2554</v>
      </c>
      <c r="B1316" s="41">
        <v>-279.0</v>
      </c>
      <c r="C1316" s="58">
        <v>-278.0</v>
      </c>
      <c r="D1316" s="59">
        <v>1.0</v>
      </c>
      <c r="E1316" s="44"/>
    </row>
    <row r="1317" hidden="1"/>
    <row r="1318" hidden="1"/>
    <row r="1319" hidden="1">
      <c r="A1319" s="5" t="s">
        <v>3206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5" t="s">
        <v>2526</v>
      </c>
      <c r="B1321" s="6"/>
      <c r="C1321" s="6"/>
      <c r="D1321" s="6"/>
      <c r="E1321" s="7"/>
    </row>
    <row r="1322" hidden="1">
      <c r="A1322" s="10"/>
      <c r="B1322" s="11"/>
      <c r="C1322" s="11"/>
      <c r="D1322" s="11"/>
      <c r="E1322" s="12"/>
    </row>
    <row r="1323" hidden="1">
      <c r="A1323" s="13">
        <v>45789.0</v>
      </c>
      <c r="B1323" s="6"/>
      <c r="C1323" s="50" t="s">
        <v>2527</v>
      </c>
      <c r="D1323" s="15">
        <v>45795.0</v>
      </c>
      <c r="E1323" s="7"/>
    </row>
    <row r="1324" hidden="1">
      <c r="A1324" s="10"/>
      <c r="B1324" s="11"/>
      <c r="C1324" s="16"/>
      <c r="D1324" s="11"/>
      <c r="E1324" s="12"/>
    </row>
    <row r="1325" hidden="1">
      <c r="A1325" s="51" t="s">
        <v>3211</v>
      </c>
      <c r="B1325" s="7"/>
      <c r="C1325" s="16"/>
      <c r="D1325" s="52" t="s">
        <v>3212</v>
      </c>
      <c r="E1325" s="7"/>
    </row>
    <row r="1326" hidden="1">
      <c r="A1326" s="10"/>
      <c r="B1326" s="12"/>
      <c r="C1326" s="16"/>
      <c r="D1326" s="11"/>
      <c r="E1326" s="12"/>
    </row>
    <row r="1327" hidden="1">
      <c r="A1327" s="19" t="s">
        <v>2528</v>
      </c>
      <c r="B1327" s="6"/>
      <c r="C1327" s="6"/>
      <c r="D1327" s="6"/>
      <c r="E1327" s="7"/>
    </row>
    <row r="1328" hidden="1">
      <c r="A1328" s="20" t="s">
        <v>2529</v>
      </c>
      <c r="B1328" s="21" t="s">
        <v>2530</v>
      </c>
      <c r="C1328" s="22" t="s">
        <v>2531</v>
      </c>
      <c r="D1328" s="21" t="s">
        <v>2532</v>
      </c>
      <c r="E1328" s="23" t="s">
        <v>13</v>
      </c>
    </row>
    <row r="1329" hidden="1">
      <c r="A1329" s="53" t="s">
        <v>2533</v>
      </c>
      <c r="B1329" s="25">
        <v>30161.0</v>
      </c>
      <c r="C1329" s="26">
        <v>30161.0</v>
      </c>
      <c r="D1329" s="27">
        <v>0.0</v>
      </c>
      <c r="E1329" s="28"/>
    </row>
    <row r="1330" hidden="1">
      <c r="A1330" s="53" t="s">
        <v>2535</v>
      </c>
      <c r="B1330" s="29">
        <v>6661.0</v>
      </c>
      <c r="C1330" s="26">
        <v>6661.0</v>
      </c>
      <c r="D1330" s="27">
        <v>0.0</v>
      </c>
      <c r="E1330" s="48"/>
    </row>
    <row r="1331" hidden="1">
      <c r="A1331" s="53" t="s">
        <v>2536</v>
      </c>
      <c r="B1331" s="25">
        <v>785.0</v>
      </c>
      <c r="C1331" s="26">
        <v>785.0</v>
      </c>
      <c r="D1331" s="27">
        <v>0.0</v>
      </c>
      <c r="E1331" s="40"/>
    </row>
    <row r="1332" hidden="1">
      <c r="A1332" s="53" t="s">
        <v>2538</v>
      </c>
      <c r="B1332" s="29">
        <v>1000.0</v>
      </c>
      <c r="C1332" s="26">
        <v>1002.0</v>
      </c>
      <c r="D1332" s="27">
        <v>2.0</v>
      </c>
      <c r="E1332" s="40"/>
    </row>
    <row r="1333" hidden="1">
      <c r="A1333" s="31" t="s">
        <v>2540</v>
      </c>
      <c r="B1333" s="29">
        <v>0.0</v>
      </c>
      <c r="C1333" s="26"/>
      <c r="D1333" s="27">
        <v>0.0</v>
      </c>
      <c r="E1333" s="48"/>
    </row>
    <row r="1334" hidden="1">
      <c r="A1334" s="31" t="s">
        <v>2541</v>
      </c>
      <c r="B1334" s="29">
        <v>0.0</v>
      </c>
      <c r="C1334" s="26"/>
      <c r="D1334" s="27">
        <v>0.0</v>
      </c>
      <c r="E1334" s="40"/>
    </row>
    <row r="1335" hidden="1">
      <c r="A1335" s="31" t="s">
        <v>2543</v>
      </c>
      <c r="B1335" s="29">
        <v>0.0</v>
      </c>
      <c r="C1335" s="26"/>
      <c r="D1335" s="27">
        <v>0.0</v>
      </c>
      <c r="E1335" s="28"/>
    </row>
    <row r="1336" hidden="1">
      <c r="A1336" s="31" t="s">
        <v>2545</v>
      </c>
      <c r="B1336" s="29">
        <v>1320.0</v>
      </c>
      <c r="C1336" s="26">
        <v>1320.0</v>
      </c>
      <c r="D1336" s="27">
        <v>0.0</v>
      </c>
      <c r="E1336" s="48"/>
    </row>
    <row r="1337" hidden="1">
      <c r="A1337" s="54" t="s">
        <v>2546</v>
      </c>
      <c r="B1337" s="29">
        <v>57768.0</v>
      </c>
      <c r="C1337" s="29">
        <v>57768.0</v>
      </c>
      <c r="D1337" s="27">
        <v>0.0</v>
      </c>
      <c r="E1337" s="40"/>
    </row>
    <row r="1338" hidden="1">
      <c r="A1338" s="54" t="s">
        <v>2547</v>
      </c>
      <c r="B1338" s="29">
        <v>39918.0</v>
      </c>
      <c r="C1338" s="55">
        <v>39918.0</v>
      </c>
      <c r="D1338" s="27">
        <v>0.0</v>
      </c>
      <c r="E1338" s="40"/>
    </row>
    <row r="1339" hidden="1">
      <c r="A1339" s="54" t="s">
        <v>2548</v>
      </c>
      <c r="B1339" s="29">
        <v>48389.0</v>
      </c>
      <c r="C1339" s="55">
        <v>48389.0</v>
      </c>
      <c r="D1339" s="27">
        <v>0.0</v>
      </c>
      <c r="E1339" s="40"/>
    </row>
    <row r="1340" hidden="1">
      <c r="A1340" s="54" t="s">
        <v>2549</v>
      </c>
      <c r="B1340" s="29">
        <v>41876.0</v>
      </c>
      <c r="C1340" s="55">
        <v>41876.0</v>
      </c>
      <c r="D1340" s="27">
        <v>0.0</v>
      </c>
      <c r="E1340" s="40"/>
    </row>
    <row r="1341" hidden="1">
      <c r="A1341" s="54" t="s">
        <v>2551</v>
      </c>
      <c r="B1341" s="29">
        <v>448.0</v>
      </c>
      <c r="C1341" s="55">
        <v>448.0</v>
      </c>
      <c r="D1341" s="27">
        <v>0.0</v>
      </c>
      <c r="E1341" s="40"/>
    </row>
    <row r="1342" hidden="1">
      <c r="A1342" s="54" t="s">
        <v>2552</v>
      </c>
      <c r="B1342" s="29">
        <v>9062.0</v>
      </c>
      <c r="C1342" s="55">
        <v>9062.0</v>
      </c>
      <c r="D1342" s="27">
        <v>0.0</v>
      </c>
      <c r="E1342" s="40"/>
    </row>
    <row r="1343" hidden="1">
      <c r="A1343" s="35" t="s">
        <v>2553</v>
      </c>
      <c r="B1343" s="29">
        <v>228325.5</v>
      </c>
      <c r="C1343" s="55">
        <v>228325.5</v>
      </c>
      <c r="D1343" s="27">
        <v>0.0</v>
      </c>
      <c r="E1343" s="40"/>
    </row>
    <row r="1344" hidden="1">
      <c r="A1344" s="36" t="s">
        <v>2554</v>
      </c>
      <c r="B1344" s="41">
        <v>0.5</v>
      </c>
      <c r="C1344" s="58">
        <v>2.5</v>
      </c>
      <c r="D1344" s="59">
        <v>2.0</v>
      </c>
      <c r="E1344" s="44"/>
    </row>
    <row r="1345" hidden="1"/>
    <row r="1346" hidden="1"/>
    <row r="1347" hidden="1">
      <c r="A1347" s="5" t="s">
        <v>3206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5" t="s">
        <v>2526</v>
      </c>
      <c r="B1349" s="6"/>
      <c r="C1349" s="6"/>
      <c r="D1349" s="6"/>
      <c r="E1349" s="7"/>
    </row>
    <row r="1350" hidden="1">
      <c r="A1350" s="10"/>
      <c r="B1350" s="11"/>
      <c r="C1350" s="11"/>
      <c r="D1350" s="11"/>
      <c r="E1350" s="12"/>
    </row>
    <row r="1351" hidden="1">
      <c r="A1351" s="13">
        <v>45796.0</v>
      </c>
      <c r="B1351" s="6"/>
      <c r="C1351" s="50" t="s">
        <v>2527</v>
      </c>
      <c r="D1351" s="15">
        <v>45802.0</v>
      </c>
      <c r="E1351" s="7"/>
    </row>
    <row r="1352" hidden="1">
      <c r="A1352" s="10"/>
      <c r="B1352" s="11"/>
      <c r="C1352" s="16"/>
      <c r="D1352" s="11"/>
      <c r="E1352" s="12"/>
    </row>
    <row r="1353" hidden="1">
      <c r="A1353" s="51" t="s">
        <v>3211</v>
      </c>
      <c r="B1353" s="7"/>
      <c r="C1353" s="16"/>
      <c r="D1353" s="52" t="s">
        <v>3212</v>
      </c>
      <c r="E1353" s="7"/>
    </row>
    <row r="1354" hidden="1">
      <c r="A1354" s="10"/>
      <c r="B1354" s="12"/>
      <c r="C1354" s="16"/>
      <c r="D1354" s="11"/>
      <c r="E1354" s="12"/>
    </row>
    <row r="1355" hidden="1">
      <c r="A1355" s="19" t="s">
        <v>2528</v>
      </c>
      <c r="B1355" s="6"/>
      <c r="C1355" s="6"/>
      <c r="D1355" s="6"/>
      <c r="E1355" s="7"/>
    </row>
    <row r="1356" hidden="1">
      <c r="A1356" s="20" t="s">
        <v>2529</v>
      </c>
      <c r="B1356" s="21" t="s">
        <v>2530</v>
      </c>
      <c r="C1356" s="22" t="s">
        <v>2531</v>
      </c>
      <c r="D1356" s="21" t="s">
        <v>2532</v>
      </c>
      <c r="E1356" s="23" t="s">
        <v>13</v>
      </c>
    </row>
    <row r="1357" hidden="1">
      <c r="A1357" s="53" t="s">
        <v>2533</v>
      </c>
      <c r="B1357" s="25">
        <v>29289.0</v>
      </c>
      <c r="C1357" s="26">
        <v>29290.0</v>
      </c>
      <c r="D1357" s="27">
        <v>1.0</v>
      </c>
      <c r="E1357" s="28"/>
    </row>
    <row r="1358" hidden="1">
      <c r="A1358" s="53" t="s">
        <v>2535</v>
      </c>
      <c r="B1358" s="29">
        <v>9656.0</v>
      </c>
      <c r="C1358" s="26">
        <v>9656.0</v>
      </c>
      <c r="D1358" s="27">
        <v>0.0</v>
      </c>
      <c r="E1358" s="48"/>
    </row>
    <row r="1359" hidden="1">
      <c r="A1359" s="53" t="s">
        <v>2536</v>
      </c>
      <c r="B1359" s="25">
        <v>0.0</v>
      </c>
      <c r="C1359" s="26"/>
      <c r="D1359" s="27">
        <v>0.0</v>
      </c>
      <c r="E1359" s="40"/>
    </row>
    <row r="1360" hidden="1">
      <c r="A1360" s="53" t="s">
        <v>2538</v>
      </c>
      <c r="B1360" s="29">
        <v>1007.0</v>
      </c>
      <c r="C1360" s="26">
        <v>1007.0</v>
      </c>
      <c r="D1360" s="27">
        <v>0.0</v>
      </c>
      <c r="E1360" s="40"/>
    </row>
    <row r="1361" hidden="1">
      <c r="A1361" s="31" t="s">
        <v>2540</v>
      </c>
      <c r="B1361" s="29">
        <v>0.0</v>
      </c>
      <c r="C1361" s="26"/>
      <c r="D1361" s="27">
        <v>0.0</v>
      </c>
      <c r="E1361" s="48"/>
    </row>
    <row r="1362" hidden="1">
      <c r="A1362" s="31" t="s">
        <v>2541</v>
      </c>
      <c r="B1362" s="29">
        <v>0.0</v>
      </c>
      <c r="C1362" s="26"/>
      <c r="D1362" s="27">
        <v>0.0</v>
      </c>
      <c r="E1362" s="40"/>
    </row>
    <row r="1363" hidden="1">
      <c r="A1363" s="31" t="s">
        <v>2543</v>
      </c>
      <c r="B1363" s="29">
        <v>5000.0</v>
      </c>
      <c r="C1363" s="26">
        <v>5000.0</v>
      </c>
      <c r="D1363" s="27">
        <v>0.0</v>
      </c>
      <c r="E1363" s="28" t="s">
        <v>6076</v>
      </c>
    </row>
    <row r="1364" hidden="1">
      <c r="A1364" s="31" t="s">
        <v>2545</v>
      </c>
      <c r="B1364" s="29">
        <v>1720.0</v>
      </c>
      <c r="C1364" s="26">
        <v>1720.0</v>
      </c>
      <c r="D1364" s="27">
        <v>0.0</v>
      </c>
      <c r="E1364" s="48"/>
    </row>
    <row r="1365" hidden="1">
      <c r="A1365" s="54" t="s">
        <v>2546</v>
      </c>
      <c r="B1365" s="29">
        <v>48210.0</v>
      </c>
      <c r="C1365" s="29">
        <v>48210.0</v>
      </c>
      <c r="D1365" s="27">
        <v>0.0</v>
      </c>
      <c r="E1365" s="40"/>
    </row>
    <row r="1366" hidden="1">
      <c r="A1366" s="54" t="s">
        <v>2547</v>
      </c>
      <c r="B1366" s="29">
        <v>36683.0</v>
      </c>
      <c r="C1366" s="55">
        <v>36683.0</v>
      </c>
      <c r="D1366" s="27">
        <v>0.0</v>
      </c>
      <c r="E1366" s="40"/>
    </row>
    <row r="1367" hidden="1">
      <c r="A1367" s="54" t="s">
        <v>2548</v>
      </c>
      <c r="B1367" s="29">
        <v>55963.0</v>
      </c>
      <c r="C1367" s="55">
        <v>55963.0</v>
      </c>
      <c r="D1367" s="27">
        <v>0.0</v>
      </c>
      <c r="E1367" s="40"/>
    </row>
    <row r="1368" hidden="1">
      <c r="A1368" s="54" t="s">
        <v>2549</v>
      </c>
      <c r="B1368" s="29">
        <v>39313.0</v>
      </c>
      <c r="C1368" s="55">
        <v>39313.0</v>
      </c>
      <c r="D1368" s="27">
        <v>0.0</v>
      </c>
      <c r="E1368" s="40"/>
    </row>
    <row r="1369" hidden="1">
      <c r="A1369" s="54" t="s">
        <v>2551</v>
      </c>
      <c r="B1369" s="29">
        <v>1484.0</v>
      </c>
      <c r="C1369" s="55">
        <v>1484.0</v>
      </c>
      <c r="D1369" s="27">
        <v>0.0</v>
      </c>
      <c r="E1369" s="40"/>
    </row>
    <row r="1370" hidden="1">
      <c r="A1370" s="54" t="s">
        <v>2552</v>
      </c>
      <c r="B1370" s="29">
        <v>10227.0</v>
      </c>
      <c r="C1370" s="55">
        <v>10227.0</v>
      </c>
      <c r="D1370" s="27">
        <v>0.0</v>
      </c>
      <c r="E1370" s="40"/>
    </row>
    <row r="1371" hidden="1">
      <c r="A1371" s="35" t="s">
        <v>2553</v>
      </c>
      <c r="B1371" s="29">
        <v>228324.5</v>
      </c>
      <c r="C1371" s="55">
        <v>228324.5</v>
      </c>
      <c r="D1371" s="27">
        <v>0.0</v>
      </c>
      <c r="E1371" s="40"/>
    </row>
    <row r="1372" hidden="1">
      <c r="A1372" s="36" t="s">
        <v>2554</v>
      </c>
      <c r="B1372" s="41">
        <v>0.5</v>
      </c>
      <c r="C1372" s="58">
        <v>1.5</v>
      </c>
      <c r="D1372" s="59">
        <v>1.0</v>
      </c>
      <c r="E1372" s="44"/>
    </row>
    <row r="1373" hidden="1"/>
    <row r="1374" hidden="1"/>
    <row r="1375" hidden="1">
      <c r="A1375" s="5" t="s">
        <v>3206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5" t="s">
        <v>2526</v>
      </c>
      <c r="B1377" s="6"/>
      <c r="C1377" s="6"/>
      <c r="D1377" s="6"/>
      <c r="E1377" s="7"/>
    </row>
    <row r="1378" hidden="1">
      <c r="A1378" s="10"/>
      <c r="B1378" s="11"/>
      <c r="C1378" s="11"/>
      <c r="D1378" s="11"/>
      <c r="E1378" s="12"/>
    </row>
    <row r="1379" hidden="1">
      <c r="A1379" s="13">
        <v>45803.0</v>
      </c>
      <c r="B1379" s="6"/>
      <c r="C1379" s="50" t="s">
        <v>2527</v>
      </c>
      <c r="D1379" s="15">
        <v>45808.0</v>
      </c>
      <c r="E1379" s="7"/>
    </row>
    <row r="1380" hidden="1">
      <c r="A1380" s="10"/>
      <c r="B1380" s="11"/>
      <c r="C1380" s="16"/>
      <c r="D1380" s="11"/>
      <c r="E1380" s="12"/>
    </row>
    <row r="1381" hidden="1">
      <c r="A1381" s="51" t="s">
        <v>3211</v>
      </c>
      <c r="B1381" s="7"/>
      <c r="C1381" s="16"/>
      <c r="D1381" s="52" t="s">
        <v>3220</v>
      </c>
      <c r="E1381" s="7"/>
    </row>
    <row r="1382" hidden="1">
      <c r="A1382" s="10"/>
      <c r="B1382" s="12"/>
      <c r="C1382" s="16"/>
      <c r="D1382" s="11"/>
      <c r="E1382" s="12"/>
    </row>
    <row r="1383" hidden="1">
      <c r="A1383" s="19" t="s">
        <v>2528</v>
      </c>
      <c r="B1383" s="6"/>
      <c r="C1383" s="6"/>
      <c r="D1383" s="6"/>
      <c r="E1383" s="7"/>
    </row>
    <row r="1384" hidden="1">
      <c r="A1384" s="20" t="s">
        <v>2529</v>
      </c>
      <c r="B1384" s="21" t="s">
        <v>2530</v>
      </c>
      <c r="C1384" s="22" t="s">
        <v>2531</v>
      </c>
      <c r="D1384" s="21" t="s">
        <v>2532</v>
      </c>
      <c r="E1384" s="23" t="s">
        <v>13</v>
      </c>
    </row>
    <row r="1385" hidden="1">
      <c r="A1385" s="53" t="s">
        <v>2533</v>
      </c>
      <c r="B1385" s="25">
        <v>22710.0</v>
      </c>
      <c r="C1385" s="26">
        <v>22710.0</v>
      </c>
      <c r="D1385" s="27">
        <v>0.0</v>
      </c>
      <c r="E1385" s="28"/>
    </row>
    <row r="1386" hidden="1">
      <c r="A1386" s="53" t="s">
        <v>2535</v>
      </c>
      <c r="B1386" s="29">
        <v>9123.0</v>
      </c>
      <c r="C1386" s="26">
        <v>8625.0</v>
      </c>
      <c r="D1386" s="27">
        <v>-498.0</v>
      </c>
      <c r="E1386" s="48"/>
    </row>
    <row r="1387" hidden="1">
      <c r="A1387" s="53" t="s">
        <v>2536</v>
      </c>
      <c r="B1387" s="25">
        <v>0.0</v>
      </c>
      <c r="C1387" s="26"/>
      <c r="D1387" s="27">
        <v>0.0</v>
      </c>
      <c r="E1387" s="40"/>
    </row>
    <row r="1388" hidden="1">
      <c r="A1388" s="53" t="s">
        <v>2538</v>
      </c>
      <c r="B1388" s="29">
        <v>500.0</v>
      </c>
      <c r="C1388" s="26">
        <v>500.0</v>
      </c>
      <c r="D1388" s="27">
        <v>0.0</v>
      </c>
      <c r="E1388" s="40"/>
    </row>
    <row r="1389" hidden="1">
      <c r="A1389" s="31" t="s">
        <v>2540</v>
      </c>
      <c r="B1389" s="29">
        <v>0.0</v>
      </c>
      <c r="C1389" s="26"/>
      <c r="D1389" s="27">
        <v>0.0</v>
      </c>
      <c r="E1389" s="48"/>
    </row>
    <row r="1390" hidden="1">
      <c r="A1390" s="31" t="s">
        <v>2541</v>
      </c>
      <c r="B1390" s="29">
        <v>0.0</v>
      </c>
      <c r="C1390" s="26"/>
      <c r="D1390" s="27">
        <v>0.0</v>
      </c>
      <c r="E1390" s="40"/>
    </row>
    <row r="1391" hidden="1">
      <c r="A1391" s="31" t="s">
        <v>2543</v>
      </c>
      <c r="B1391" s="29">
        <v>0.0</v>
      </c>
      <c r="C1391" s="26"/>
      <c r="D1391" s="27">
        <v>0.0</v>
      </c>
      <c r="E1391" s="28"/>
    </row>
    <row r="1392" hidden="1">
      <c r="A1392" s="31" t="s">
        <v>2545</v>
      </c>
      <c r="B1392" s="29">
        <v>2240.0</v>
      </c>
      <c r="C1392" s="26">
        <v>2240.0</v>
      </c>
      <c r="D1392" s="27">
        <v>0.0</v>
      </c>
      <c r="E1392" s="48"/>
    </row>
    <row r="1393" hidden="1">
      <c r="A1393" s="54" t="s">
        <v>2546</v>
      </c>
      <c r="B1393" s="29">
        <v>40625.0</v>
      </c>
      <c r="C1393" s="29">
        <v>40336.0</v>
      </c>
      <c r="D1393" s="27">
        <v>-289.0</v>
      </c>
      <c r="E1393" s="40"/>
    </row>
    <row r="1394" hidden="1">
      <c r="A1394" s="54" t="s">
        <v>2547</v>
      </c>
      <c r="B1394" s="29">
        <v>30685.0</v>
      </c>
      <c r="C1394" s="55">
        <v>30685.0</v>
      </c>
      <c r="D1394" s="27">
        <v>0.0</v>
      </c>
      <c r="E1394" s="40"/>
    </row>
    <row r="1395" hidden="1">
      <c r="A1395" s="54" t="s">
        <v>2548</v>
      </c>
      <c r="B1395" s="29">
        <v>45457.0</v>
      </c>
      <c r="C1395" s="55">
        <v>45457.0</v>
      </c>
      <c r="D1395" s="27">
        <v>0.0</v>
      </c>
      <c r="E1395" s="40"/>
    </row>
    <row r="1396" hidden="1">
      <c r="A1396" s="54" t="s">
        <v>2549</v>
      </c>
      <c r="B1396" s="29">
        <v>41193.0</v>
      </c>
      <c r="C1396" s="55">
        <v>41193.0</v>
      </c>
      <c r="D1396" s="27">
        <v>0.0</v>
      </c>
      <c r="E1396" s="40"/>
    </row>
    <row r="1397" hidden="1">
      <c r="A1397" s="54" t="s">
        <v>2551</v>
      </c>
      <c r="B1397" s="29">
        <v>946.0</v>
      </c>
      <c r="C1397" s="55">
        <v>946.0</v>
      </c>
      <c r="D1397" s="27">
        <v>0.0</v>
      </c>
      <c r="E1397" s="40"/>
    </row>
    <row r="1398" hidden="1">
      <c r="A1398" s="54" t="s">
        <v>2552</v>
      </c>
      <c r="B1398" s="29">
        <v>11425.0</v>
      </c>
      <c r="C1398" s="55">
        <v>11425.0</v>
      </c>
      <c r="D1398" s="27">
        <v>0.0</v>
      </c>
      <c r="E1398" s="40"/>
    </row>
    <row r="1399" hidden="1">
      <c r="A1399" s="35" t="s">
        <v>2553</v>
      </c>
      <c r="B1399" s="29">
        <v>193478.5</v>
      </c>
      <c r="C1399" s="55">
        <v>193189.5</v>
      </c>
      <c r="D1399" s="27">
        <v>-289.0</v>
      </c>
      <c r="E1399" s="40"/>
    </row>
    <row r="1400" hidden="1">
      <c r="A1400" s="36" t="s">
        <v>2554</v>
      </c>
      <c r="B1400" s="41">
        <v>0.5</v>
      </c>
      <c r="C1400" s="58">
        <v>-497.5</v>
      </c>
      <c r="D1400" s="59">
        <v>-498.0</v>
      </c>
      <c r="E1400" s="44"/>
    </row>
    <row r="1401" hidden="1"/>
    <row r="1402" hidden="1"/>
    <row r="1403" hidden="1">
      <c r="A1403" s="5" t="s">
        <v>3206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5" t="s">
        <v>2526</v>
      </c>
      <c r="B1405" s="6"/>
      <c r="C1405" s="6"/>
      <c r="D1405" s="6"/>
      <c r="E1405" s="7"/>
    </row>
    <row r="1406" hidden="1">
      <c r="A1406" s="10"/>
      <c r="B1406" s="11"/>
      <c r="C1406" s="11"/>
      <c r="D1406" s="11"/>
      <c r="E1406" s="12"/>
    </row>
    <row r="1407" hidden="1">
      <c r="A1407" s="13">
        <v>45809.0</v>
      </c>
      <c r="B1407" s="6"/>
      <c r="C1407" s="50" t="s">
        <v>2527</v>
      </c>
      <c r="D1407" s="15">
        <v>45809.0</v>
      </c>
      <c r="E1407" s="7"/>
    </row>
    <row r="1408" hidden="1">
      <c r="A1408" s="10"/>
      <c r="B1408" s="11"/>
      <c r="C1408" s="16"/>
      <c r="D1408" s="11"/>
      <c r="E1408" s="12"/>
    </row>
    <row r="1409" hidden="1">
      <c r="A1409" s="51" t="s">
        <v>3212</v>
      </c>
      <c r="B1409" s="7"/>
      <c r="C1409" s="16"/>
      <c r="D1409" s="52" t="s">
        <v>3212</v>
      </c>
      <c r="E1409" s="7"/>
    </row>
    <row r="1410" hidden="1">
      <c r="A1410" s="10"/>
      <c r="B1410" s="12"/>
      <c r="C1410" s="16"/>
      <c r="D1410" s="11"/>
      <c r="E1410" s="12"/>
    </row>
    <row r="1411" hidden="1">
      <c r="A1411" s="19" t="s">
        <v>2528</v>
      </c>
      <c r="B1411" s="6"/>
      <c r="C1411" s="6"/>
      <c r="D1411" s="6"/>
      <c r="E1411" s="7"/>
    </row>
    <row r="1412" hidden="1">
      <c r="A1412" s="20" t="s">
        <v>2529</v>
      </c>
      <c r="B1412" s="21" t="s">
        <v>2530</v>
      </c>
      <c r="C1412" s="22" t="s">
        <v>2531</v>
      </c>
      <c r="D1412" s="21" t="s">
        <v>2532</v>
      </c>
      <c r="E1412" s="23" t="s">
        <v>13</v>
      </c>
    </row>
    <row r="1413" hidden="1">
      <c r="A1413" s="53" t="s">
        <v>2533</v>
      </c>
      <c r="B1413" s="25">
        <v>6148.0</v>
      </c>
      <c r="C1413" s="26">
        <v>6150.0</v>
      </c>
      <c r="D1413" s="27">
        <v>2.0</v>
      </c>
      <c r="E1413" s="28"/>
    </row>
    <row r="1414" hidden="1">
      <c r="A1414" s="53" t="s">
        <v>2535</v>
      </c>
      <c r="B1414" s="29">
        <v>817.0</v>
      </c>
      <c r="C1414" s="26">
        <v>817.0</v>
      </c>
      <c r="D1414" s="27">
        <v>0.0</v>
      </c>
      <c r="E1414" s="48"/>
    </row>
    <row r="1415" hidden="1">
      <c r="A1415" s="53" t="s">
        <v>2536</v>
      </c>
      <c r="B1415" s="25">
        <v>0.0</v>
      </c>
      <c r="C1415" s="26"/>
      <c r="D1415" s="27">
        <v>0.0</v>
      </c>
      <c r="E1415" s="40"/>
    </row>
    <row r="1416" hidden="1">
      <c r="A1416" s="53" t="s">
        <v>2538</v>
      </c>
      <c r="B1416" s="29">
        <v>500.0</v>
      </c>
      <c r="C1416" s="26">
        <v>500.0</v>
      </c>
      <c r="D1416" s="27">
        <v>0.0</v>
      </c>
      <c r="E1416" s="40"/>
    </row>
    <row r="1417" hidden="1">
      <c r="A1417" s="31" t="s">
        <v>2540</v>
      </c>
      <c r="B1417" s="29">
        <v>0.0</v>
      </c>
      <c r="C1417" s="26"/>
      <c r="D1417" s="27">
        <v>0.0</v>
      </c>
      <c r="E1417" s="48"/>
    </row>
    <row r="1418" hidden="1">
      <c r="A1418" s="31" t="s">
        <v>2541</v>
      </c>
      <c r="B1418" s="29">
        <v>0.0</v>
      </c>
      <c r="C1418" s="26"/>
      <c r="D1418" s="27">
        <v>0.0</v>
      </c>
      <c r="E1418" s="40"/>
    </row>
    <row r="1419" hidden="1">
      <c r="A1419" s="31" t="s">
        <v>2543</v>
      </c>
      <c r="B1419" s="29">
        <v>0.0</v>
      </c>
      <c r="C1419" s="26"/>
      <c r="D1419" s="27">
        <v>0.0</v>
      </c>
      <c r="E1419" s="28"/>
    </row>
    <row r="1420" hidden="1">
      <c r="A1420" s="31" t="s">
        <v>2545</v>
      </c>
      <c r="B1420" s="29">
        <v>80.0</v>
      </c>
      <c r="C1420" s="26">
        <v>80.0</v>
      </c>
      <c r="D1420" s="27">
        <v>0.0</v>
      </c>
      <c r="E1420" s="48"/>
    </row>
    <row r="1421" hidden="1">
      <c r="A1421" s="54" t="s">
        <v>2546</v>
      </c>
      <c r="B1421" s="29">
        <v>8258.0</v>
      </c>
      <c r="C1421" s="29">
        <v>8258.0</v>
      </c>
      <c r="D1421" s="27">
        <v>0.0</v>
      </c>
      <c r="E1421" s="40"/>
    </row>
    <row r="1422" hidden="1">
      <c r="A1422" s="54" t="s">
        <v>2547</v>
      </c>
      <c r="B1422" s="29">
        <v>3215.0</v>
      </c>
      <c r="C1422" s="55">
        <v>3215.0</v>
      </c>
      <c r="D1422" s="27">
        <v>0.0</v>
      </c>
      <c r="E1422" s="40"/>
    </row>
    <row r="1423" hidden="1">
      <c r="A1423" s="54" t="s">
        <v>2548</v>
      </c>
      <c r="B1423" s="29">
        <v>4450.0</v>
      </c>
      <c r="C1423" s="55">
        <v>4450.0</v>
      </c>
      <c r="D1423" s="27">
        <v>0.0</v>
      </c>
      <c r="E1423" s="40"/>
    </row>
    <row r="1424" hidden="1">
      <c r="A1424" s="54" t="s">
        <v>2549</v>
      </c>
      <c r="B1424" s="29">
        <v>5797.0</v>
      </c>
      <c r="C1424" s="55">
        <v>5797.0</v>
      </c>
      <c r="D1424" s="27">
        <v>0.0</v>
      </c>
      <c r="E1424" s="40"/>
    </row>
    <row r="1425" hidden="1">
      <c r="A1425" s="54" t="s">
        <v>2551</v>
      </c>
      <c r="B1425" s="29">
        <v>0.0</v>
      </c>
      <c r="C1425" s="55">
        <v>0.0</v>
      </c>
      <c r="D1425" s="27">
        <v>0.0</v>
      </c>
      <c r="E1425" s="40"/>
    </row>
    <row r="1426" hidden="1">
      <c r="A1426" s="54" t="s">
        <v>2552</v>
      </c>
      <c r="B1426" s="29">
        <v>1760.0</v>
      </c>
      <c r="C1426" s="55">
        <v>1760.0</v>
      </c>
      <c r="D1426" s="27">
        <v>0.0</v>
      </c>
      <c r="E1426" s="40"/>
    </row>
    <row r="1427" hidden="1">
      <c r="A1427" s="35" t="s">
        <v>2553</v>
      </c>
      <c r="B1427" s="29">
        <v>29265.0</v>
      </c>
      <c r="C1427" s="55">
        <v>29265.0</v>
      </c>
      <c r="D1427" s="27">
        <v>0.0</v>
      </c>
      <c r="E1427" s="40"/>
    </row>
    <row r="1428" hidden="1">
      <c r="A1428" s="36" t="s">
        <v>2554</v>
      </c>
      <c r="B1428" s="41">
        <v>0.0</v>
      </c>
      <c r="C1428" s="58">
        <v>2.0</v>
      </c>
      <c r="D1428" s="59">
        <v>2.0</v>
      </c>
      <c r="E1428" s="44"/>
    </row>
    <row r="1429" hidden="1"/>
    <row r="1430" hidden="1"/>
    <row r="1431" hidden="1">
      <c r="A1431" s="5" t="s">
        <v>3206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5" t="s">
        <v>2526</v>
      </c>
      <c r="B1433" s="6"/>
      <c r="C1433" s="6"/>
      <c r="D1433" s="6"/>
      <c r="E1433" s="7"/>
    </row>
    <row r="1434" hidden="1">
      <c r="A1434" s="10"/>
      <c r="B1434" s="11"/>
      <c r="C1434" s="11"/>
      <c r="D1434" s="11"/>
      <c r="E1434" s="12"/>
    </row>
    <row r="1435" hidden="1">
      <c r="A1435" s="13">
        <v>45810.0</v>
      </c>
      <c r="B1435" s="6"/>
      <c r="C1435" s="50" t="s">
        <v>2527</v>
      </c>
      <c r="D1435" s="15">
        <v>45816.0</v>
      </c>
      <c r="E1435" s="7"/>
    </row>
    <row r="1436" hidden="1">
      <c r="A1436" s="10"/>
      <c r="B1436" s="11"/>
      <c r="C1436" s="16"/>
      <c r="D1436" s="11"/>
      <c r="E1436" s="12"/>
    </row>
    <row r="1437" hidden="1">
      <c r="A1437" s="51" t="s">
        <v>3211</v>
      </c>
      <c r="B1437" s="7"/>
      <c r="C1437" s="16"/>
      <c r="D1437" s="52" t="s">
        <v>3212</v>
      </c>
      <c r="E1437" s="7"/>
    </row>
    <row r="1438" hidden="1">
      <c r="A1438" s="10"/>
      <c r="B1438" s="12"/>
      <c r="C1438" s="16"/>
      <c r="D1438" s="11"/>
      <c r="E1438" s="12"/>
    </row>
    <row r="1439" hidden="1">
      <c r="A1439" s="19" t="s">
        <v>2528</v>
      </c>
      <c r="B1439" s="6"/>
      <c r="C1439" s="6"/>
      <c r="D1439" s="6"/>
      <c r="E1439" s="7"/>
    </row>
    <row r="1440" hidden="1">
      <c r="A1440" s="20" t="s">
        <v>2529</v>
      </c>
      <c r="B1440" s="21" t="s">
        <v>2530</v>
      </c>
      <c r="C1440" s="22" t="s">
        <v>2531</v>
      </c>
      <c r="D1440" s="21" t="s">
        <v>2532</v>
      </c>
      <c r="E1440" s="23" t="s">
        <v>13</v>
      </c>
    </row>
    <row r="1441" hidden="1">
      <c r="A1441" s="53" t="s">
        <v>2533</v>
      </c>
      <c r="B1441" s="25">
        <v>25809.0</v>
      </c>
      <c r="C1441" s="26">
        <v>25810.0</v>
      </c>
      <c r="D1441" s="27">
        <v>1.0</v>
      </c>
      <c r="E1441" s="28"/>
    </row>
    <row r="1442" hidden="1">
      <c r="A1442" s="53" t="s">
        <v>2535</v>
      </c>
      <c r="B1442" s="29">
        <v>9202.0</v>
      </c>
      <c r="C1442" s="26">
        <v>9202.0</v>
      </c>
      <c r="D1442" s="27">
        <v>0.0</v>
      </c>
      <c r="E1442" s="48"/>
    </row>
    <row r="1443" hidden="1">
      <c r="A1443" s="53" t="s">
        <v>2536</v>
      </c>
      <c r="B1443" s="25">
        <v>360.0</v>
      </c>
      <c r="C1443" s="26">
        <v>360.0</v>
      </c>
      <c r="D1443" s="27">
        <v>0.0</v>
      </c>
      <c r="E1443" s="40"/>
    </row>
    <row r="1444" hidden="1">
      <c r="A1444" s="53" t="s">
        <v>2538</v>
      </c>
      <c r="B1444" s="29">
        <v>1500.0</v>
      </c>
      <c r="C1444" s="26">
        <v>1501.0</v>
      </c>
      <c r="D1444" s="27">
        <v>1.0</v>
      </c>
      <c r="E1444" s="40"/>
    </row>
    <row r="1445" hidden="1">
      <c r="A1445" s="31" t="s">
        <v>2540</v>
      </c>
      <c r="B1445" s="29">
        <v>0.0</v>
      </c>
      <c r="C1445" s="26"/>
      <c r="D1445" s="27">
        <v>0.0</v>
      </c>
      <c r="E1445" s="48"/>
    </row>
    <row r="1446" hidden="1">
      <c r="A1446" s="31" t="s">
        <v>2541</v>
      </c>
      <c r="B1446" s="29">
        <v>0.0</v>
      </c>
      <c r="C1446" s="26"/>
      <c r="D1446" s="27">
        <v>0.0</v>
      </c>
      <c r="E1446" s="40"/>
    </row>
    <row r="1447" hidden="1">
      <c r="A1447" s="31" t="s">
        <v>2543</v>
      </c>
      <c r="B1447" s="29">
        <v>0.0</v>
      </c>
      <c r="C1447" s="26"/>
      <c r="D1447" s="27">
        <v>0.0</v>
      </c>
      <c r="E1447" s="28"/>
    </row>
    <row r="1448" hidden="1">
      <c r="A1448" s="31" t="s">
        <v>2545</v>
      </c>
      <c r="B1448" s="29">
        <v>240.0</v>
      </c>
      <c r="C1448" s="26">
        <v>240.0</v>
      </c>
      <c r="D1448" s="27">
        <v>0.0</v>
      </c>
      <c r="E1448" s="48"/>
    </row>
    <row r="1449" hidden="1">
      <c r="A1449" s="54" t="s">
        <v>2546</v>
      </c>
      <c r="B1449" s="29">
        <v>47089.0</v>
      </c>
      <c r="C1449" s="29">
        <v>47089.0</v>
      </c>
      <c r="D1449" s="27">
        <v>0.0</v>
      </c>
      <c r="E1449" s="40"/>
    </row>
    <row r="1450" hidden="1">
      <c r="A1450" s="54" t="s">
        <v>2547</v>
      </c>
      <c r="B1450" s="29">
        <v>45365.0</v>
      </c>
      <c r="C1450" s="55">
        <v>45365.0</v>
      </c>
      <c r="D1450" s="27">
        <v>0.0</v>
      </c>
      <c r="E1450" s="40"/>
    </row>
    <row r="1451" hidden="1">
      <c r="A1451" s="54" t="s">
        <v>2548</v>
      </c>
      <c r="B1451" s="29">
        <v>46391.0</v>
      </c>
      <c r="C1451" s="55">
        <v>46391.0</v>
      </c>
      <c r="D1451" s="27">
        <v>0.0</v>
      </c>
      <c r="E1451" s="40"/>
    </row>
    <row r="1452" hidden="1">
      <c r="A1452" s="54" t="s">
        <v>2549</v>
      </c>
      <c r="B1452" s="29">
        <v>38177.0</v>
      </c>
      <c r="C1452" s="55">
        <v>38177.0</v>
      </c>
      <c r="D1452" s="27">
        <v>0.0</v>
      </c>
      <c r="E1452" s="40"/>
    </row>
    <row r="1453" hidden="1">
      <c r="A1453" s="54" t="s">
        <v>2551</v>
      </c>
      <c r="B1453" s="29">
        <v>649.0</v>
      </c>
      <c r="C1453" s="55">
        <v>649.0</v>
      </c>
      <c r="D1453" s="27">
        <v>0.0</v>
      </c>
      <c r="E1453" s="40"/>
    </row>
    <row r="1454" hidden="1">
      <c r="A1454" s="54" t="s">
        <v>2552</v>
      </c>
      <c r="B1454" s="29">
        <v>10729.0</v>
      </c>
      <c r="C1454" s="55">
        <v>10729.0</v>
      </c>
      <c r="D1454" s="27">
        <v>0.0</v>
      </c>
      <c r="E1454" s="40"/>
    </row>
    <row r="1455" hidden="1">
      <c r="A1455" s="35" t="s">
        <v>2553</v>
      </c>
      <c r="B1455" s="29">
        <v>214782.0</v>
      </c>
      <c r="C1455" s="55">
        <v>214782.0</v>
      </c>
      <c r="D1455" s="27">
        <v>0.0</v>
      </c>
      <c r="E1455" s="40"/>
    </row>
    <row r="1456" hidden="1">
      <c r="A1456" s="36" t="s">
        <v>2554</v>
      </c>
      <c r="B1456" s="41">
        <v>0.0</v>
      </c>
      <c r="C1456" s="58">
        <v>2.0</v>
      </c>
      <c r="D1456" s="59">
        <v>2.0</v>
      </c>
      <c r="E1456" s="44"/>
    </row>
    <row r="1457" hidden="1"/>
    <row r="1458" hidden="1"/>
    <row r="1459" hidden="1">
      <c r="A1459" s="5" t="s">
        <v>3206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5" t="s">
        <v>2526</v>
      </c>
      <c r="B1461" s="6"/>
      <c r="C1461" s="6"/>
      <c r="D1461" s="6"/>
      <c r="E1461" s="7"/>
    </row>
    <row r="1462" hidden="1">
      <c r="A1462" s="10"/>
      <c r="B1462" s="11"/>
      <c r="C1462" s="11"/>
      <c r="D1462" s="11"/>
      <c r="E1462" s="12"/>
    </row>
    <row r="1463" hidden="1">
      <c r="A1463" s="13">
        <v>45817.0</v>
      </c>
      <c r="B1463" s="6"/>
      <c r="C1463" s="50" t="s">
        <v>2527</v>
      </c>
      <c r="D1463" s="15">
        <v>45823.0</v>
      </c>
      <c r="E1463" s="7"/>
    </row>
    <row r="1464" hidden="1">
      <c r="A1464" s="10"/>
      <c r="B1464" s="11"/>
      <c r="C1464" s="16"/>
      <c r="D1464" s="11"/>
      <c r="E1464" s="12"/>
    </row>
    <row r="1465" hidden="1">
      <c r="A1465" s="51" t="s">
        <v>3211</v>
      </c>
      <c r="B1465" s="7"/>
      <c r="C1465" s="16"/>
      <c r="D1465" s="52" t="s">
        <v>3212</v>
      </c>
      <c r="E1465" s="7"/>
    </row>
    <row r="1466" hidden="1">
      <c r="A1466" s="10"/>
      <c r="B1466" s="12"/>
      <c r="C1466" s="16"/>
      <c r="D1466" s="11"/>
      <c r="E1466" s="12"/>
    </row>
    <row r="1467" hidden="1">
      <c r="A1467" s="19" t="s">
        <v>2528</v>
      </c>
      <c r="B1467" s="6"/>
      <c r="C1467" s="6"/>
      <c r="D1467" s="6"/>
      <c r="E1467" s="7"/>
    </row>
    <row r="1468" hidden="1">
      <c r="A1468" s="20" t="s">
        <v>2529</v>
      </c>
      <c r="B1468" s="21" t="s">
        <v>2530</v>
      </c>
      <c r="C1468" s="22" t="s">
        <v>2531</v>
      </c>
      <c r="D1468" s="21" t="s">
        <v>2532</v>
      </c>
      <c r="E1468" s="23" t="s">
        <v>13</v>
      </c>
    </row>
    <row r="1469" hidden="1">
      <c r="A1469" s="53" t="s">
        <v>2533</v>
      </c>
      <c r="B1469" s="25">
        <v>30853.0</v>
      </c>
      <c r="C1469" s="26">
        <v>30853.0</v>
      </c>
      <c r="D1469" s="27">
        <v>0.0</v>
      </c>
      <c r="E1469" s="28"/>
    </row>
    <row r="1470" hidden="1">
      <c r="A1470" s="53" t="s">
        <v>2535</v>
      </c>
      <c r="B1470" s="29">
        <v>8763.0</v>
      </c>
      <c r="C1470" s="26">
        <v>8763.0</v>
      </c>
      <c r="D1470" s="27">
        <v>0.0</v>
      </c>
      <c r="E1470" s="48"/>
    </row>
    <row r="1471" hidden="1">
      <c r="A1471" s="53" t="s">
        <v>2536</v>
      </c>
      <c r="B1471" s="25">
        <v>440.0</v>
      </c>
      <c r="C1471" s="26">
        <v>440.0</v>
      </c>
      <c r="D1471" s="27">
        <v>0.0</v>
      </c>
      <c r="E1471" s="40"/>
    </row>
    <row r="1472" hidden="1">
      <c r="A1472" s="53" t="s">
        <v>2538</v>
      </c>
      <c r="B1472" s="29">
        <v>500.0</v>
      </c>
      <c r="C1472" s="26">
        <v>500.0</v>
      </c>
      <c r="D1472" s="27">
        <v>0.0</v>
      </c>
      <c r="E1472" s="40"/>
    </row>
    <row r="1473" hidden="1">
      <c r="A1473" s="31" t="s">
        <v>2540</v>
      </c>
      <c r="B1473" s="29">
        <v>440.0</v>
      </c>
      <c r="C1473" s="26"/>
      <c r="D1473" s="27">
        <v>-440.0</v>
      </c>
      <c r="E1473" s="48"/>
    </row>
    <row r="1474" hidden="1">
      <c r="A1474" s="31" t="s">
        <v>2541</v>
      </c>
      <c r="B1474" s="29">
        <v>0.0</v>
      </c>
      <c r="C1474" s="26"/>
      <c r="D1474" s="27">
        <v>0.0</v>
      </c>
      <c r="E1474" s="40"/>
    </row>
    <row r="1475" hidden="1">
      <c r="A1475" s="31" t="s">
        <v>2543</v>
      </c>
      <c r="B1475" s="29">
        <v>2520.0</v>
      </c>
      <c r="C1475" s="26">
        <v>2520.0</v>
      </c>
      <c r="D1475" s="27">
        <v>0.0</v>
      </c>
      <c r="E1475" s="28" t="s">
        <v>6077</v>
      </c>
    </row>
    <row r="1476" hidden="1">
      <c r="A1476" s="31" t="s">
        <v>2545</v>
      </c>
      <c r="B1476" s="29">
        <v>2360.0</v>
      </c>
      <c r="C1476" s="26">
        <v>2800.0</v>
      </c>
      <c r="D1476" s="27">
        <v>440.0</v>
      </c>
      <c r="E1476" s="48"/>
    </row>
    <row r="1477" hidden="1">
      <c r="A1477" s="54" t="s">
        <v>2546</v>
      </c>
      <c r="B1477" s="29">
        <v>38206.0</v>
      </c>
      <c r="C1477" s="29">
        <v>38206.0</v>
      </c>
      <c r="D1477" s="27">
        <v>0.0</v>
      </c>
      <c r="E1477" s="40"/>
    </row>
    <row r="1478" hidden="1">
      <c r="A1478" s="54" t="s">
        <v>2547</v>
      </c>
      <c r="B1478" s="29">
        <v>37131.0</v>
      </c>
      <c r="C1478" s="55">
        <v>37131.0</v>
      </c>
      <c r="D1478" s="27">
        <v>0.0</v>
      </c>
      <c r="E1478" s="40"/>
    </row>
    <row r="1479" hidden="1">
      <c r="A1479" s="54" t="s">
        <v>2548</v>
      </c>
      <c r="B1479" s="29">
        <v>49905.0</v>
      </c>
      <c r="C1479" s="55">
        <v>49905.0</v>
      </c>
      <c r="D1479" s="27">
        <v>0.0</v>
      </c>
      <c r="E1479" s="40"/>
    </row>
    <row r="1480" hidden="1">
      <c r="A1480" s="54" t="s">
        <v>2549</v>
      </c>
      <c r="B1480" s="29">
        <v>48027.0</v>
      </c>
      <c r="C1480" s="55">
        <v>48027.0</v>
      </c>
      <c r="D1480" s="27">
        <v>0.0</v>
      </c>
      <c r="E1480" s="40"/>
    </row>
    <row r="1481" hidden="1">
      <c r="A1481" s="54" t="s">
        <v>2551</v>
      </c>
      <c r="B1481" s="29">
        <v>300.0</v>
      </c>
      <c r="C1481" s="55">
        <v>300.0</v>
      </c>
      <c r="D1481" s="27">
        <v>0.0</v>
      </c>
      <c r="E1481" s="40"/>
    </row>
    <row r="1482" hidden="1">
      <c r="A1482" s="54" t="s">
        <v>2552</v>
      </c>
      <c r="B1482" s="29">
        <v>8261.0</v>
      </c>
      <c r="C1482" s="55">
        <v>8261.0</v>
      </c>
      <c r="D1482" s="27">
        <v>0.0</v>
      </c>
      <c r="E1482" s="40"/>
    </row>
    <row r="1483" hidden="1">
      <c r="A1483" s="35" t="s">
        <v>2553</v>
      </c>
      <c r="B1483" s="29">
        <v>219445.0</v>
      </c>
      <c r="C1483" s="55">
        <v>219445.0</v>
      </c>
      <c r="D1483" s="27">
        <v>0.0</v>
      </c>
      <c r="E1483" s="40"/>
    </row>
    <row r="1484" hidden="1">
      <c r="A1484" s="36" t="s">
        <v>2554</v>
      </c>
      <c r="B1484" s="41">
        <v>0.0</v>
      </c>
      <c r="C1484" s="58">
        <v>0.0</v>
      </c>
      <c r="D1484" s="59">
        <v>0.0</v>
      </c>
      <c r="E1484" s="44"/>
    </row>
    <row r="1485" hidden="1"/>
    <row r="1486" hidden="1"/>
    <row r="1487" hidden="1">
      <c r="A1487" s="5" t="s">
        <v>3206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5" t="s">
        <v>2526</v>
      </c>
      <c r="B1489" s="6"/>
      <c r="C1489" s="6"/>
      <c r="D1489" s="6"/>
      <c r="E1489" s="7"/>
    </row>
    <row r="1490" hidden="1">
      <c r="A1490" s="10"/>
      <c r="B1490" s="11"/>
      <c r="C1490" s="11"/>
      <c r="D1490" s="11"/>
      <c r="E1490" s="12"/>
    </row>
    <row r="1491" hidden="1">
      <c r="A1491" s="13">
        <v>45824.0</v>
      </c>
      <c r="B1491" s="6"/>
      <c r="C1491" s="50" t="s">
        <v>2527</v>
      </c>
      <c r="D1491" s="15">
        <v>45830.0</v>
      </c>
      <c r="E1491" s="7"/>
    </row>
    <row r="1492" hidden="1">
      <c r="A1492" s="10"/>
      <c r="B1492" s="11"/>
      <c r="C1492" s="16"/>
      <c r="D1492" s="11"/>
      <c r="E1492" s="12"/>
    </row>
    <row r="1493" hidden="1">
      <c r="A1493" s="51" t="s">
        <v>3211</v>
      </c>
      <c r="B1493" s="7"/>
      <c r="C1493" s="16"/>
      <c r="D1493" s="52" t="s">
        <v>3212</v>
      </c>
      <c r="E1493" s="7"/>
    </row>
    <row r="1494" hidden="1">
      <c r="A1494" s="10"/>
      <c r="B1494" s="12"/>
      <c r="C1494" s="16"/>
      <c r="D1494" s="11"/>
      <c r="E1494" s="12"/>
    </row>
    <row r="1495" hidden="1">
      <c r="A1495" s="19" t="s">
        <v>2528</v>
      </c>
      <c r="B1495" s="6"/>
      <c r="C1495" s="6"/>
      <c r="D1495" s="6"/>
      <c r="E1495" s="7"/>
    </row>
    <row r="1496" hidden="1">
      <c r="A1496" s="20" t="s">
        <v>2529</v>
      </c>
      <c r="B1496" s="21" t="s">
        <v>2530</v>
      </c>
      <c r="C1496" s="22" t="s">
        <v>2531</v>
      </c>
      <c r="D1496" s="21" t="s">
        <v>2532</v>
      </c>
      <c r="E1496" s="23" t="s">
        <v>13</v>
      </c>
    </row>
    <row r="1497" hidden="1">
      <c r="A1497" s="53" t="s">
        <v>2533</v>
      </c>
      <c r="B1497" s="25">
        <v>24008.0</v>
      </c>
      <c r="C1497" s="26">
        <v>24010.0</v>
      </c>
      <c r="D1497" s="27">
        <v>2.0</v>
      </c>
      <c r="E1497" s="28"/>
    </row>
    <row r="1498" hidden="1">
      <c r="A1498" s="53" t="s">
        <v>2535</v>
      </c>
      <c r="B1498" s="29">
        <v>7668.0</v>
      </c>
      <c r="C1498" s="26">
        <v>7668.0</v>
      </c>
      <c r="D1498" s="27">
        <v>0.0</v>
      </c>
      <c r="E1498" s="48"/>
    </row>
    <row r="1499" hidden="1">
      <c r="A1499" s="53" t="s">
        <v>2536</v>
      </c>
      <c r="B1499" s="25">
        <v>0.0</v>
      </c>
      <c r="C1499" s="26"/>
      <c r="D1499" s="27">
        <v>0.0</v>
      </c>
      <c r="E1499" s="40"/>
    </row>
    <row r="1500" hidden="1">
      <c r="A1500" s="53" t="s">
        <v>2538</v>
      </c>
      <c r="B1500" s="29">
        <v>500.0</v>
      </c>
      <c r="C1500" s="26">
        <v>500.0</v>
      </c>
      <c r="D1500" s="27">
        <v>0.0</v>
      </c>
      <c r="E1500" s="40"/>
    </row>
    <row r="1501" hidden="1">
      <c r="A1501" s="31" t="s">
        <v>2540</v>
      </c>
      <c r="B1501" s="29">
        <v>240.0</v>
      </c>
      <c r="C1501" s="26">
        <v>240.0</v>
      </c>
      <c r="D1501" s="27">
        <v>0.0</v>
      </c>
      <c r="E1501" s="48"/>
    </row>
    <row r="1502" hidden="1">
      <c r="A1502" s="31" t="s">
        <v>2541</v>
      </c>
      <c r="B1502" s="29">
        <v>0.0</v>
      </c>
      <c r="C1502" s="26"/>
      <c r="D1502" s="27">
        <v>0.0</v>
      </c>
      <c r="E1502" s="40"/>
    </row>
    <row r="1503" hidden="1">
      <c r="A1503" s="31" t="s">
        <v>2543</v>
      </c>
      <c r="B1503" s="29">
        <v>0.0</v>
      </c>
      <c r="C1503" s="26"/>
      <c r="D1503" s="27">
        <v>0.0</v>
      </c>
      <c r="E1503" s="28"/>
    </row>
    <row r="1504" hidden="1">
      <c r="A1504" s="31" t="s">
        <v>2545</v>
      </c>
      <c r="B1504" s="29">
        <v>2760.0</v>
      </c>
      <c r="C1504" s="26">
        <v>2760.0</v>
      </c>
      <c r="D1504" s="27">
        <v>0.0</v>
      </c>
      <c r="E1504" s="48"/>
    </row>
    <row r="1505" hidden="1">
      <c r="A1505" s="54" t="s">
        <v>2546</v>
      </c>
      <c r="B1505" s="29">
        <v>45194.0</v>
      </c>
      <c r="C1505" s="29">
        <v>45194.0</v>
      </c>
      <c r="D1505" s="27">
        <v>0.0</v>
      </c>
      <c r="E1505" s="40"/>
    </row>
    <row r="1506" hidden="1">
      <c r="A1506" s="54" t="s">
        <v>2547</v>
      </c>
      <c r="B1506" s="29">
        <v>36329.0</v>
      </c>
      <c r="C1506" s="55">
        <v>35965.0</v>
      </c>
      <c r="D1506" s="27">
        <v>-364.0</v>
      </c>
      <c r="E1506" s="40"/>
    </row>
    <row r="1507" hidden="1">
      <c r="A1507" s="54" t="s">
        <v>2548</v>
      </c>
      <c r="B1507" s="29">
        <v>52527.0</v>
      </c>
      <c r="C1507" s="55">
        <v>52081.0</v>
      </c>
      <c r="D1507" s="27">
        <v>-446.0</v>
      </c>
      <c r="E1507" s="40"/>
    </row>
    <row r="1508" hidden="1">
      <c r="A1508" s="54" t="s">
        <v>2549</v>
      </c>
      <c r="B1508" s="29">
        <v>51650.0</v>
      </c>
      <c r="C1508" s="55">
        <v>51650.0</v>
      </c>
      <c r="D1508" s="27">
        <v>0.0</v>
      </c>
      <c r="E1508" s="40"/>
    </row>
    <row r="1509" hidden="1">
      <c r="A1509" s="54" t="s">
        <v>2551</v>
      </c>
      <c r="B1509" s="29">
        <v>1261.0</v>
      </c>
      <c r="C1509" s="55">
        <v>1261.0</v>
      </c>
      <c r="D1509" s="27">
        <v>0.0</v>
      </c>
      <c r="E1509" s="40"/>
    </row>
    <row r="1510" hidden="1">
      <c r="A1510" s="54" t="s">
        <v>2552</v>
      </c>
      <c r="B1510" s="29">
        <v>9759.0</v>
      </c>
      <c r="C1510" s="55">
        <v>9759.0</v>
      </c>
      <c r="D1510" s="27">
        <v>0.0</v>
      </c>
      <c r="E1510" s="40"/>
    </row>
    <row r="1511" hidden="1">
      <c r="A1511" s="35" t="s">
        <v>2553</v>
      </c>
      <c r="B1511" s="29">
        <v>222071.5</v>
      </c>
      <c r="C1511" s="55">
        <v>221261.5</v>
      </c>
      <c r="D1511" s="27">
        <v>-810.0</v>
      </c>
      <c r="E1511" s="40"/>
    </row>
    <row r="1512" hidden="1">
      <c r="A1512" s="36" t="s">
        <v>2554</v>
      </c>
      <c r="B1512" s="41">
        <v>65.5</v>
      </c>
      <c r="C1512" s="58">
        <v>67.5</v>
      </c>
      <c r="D1512" s="59">
        <v>2.0</v>
      </c>
      <c r="E1512" s="44"/>
    </row>
    <row r="1513" hidden="1"/>
    <row r="1514" hidden="1"/>
    <row r="1515" hidden="1">
      <c r="A1515" s="5" t="s">
        <v>3206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5" t="s">
        <v>2526</v>
      </c>
      <c r="B1517" s="6"/>
      <c r="C1517" s="6"/>
      <c r="D1517" s="6"/>
      <c r="E1517" s="7"/>
    </row>
    <row r="1518" hidden="1">
      <c r="A1518" s="10"/>
      <c r="B1518" s="11"/>
      <c r="C1518" s="11"/>
      <c r="D1518" s="11"/>
      <c r="E1518" s="12"/>
    </row>
    <row r="1519" hidden="1">
      <c r="A1519" s="13">
        <v>45831.0</v>
      </c>
      <c r="B1519" s="6"/>
      <c r="C1519" s="50" t="s">
        <v>2527</v>
      </c>
      <c r="D1519" s="15">
        <v>45838.0</v>
      </c>
      <c r="E1519" s="7"/>
    </row>
    <row r="1520" hidden="1">
      <c r="A1520" s="10"/>
      <c r="B1520" s="11"/>
      <c r="C1520" s="16"/>
      <c r="D1520" s="11"/>
      <c r="E1520" s="12"/>
    </row>
    <row r="1521" hidden="1">
      <c r="A1521" s="51" t="s">
        <v>3211</v>
      </c>
      <c r="B1521" s="7"/>
      <c r="C1521" s="16"/>
      <c r="D1521" s="52" t="s">
        <v>3211</v>
      </c>
      <c r="E1521" s="7"/>
    </row>
    <row r="1522" hidden="1">
      <c r="A1522" s="10"/>
      <c r="B1522" s="12"/>
      <c r="C1522" s="16"/>
      <c r="D1522" s="11"/>
      <c r="E1522" s="12"/>
    </row>
    <row r="1523" hidden="1">
      <c r="A1523" s="19" t="s">
        <v>2528</v>
      </c>
      <c r="B1523" s="6"/>
      <c r="C1523" s="6"/>
      <c r="D1523" s="6"/>
      <c r="E1523" s="7"/>
    </row>
    <row r="1524" hidden="1">
      <c r="A1524" s="20" t="s">
        <v>2529</v>
      </c>
      <c r="B1524" s="21" t="s">
        <v>2530</v>
      </c>
      <c r="C1524" s="22" t="s">
        <v>2531</v>
      </c>
      <c r="D1524" s="21" t="s">
        <v>2532</v>
      </c>
      <c r="E1524" s="23" t="s">
        <v>13</v>
      </c>
    </row>
    <row r="1525" hidden="1">
      <c r="A1525" s="53" t="s">
        <v>2533</v>
      </c>
      <c r="B1525" s="25">
        <v>36174.0</v>
      </c>
      <c r="C1525" s="26">
        <v>36175.0</v>
      </c>
      <c r="D1525" s="27">
        <v>1.0</v>
      </c>
      <c r="E1525" s="28"/>
    </row>
    <row r="1526" hidden="1">
      <c r="A1526" s="53" t="s">
        <v>2535</v>
      </c>
      <c r="B1526" s="29">
        <v>7086.0</v>
      </c>
      <c r="C1526" s="26">
        <v>7086.0</v>
      </c>
      <c r="D1526" s="27">
        <v>0.0</v>
      </c>
      <c r="E1526" s="48"/>
    </row>
    <row r="1527" hidden="1">
      <c r="A1527" s="53" t="s">
        <v>2536</v>
      </c>
      <c r="B1527" s="25">
        <v>360.0</v>
      </c>
      <c r="C1527" s="26">
        <v>360.0</v>
      </c>
      <c r="D1527" s="27">
        <v>0.0</v>
      </c>
      <c r="E1527" s="40"/>
    </row>
    <row r="1528" hidden="1">
      <c r="A1528" s="53" t="s">
        <v>2538</v>
      </c>
      <c r="B1528" s="29">
        <v>0.0</v>
      </c>
      <c r="C1528" s="26"/>
      <c r="D1528" s="27">
        <v>0.0</v>
      </c>
      <c r="E1528" s="40"/>
    </row>
    <row r="1529" hidden="1">
      <c r="A1529" s="31" t="s">
        <v>2540</v>
      </c>
      <c r="B1529" s="29">
        <v>0.0</v>
      </c>
      <c r="C1529" s="26"/>
      <c r="D1529" s="27">
        <v>0.0</v>
      </c>
      <c r="E1529" s="48"/>
    </row>
    <row r="1530" hidden="1">
      <c r="A1530" s="31" t="s">
        <v>2541</v>
      </c>
      <c r="B1530" s="29">
        <v>0.0</v>
      </c>
      <c r="C1530" s="26"/>
      <c r="D1530" s="27">
        <v>0.0</v>
      </c>
      <c r="E1530" s="40"/>
    </row>
    <row r="1531" hidden="1">
      <c r="A1531" s="31" t="s">
        <v>2543</v>
      </c>
      <c r="B1531" s="29">
        <v>6427.0</v>
      </c>
      <c r="C1531" s="26">
        <v>6427.0</v>
      </c>
      <c r="D1531" s="27">
        <v>0.0</v>
      </c>
      <c r="E1531" s="28" t="s">
        <v>6078</v>
      </c>
    </row>
    <row r="1532" hidden="1">
      <c r="A1532" s="31" t="s">
        <v>2545</v>
      </c>
      <c r="B1532" s="29">
        <v>4720.0</v>
      </c>
      <c r="C1532" s="26">
        <v>4720.0</v>
      </c>
      <c r="D1532" s="27">
        <v>0.0</v>
      </c>
      <c r="E1532" s="48"/>
    </row>
    <row r="1533" hidden="1">
      <c r="A1533" s="54" t="s">
        <v>2546</v>
      </c>
      <c r="B1533" s="29">
        <v>44146.8</v>
      </c>
      <c r="C1533" s="29">
        <v>44146.80000000001</v>
      </c>
      <c r="D1533" s="27">
        <v>7.275957614183426E-12</v>
      </c>
      <c r="E1533" s="40"/>
    </row>
    <row r="1534" hidden="1">
      <c r="A1534" s="54" t="s">
        <v>2547</v>
      </c>
      <c r="B1534" s="29">
        <v>45112.0</v>
      </c>
      <c r="C1534" s="55">
        <v>45112.0</v>
      </c>
      <c r="D1534" s="27">
        <v>0.0</v>
      </c>
      <c r="E1534" s="40"/>
    </row>
    <row r="1535" hidden="1">
      <c r="A1535" s="54" t="s">
        <v>2548</v>
      </c>
      <c r="B1535" s="29">
        <v>65365.0</v>
      </c>
      <c r="C1535" s="55">
        <v>65365.0</v>
      </c>
      <c r="D1535" s="27">
        <v>0.0</v>
      </c>
      <c r="E1535" s="40"/>
    </row>
    <row r="1536" hidden="1">
      <c r="A1536" s="54" t="s">
        <v>2549</v>
      </c>
      <c r="B1536" s="29">
        <v>50345.0</v>
      </c>
      <c r="C1536" s="55">
        <v>50345.0</v>
      </c>
      <c r="D1536" s="27">
        <v>0.0</v>
      </c>
      <c r="E1536" s="40"/>
    </row>
    <row r="1537" hidden="1">
      <c r="A1537" s="54" t="s">
        <v>2551</v>
      </c>
      <c r="B1537" s="29">
        <v>573.0</v>
      </c>
      <c r="C1537" s="55">
        <v>573.0</v>
      </c>
      <c r="D1537" s="27">
        <v>0.0</v>
      </c>
      <c r="E1537" s="40"/>
    </row>
    <row r="1538" hidden="1">
      <c r="A1538" s="54" t="s">
        <v>2552</v>
      </c>
      <c r="B1538" s="29">
        <v>14781.0</v>
      </c>
      <c r="C1538" s="55">
        <v>14781.0</v>
      </c>
      <c r="D1538" s="27">
        <v>0.0</v>
      </c>
      <c r="E1538" s="40"/>
    </row>
    <row r="1539" hidden="1">
      <c r="A1539" s="35" t="s">
        <v>2553</v>
      </c>
      <c r="B1539" s="29">
        <v>260309.19999999998</v>
      </c>
      <c r="C1539" s="55">
        <v>260309.19999999998</v>
      </c>
      <c r="D1539" s="27">
        <v>0.0</v>
      </c>
      <c r="E1539" s="40"/>
    </row>
    <row r="1540" hidden="1">
      <c r="A1540" s="36" t="s">
        <v>2554</v>
      </c>
      <c r="B1540" s="41">
        <v>-0.39999999999417923</v>
      </c>
      <c r="C1540" s="58">
        <v>0.6000000000349246</v>
      </c>
      <c r="D1540" s="59">
        <v>1.0000000000291038</v>
      </c>
      <c r="E1540" s="44"/>
    </row>
    <row r="1541" hidden="1"/>
    <row r="1542" hidden="1"/>
    <row r="1543" hidden="1">
      <c r="A1543" s="5" t="s">
        <v>3206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5" t="s">
        <v>2526</v>
      </c>
      <c r="B1545" s="6"/>
      <c r="C1545" s="6"/>
      <c r="D1545" s="6"/>
      <c r="E1545" s="7"/>
    </row>
    <row r="1546" hidden="1">
      <c r="A1546" s="10"/>
      <c r="B1546" s="11"/>
      <c r="C1546" s="11"/>
      <c r="D1546" s="11"/>
      <c r="E1546" s="12"/>
    </row>
    <row r="1547" hidden="1">
      <c r="A1547" s="13">
        <v>45839.0</v>
      </c>
      <c r="B1547" s="6"/>
      <c r="C1547" s="50" t="s">
        <v>2527</v>
      </c>
      <c r="D1547" s="15">
        <v>45844.0</v>
      </c>
      <c r="E1547" s="7"/>
    </row>
    <row r="1548" hidden="1">
      <c r="A1548" s="10"/>
      <c r="B1548" s="11"/>
      <c r="C1548" s="16"/>
      <c r="D1548" s="11"/>
      <c r="E1548" s="12"/>
    </row>
    <row r="1549" hidden="1">
      <c r="A1549" s="51" t="s">
        <v>3213</v>
      </c>
      <c r="B1549" s="7"/>
      <c r="C1549" s="16"/>
      <c r="D1549" s="52" t="s">
        <v>3212</v>
      </c>
      <c r="E1549" s="7"/>
    </row>
    <row r="1550" hidden="1">
      <c r="A1550" s="10"/>
      <c r="B1550" s="12"/>
      <c r="C1550" s="16"/>
      <c r="D1550" s="11"/>
      <c r="E1550" s="12"/>
    </row>
    <row r="1551" hidden="1">
      <c r="A1551" s="19" t="s">
        <v>2528</v>
      </c>
      <c r="B1551" s="6"/>
      <c r="C1551" s="6"/>
      <c r="D1551" s="6"/>
      <c r="E1551" s="7"/>
    </row>
    <row r="1552" hidden="1">
      <c r="A1552" s="20" t="s">
        <v>2529</v>
      </c>
      <c r="B1552" s="21" t="s">
        <v>2530</v>
      </c>
      <c r="C1552" s="22" t="s">
        <v>2531</v>
      </c>
      <c r="D1552" s="21" t="s">
        <v>2532</v>
      </c>
      <c r="E1552" s="23" t="s">
        <v>13</v>
      </c>
    </row>
    <row r="1553" hidden="1">
      <c r="A1553" s="53" t="s">
        <v>2533</v>
      </c>
      <c r="B1553" s="25">
        <v>25644.0</v>
      </c>
      <c r="C1553" s="26">
        <v>25645.0</v>
      </c>
      <c r="D1553" s="27">
        <v>1.0</v>
      </c>
      <c r="E1553" s="28"/>
    </row>
    <row r="1554" hidden="1">
      <c r="A1554" s="53" t="s">
        <v>2535</v>
      </c>
      <c r="B1554" s="29">
        <v>6439.0</v>
      </c>
      <c r="C1554" s="26">
        <v>6439.0</v>
      </c>
      <c r="D1554" s="27">
        <v>0.0</v>
      </c>
      <c r="E1554" s="48"/>
    </row>
    <row r="1555" hidden="1">
      <c r="A1555" s="53" t="s">
        <v>2536</v>
      </c>
      <c r="B1555" s="25">
        <v>240.0</v>
      </c>
      <c r="C1555" s="26">
        <v>240.0</v>
      </c>
      <c r="D1555" s="27">
        <v>0.0</v>
      </c>
      <c r="E1555" s="40"/>
    </row>
    <row r="1556" hidden="1">
      <c r="A1556" s="53" t="s">
        <v>2538</v>
      </c>
      <c r="B1556" s="29">
        <v>504.0</v>
      </c>
      <c r="C1556" s="26">
        <v>504.0</v>
      </c>
      <c r="D1556" s="27">
        <v>0.0</v>
      </c>
      <c r="E1556" s="40"/>
    </row>
    <row r="1557" hidden="1">
      <c r="A1557" s="31" t="s">
        <v>2540</v>
      </c>
      <c r="B1557" s="29">
        <v>0.0</v>
      </c>
      <c r="C1557" s="26"/>
      <c r="D1557" s="27">
        <v>0.0</v>
      </c>
      <c r="E1557" s="48"/>
    </row>
    <row r="1558" hidden="1">
      <c r="A1558" s="31" t="s">
        <v>2541</v>
      </c>
      <c r="B1558" s="29">
        <v>0.0</v>
      </c>
      <c r="C1558" s="26"/>
      <c r="D1558" s="27">
        <v>0.0</v>
      </c>
      <c r="E1558" s="40"/>
    </row>
    <row r="1559" hidden="1">
      <c r="A1559" s="31" t="s">
        <v>2543</v>
      </c>
      <c r="B1559" s="29">
        <v>928.0</v>
      </c>
      <c r="C1559" s="26">
        <v>928.0</v>
      </c>
      <c r="D1559" s="27">
        <v>0.0</v>
      </c>
      <c r="E1559" s="28"/>
    </row>
    <row r="1560" hidden="1">
      <c r="A1560" s="31" t="s">
        <v>2545</v>
      </c>
      <c r="B1560" s="29">
        <v>2960.0</v>
      </c>
      <c r="C1560" s="26">
        <v>2920.0</v>
      </c>
      <c r="D1560" s="27">
        <v>-40.0</v>
      </c>
      <c r="E1560" s="48"/>
    </row>
    <row r="1561" hidden="1">
      <c r="A1561" s="54" t="s">
        <v>2546</v>
      </c>
      <c r="B1561" s="29">
        <v>43188.0</v>
      </c>
      <c r="C1561" s="29">
        <v>43188.0</v>
      </c>
      <c r="D1561" s="27">
        <v>0.0</v>
      </c>
      <c r="E1561" s="40"/>
    </row>
    <row r="1562" hidden="1">
      <c r="A1562" s="54" t="s">
        <v>2547</v>
      </c>
      <c r="B1562" s="29">
        <v>40145.0</v>
      </c>
      <c r="C1562" s="55">
        <v>40145.0</v>
      </c>
      <c r="D1562" s="27">
        <v>0.0</v>
      </c>
      <c r="E1562" s="40"/>
    </row>
    <row r="1563" hidden="1">
      <c r="A1563" s="54" t="s">
        <v>2548</v>
      </c>
      <c r="B1563" s="29">
        <v>35747.0</v>
      </c>
      <c r="C1563" s="55">
        <v>35747.0</v>
      </c>
      <c r="D1563" s="27">
        <v>0.0</v>
      </c>
      <c r="E1563" s="40"/>
    </row>
    <row r="1564" hidden="1">
      <c r="A1564" s="54" t="s">
        <v>2549</v>
      </c>
      <c r="B1564" s="29">
        <v>33611.0</v>
      </c>
      <c r="C1564" s="55">
        <v>33611.0</v>
      </c>
      <c r="D1564" s="27">
        <v>0.0</v>
      </c>
      <c r="E1564" s="40"/>
    </row>
    <row r="1565" hidden="1">
      <c r="A1565" s="54" t="s">
        <v>2551</v>
      </c>
      <c r="B1565" s="29">
        <v>872.0</v>
      </c>
      <c r="C1565" s="55">
        <v>872.0</v>
      </c>
      <c r="D1565" s="27">
        <v>0.0</v>
      </c>
      <c r="E1565" s="40"/>
    </row>
    <row r="1566" hidden="1">
      <c r="A1566" s="54" t="s">
        <v>2552</v>
      </c>
      <c r="B1566" s="29">
        <v>9798.0</v>
      </c>
      <c r="C1566" s="55">
        <v>9798.0</v>
      </c>
      <c r="D1566" s="27">
        <v>0.0</v>
      </c>
      <c r="E1566" s="40"/>
    </row>
    <row r="1567" hidden="1">
      <c r="A1567" s="35" t="s">
        <v>2553</v>
      </c>
      <c r="B1567" s="29">
        <v>190238.0</v>
      </c>
      <c r="C1567" s="55">
        <v>190238.0</v>
      </c>
      <c r="D1567" s="27">
        <v>0.0</v>
      </c>
      <c r="E1567" s="40"/>
    </row>
    <row r="1568" hidden="1">
      <c r="A1568" s="36" t="s">
        <v>2554</v>
      </c>
      <c r="B1568" s="41">
        <v>40.0</v>
      </c>
      <c r="C1568" s="58">
        <v>1.0</v>
      </c>
      <c r="D1568" s="59">
        <v>-39.0</v>
      </c>
      <c r="E1568" s="44"/>
    </row>
    <row r="1569" hidden="1"/>
    <row r="1570" hidden="1"/>
    <row r="1571" hidden="1">
      <c r="A1571" s="5" t="s">
        <v>3206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5" t="s">
        <v>2526</v>
      </c>
      <c r="B1573" s="6"/>
      <c r="C1573" s="6"/>
      <c r="D1573" s="6"/>
      <c r="E1573" s="7"/>
    </row>
    <row r="1574" hidden="1">
      <c r="A1574" s="10"/>
      <c r="B1574" s="11"/>
      <c r="C1574" s="11"/>
      <c r="D1574" s="11"/>
      <c r="E1574" s="12"/>
    </row>
    <row r="1575" hidden="1">
      <c r="A1575" s="13">
        <v>45845.0</v>
      </c>
      <c r="B1575" s="6"/>
      <c r="C1575" s="50" t="s">
        <v>2527</v>
      </c>
      <c r="D1575" s="15">
        <v>45851.0</v>
      </c>
      <c r="E1575" s="7"/>
    </row>
    <row r="1576" hidden="1">
      <c r="A1576" s="10"/>
      <c r="B1576" s="11"/>
      <c r="C1576" s="16"/>
      <c r="D1576" s="11"/>
      <c r="E1576" s="12"/>
    </row>
    <row r="1577" hidden="1">
      <c r="A1577" s="51" t="s">
        <v>3211</v>
      </c>
      <c r="B1577" s="7"/>
      <c r="C1577" s="16"/>
      <c r="D1577" s="52" t="s">
        <v>3212</v>
      </c>
      <c r="E1577" s="7"/>
    </row>
    <row r="1578" hidden="1">
      <c r="A1578" s="10"/>
      <c r="B1578" s="12"/>
      <c r="C1578" s="16"/>
      <c r="D1578" s="11"/>
      <c r="E1578" s="12"/>
    </row>
    <row r="1579" hidden="1">
      <c r="A1579" s="19" t="s">
        <v>2528</v>
      </c>
      <c r="B1579" s="6"/>
      <c r="C1579" s="6"/>
      <c r="D1579" s="6"/>
      <c r="E1579" s="7"/>
    </row>
    <row r="1580" hidden="1">
      <c r="A1580" s="20" t="s">
        <v>2529</v>
      </c>
      <c r="B1580" s="21" t="s">
        <v>2530</v>
      </c>
      <c r="C1580" s="22" t="s">
        <v>2531</v>
      </c>
      <c r="D1580" s="21" t="s">
        <v>2532</v>
      </c>
      <c r="E1580" s="23" t="s">
        <v>13</v>
      </c>
    </row>
    <row r="1581" hidden="1">
      <c r="A1581" s="53" t="s">
        <v>2533</v>
      </c>
      <c r="B1581" s="25">
        <v>29881.0</v>
      </c>
      <c r="C1581" s="26">
        <v>30463.0</v>
      </c>
      <c r="D1581" s="27">
        <v>582.0</v>
      </c>
      <c r="E1581" s="28" t="s">
        <v>6079</v>
      </c>
    </row>
    <row r="1582" hidden="1">
      <c r="A1582" s="53" t="s">
        <v>2535</v>
      </c>
      <c r="B1582" s="29">
        <v>10623.0</v>
      </c>
      <c r="C1582" s="26">
        <v>10623.0</v>
      </c>
      <c r="D1582" s="27">
        <v>0.0</v>
      </c>
      <c r="E1582" s="48"/>
    </row>
    <row r="1583" hidden="1">
      <c r="A1583" s="53" t="s">
        <v>2536</v>
      </c>
      <c r="B1583" s="25">
        <v>180.0</v>
      </c>
      <c r="C1583" s="26">
        <v>180.0</v>
      </c>
      <c r="D1583" s="27">
        <v>0.0</v>
      </c>
      <c r="E1583" s="40"/>
    </row>
    <row r="1584" hidden="1">
      <c r="A1584" s="53" t="s">
        <v>2538</v>
      </c>
      <c r="B1584" s="29">
        <v>500.0</v>
      </c>
      <c r="C1584" s="26">
        <v>500.0</v>
      </c>
      <c r="D1584" s="27">
        <v>0.0</v>
      </c>
      <c r="E1584" s="40"/>
    </row>
    <row r="1585" hidden="1">
      <c r="A1585" s="31" t="s">
        <v>2540</v>
      </c>
      <c r="B1585" s="29">
        <v>0.0</v>
      </c>
      <c r="C1585" s="26"/>
      <c r="D1585" s="27">
        <v>0.0</v>
      </c>
      <c r="E1585" s="48"/>
    </row>
    <row r="1586" hidden="1">
      <c r="A1586" s="31" t="s">
        <v>2541</v>
      </c>
      <c r="B1586" s="29">
        <v>0.0</v>
      </c>
      <c r="C1586" s="26"/>
      <c r="D1586" s="27">
        <v>0.0</v>
      </c>
      <c r="E1586" s="40"/>
    </row>
    <row r="1587" hidden="1">
      <c r="A1587" s="31" t="s">
        <v>2543</v>
      </c>
      <c r="B1587" s="29">
        <v>2380.0</v>
      </c>
      <c r="C1587" s="26">
        <v>2380.0</v>
      </c>
      <c r="D1587" s="27">
        <v>0.0</v>
      </c>
      <c r="E1587" s="28" t="s">
        <v>6080</v>
      </c>
    </row>
    <row r="1588" hidden="1">
      <c r="A1588" s="31" t="s">
        <v>2545</v>
      </c>
      <c r="B1588" s="29">
        <v>3840.0</v>
      </c>
      <c r="C1588" s="26">
        <v>3840.0</v>
      </c>
      <c r="D1588" s="27">
        <v>0.0</v>
      </c>
      <c r="E1588" s="48"/>
    </row>
    <row r="1589" hidden="1">
      <c r="A1589" s="54" t="s">
        <v>2546</v>
      </c>
      <c r="B1589" s="29">
        <v>62956.0</v>
      </c>
      <c r="C1589" s="29">
        <v>62956.0</v>
      </c>
      <c r="D1589" s="27">
        <v>0.0</v>
      </c>
      <c r="E1589" s="40"/>
    </row>
    <row r="1590" hidden="1">
      <c r="A1590" s="54" t="s">
        <v>2547</v>
      </c>
      <c r="B1590" s="29">
        <v>37422.0</v>
      </c>
      <c r="C1590" s="55">
        <v>37950.0</v>
      </c>
      <c r="D1590" s="27">
        <v>528.0</v>
      </c>
      <c r="E1590" s="40"/>
    </row>
    <row r="1591" hidden="1">
      <c r="A1591" s="54" t="s">
        <v>2548</v>
      </c>
      <c r="B1591" s="29">
        <v>40992.0</v>
      </c>
      <c r="C1591" s="55">
        <v>40992.0</v>
      </c>
      <c r="D1591" s="27">
        <v>0.0</v>
      </c>
      <c r="E1591" s="40"/>
    </row>
    <row r="1592" hidden="1">
      <c r="A1592" s="54" t="s">
        <v>2549</v>
      </c>
      <c r="B1592" s="29">
        <v>41581.0</v>
      </c>
      <c r="C1592" s="55">
        <v>41581.0</v>
      </c>
      <c r="D1592" s="27">
        <v>0.0</v>
      </c>
      <c r="E1592" s="40"/>
    </row>
    <row r="1593" hidden="1">
      <c r="A1593" s="54" t="s">
        <v>2551</v>
      </c>
      <c r="B1593" s="29">
        <v>772.0</v>
      </c>
      <c r="C1593" s="55">
        <v>772.0</v>
      </c>
      <c r="D1593" s="27">
        <v>0.0</v>
      </c>
      <c r="E1593" s="40"/>
    </row>
    <row r="1594" hidden="1">
      <c r="A1594" s="54" t="s">
        <v>2552</v>
      </c>
      <c r="B1594" s="29">
        <v>14429.0</v>
      </c>
      <c r="C1594" s="55">
        <v>14429.0</v>
      </c>
      <c r="D1594" s="27">
        <v>0.0</v>
      </c>
      <c r="E1594" s="40"/>
    </row>
    <row r="1595" hidden="1">
      <c r="A1595" s="35" t="s">
        <v>2553</v>
      </c>
      <c r="B1595" s="29">
        <v>231126.5</v>
      </c>
      <c r="C1595" s="55">
        <v>231654.5</v>
      </c>
      <c r="D1595" s="27">
        <v>528.0</v>
      </c>
      <c r="E1595" s="40"/>
    </row>
    <row r="1596" hidden="1">
      <c r="A1596" s="36" t="s">
        <v>2554</v>
      </c>
      <c r="B1596" s="41">
        <v>0.5</v>
      </c>
      <c r="C1596" s="58">
        <v>582.5</v>
      </c>
      <c r="D1596" s="59">
        <v>582.0</v>
      </c>
      <c r="E1596" s="44"/>
    </row>
    <row r="1597" hidden="1"/>
    <row r="1598" hidden="1"/>
    <row r="1599" hidden="1">
      <c r="A1599" s="5" t="s">
        <v>3206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5" t="s">
        <v>2526</v>
      </c>
      <c r="B1601" s="6"/>
      <c r="C1601" s="6"/>
      <c r="D1601" s="6"/>
      <c r="E1601" s="7"/>
    </row>
    <row r="1602" hidden="1">
      <c r="A1602" s="10"/>
      <c r="B1602" s="11"/>
      <c r="C1602" s="11"/>
      <c r="D1602" s="11"/>
      <c r="E1602" s="12"/>
    </row>
    <row r="1603" hidden="1">
      <c r="A1603" s="13">
        <v>45852.0</v>
      </c>
      <c r="B1603" s="6"/>
      <c r="C1603" s="50" t="s">
        <v>2527</v>
      </c>
      <c r="D1603" s="15">
        <v>45858.0</v>
      </c>
      <c r="E1603" s="7"/>
    </row>
    <row r="1604" hidden="1">
      <c r="A1604" s="10"/>
      <c r="B1604" s="11"/>
      <c r="C1604" s="16"/>
      <c r="D1604" s="11"/>
      <c r="E1604" s="12"/>
    </row>
    <row r="1605" hidden="1">
      <c r="A1605" s="51" t="s">
        <v>3211</v>
      </c>
      <c r="B1605" s="7"/>
      <c r="C1605" s="16"/>
      <c r="D1605" s="52" t="s">
        <v>3212</v>
      </c>
      <c r="E1605" s="7"/>
    </row>
    <row r="1606" hidden="1">
      <c r="A1606" s="10"/>
      <c r="B1606" s="12"/>
      <c r="C1606" s="16"/>
      <c r="D1606" s="11"/>
      <c r="E1606" s="12"/>
    </row>
    <row r="1607" hidden="1">
      <c r="A1607" s="19" t="s">
        <v>2528</v>
      </c>
      <c r="B1607" s="6"/>
      <c r="C1607" s="6"/>
      <c r="D1607" s="6"/>
      <c r="E1607" s="7"/>
    </row>
    <row r="1608" hidden="1">
      <c r="A1608" s="20" t="s">
        <v>2529</v>
      </c>
      <c r="B1608" s="21" t="s">
        <v>2530</v>
      </c>
      <c r="C1608" s="22" t="s">
        <v>2531</v>
      </c>
      <c r="D1608" s="21" t="s">
        <v>2532</v>
      </c>
      <c r="E1608" s="23" t="s">
        <v>13</v>
      </c>
    </row>
    <row r="1609" hidden="1">
      <c r="A1609" s="53" t="s">
        <v>2533</v>
      </c>
      <c r="B1609" s="25">
        <v>25104.0</v>
      </c>
      <c r="C1609" s="26">
        <v>25105.0</v>
      </c>
      <c r="D1609" s="27">
        <v>1.0</v>
      </c>
      <c r="E1609" s="28"/>
    </row>
    <row r="1610" hidden="1">
      <c r="A1610" s="53" t="s">
        <v>2535</v>
      </c>
      <c r="B1610" s="29">
        <v>10601.0</v>
      </c>
      <c r="C1610" s="26">
        <v>10601.0</v>
      </c>
      <c r="D1610" s="27">
        <v>0.0</v>
      </c>
      <c r="E1610" s="48"/>
    </row>
    <row r="1611" hidden="1">
      <c r="A1611" s="53" t="s">
        <v>2536</v>
      </c>
      <c r="B1611" s="25">
        <v>540.0</v>
      </c>
      <c r="C1611" s="26">
        <v>540.0</v>
      </c>
      <c r="D1611" s="27">
        <v>0.0</v>
      </c>
      <c r="E1611" s="40"/>
    </row>
    <row r="1612" hidden="1">
      <c r="A1612" s="53" t="s">
        <v>2538</v>
      </c>
      <c r="B1612" s="29">
        <v>500.0</v>
      </c>
      <c r="C1612" s="26">
        <v>500.0</v>
      </c>
      <c r="D1612" s="27">
        <v>0.0</v>
      </c>
      <c r="E1612" s="40"/>
    </row>
    <row r="1613" hidden="1">
      <c r="A1613" s="31" t="s">
        <v>2540</v>
      </c>
      <c r="B1613" s="29">
        <v>80.0</v>
      </c>
      <c r="C1613" s="26"/>
      <c r="D1613" s="27">
        <v>-80.0</v>
      </c>
      <c r="E1613" s="48"/>
    </row>
    <row r="1614" hidden="1">
      <c r="A1614" s="31" t="s">
        <v>2541</v>
      </c>
      <c r="B1614" s="29">
        <v>0.0</v>
      </c>
      <c r="C1614" s="26"/>
      <c r="D1614" s="27">
        <v>0.0</v>
      </c>
      <c r="E1614" s="40"/>
    </row>
    <row r="1615" hidden="1">
      <c r="A1615" s="31" t="s">
        <v>2543</v>
      </c>
      <c r="B1615" s="29">
        <v>1000.0</v>
      </c>
      <c r="C1615" s="26">
        <v>1000.0</v>
      </c>
      <c r="D1615" s="27">
        <v>0.0</v>
      </c>
      <c r="E1615" s="28" t="s">
        <v>6081</v>
      </c>
    </row>
    <row r="1616" hidden="1">
      <c r="A1616" s="31" t="s">
        <v>2545</v>
      </c>
      <c r="B1616" s="29">
        <v>2720.0</v>
      </c>
      <c r="C1616" s="26">
        <v>2800.0</v>
      </c>
      <c r="D1616" s="27">
        <v>80.0</v>
      </c>
      <c r="E1616" s="48"/>
    </row>
    <row r="1617" hidden="1">
      <c r="A1617" s="54" t="s">
        <v>2546</v>
      </c>
      <c r="B1617" s="29">
        <v>59318.0</v>
      </c>
      <c r="C1617" s="29">
        <v>59318.0</v>
      </c>
      <c r="D1617" s="27">
        <v>0.0</v>
      </c>
      <c r="E1617" s="40"/>
    </row>
    <row r="1618" hidden="1">
      <c r="A1618" s="54" t="s">
        <v>2547</v>
      </c>
      <c r="B1618" s="29">
        <v>39123.0</v>
      </c>
      <c r="C1618" s="55">
        <v>39123.0</v>
      </c>
      <c r="D1618" s="27">
        <v>0.0</v>
      </c>
      <c r="E1618" s="40"/>
    </row>
    <row r="1619" hidden="1">
      <c r="A1619" s="54" t="s">
        <v>2548</v>
      </c>
      <c r="B1619" s="29">
        <v>46650.0</v>
      </c>
      <c r="C1619" s="55">
        <v>46650.0</v>
      </c>
      <c r="D1619" s="27">
        <v>0.0</v>
      </c>
      <c r="E1619" s="40"/>
    </row>
    <row r="1620" hidden="1">
      <c r="A1620" s="54" t="s">
        <v>2549</v>
      </c>
      <c r="B1620" s="29">
        <v>50194.0</v>
      </c>
      <c r="C1620" s="55">
        <v>50523.0</v>
      </c>
      <c r="D1620" s="27">
        <v>329.0</v>
      </c>
      <c r="E1620" s="40"/>
    </row>
    <row r="1621" hidden="1">
      <c r="A1621" s="54" t="s">
        <v>2551</v>
      </c>
      <c r="B1621" s="29">
        <v>1610.0</v>
      </c>
      <c r="C1621" s="55">
        <v>1610.0</v>
      </c>
      <c r="D1621" s="27">
        <v>0.0</v>
      </c>
      <c r="E1621" s="40"/>
    </row>
    <row r="1622" hidden="1">
      <c r="A1622" s="54" t="s">
        <v>2552</v>
      </c>
      <c r="B1622" s="29">
        <v>9150.0</v>
      </c>
      <c r="C1622" s="55">
        <v>9150.0</v>
      </c>
      <c r="D1622" s="27">
        <v>0.0</v>
      </c>
      <c r="E1622" s="40"/>
    </row>
    <row r="1623" hidden="1">
      <c r="A1623" s="35" t="s">
        <v>2553</v>
      </c>
      <c r="B1623" s="29">
        <v>237440.0</v>
      </c>
      <c r="C1623" s="55">
        <v>237769.0</v>
      </c>
      <c r="D1623" s="27">
        <v>329.0</v>
      </c>
      <c r="E1623" s="40"/>
    </row>
    <row r="1624" hidden="1">
      <c r="A1624" s="36" t="s">
        <v>2554</v>
      </c>
      <c r="B1624" s="41">
        <v>0.0</v>
      </c>
      <c r="C1624" s="58">
        <v>1.0</v>
      </c>
      <c r="D1624" s="59">
        <v>1.0</v>
      </c>
      <c r="E1624" s="44"/>
    </row>
    <row r="1625" hidden="1"/>
    <row r="1626" hidden="1"/>
    <row r="1627" hidden="1">
      <c r="A1627" s="5" t="s">
        <v>3206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5" t="s">
        <v>2526</v>
      </c>
      <c r="B1629" s="6"/>
      <c r="C1629" s="6"/>
      <c r="D1629" s="6"/>
      <c r="E1629" s="7"/>
    </row>
    <row r="1630" hidden="1">
      <c r="A1630" s="10"/>
      <c r="B1630" s="11"/>
      <c r="C1630" s="11"/>
      <c r="D1630" s="11"/>
      <c r="E1630" s="12"/>
    </row>
    <row r="1631" hidden="1">
      <c r="A1631" s="13">
        <v>45866.0</v>
      </c>
      <c r="B1631" s="6"/>
      <c r="C1631" s="50" t="s">
        <v>2527</v>
      </c>
      <c r="D1631" s="15">
        <v>45869.0</v>
      </c>
      <c r="E1631" s="7"/>
    </row>
    <row r="1632" hidden="1">
      <c r="A1632" s="10"/>
      <c r="B1632" s="11"/>
      <c r="C1632" s="16"/>
      <c r="D1632" s="11"/>
      <c r="E1632" s="12"/>
    </row>
    <row r="1633" hidden="1">
      <c r="A1633" s="51" t="s">
        <v>3211</v>
      </c>
      <c r="B1633" s="7"/>
      <c r="C1633" s="16"/>
      <c r="D1633" s="52" t="s">
        <v>3267</v>
      </c>
      <c r="E1633" s="7"/>
    </row>
    <row r="1634" hidden="1">
      <c r="A1634" s="10"/>
      <c r="B1634" s="12"/>
      <c r="C1634" s="16"/>
      <c r="D1634" s="11"/>
      <c r="E1634" s="12"/>
    </row>
    <row r="1635" hidden="1">
      <c r="A1635" s="19" t="s">
        <v>2528</v>
      </c>
      <c r="B1635" s="6"/>
      <c r="C1635" s="6"/>
      <c r="D1635" s="6"/>
      <c r="E1635" s="7"/>
    </row>
    <row r="1636" hidden="1">
      <c r="A1636" s="20" t="s">
        <v>2529</v>
      </c>
      <c r="B1636" s="21" t="s">
        <v>2530</v>
      </c>
      <c r="C1636" s="22" t="s">
        <v>2531</v>
      </c>
      <c r="D1636" s="21" t="s">
        <v>2532</v>
      </c>
      <c r="E1636" s="23" t="s">
        <v>13</v>
      </c>
    </row>
    <row r="1637" hidden="1">
      <c r="A1637" s="53" t="s">
        <v>2533</v>
      </c>
      <c r="B1637" s="25">
        <v>15019.0</v>
      </c>
      <c r="C1637" s="26">
        <v>15025.0</v>
      </c>
      <c r="D1637" s="27">
        <v>6.0</v>
      </c>
      <c r="E1637" s="28"/>
    </row>
    <row r="1638" hidden="1">
      <c r="A1638" s="53" t="s">
        <v>2535</v>
      </c>
      <c r="B1638" s="29">
        <v>6320.0</v>
      </c>
      <c r="C1638" s="26">
        <v>6320.0</v>
      </c>
      <c r="D1638" s="27">
        <v>0.0</v>
      </c>
      <c r="E1638" s="48"/>
    </row>
    <row r="1639" hidden="1">
      <c r="A1639" s="53" t="s">
        <v>2536</v>
      </c>
      <c r="B1639" s="25">
        <v>0.0</v>
      </c>
      <c r="C1639" s="26"/>
      <c r="D1639" s="27">
        <v>0.0</v>
      </c>
      <c r="E1639" s="40"/>
    </row>
    <row r="1640" hidden="1">
      <c r="A1640" s="53" t="s">
        <v>2538</v>
      </c>
      <c r="B1640" s="29">
        <v>0.0</v>
      </c>
      <c r="C1640" s="26"/>
      <c r="D1640" s="27">
        <v>0.0</v>
      </c>
      <c r="E1640" s="40"/>
    </row>
    <row r="1641" hidden="1">
      <c r="A1641" s="31" t="s">
        <v>2540</v>
      </c>
      <c r="B1641" s="29">
        <v>0.0</v>
      </c>
      <c r="C1641" s="26"/>
      <c r="D1641" s="27">
        <v>0.0</v>
      </c>
      <c r="E1641" s="48"/>
    </row>
    <row r="1642" hidden="1">
      <c r="A1642" s="31" t="s">
        <v>2541</v>
      </c>
      <c r="B1642" s="29">
        <v>0.0</v>
      </c>
      <c r="C1642" s="26"/>
      <c r="D1642" s="27">
        <v>0.0</v>
      </c>
      <c r="E1642" s="40"/>
    </row>
    <row r="1643" hidden="1">
      <c r="A1643" s="31" t="s">
        <v>2543</v>
      </c>
      <c r="B1643" s="29">
        <v>2000.0</v>
      </c>
      <c r="C1643" s="26">
        <v>2000.0</v>
      </c>
      <c r="D1643" s="27">
        <v>0.0</v>
      </c>
      <c r="E1643" s="28" t="s">
        <v>6082</v>
      </c>
    </row>
    <row r="1644" hidden="1">
      <c r="A1644" s="31" t="s">
        <v>2545</v>
      </c>
      <c r="B1644" s="29">
        <v>1720.0</v>
      </c>
      <c r="C1644" s="26">
        <v>1720.0</v>
      </c>
      <c r="D1644" s="27">
        <v>0.0</v>
      </c>
      <c r="E1644" s="48"/>
    </row>
    <row r="1645" hidden="1">
      <c r="A1645" s="54" t="s">
        <v>2546</v>
      </c>
      <c r="B1645" s="29">
        <v>28329.0</v>
      </c>
      <c r="C1645" s="29">
        <v>28329.0</v>
      </c>
      <c r="D1645" s="27">
        <v>0.0</v>
      </c>
      <c r="E1645" s="40"/>
    </row>
    <row r="1646" hidden="1">
      <c r="A1646" s="54" t="s">
        <v>2547</v>
      </c>
      <c r="B1646" s="29">
        <v>19469.0</v>
      </c>
      <c r="C1646" s="55">
        <v>19469.0</v>
      </c>
      <c r="D1646" s="27">
        <v>0.0</v>
      </c>
      <c r="E1646" s="40"/>
    </row>
    <row r="1647" hidden="1">
      <c r="A1647" s="54" t="s">
        <v>2548</v>
      </c>
      <c r="B1647" s="29">
        <v>25131.0</v>
      </c>
      <c r="C1647" s="55">
        <v>25131.0</v>
      </c>
      <c r="D1647" s="27">
        <v>0.0</v>
      </c>
      <c r="E1647" s="40"/>
    </row>
    <row r="1648" hidden="1">
      <c r="A1648" s="54" t="s">
        <v>2549</v>
      </c>
      <c r="B1648" s="29">
        <v>16365.0</v>
      </c>
      <c r="C1648" s="55">
        <v>16365.0</v>
      </c>
      <c r="D1648" s="27">
        <v>0.0</v>
      </c>
      <c r="E1648" s="40"/>
    </row>
    <row r="1649" hidden="1">
      <c r="A1649" s="54" t="s">
        <v>2551</v>
      </c>
      <c r="B1649" s="29">
        <v>349.0</v>
      </c>
      <c r="C1649" s="55">
        <v>349.0</v>
      </c>
      <c r="D1649" s="27">
        <v>0.0</v>
      </c>
      <c r="E1649" s="40"/>
    </row>
    <row r="1650" hidden="1">
      <c r="A1650" s="54" t="s">
        <v>2552</v>
      </c>
      <c r="B1650" s="29">
        <v>7979.0</v>
      </c>
      <c r="C1650" s="55">
        <v>7979.0</v>
      </c>
      <c r="D1650" s="27">
        <v>0.0</v>
      </c>
      <c r="E1650" s="40"/>
    </row>
    <row r="1651" hidden="1">
      <c r="A1651" s="35" t="s">
        <v>2553</v>
      </c>
      <c r="B1651" s="29">
        <v>114701.0</v>
      </c>
      <c r="C1651" s="55">
        <v>115628.0</v>
      </c>
      <c r="D1651" s="27">
        <v>927.0</v>
      </c>
      <c r="E1651" s="40"/>
    </row>
    <row r="1652" hidden="1">
      <c r="A1652" s="36" t="s">
        <v>2554</v>
      </c>
      <c r="B1652" s="41">
        <v>1.0</v>
      </c>
      <c r="C1652" s="58">
        <v>-920.0</v>
      </c>
      <c r="D1652" s="59">
        <v>-921.0</v>
      </c>
      <c r="E1652" s="44"/>
    </row>
    <row r="1653" hidden="1"/>
    <row r="1654" hidden="1"/>
    <row r="1655" hidden="1">
      <c r="A1655" s="5" t="s">
        <v>3206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5" t="s">
        <v>2526</v>
      </c>
      <c r="B1657" s="6"/>
      <c r="C1657" s="6"/>
      <c r="D1657" s="6"/>
      <c r="E1657" s="7"/>
    </row>
    <row r="1658" hidden="1">
      <c r="A1658" s="10"/>
      <c r="B1658" s="11"/>
      <c r="C1658" s="11"/>
      <c r="D1658" s="11"/>
      <c r="E1658" s="12"/>
    </row>
    <row r="1659" hidden="1">
      <c r="A1659" s="13">
        <v>45870.0</v>
      </c>
      <c r="B1659" s="6"/>
      <c r="C1659" s="50" t="s">
        <v>2527</v>
      </c>
      <c r="D1659" s="15">
        <v>45872.0</v>
      </c>
      <c r="E1659" s="7"/>
    </row>
    <row r="1660" hidden="1">
      <c r="A1660" s="10"/>
      <c r="B1660" s="11"/>
      <c r="C1660" s="16"/>
      <c r="D1660" s="11"/>
      <c r="E1660" s="12"/>
    </row>
    <row r="1661" hidden="1">
      <c r="A1661" s="51" t="s">
        <v>3218</v>
      </c>
      <c r="B1661" s="7"/>
      <c r="C1661" s="16"/>
      <c r="D1661" s="52" t="s">
        <v>3212</v>
      </c>
      <c r="E1661" s="7"/>
    </row>
    <row r="1662" hidden="1">
      <c r="A1662" s="10"/>
      <c r="B1662" s="12"/>
      <c r="C1662" s="16"/>
      <c r="D1662" s="11"/>
      <c r="E1662" s="12"/>
    </row>
    <row r="1663" hidden="1">
      <c r="A1663" s="19" t="s">
        <v>2528</v>
      </c>
      <c r="B1663" s="6"/>
      <c r="C1663" s="6"/>
      <c r="D1663" s="6"/>
      <c r="E1663" s="7"/>
    </row>
    <row r="1664" hidden="1">
      <c r="A1664" s="20" t="s">
        <v>2529</v>
      </c>
      <c r="B1664" s="21" t="s">
        <v>2530</v>
      </c>
      <c r="C1664" s="22" t="s">
        <v>2531</v>
      </c>
      <c r="D1664" s="21" t="s">
        <v>2532</v>
      </c>
      <c r="E1664" s="23" t="s">
        <v>13</v>
      </c>
    </row>
    <row r="1665" hidden="1">
      <c r="A1665" s="53" t="s">
        <v>2533</v>
      </c>
      <c r="B1665" s="25">
        <v>12268.0</v>
      </c>
      <c r="C1665" s="26">
        <v>12268.0</v>
      </c>
      <c r="D1665" s="27">
        <v>0.0</v>
      </c>
      <c r="E1665" s="28"/>
    </row>
    <row r="1666" hidden="1">
      <c r="A1666" s="53" t="s">
        <v>2535</v>
      </c>
      <c r="B1666" s="29">
        <v>4162.0</v>
      </c>
      <c r="C1666" s="26">
        <v>4162.0</v>
      </c>
      <c r="D1666" s="27">
        <v>0.0</v>
      </c>
      <c r="E1666" s="48"/>
    </row>
    <row r="1667" hidden="1">
      <c r="A1667" s="53" t="s">
        <v>2536</v>
      </c>
      <c r="B1667" s="25">
        <v>360.0</v>
      </c>
      <c r="C1667" s="26">
        <v>360.0</v>
      </c>
      <c r="D1667" s="27">
        <v>0.0</v>
      </c>
      <c r="E1667" s="40"/>
    </row>
    <row r="1668" hidden="1">
      <c r="A1668" s="53" t="s">
        <v>2538</v>
      </c>
      <c r="B1668" s="29">
        <v>500.0</v>
      </c>
      <c r="C1668" s="26">
        <v>500.0</v>
      </c>
      <c r="D1668" s="27">
        <v>0.0</v>
      </c>
      <c r="E1668" s="40"/>
    </row>
    <row r="1669" hidden="1">
      <c r="A1669" s="31" t="s">
        <v>2540</v>
      </c>
      <c r="B1669" s="29">
        <v>0.0</v>
      </c>
      <c r="C1669" s="26"/>
      <c r="D1669" s="27">
        <v>0.0</v>
      </c>
      <c r="E1669" s="48"/>
    </row>
    <row r="1670" hidden="1">
      <c r="A1670" s="31" t="s">
        <v>2541</v>
      </c>
      <c r="B1670" s="29">
        <v>0.0</v>
      </c>
      <c r="C1670" s="26"/>
      <c r="D1670" s="27">
        <v>0.0</v>
      </c>
      <c r="E1670" s="40"/>
    </row>
    <row r="1671" hidden="1">
      <c r="A1671" s="31" t="s">
        <v>2543</v>
      </c>
      <c r="B1671" s="29">
        <v>0.0</v>
      </c>
      <c r="C1671" s="26"/>
      <c r="D1671" s="27">
        <v>0.0</v>
      </c>
      <c r="E1671" s="28"/>
    </row>
    <row r="1672" hidden="1">
      <c r="A1672" s="31" t="s">
        <v>2545</v>
      </c>
      <c r="B1672" s="29">
        <v>1280.0</v>
      </c>
      <c r="C1672" s="26">
        <v>1280.0</v>
      </c>
      <c r="D1672" s="27">
        <v>0.0</v>
      </c>
      <c r="E1672" s="48"/>
    </row>
    <row r="1673" hidden="1">
      <c r="A1673" s="54" t="s">
        <v>2546</v>
      </c>
      <c r="B1673" s="29">
        <v>18052.0</v>
      </c>
      <c r="C1673" s="29">
        <v>18052.0</v>
      </c>
      <c r="D1673" s="27">
        <v>0.0</v>
      </c>
      <c r="E1673" s="40"/>
    </row>
    <row r="1674" hidden="1">
      <c r="A1674" s="54" t="s">
        <v>2547</v>
      </c>
      <c r="B1674" s="29">
        <v>22427.0</v>
      </c>
      <c r="C1674" s="55">
        <v>22427.0</v>
      </c>
      <c r="D1674" s="27">
        <v>0.0</v>
      </c>
      <c r="E1674" s="40"/>
    </row>
    <row r="1675" hidden="1">
      <c r="A1675" s="54" t="s">
        <v>2548</v>
      </c>
      <c r="B1675" s="29">
        <v>25584.0</v>
      </c>
      <c r="C1675" s="55">
        <v>25584.0</v>
      </c>
      <c r="D1675" s="27">
        <v>0.0</v>
      </c>
      <c r="E1675" s="40"/>
    </row>
    <row r="1676" hidden="1">
      <c r="A1676" s="54" t="s">
        <v>2549</v>
      </c>
      <c r="B1676" s="29">
        <v>20808.0</v>
      </c>
      <c r="C1676" s="55">
        <v>20808.0</v>
      </c>
      <c r="D1676" s="27">
        <v>0.0</v>
      </c>
      <c r="E1676" s="40"/>
    </row>
    <row r="1677" hidden="1">
      <c r="A1677" s="54" t="s">
        <v>2551</v>
      </c>
      <c r="B1677" s="29">
        <v>942.0</v>
      </c>
      <c r="C1677" s="55">
        <v>942.0</v>
      </c>
      <c r="D1677" s="27">
        <v>0.0</v>
      </c>
      <c r="E1677" s="40"/>
    </row>
    <row r="1678" hidden="1">
      <c r="A1678" s="54" t="s">
        <v>2552</v>
      </c>
      <c r="B1678" s="29">
        <v>5287.0</v>
      </c>
      <c r="C1678" s="55">
        <v>5287.0</v>
      </c>
      <c r="D1678" s="27">
        <v>0.0</v>
      </c>
      <c r="E1678" s="40"/>
    </row>
    <row r="1679" hidden="1">
      <c r="A1679" s="35" t="s">
        <v>2553</v>
      </c>
      <c r="B1679" s="29">
        <v>106383.4</v>
      </c>
      <c r="C1679" s="55">
        <v>106383.4</v>
      </c>
      <c r="D1679" s="27">
        <v>0.0</v>
      </c>
      <c r="E1679" s="40"/>
    </row>
    <row r="1680" hidden="1">
      <c r="A1680" s="36" t="s">
        <v>2554</v>
      </c>
      <c r="B1680" s="41">
        <v>-0.39999999999417923</v>
      </c>
      <c r="C1680" s="58">
        <v>-0.39999999999417923</v>
      </c>
      <c r="D1680" s="59">
        <v>0.0</v>
      </c>
      <c r="E1680" s="44"/>
    </row>
    <row r="1681" hidden="1"/>
    <row r="1682" hidden="1"/>
    <row r="1683" hidden="1">
      <c r="A1683" s="5" t="s">
        <v>3206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5" t="s">
        <v>2526</v>
      </c>
      <c r="B1685" s="6"/>
      <c r="C1685" s="6"/>
      <c r="D1685" s="6"/>
      <c r="E1685" s="7"/>
    </row>
    <row r="1686" hidden="1">
      <c r="A1686" s="10"/>
      <c r="B1686" s="11"/>
      <c r="C1686" s="11"/>
      <c r="D1686" s="11"/>
      <c r="E1686" s="12"/>
    </row>
    <row r="1687" hidden="1">
      <c r="A1687" s="13">
        <v>45873.0</v>
      </c>
      <c r="B1687" s="6"/>
      <c r="C1687" s="50" t="s">
        <v>2527</v>
      </c>
      <c r="D1687" s="15">
        <v>45879.0</v>
      </c>
      <c r="E1687" s="7"/>
    </row>
    <row r="1688" hidden="1">
      <c r="A1688" s="10"/>
      <c r="B1688" s="11"/>
      <c r="C1688" s="16"/>
      <c r="D1688" s="11"/>
      <c r="E1688" s="12"/>
    </row>
    <row r="1689" hidden="1">
      <c r="A1689" s="51" t="s">
        <v>3211</v>
      </c>
      <c r="B1689" s="7"/>
      <c r="C1689" s="16"/>
      <c r="D1689" s="52" t="s">
        <v>3212</v>
      </c>
      <c r="E1689" s="7"/>
    </row>
    <row r="1690" hidden="1">
      <c r="A1690" s="10"/>
      <c r="B1690" s="12"/>
      <c r="C1690" s="16"/>
      <c r="D1690" s="11"/>
      <c r="E1690" s="12"/>
    </row>
    <row r="1691" hidden="1">
      <c r="A1691" s="19" t="s">
        <v>2528</v>
      </c>
      <c r="B1691" s="6"/>
      <c r="C1691" s="6"/>
      <c r="D1691" s="6"/>
      <c r="E1691" s="7"/>
    </row>
    <row r="1692" hidden="1">
      <c r="A1692" s="20" t="s">
        <v>2529</v>
      </c>
      <c r="B1692" s="21" t="s">
        <v>2530</v>
      </c>
      <c r="C1692" s="22" t="s">
        <v>2531</v>
      </c>
      <c r="D1692" s="21" t="s">
        <v>2532</v>
      </c>
      <c r="E1692" s="23" t="s">
        <v>13</v>
      </c>
    </row>
    <row r="1693" hidden="1">
      <c r="A1693" s="53" t="s">
        <v>2533</v>
      </c>
      <c r="B1693" s="25">
        <v>35364.0</v>
      </c>
      <c r="C1693" s="26">
        <v>35365.0</v>
      </c>
      <c r="D1693" s="27">
        <v>1.0</v>
      </c>
      <c r="E1693" s="28"/>
    </row>
    <row r="1694" hidden="1">
      <c r="A1694" s="53" t="s">
        <v>2535</v>
      </c>
      <c r="B1694" s="29">
        <v>5674.0</v>
      </c>
      <c r="C1694" s="26">
        <v>5674.0</v>
      </c>
      <c r="D1694" s="27">
        <v>0.0</v>
      </c>
      <c r="E1694" s="48"/>
    </row>
    <row r="1695" hidden="1">
      <c r="A1695" s="53" t="s">
        <v>2536</v>
      </c>
      <c r="B1695" s="25">
        <v>0.0</v>
      </c>
      <c r="C1695" s="26"/>
      <c r="D1695" s="27">
        <v>0.0</v>
      </c>
      <c r="E1695" s="40"/>
    </row>
    <row r="1696" hidden="1">
      <c r="A1696" s="53" t="s">
        <v>2538</v>
      </c>
      <c r="B1696" s="29">
        <v>997.0</v>
      </c>
      <c r="C1696" s="26">
        <v>997.0</v>
      </c>
      <c r="D1696" s="27">
        <v>0.0</v>
      </c>
      <c r="E1696" s="40"/>
    </row>
    <row r="1697" hidden="1">
      <c r="A1697" s="31" t="s">
        <v>2540</v>
      </c>
      <c r="B1697" s="29">
        <v>0.0</v>
      </c>
      <c r="C1697" s="26"/>
      <c r="D1697" s="27">
        <v>0.0</v>
      </c>
      <c r="E1697" s="48"/>
    </row>
    <row r="1698" hidden="1">
      <c r="A1698" s="31" t="s">
        <v>2541</v>
      </c>
      <c r="B1698" s="29">
        <v>0.0</v>
      </c>
      <c r="C1698" s="26"/>
      <c r="D1698" s="27">
        <v>0.0</v>
      </c>
      <c r="E1698" s="40"/>
    </row>
    <row r="1699" hidden="1">
      <c r="A1699" s="31" t="s">
        <v>2543</v>
      </c>
      <c r="B1699" s="29">
        <v>550.0</v>
      </c>
      <c r="C1699" s="26">
        <v>550.0</v>
      </c>
      <c r="D1699" s="27">
        <v>0.0</v>
      </c>
      <c r="E1699" s="28" t="s">
        <v>6083</v>
      </c>
    </row>
    <row r="1700" hidden="1">
      <c r="A1700" s="31" t="s">
        <v>2545</v>
      </c>
      <c r="B1700" s="29">
        <v>2400.0</v>
      </c>
      <c r="C1700" s="26">
        <v>2400.0</v>
      </c>
      <c r="D1700" s="27">
        <v>0.0</v>
      </c>
      <c r="E1700" s="48"/>
    </row>
    <row r="1701" hidden="1">
      <c r="A1701" s="54" t="s">
        <v>2546</v>
      </c>
      <c r="B1701" s="29">
        <v>44776.0</v>
      </c>
      <c r="C1701" s="29">
        <v>44776.0</v>
      </c>
      <c r="D1701" s="27">
        <v>0.0</v>
      </c>
      <c r="E1701" s="40"/>
    </row>
    <row r="1702" hidden="1">
      <c r="A1702" s="54" t="s">
        <v>2547</v>
      </c>
      <c r="B1702" s="29">
        <v>35955.0</v>
      </c>
      <c r="C1702" s="55">
        <v>35955.0</v>
      </c>
      <c r="D1702" s="27">
        <v>0.0</v>
      </c>
      <c r="E1702" s="40"/>
    </row>
    <row r="1703" hidden="1">
      <c r="A1703" s="54" t="s">
        <v>2548</v>
      </c>
      <c r="B1703" s="29">
        <v>57849.0</v>
      </c>
      <c r="C1703" s="55">
        <v>57520.0</v>
      </c>
      <c r="D1703" s="27">
        <v>-329.0</v>
      </c>
      <c r="E1703" s="40"/>
    </row>
    <row r="1704" hidden="1">
      <c r="A1704" s="54" t="s">
        <v>2549</v>
      </c>
      <c r="B1704" s="29">
        <v>36129.0</v>
      </c>
      <c r="C1704" s="55">
        <v>36129.0</v>
      </c>
      <c r="D1704" s="27">
        <v>0.0</v>
      </c>
      <c r="E1704" s="40"/>
    </row>
    <row r="1705" hidden="1">
      <c r="A1705" s="54" t="s">
        <v>2551</v>
      </c>
      <c r="B1705" s="29">
        <v>2416.0</v>
      </c>
      <c r="C1705" s="55">
        <v>2416.0</v>
      </c>
      <c r="D1705" s="27">
        <v>0.0</v>
      </c>
      <c r="E1705" s="40"/>
    </row>
    <row r="1706" hidden="1">
      <c r="A1706" s="54" t="s">
        <v>2552</v>
      </c>
      <c r="B1706" s="29">
        <v>15126.0</v>
      </c>
      <c r="C1706" s="55">
        <v>15126.0</v>
      </c>
      <c r="D1706" s="27">
        <v>0.0</v>
      </c>
      <c r="E1706" s="40"/>
    </row>
    <row r="1707" hidden="1">
      <c r="A1707" s="35" t="s">
        <v>2553</v>
      </c>
      <c r="B1707" s="29">
        <v>222109.5</v>
      </c>
      <c r="C1707" s="55">
        <v>221780.5</v>
      </c>
      <c r="D1707" s="27">
        <v>-329.0</v>
      </c>
      <c r="E1707" s="40"/>
    </row>
    <row r="1708" hidden="1">
      <c r="A1708" s="36" t="s">
        <v>2554</v>
      </c>
      <c r="B1708" s="41">
        <v>0.5</v>
      </c>
      <c r="C1708" s="58">
        <v>1.5</v>
      </c>
      <c r="D1708" s="59">
        <v>1.0</v>
      </c>
      <c r="E1708" s="44"/>
    </row>
    <row r="1709" hidden="1"/>
    <row r="1710" hidden="1"/>
    <row r="1711" hidden="1">
      <c r="A1711" s="5" t="s">
        <v>3206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5" t="s">
        <v>2526</v>
      </c>
      <c r="B1713" s="6"/>
      <c r="C1713" s="6"/>
      <c r="D1713" s="6"/>
      <c r="E1713" s="7"/>
    </row>
    <row r="1714" hidden="1">
      <c r="A1714" s="10"/>
      <c r="B1714" s="11"/>
      <c r="C1714" s="11"/>
      <c r="D1714" s="11"/>
      <c r="E1714" s="12"/>
    </row>
    <row r="1715" hidden="1">
      <c r="A1715" s="13">
        <v>45880.0</v>
      </c>
      <c r="B1715" s="6"/>
      <c r="C1715" s="50" t="s">
        <v>2527</v>
      </c>
      <c r="D1715" s="15">
        <v>45886.0</v>
      </c>
      <c r="E1715" s="7"/>
    </row>
    <row r="1716" hidden="1">
      <c r="A1716" s="10"/>
      <c r="B1716" s="11"/>
      <c r="C1716" s="16"/>
      <c r="D1716" s="11"/>
      <c r="E1716" s="12"/>
    </row>
    <row r="1717" hidden="1">
      <c r="A1717" s="51" t="s">
        <v>3211</v>
      </c>
      <c r="B1717" s="7"/>
      <c r="C1717" s="16"/>
      <c r="D1717" s="52" t="s">
        <v>3212</v>
      </c>
      <c r="E1717" s="7"/>
    </row>
    <row r="1718" hidden="1">
      <c r="A1718" s="10"/>
      <c r="B1718" s="12"/>
      <c r="C1718" s="16"/>
      <c r="D1718" s="11"/>
      <c r="E1718" s="12"/>
    </row>
    <row r="1719" hidden="1">
      <c r="A1719" s="19" t="s">
        <v>2528</v>
      </c>
      <c r="B1719" s="6"/>
      <c r="C1719" s="6"/>
      <c r="D1719" s="6"/>
      <c r="E1719" s="7"/>
    </row>
    <row r="1720" hidden="1">
      <c r="A1720" s="20" t="s">
        <v>2529</v>
      </c>
      <c r="B1720" s="21" t="s">
        <v>2530</v>
      </c>
      <c r="C1720" s="22" t="s">
        <v>2531</v>
      </c>
      <c r="D1720" s="21" t="s">
        <v>2532</v>
      </c>
      <c r="E1720" s="23" t="s">
        <v>13</v>
      </c>
    </row>
    <row r="1721" hidden="1">
      <c r="A1721" s="53" t="s">
        <v>2533</v>
      </c>
      <c r="B1721" s="25">
        <v>31890.0</v>
      </c>
      <c r="C1721" s="26">
        <v>31890.0</v>
      </c>
      <c r="D1721" s="27">
        <v>0.0</v>
      </c>
      <c r="E1721" s="28"/>
    </row>
    <row r="1722" hidden="1">
      <c r="A1722" s="53" t="s">
        <v>2535</v>
      </c>
      <c r="B1722" s="29">
        <v>13520.0</v>
      </c>
      <c r="C1722" s="26">
        <v>13520.0</v>
      </c>
      <c r="D1722" s="27">
        <v>0.0</v>
      </c>
      <c r="E1722" s="48"/>
    </row>
    <row r="1723" hidden="1">
      <c r="A1723" s="53" t="s">
        <v>2536</v>
      </c>
      <c r="B1723" s="25">
        <v>450.0</v>
      </c>
      <c r="C1723" s="26">
        <v>450.0</v>
      </c>
      <c r="D1723" s="27">
        <v>0.0</v>
      </c>
      <c r="E1723" s="40"/>
    </row>
    <row r="1724" hidden="1">
      <c r="A1724" s="53" t="s">
        <v>2538</v>
      </c>
      <c r="B1724" s="29">
        <v>1000.0</v>
      </c>
      <c r="C1724" s="26">
        <v>1000.0</v>
      </c>
      <c r="D1724" s="27">
        <v>0.0</v>
      </c>
      <c r="E1724" s="40"/>
    </row>
    <row r="1725" hidden="1">
      <c r="A1725" s="31" t="s">
        <v>2540</v>
      </c>
      <c r="B1725" s="29">
        <v>0.0</v>
      </c>
      <c r="C1725" s="26"/>
      <c r="D1725" s="27">
        <v>0.0</v>
      </c>
      <c r="E1725" s="48"/>
    </row>
    <row r="1726" hidden="1">
      <c r="A1726" s="31" t="s">
        <v>2541</v>
      </c>
      <c r="B1726" s="29">
        <v>0.0</v>
      </c>
      <c r="C1726" s="26"/>
      <c r="D1726" s="27">
        <v>0.0</v>
      </c>
      <c r="E1726" s="40"/>
    </row>
    <row r="1727" hidden="1">
      <c r="A1727" s="31" t="s">
        <v>2543</v>
      </c>
      <c r="B1727" s="29">
        <v>315.0</v>
      </c>
      <c r="C1727" s="26">
        <v>315.0</v>
      </c>
      <c r="D1727" s="27">
        <v>0.0</v>
      </c>
      <c r="E1727" s="28" t="s">
        <v>6084</v>
      </c>
    </row>
    <row r="1728" hidden="1">
      <c r="A1728" s="31" t="s">
        <v>2545</v>
      </c>
      <c r="B1728" s="29">
        <v>1200.0</v>
      </c>
      <c r="C1728" s="26">
        <v>1200.0</v>
      </c>
      <c r="D1728" s="27">
        <v>0.0</v>
      </c>
      <c r="E1728" s="48"/>
    </row>
    <row r="1729" hidden="1">
      <c r="A1729" s="54" t="s">
        <v>2546</v>
      </c>
      <c r="B1729" s="29">
        <v>48055.0</v>
      </c>
      <c r="C1729" s="29">
        <v>47726.0</v>
      </c>
      <c r="D1729" s="27">
        <v>-329.0</v>
      </c>
      <c r="E1729" s="40"/>
    </row>
    <row r="1730" hidden="1">
      <c r="A1730" s="54" t="s">
        <v>2547</v>
      </c>
      <c r="B1730" s="29">
        <v>45576.0</v>
      </c>
      <c r="C1730" s="55">
        <v>45576.0</v>
      </c>
      <c r="D1730" s="27">
        <v>0.0</v>
      </c>
      <c r="E1730" s="40"/>
    </row>
    <row r="1731" hidden="1">
      <c r="A1731" s="54" t="s">
        <v>2548</v>
      </c>
      <c r="B1731" s="29">
        <v>47938.0</v>
      </c>
      <c r="C1731" s="55">
        <v>47938.0</v>
      </c>
      <c r="D1731" s="27">
        <v>0.0</v>
      </c>
      <c r="E1731" s="40"/>
    </row>
    <row r="1732" hidden="1">
      <c r="A1732" s="54" t="s">
        <v>2549</v>
      </c>
      <c r="B1732" s="29">
        <v>47455.0</v>
      </c>
      <c r="C1732" s="55">
        <v>47455.0</v>
      </c>
      <c r="D1732" s="27">
        <v>0.0</v>
      </c>
      <c r="E1732" s="40"/>
    </row>
    <row r="1733" hidden="1">
      <c r="A1733" s="54" t="s">
        <v>2551</v>
      </c>
      <c r="B1733" s="29">
        <v>1875.0</v>
      </c>
      <c r="C1733" s="55">
        <v>2224.0</v>
      </c>
      <c r="D1733" s="27">
        <v>349.0</v>
      </c>
      <c r="E1733" s="40"/>
    </row>
    <row r="1734" hidden="1">
      <c r="A1734" s="54" t="s">
        <v>2552</v>
      </c>
      <c r="B1734" s="29">
        <v>15995.0</v>
      </c>
      <c r="C1734" s="55">
        <v>15995.0</v>
      </c>
      <c r="D1734" s="27">
        <v>0.0</v>
      </c>
      <c r="E1734" s="40"/>
    </row>
    <row r="1735" hidden="1">
      <c r="A1735" s="35" t="s">
        <v>2553</v>
      </c>
      <c r="B1735" s="29">
        <v>239274.2</v>
      </c>
      <c r="C1735" s="55">
        <v>238945.2</v>
      </c>
      <c r="D1735" s="27">
        <v>-329.0</v>
      </c>
      <c r="E1735" s="40"/>
    </row>
    <row r="1736" hidden="1">
      <c r="A1736" s="36" t="s">
        <v>2554</v>
      </c>
      <c r="B1736" s="41">
        <v>-0.19999999999708962</v>
      </c>
      <c r="C1736" s="58">
        <v>348.79999999998836</v>
      </c>
      <c r="D1736" s="59">
        <v>348.99999999998545</v>
      </c>
      <c r="E1736" s="44"/>
    </row>
    <row r="1737" hidden="1"/>
    <row r="1738" hidden="1"/>
    <row r="1739" hidden="1">
      <c r="A1739" s="5" t="s">
        <v>3206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5" t="s">
        <v>2526</v>
      </c>
      <c r="B1741" s="6"/>
      <c r="C1741" s="6"/>
      <c r="D1741" s="6"/>
      <c r="E1741" s="7"/>
    </row>
    <row r="1742" hidden="1">
      <c r="A1742" s="10"/>
      <c r="B1742" s="11"/>
      <c r="C1742" s="11"/>
      <c r="D1742" s="11"/>
      <c r="E1742" s="12"/>
    </row>
    <row r="1743" hidden="1">
      <c r="A1743" s="13">
        <v>45887.0</v>
      </c>
      <c r="B1743" s="6"/>
      <c r="C1743" s="50" t="s">
        <v>2527</v>
      </c>
      <c r="D1743" s="15">
        <v>45893.0</v>
      </c>
      <c r="E1743" s="7"/>
    </row>
    <row r="1744" hidden="1">
      <c r="A1744" s="10"/>
      <c r="B1744" s="11"/>
      <c r="C1744" s="16"/>
      <c r="D1744" s="11"/>
      <c r="E1744" s="12"/>
    </row>
    <row r="1745" hidden="1">
      <c r="A1745" s="51" t="s">
        <v>3211</v>
      </c>
      <c r="B1745" s="7"/>
      <c r="C1745" s="16"/>
      <c r="D1745" s="52" t="s">
        <v>3212</v>
      </c>
      <c r="E1745" s="7"/>
    </row>
    <row r="1746" hidden="1">
      <c r="A1746" s="10"/>
      <c r="B1746" s="12"/>
      <c r="C1746" s="16"/>
      <c r="D1746" s="11"/>
      <c r="E1746" s="12"/>
    </row>
    <row r="1747" hidden="1">
      <c r="A1747" s="19" t="s">
        <v>2528</v>
      </c>
      <c r="B1747" s="6"/>
      <c r="C1747" s="6"/>
      <c r="D1747" s="6"/>
      <c r="E1747" s="7"/>
    </row>
    <row r="1748" hidden="1">
      <c r="A1748" s="20" t="s">
        <v>2529</v>
      </c>
      <c r="B1748" s="21" t="s">
        <v>2530</v>
      </c>
      <c r="C1748" s="22" t="s">
        <v>2531</v>
      </c>
      <c r="D1748" s="21" t="s">
        <v>2532</v>
      </c>
      <c r="E1748" s="23" t="s">
        <v>13</v>
      </c>
    </row>
    <row r="1749" hidden="1">
      <c r="A1749" s="53" t="s">
        <v>2533</v>
      </c>
      <c r="B1749" s="25">
        <v>31133.0</v>
      </c>
      <c r="C1749" s="26">
        <v>31133.0</v>
      </c>
      <c r="D1749" s="27">
        <v>0.0</v>
      </c>
      <c r="E1749" s="28"/>
    </row>
    <row r="1750" hidden="1">
      <c r="A1750" s="53" t="s">
        <v>2535</v>
      </c>
      <c r="B1750" s="29">
        <v>10799.0</v>
      </c>
      <c r="C1750" s="26">
        <v>10799.0</v>
      </c>
      <c r="D1750" s="27">
        <v>0.0</v>
      </c>
      <c r="E1750" s="48"/>
    </row>
    <row r="1751" hidden="1">
      <c r="A1751" s="53" t="s">
        <v>2536</v>
      </c>
      <c r="B1751" s="25">
        <v>0.0</v>
      </c>
      <c r="C1751" s="26"/>
      <c r="D1751" s="27">
        <v>0.0</v>
      </c>
      <c r="E1751" s="40"/>
    </row>
    <row r="1752" hidden="1">
      <c r="A1752" s="53" t="s">
        <v>2538</v>
      </c>
      <c r="B1752" s="29">
        <v>0.0</v>
      </c>
      <c r="C1752" s="26"/>
      <c r="D1752" s="27">
        <v>0.0</v>
      </c>
      <c r="E1752" s="40"/>
    </row>
    <row r="1753" hidden="1">
      <c r="A1753" s="31" t="s">
        <v>2540</v>
      </c>
      <c r="B1753" s="29">
        <v>920.0</v>
      </c>
      <c r="C1753" s="26"/>
      <c r="D1753" s="27">
        <v>-920.0</v>
      </c>
      <c r="E1753" s="48"/>
    </row>
    <row r="1754" hidden="1">
      <c r="A1754" s="31" t="s">
        <v>2541</v>
      </c>
      <c r="B1754" s="29">
        <v>0.0</v>
      </c>
      <c r="C1754" s="26"/>
      <c r="D1754" s="27">
        <v>0.0</v>
      </c>
      <c r="E1754" s="40"/>
    </row>
    <row r="1755" hidden="1">
      <c r="A1755" s="31" t="s">
        <v>2543</v>
      </c>
      <c r="B1755" s="29">
        <v>0.0</v>
      </c>
      <c r="C1755" s="26"/>
      <c r="D1755" s="27">
        <v>0.0</v>
      </c>
      <c r="E1755" s="28"/>
    </row>
    <row r="1756" hidden="1">
      <c r="A1756" s="31" t="s">
        <v>2545</v>
      </c>
      <c r="B1756" s="29">
        <v>2520.0</v>
      </c>
      <c r="C1756" s="26">
        <v>3440.0</v>
      </c>
      <c r="D1756" s="27">
        <v>920.0</v>
      </c>
      <c r="E1756" s="48"/>
    </row>
    <row r="1757" hidden="1">
      <c r="A1757" s="54" t="s">
        <v>2546</v>
      </c>
      <c r="B1757" s="29">
        <v>56317.0</v>
      </c>
      <c r="C1757" s="29">
        <v>56317.0</v>
      </c>
      <c r="D1757" s="27">
        <v>0.0</v>
      </c>
      <c r="E1757" s="40"/>
    </row>
    <row r="1758" hidden="1">
      <c r="A1758" s="54" t="s">
        <v>2547</v>
      </c>
      <c r="B1758" s="29">
        <v>46984.0</v>
      </c>
      <c r="C1758" s="55">
        <v>46984.0</v>
      </c>
      <c r="D1758" s="27">
        <v>0.0</v>
      </c>
      <c r="E1758" s="40"/>
    </row>
    <row r="1759" hidden="1">
      <c r="A1759" s="54" t="s">
        <v>2548</v>
      </c>
      <c r="B1759" s="29">
        <v>62304.0</v>
      </c>
      <c r="C1759" s="55">
        <v>61890.0</v>
      </c>
      <c r="D1759" s="27">
        <v>-414.0</v>
      </c>
      <c r="E1759" s="40"/>
    </row>
    <row r="1760" hidden="1">
      <c r="A1760" s="54" t="s">
        <v>2549</v>
      </c>
      <c r="B1760" s="29">
        <v>37144.0</v>
      </c>
      <c r="C1760" s="55">
        <v>37144.0</v>
      </c>
      <c r="D1760" s="27">
        <v>0.0</v>
      </c>
      <c r="E1760" s="40"/>
    </row>
    <row r="1761" hidden="1">
      <c r="A1761" s="54" t="s">
        <v>2551</v>
      </c>
      <c r="B1761" s="29">
        <v>1255.0</v>
      </c>
      <c r="C1761" s="55">
        <v>1255.0</v>
      </c>
      <c r="D1761" s="27">
        <v>0.0</v>
      </c>
      <c r="E1761" s="40"/>
    </row>
    <row r="1762" hidden="1">
      <c r="A1762" s="54" t="s">
        <v>2552</v>
      </c>
      <c r="B1762" s="29">
        <v>13602.0</v>
      </c>
      <c r="C1762" s="55">
        <v>13602.0</v>
      </c>
      <c r="D1762" s="27">
        <v>0.0</v>
      </c>
      <c r="E1762" s="40"/>
    </row>
    <row r="1763" hidden="1">
      <c r="A1763" s="35" t="s">
        <v>2553</v>
      </c>
      <c r="B1763" s="29">
        <v>249376.0</v>
      </c>
      <c r="C1763" s="55">
        <v>248962.0</v>
      </c>
      <c r="D1763" s="27">
        <v>-414.0</v>
      </c>
      <c r="E1763" s="40"/>
    </row>
    <row r="1764" hidden="1">
      <c r="A1764" s="36" t="s">
        <v>2554</v>
      </c>
      <c r="B1764" s="41">
        <v>0.0</v>
      </c>
      <c r="C1764" s="58">
        <v>0.0</v>
      </c>
      <c r="D1764" s="59">
        <v>0.0</v>
      </c>
      <c r="E1764" s="44"/>
    </row>
    <row r="1765" hidden="1"/>
    <row r="1766" hidden="1"/>
    <row r="1767" hidden="1">
      <c r="A1767" s="5" t="s">
        <v>3206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5" t="s">
        <v>2526</v>
      </c>
      <c r="B1769" s="6"/>
      <c r="C1769" s="6"/>
      <c r="D1769" s="6"/>
      <c r="E1769" s="7"/>
    </row>
    <row r="1770" hidden="1">
      <c r="A1770" s="10"/>
      <c r="B1770" s="11"/>
      <c r="C1770" s="11"/>
      <c r="D1770" s="11"/>
      <c r="E1770" s="12"/>
    </row>
    <row r="1771" hidden="1">
      <c r="A1771" s="13">
        <v>45894.0</v>
      </c>
      <c r="B1771" s="6"/>
      <c r="C1771" s="50" t="s">
        <v>2527</v>
      </c>
      <c r="D1771" s="15">
        <v>45900.0</v>
      </c>
      <c r="E1771" s="7"/>
    </row>
    <row r="1772" hidden="1">
      <c r="A1772" s="10"/>
      <c r="B1772" s="11"/>
      <c r="C1772" s="16"/>
      <c r="D1772" s="11"/>
      <c r="E1772" s="12"/>
    </row>
    <row r="1773" hidden="1">
      <c r="A1773" s="51" t="s">
        <v>3211</v>
      </c>
      <c r="B1773" s="7"/>
      <c r="C1773" s="16"/>
      <c r="D1773" s="52" t="s">
        <v>3212</v>
      </c>
      <c r="E1773" s="7"/>
    </row>
    <row r="1774" hidden="1">
      <c r="A1774" s="10"/>
      <c r="B1774" s="12"/>
      <c r="C1774" s="16"/>
      <c r="D1774" s="11"/>
      <c r="E1774" s="12"/>
    </row>
    <row r="1775" hidden="1">
      <c r="A1775" s="19" t="s">
        <v>2528</v>
      </c>
      <c r="B1775" s="6"/>
      <c r="C1775" s="6"/>
      <c r="D1775" s="6"/>
      <c r="E1775" s="7"/>
    </row>
    <row r="1776" hidden="1">
      <c r="A1776" s="20" t="s">
        <v>2529</v>
      </c>
      <c r="B1776" s="21" t="s">
        <v>2530</v>
      </c>
      <c r="C1776" s="22" t="s">
        <v>2531</v>
      </c>
      <c r="D1776" s="21" t="s">
        <v>2532</v>
      </c>
      <c r="E1776" s="23" t="s">
        <v>13</v>
      </c>
    </row>
    <row r="1777" hidden="1">
      <c r="A1777" s="53" t="s">
        <v>2533</v>
      </c>
      <c r="B1777" s="25">
        <v>30982.0</v>
      </c>
      <c r="C1777" s="26">
        <v>30982.0</v>
      </c>
      <c r="D1777" s="27">
        <v>0.0</v>
      </c>
      <c r="E1777" s="28"/>
    </row>
    <row r="1778" hidden="1">
      <c r="A1778" s="53" t="s">
        <v>2535</v>
      </c>
      <c r="B1778" s="29">
        <v>6739.0</v>
      </c>
      <c r="C1778" s="26">
        <v>6739.0</v>
      </c>
      <c r="D1778" s="27">
        <v>0.0</v>
      </c>
      <c r="E1778" s="48"/>
    </row>
    <row r="1779" hidden="1">
      <c r="A1779" s="53" t="s">
        <v>2536</v>
      </c>
      <c r="B1779" s="25">
        <v>660.0</v>
      </c>
      <c r="C1779" s="26">
        <v>660.0</v>
      </c>
      <c r="D1779" s="27">
        <v>0.0</v>
      </c>
      <c r="E1779" s="40"/>
    </row>
    <row r="1780" hidden="1">
      <c r="A1780" s="53" t="s">
        <v>2538</v>
      </c>
      <c r="B1780" s="29">
        <v>500.0</v>
      </c>
      <c r="C1780" s="26">
        <v>500.0</v>
      </c>
      <c r="D1780" s="27">
        <v>0.0</v>
      </c>
      <c r="E1780" s="40"/>
    </row>
    <row r="1781" hidden="1">
      <c r="A1781" s="31" t="s">
        <v>2540</v>
      </c>
      <c r="B1781" s="29">
        <v>80.0</v>
      </c>
      <c r="C1781" s="26"/>
      <c r="D1781" s="27">
        <v>-80.0</v>
      </c>
      <c r="E1781" s="48"/>
    </row>
    <row r="1782" hidden="1">
      <c r="A1782" s="31" t="s">
        <v>2541</v>
      </c>
      <c r="B1782" s="29">
        <v>0.0</v>
      </c>
      <c r="C1782" s="26"/>
      <c r="D1782" s="27">
        <v>0.0</v>
      </c>
      <c r="E1782" s="40"/>
    </row>
    <row r="1783" hidden="1">
      <c r="A1783" s="31" t="s">
        <v>2543</v>
      </c>
      <c r="B1783" s="29">
        <v>1692.0</v>
      </c>
      <c r="C1783" s="26">
        <v>1692.0</v>
      </c>
      <c r="D1783" s="27">
        <v>0.0</v>
      </c>
      <c r="E1783" s="28"/>
    </row>
    <row r="1784" hidden="1">
      <c r="A1784" s="31" t="s">
        <v>2545</v>
      </c>
      <c r="B1784" s="29">
        <v>3120.0</v>
      </c>
      <c r="C1784" s="26">
        <v>3200.0</v>
      </c>
      <c r="D1784" s="27">
        <v>80.0</v>
      </c>
      <c r="E1784" s="48"/>
    </row>
    <row r="1785" hidden="1">
      <c r="A1785" s="54" t="s">
        <v>2546</v>
      </c>
      <c r="B1785" s="29">
        <v>49610.0</v>
      </c>
      <c r="C1785" s="29">
        <v>49610.0</v>
      </c>
      <c r="D1785" s="27">
        <v>0.0</v>
      </c>
      <c r="E1785" s="40"/>
    </row>
    <row r="1786" hidden="1">
      <c r="A1786" s="54" t="s">
        <v>2547</v>
      </c>
      <c r="B1786" s="29">
        <v>42728.0</v>
      </c>
      <c r="C1786" s="55">
        <v>42728.0</v>
      </c>
      <c r="D1786" s="27">
        <v>0.0</v>
      </c>
      <c r="E1786" s="40"/>
    </row>
    <row r="1787" hidden="1">
      <c r="A1787" s="54" t="s">
        <v>2548</v>
      </c>
      <c r="B1787" s="29">
        <v>51758.0</v>
      </c>
      <c r="C1787" s="55">
        <v>51758.0</v>
      </c>
      <c r="D1787" s="27">
        <v>0.0</v>
      </c>
      <c r="E1787" s="40"/>
    </row>
    <row r="1788" hidden="1">
      <c r="A1788" s="54" t="s">
        <v>2549</v>
      </c>
      <c r="B1788" s="29">
        <v>37603.0</v>
      </c>
      <c r="C1788" s="55">
        <v>37603.0</v>
      </c>
      <c r="D1788" s="27">
        <v>0.0</v>
      </c>
      <c r="E1788" s="40"/>
    </row>
    <row r="1789" hidden="1">
      <c r="A1789" s="54" t="s">
        <v>2551</v>
      </c>
      <c r="B1789" s="29">
        <v>1300.0</v>
      </c>
      <c r="C1789" s="55">
        <v>1300.0</v>
      </c>
      <c r="D1789" s="27">
        <v>0.0</v>
      </c>
      <c r="E1789" s="40"/>
    </row>
    <row r="1790" hidden="1">
      <c r="A1790" s="54" t="s">
        <v>2552</v>
      </c>
      <c r="B1790" s="29">
        <v>13542.0</v>
      </c>
      <c r="C1790" s="55">
        <v>13542.0</v>
      </c>
      <c r="D1790" s="27">
        <v>0.0</v>
      </c>
      <c r="E1790" s="40"/>
    </row>
    <row r="1791" hidden="1">
      <c r="A1791" s="35" t="s">
        <v>2553</v>
      </c>
      <c r="B1791" s="29">
        <v>226772.0</v>
      </c>
      <c r="C1791" s="55">
        <v>226772.0</v>
      </c>
      <c r="D1791" s="27">
        <v>0.0</v>
      </c>
      <c r="E1791" s="40"/>
    </row>
    <row r="1792" hidden="1">
      <c r="A1792" s="36" t="s">
        <v>2554</v>
      </c>
      <c r="B1792" s="41">
        <v>0.0</v>
      </c>
      <c r="C1792" s="58">
        <v>0.0</v>
      </c>
      <c r="D1792" s="59">
        <v>0.0</v>
      </c>
      <c r="E1792" s="44"/>
    </row>
    <row r="1793" hidden="1"/>
    <row r="1794" hidden="1"/>
    <row r="1795" hidden="1">
      <c r="A1795" s="5" t="s">
        <v>3206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5" t="s">
        <v>2526</v>
      </c>
      <c r="B1797" s="6"/>
      <c r="C1797" s="6"/>
      <c r="D1797" s="6"/>
      <c r="E1797" s="7"/>
    </row>
    <row r="1798" hidden="1">
      <c r="A1798" s="10"/>
      <c r="B1798" s="11"/>
      <c r="C1798" s="11"/>
      <c r="D1798" s="11"/>
      <c r="E1798" s="12"/>
    </row>
    <row r="1799" hidden="1">
      <c r="A1799" s="13">
        <v>45901.0</v>
      </c>
      <c r="B1799" s="6"/>
      <c r="C1799" s="50" t="s">
        <v>2527</v>
      </c>
      <c r="D1799" s="15">
        <v>45907.0</v>
      </c>
      <c r="E1799" s="7"/>
    </row>
    <row r="1800" hidden="1">
      <c r="A1800" s="10"/>
      <c r="B1800" s="11"/>
      <c r="C1800" s="16"/>
      <c r="D1800" s="11"/>
      <c r="E1800" s="12"/>
    </row>
    <row r="1801" hidden="1">
      <c r="A1801" s="51" t="s">
        <v>3211</v>
      </c>
      <c r="B1801" s="7"/>
      <c r="C1801" s="16"/>
      <c r="D1801" s="52" t="s">
        <v>3212</v>
      </c>
      <c r="E1801" s="7"/>
    </row>
    <row r="1802" hidden="1">
      <c r="A1802" s="10"/>
      <c r="B1802" s="12"/>
      <c r="C1802" s="16"/>
      <c r="D1802" s="11"/>
      <c r="E1802" s="12"/>
    </row>
    <row r="1803" hidden="1">
      <c r="A1803" s="19" t="s">
        <v>2528</v>
      </c>
      <c r="B1803" s="6"/>
      <c r="C1803" s="6"/>
      <c r="D1803" s="6"/>
      <c r="E1803" s="7"/>
    </row>
    <row r="1804" hidden="1">
      <c r="A1804" s="20" t="s">
        <v>2529</v>
      </c>
      <c r="B1804" s="21" t="s">
        <v>2530</v>
      </c>
      <c r="C1804" s="22" t="s">
        <v>2531</v>
      </c>
      <c r="D1804" s="21" t="s">
        <v>2532</v>
      </c>
      <c r="E1804" s="23" t="s">
        <v>13</v>
      </c>
    </row>
    <row r="1805" hidden="1">
      <c r="A1805" s="53" t="s">
        <v>2533</v>
      </c>
      <c r="B1805" s="25">
        <v>26631.0</v>
      </c>
      <c r="C1805" s="26">
        <v>26632.0</v>
      </c>
      <c r="D1805" s="27">
        <v>1.0</v>
      </c>
      <c r="E1805" s="28"/>
    </row>
    <row r="1806" hidden="1">
      <c r="A1806" s="53" t="s">
        <v>2535</v>
      </c>
      <c r="B1806" s="29">
        <v>9300.0</v>
      </c>
      <c r="C1806" s="26">
        <v>9300.0</v>
      </c>
      <c r="D1806" s="27">
        <v>0.0</v>
      </c>
      <c r="E1806" s="48"/>
    </row>
    <row r="1807" hidden="1">
      <c r="A1807" s="53" t="s">
        <v>2536</v>
      </c>
      <c r="B1807" s="25">
        <v>0.0</v>
      </c>
      <c r="C1807" s="26"/>
      <c r="D1807" s="27">
        <v>0.0</v>
      </c>
      <c r="E1807" s="40"/>
    </row>
    <row r="1808" hidden="1">
      <c r="A1808" s="53" t="s">
        <v>2538</v>
      </c>
      <c r="B1808" s="29">
        <v>0.0</v>
      </c>
      <c r="C1808" s="26"/>
      <c r="D1808" s="27">
        <v>0.0</v>
      </c>
      <c r="E1808" s="40"/>
    </row>
    <row r="1809" hidden="1">
      <c r="A1809" s="31" t="s">
        <v>2540</v>
      </c>
      <c r="B1809" s="29">
        <v>0.0</v>
      </c>
      <c r="C1809" s="26"/>
      <c r="D1809" s="27">
        <v>0.0</v>
      </c>
      <c r="E1809" s="48"/>
    </row>
    <row r="1810" hidden="1">
      <c r="A1810" s="31" t="s">
        <v>2541</v>
      </c>
      <c r="B1810" s="29">
        <v>0.0</v>
      </c>
      <c r="C1810" s="26"/>
      <c r="D1810" s="27">
        <v>0.0</v>
      </c>
      <c r="E1810" s="40"/>
    </row>
    <row r="1811" hidden="1">
      <c r="A1811" s="31" t="s">
        <v>2543</v>
      </c>
      <c r="B1811" s="29">
        <v>0.0</v>
      </c>
      <c r="C1811" s="26"/>
      <c r="D1811" s="27">
        <v>0.0</v>
      </c>
      <c r="E1811" s="28"/>
    </row>
    <row r="1812" hidden="1">
      <c r="A1812" s="31" t="s">
        <v>2545</v>
      </c>
      <c r="B1812" s="29">
        <v>3200.0</v>
      </c>
      <c r="C1812" s="26">
        <v>3200.0</v>
      </c>
      <c r="D1812" s="27">
        <v>0.0</v>
      </c>
      <c r="E1812" s="48"/>
    </row>
    <row r="1813" hidden="1">
      <c r="A1813" s="54" t="s">
        <v>2546</v>
      </c>
      <c r="B1813" s="29">
        <v>54891.0</v>
      </c>
      <c r="C1813" s="29">
        <v>54472.0</v>
      </c>
      <c r="D1813" s="27">
        <v>-419.0</v>
      </c>
      <c r="E1813" s="40"/>
    </row>
    <row r="1814" hidden="1">
      <c r="A1814" s="54" t="s">
        <v>2547</v>
      </c>
      <c r="B1814" s="29">
        <v>38252.0</v>
      </c>
      <c r="C1814" s="55">
        <v>38252.0</v>
      </c>
      <c r="D1814" s="27">
        <v>0.0</v>
      </c>
      <c r="E1814" s="40"/>
    </row>
    <row r="1815" hidden="1">
      <c r="A1815" s="54" t="s">
        <v>2548</v>
      </c>
      <c r="B1815" s="29">
        <v>60958.0</v>
      </c>
      <c r="C1815" s="55">
        <v>60958.0</v>
      </c>
      <c r="D1815" s="27">
        <v>0.0</v>
      </c>
      <c r="E1815" s="40"/>
    </row>
    <row r="1816" hidden="1">
      <c r="A1816" s="54" t="s">
        <v>2549</v>
      </c>
      <c r="B1816" s="29">
        <v>37264.0</v>
      </c>
      <c r="C1816" s="55">
        <v>37264.0</v>
      </c>
      <c r="D1816" s="27">
        <v>0.0</v>
      </c>
      <c r="E1816" s="40"/>
    </row>
    <row r="1817" hidden="1">
      <c r="A1817" s="54" t="s">
        <v>2551</v>
      </c>
      <c r="B1817" s="29">
        <v>3540.0</v>
      </c>
      <c r="C1817" s="55">
        <v>3540.0</v>
      </c>
      <c r="D1817" s="27">
        <v>0.0</v>
      </c>
      <c r="E1817" s="40"/>
    </row>
    <row r="1818" hidden="1">
      <c r="A1818" s="54" t="s">
        <v>2552</v>
      </c>
      <c r="B1818" s="29">
        <v>9817.0</v>
      </c>
      <c r="C1818" s="55">
        <v>9817.0</v>
      </c>
      <c r="D1818" s="27">
        <v>0.0</v>
      </c>
      <c r="E1818" s="40"/>
    </row>
    <row r="1819" hidden="1">
      <c r="A1819" s="35" t="s">
        <v>2553</v>
      </c>
      <c r="B1819" s="29">
        <v>234035.5</v>
      </c>
      <c r="C1819" s="55">
        <v>233616.5</v>
      </c>
      <c r="D1819" s="27">
        <v>-419.0</v>
      </c>
      <c r="E1819" s="40"/>
    </row>
    <row r="1820" hidden="1">
      <c r="A1820" s="36" t="s">
        <v>2554</v>
      </c>
      <c r="B1820" s="41">
        <v>0.5</v>
      </c>
      <c r="C1820" s="58">
        <v>1.5</v>
      </c>
      <c r="D1820" s="59">
        <v>1.0</v>
      </c>
      <c r="E1820" s="44"/>
    </row>
    <row r="1821" hidden="1"/>
    <row r="1822" hidden="1"/>
    <row r="1823" hidden="1">
      <c r="A1823" s="5" t="s">
        <v>3206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5" t="s">
        <v>2526</v>
      </c>
      <c r="B1825" s="6"/>
      <c r="C1825" s="6"/>
      <c r="D1825" s="6"/>
      <c r="E1825" s="7"/>
    </row>
    <row r="1826" hidden="1">
      <c r="A1826" s="10"/>
      <c r="B1826" s="11"/>
      <c r="C1826" s="11"/>
      <c r="D1826" s="11"/>
      <c r="E1826" s="12"/>
    </row>
    <row r="1827" hidden="1">
      <c r="A1827" s="13">
        <v>45908.0</v>
      </c>
      <c r="B1827" s="6"/>
      <c r="C1827" s="50" t="s">
        <v>2527</v>
      </c>
      <c r="D1827" s="15">
        <v>45914.0</v>
      </c>
      <c r="E1827" s="7"/>
    </row>
    <row r="1828" hidden="1">
      <c r="A1828" s="10"/>
      <c r="B1828" s="11"/>
      <c r="C1828" s="16"/>
      <c r="D1828" s="11"/>
      <c r="E1828" s="12"/>
    </row>
    <row r="1829" hidden="1">
      <c r="A1829" s="51" t="s">
        <v>3211</v>
      </c>
      <c r="B1829" s="7"/>
      <c r="C1829" s="16"/>
      <c r="D1829" s="52" t="s">
        <v>3212</v>
      </c>
      <c r="E1829" s="7"/>
    </row>
    <row r="1830" hidden="1">
      <c r="A1830" s="10"/>
      <c r="B1830" s="12"/>
      <c r="C1830" s="16"/>
      <c r="D1830" s="11"/>
      <c r="E1830" s="12"/>
    </row>
    <row r="1831" hidden="1">
      <c r="A1831" s="19" t="s">
        <v>2528</v>
      </c>
      <c r="B1831" s="6"/>
      <c r="C1831" s="6"/>
      <c r="D1831" s="6"/>
      <c r="E1831" s="7"/>
    </row>
    <row r="1832" hidden="1">
      <c r="A1832" s="20" t="s">
        <v>2529</v>
      </c>
      <c r="B1832" s="21" t="s">
        <v>2530</v>
      </c>
      <c r="C1832" s="22" t="s">
        <v>2531</v>
      </c>
      <c r="D1832" s="21" t="s">
        <v>2532</v>
      </c>
      <c r="E1832" s="23" t="s">
        <v>13</v>
      </c>
    </row>
    <row r="1833" hidden="1">
      <c r="A1833" s="53" t="s">
        <v>2533</v>
      </c>
      <c r="B1833" s="25">
        <v>32074.0</v>
      </c>
      <c r="C1833" s="26">
        <v>32075.0</v>
      </c>
      <c r="D1833" s="27">
        <v>1.0</v>
      </c>
      <c r="E1833" s="28"/>
    </row>
    <row r="1834" hidden="1">
      <c r="A1834" s="53" t="s">
        <v>2535</v>
      </c>
      <c r="B1834" s="29">
        <v>14552.0</v>
      </c>
      <c r="C1834" s="26">
        <v>14552.0</v>
      </c>
      <c r="D1834" s="27">
        <v>0.0</v>
      </c>
      <c r="E1834" s="48"/>
    </row>
    <row r="1835" hidden="1">
      <c r="A1835" s="53" t="s">
        <v>2536</v>
      </c>
      <c r="B1835" s="25">
        <v>180.0</v>
      </c>
      <c r="C1835" s="26">
        <v>180.0</v>
      </c>
      <c r="D1835" s="27">
        <v>0.0</v>
      </c>
      <c r="E1835" s="40"/>
    </row>
    <row r="1836" hidden="1">
      <c r="A1836" s="53" t="s">
        <v>2538</v>
      </c>
      <c r="B1836" s="29">
        <v>0.0</v>
      </c>
      <c r="C1836" s="26"/>
      <c r="D1836" s="27">
        <v>0.0</v>
      </c>
      <c r="E1836" s="40"/>
    </row>
    <row r="1837" hidden="1">
      <c r="A1837" s="31" t="s">
        <v>2540</v>
      </c>
      <c r="B1837" s="29">
        <v>0.0</v>
      </c>
      <c r="C1837" s="26"/>
      <c r="D1837" s="27">
        <v>0.0</v>
      </c>
      <c r="E1837" s="48"/>
    </row>
    <row r="1838" hidden="1">
      <c r="A1838" s="31" t="s">
        <v>2541</v>
      </c>
      <c r="B1838" s="29">
        <v>0.0</v>
      </c>
      <c r="C1838" s="26"/>
      <c r="D1838" s="27">
        <v>0.0</v>
      </c>
      <c r="E1838" s="40"/>
    </row>
    <row r="1839" hidden="1">
      <c r="A1839" s="31" t="s">
        <v>2543</v>
      </c>
      <c r="B1839" s="29">
        <v>0.0</v>
      </c>
      <c r="C1839" s="26"/>
      <c r="D1839" s="27">
        <v>0.0</v>
      </c>
      <c r="E1839" s="28"/>
    </row>
    <row r="1840" hidden="1">
      <c r="A1840" s="31" t="s">
        <v>2545</v>
      </c>
      <c r="B1840" s="29">
        <v>2720.0</v>
      </c>
      <c r="C1840" s="26">
        <v>2720.0</v>
      </c>
      <c r="D1840" s="27">
        <v>0.0</v>
      </c>
      <c r="E1840" s="48"/>
    </row>
    <row r="1841" hidden="1">
      <c r="A1841" s="54" t="s">
        <v>2546</v>
      </c>
      <c r="B1841" s="29">
        <v>56371.0</v>
      </c>
      <c r="C1841" s="29">
        <v>56371.0</v>
      </c>
      <c r="D1841" s="27">
        <v>0.0</v>
      </c>
      <c r="E1841" s="40"/>
    </row>
    <row r="1842" hidden="1">
      <c r="A1842" s="54" t="s">
        <v>2547</v>
      </c>
      <c r="B1842" s="29">
        <v>38067.0</v>
      </c>
      <c r="C1842" s="55">
        <v>38067.0</v>
      </c>
      <c r="D1842" s="27">
        <v>0.0</v>
      </c>
      <c r="E1842" s="40"/>
    </row>
    <row r="1843" hidden="1">
      <c r="A1843" s="54" t="s">
        <v>2548</v>
      </c>
      <c r="B1843" s="29">
        <v>69492.0</v>
      </c>
      <c r="C1843" s="55">
        <v>69113.0</v>
      </c>
      <c r="D1843" s="27">
        <v>-379.0</v>
      </c>
      <c r="E1843" s="40"/>
    </row>
    <row r="1844" hidden="1">
      <c r="A1844" s="54" t="s">
        <v>2549</v>
      </c>
      <c r="B1844" s="29">
        <v>38606.0</v>
      </c>
      <c r="C1844" s="55">
        <v>39015.0</v>
      </c>
      <c r="D1844" s="27">
        <v>409.0</v>
      </c>
      <c r="E1844" s="40"/>
    </row>
    <row r="1845" hidden="1">
      <c r="A1845" s="54" t="s">
        <v>2551</v>
      </c>
      <c r="B1845" s="29">
        <v>1723.0</v>
      </c>
      <c r="C1845" s="55">
        <v>1723.0</v>
      </c>
      <c r="D1845" s="27">
        <v>0.0</v>
      </c>
      <c r="E1845" s="40"/>
    </row>
    <row r="1846" hidden="1">
      <c r="A1846" s="54" t="s">
        <v>2552</v>
      </c>
      <c r="B1846" s="29">
        <v>9400.0</v>
      </c>
      <c r="C1846" s="55">
        <v>9400.0</v>
      </c>
      <c r="D1846" s="27">
        <v>0.0</v>
      </c>
      <c r="E1846" s="40"/>
    </row>
    <row r="1847" hidden="1">
      <c r="A1847" s="35" t="s">
        <v>2553</v>
      </c>
      <c r="B1847" s="29">
        <v>253784.5</v>
      </c>
      <c r="C1847" s="55">
        <v>251932.5</v>
      </c>
      <c r="D1847" s="27">
        <v>-1852.0</v>
      </c>
      <c r="E1847" s="40"/>
    </row>
    <row r="1848" hidden="1">
      <c r="A1848" s="36" t="s">
        <v>2554</v>
      </c>
      <c r="B1848" s="41">
        <v>0.5</v>
      </c>
      <c r="C1848" s="58">
        <v>1883.5</v>
      </c>
      <c r="D1848" s="59">
        <v>1883.0</v>
      </c>
      <c r="E1848" s="44"/>
    </row>
    <row r="1849" hidden="1"/>
    <row r="1850" hidden="1"/>
    <row r="1851" hidden="1">
      <c r="A1851" s="5" t="s">
        <v>3206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5" t="s">
        <v>2526</v>
      </c>
      <c r="B1853" s="6"/>
      <c r="C1853" s="6"/>
      <c r="D1853" s="6"/>
      <c r="E1853" s="7"/>
    </row>
    <row r="1854" hidden="1">
      <c r="A1854" s="10"/>
      <c r="B1854" s="11"/>
      <c r="C1854" s="11"/>
      <c r="D1854" s="11"/>
      <c r="E1854" s="12"/>
    </row>
    <row r="1855" hidden="1">
      <c r="A1855" s="13">
        <v>45922.0</v>
      </c>
      <c r="B1855" s="6"/>
      <c r="C1855" s="50" t="s">
        <v>2527</v>
      </c>
      <c r="D1855" s="15">
        <v>45928.0</v>
      </c>
      <c r="E1855" s="7"/>
    </row>
    <row r="1856" hidden="1">
      <c r="A1856" s="10"/>
      <c r="B1856" s="11"/>
      <c r="C1856" s="16"/>
      <c r="D1856" s="11"/>
      <c r="E1856" s="12"/>
    </row>
    <row r="1857" hidden="1">
      <c r="A1857" s="51" t="s">
        <v>3211</v>
      </c>
      <c r="B1857" s="7"/>
      <c r="C1857" s="16"/>
      <c r="D1857" s="52" t="s">
        <v>3212</v>
      </c>
      <c r="E1857" s="7"/>
    </row>
    <row r="1858" hidden="1">
      <c r="A1858" s="10"/>
      <c r="B1858" s="12"/>
      <c r="C1858" s="16"/>
      <c r="D1858" s="11"/>
      <c r="E1858" s="12"/>
    </row>
    <row r="1859" hidden="1">
      <c r="A1859" s="19" t="s">
        <v>2528</v>
      </c>
      <c r="B1859" s="6"/>
      <c r="C1859" s="6"/>
      <c r="D1859" s="6"/>
      <c r="E1859" s="7"/>
    </row>
    <row r="1860" hidden="1">
      <c r="A1860" s="20" t="s">
        <v>2529</v>
      </c>
      <c r="B1860" s="21" t="s">
        <v>2530</v>
      </c>
      <c r="C1860" s="22" t="s">
        <v>2531</v>
      </c>
      <c r="D1860" s="21" t="s">
        <v>2532</v>
      </c>
      <c r="E1860" s="23" t="s">
        <v>13</v>
      </c>
    </row>
    <row r="1861" hidden="1">
      <c r="A1861" s="53" t="s">
        <v>2533</v>
      </c>
      <c r="B1861" s="25">
        <v>32665.0</v>
      </c>
      <c r="C1861" s="26">
        <v>32665.0</v>
      </c>
      <c r="D1861" s="27">
        <v>0.0</v>
      </c>
      <c r="E1861" s="28"/>
    </row>
    <row r="1862" hidden="1">
      <c r="A1862" s="53" t="s">
        <v>2535</v>
      </c>
      <c r="B1862" s="29">
        <v>13946.0</v>
      </c>
      <c r="C1862" s="26">
        <v>13946.0</v>
      </c>
      <c r="D1862" s="27">
        <v>0.0</v>
      </c>
      <c r="E1862" s="48"/>
    </row>
    <row r="1863" hidden="1">
      <c r="A1863" s="53" t="s">
        <v>2536</v>
      </c>
      <c r="B1863" s="25">
        <v>820.0</v>
      </c>
      <c r="C1863" s="26">
        <v>820.0</v>
      </c>
      <c r="D1863" s="27">
        <v>0.0</v>
      </c>
      <c r="E1863" s="40"/>
    </row>
    <row r="1864" hidden="1">
      <c r="A1864" s="53" t="s">
        <v>2538</v>
      </c>
      <c r="B1864" s="29">
        <v>500.0</v>
      </c>
      <c r="C1864" s="26">
        <v>500.0</v>
      </c>
      <c r="D1864" s="27">
        <v>0.0</v>
      </c>
      <c r="E1864" s="40"/>
    </row>
    <row r="1865" hidden="1">
      <c r="A1865" s="31" t="s">
        <v>2540</v>
      </c>
      <c r="B1865" s="29">
        <v>800.0</v>
      </c>
      <c r="C1865" s="26"/>
      <c r="D1865" s="27">
        <v>-800.0</v>
      </c>
      <c r="E1865" s="48"/>
    </row>
    <row r="1866" hidden="1">
      <c r="A1866" s="31" t="s">
        <v>2541</v>
      </c>
      <c r="B1866" s="29">
        <v>0.0</v>
      </c>
      <c r="C1866" s="26"/>
      <c r="D1866" s="27">
        <v>0.0</v>
      </c>
      <c r="E1866" s="40"/>
    </row>
    <row r="1867" hidden="1">
      <c r="A1867" s="31" t="s">
        <v>2543</v>
      </c>
      <c r="B1867" s="29">
        <v>2753.0</v>
      </c>
      <c r="C1867" s="26">
        <v>2753.0</v>
      </c>
      <c r="D1867" s="27">
        <v>0.0</v>
      </c>
      <c r="E1867" s="28" t="s">
        <v>6085</v>
      </c>
    </row>
    <row r="1868" hidden="1">
      <c r="A1868" s="31" t="s">
        <v>2545</v>
      </c>
      <c r="B1868" s="29">
        <v>2640.0</v>
      </c>
      <c r="C1868" s="26">
        <v>3440.0</v>
      </c>
      <c r="D1868" s="27">
        <v>800.0</v>
      </c>
      <c r="E1868" s="48"/>
    </row>
    <row r="1869" hidden="1">
      <c r="A1869" s="54" t="s">
        <v>2546</v>
      </c>
      <c r="B1869" s="29">
        <v>50026.0</v>
      </c>
      <c r="C1869" s="29">
        <v>50026.0</v>
      </c>
      <c r="D1869" s="27">
        <v>0.0</v>
      </c>
      <c r="E1869" s="40"/>
    </row>
    <row r="1870" hidden="1">
      <c r="A1870" s="54" t="s">
        <v>2547</v>
      </c>
      <c r="B1870" s="29">
        <v>40449.0</v>
      </c>
      <c r="C1870" s="55">
        <v>40449.0</v>
      </c>
      <c r="D1870" s="27">
        <v>0.0</v>
      </c>
      <c r="E1870" s="40"/>
    </row>
    <row r="1871" hidden="1">
      <c r="A1871" s="54" t="s">
        <v>2548</v>
      </c>
      <c r="B1871" s="29">
        <v>73600.01000000001</v>
      </c>
      <c r="C1871" s="55">
        <v>73600.00999999997</v>
      </c>
      <c r="D1871" s="27">
        <v>-4.3655745685100555E-11</v>
      </c>
      <c r="E1871" s="40"/>
    </row>
    <row r="1872" hidden="1">
      <c r="A1872" s="54" t="s">
        <v>2549</v>
      </c>
      <c r="B1872" s="29">
        <v>37760.0</v>
      </c>
      <c r="C1872" s="55">
        <v>37760.0</v>
      </c>
      <c r="D1872" s="27">
        <v>0.0</v>
      </c>
      <c r="E1872" s="40"/>
    </row>
    <row r="1873" hidden="1">
      <c r="A1873" s="54" t="s">
        <v>2551</v>
      </c>
      <c r="B1873" s="29">
        <v>2863.0</v>
      </c>
      <c r="C1873" s="55">
        <v>2863.0</v>
      </c>
      <c r="D1873" s="27">
        <v>0.0</v>
      </c>
      <c r="E1873" s="40"/>
    </row>
    <row r="1874" hidden="1">
      <c r="A1874" s="54" t="s">
        <v>2552</v>
      </c>
      <c r="B1874" s="29">
        <v>15283.029999999999</v>
      </c>
      <c r="C1874" s="55">
        <v>15283.029999999999</v>
      </c>
      <c r="D1874" s="27">
        <v>0.0</v>
      </c>
      <c r="E1874" s="40"/>
    </row>
    <row r="1875" hidden="1">
      <c r="A1875" s="35" t="s">
        <v>2553</v>
      </c>
      <c r="B1875" s="29">
        <v>258822.23999999993</v>
      </c>
      <c r="C1875" s="55">
        <v>258822.24000000022</v>
      </c>
      <c r="D1875" s="27">
        <v>2.9103830456733704E-10</v>
      </c>
      <c r="E1875" s="40"/>
    </row>
    <row r="1876" hidden="1">
      <c r="A1876" s="36" t="s">
        <v>2554</v>
      </c>
      <c r="B1876" s="41">
        <v>-0.2299999999377178</v>
      </c>
      <c r="C1876" s="58">
        <v>-0.23000000027241185</v>
      </c>
      <c r="D1876" s="59">
        <v>-3.346940502524376E-10</v>
      </c>
      <c r="E1876" s="44"/>
    </row>
    <row r="1877" hidden="1"/>
    <row r="1878" hidden="1"/>
    <row r="1879" hidden="1">
      <c r="A1879" s="5" t="s">
        <v>3206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5" t="s">
        <v>2526</v>
      </c>
      <c r="B1881" s="6"/>
      <c r="C1881" s="6"/>
      <c r="D1881" s="6"/>
      <c r="E1881" s="7"/>
    </row>
    <row r="1882" hidden="1">
      <c r="A1882" s="10"/>
      <c r="B1882" s="11"/>
      <c r="C1882" s="11"/>
      <c r="D1882" s="11"/>
      <c r="E1882" s="12"/>
    </row>
    <row r="1883" hidden="1">
      <c r="A1883" s="13">
        <v>45929.0</v>
      </c>
      <c r="B1883" s="6"/>
      <c r="C1883" s="50" t="s">
        <v>2527</v>
      </c>
      <c r="D1883" s="15">
        <v>45930.0</v>
      </c>
      <c r="E1883" s="7"/>
    </row>
    <row r="1884" hidden="1">
      <c r="A1884" s="10"/>
      <c r="B1884" s="11"/>
      <c r="C1884" s="16"/>
      <c r="D1884" s="11"/>
      <c r="E1884" s="12"/>
    </row>
    <row r="1885" hidden="1">
      <c r="A1885" s="51" t="s">
        <v>3211</v>
      </c>
      <c r="B1885" s="7"/>
      <c r="C1885" s="16"/>
      <c r="D1885" s="52" t="s">
        <v>3213</v>
      </c>
      <c r="E1885" s="7"/>
    </row>
    <row r="1886" hidden="1">
      <c r="A1886" s="10"/>
      <c r="B1886" s="12"/>
      <c r="C1886" s="16"/>
      <c r="D1886" s="11"/>
      <c r="E1886" s="12"/>
    </row>
    <row r="1887" hidden="1">
      <c r="A1887" s="19" t="s">
        <v>2528</v>
      </c>
      <c r="B1887" s="6"/>
      <c r="C1887" s="6"/>
      <c r="D1887" s="6"/>
      <c r="E1887" s="7"/>
    </row>
    <row r="1888" hidden="1">
      <c r="A1888" s="20" t="s">
        <v>2529</v>
      </c>
      <c r="B1888" s="21" t="s">
        <v>2530</v>
      </c>
      <c r="C1888" s="22" t="s">
        <v>2531</v>
      </c>
      <c r="D1888" s="21" t="s">
        <v>2532</v>
      </c>
      <c r="E1888" s="23" t="s">
        <v>13</v>
      </c>
    </row>
    <row r="1889" hidden="1">
      <c r="A1889" s="53" t="s">
        <v>2533</v>
      </c>
      <c r="B1889" s="25">
        <v>5706.0</v>
      </c>
      <c r="C1889" s="26">
        <v>5706.0</v>
      </c>
      <c r="D1889" s="27">
        <v>0.0</v>
      </c>
      <c r="E1889" s="28"/>
    </row>
    <row r="1890" hidden="1">
      <c r="A1890" s="53" t="s">
        <v>2535</v>
      </c>
      <c r="B1890" s="29">
        <v>1396.0</v>
      </c>
      <c r="C1890" s="26">
        <v>1396.0</v>
      </c>
      <c r="D1890" s="27">
        <v>0.0</v>
      </c>
      <c r="E1890" s="48"/>
    </row>
    <row r="1891" hidden="1">
      <c r="A1891" s="53" t="s">
        <v>2536</v>
      </c>
      <c r="B1891" s="25">
        <v>0.0</v>
      </c>
      <c r="C1891" s="26"/>
      <c r="D1891" s="27">
        <v>0.0</v>
      </c>
      <c r="E1891" s="40"/>
    </row>
    <row r="1892" hidden="1">
      <c r="A1892" s="53" t="s">
        <v>2538</v>
      </c>
      <c r="B1892" s="29">
        <v>0.0</v>
      </c>
      <c r="C1892" s="26"/>
      <c r="D1892" s="27">
        <v>0.0</v>
      </c>
      <c r="E1892" s="40"/>
    </row>
    <row r="1893" hidden="1">
      <c r="A1893" s="31" t="s">
        <v>2540</v>
      </c>
      <c r="B1893" s="29">
        <v>0.0</v>
      </c>
      <c r="C1893" s="26"/>
      <c r="D1893" s="27">
        <v>0.0</v>
      </c>
      <c r="E1893" s="48"/>
    </row>
    <row r="1894" hidden="1">
      <c r="A1894" s="31" t="s">
        <v>2541</v>
      </c>
      <c r="B1894" s="29">
        <v>0.0</v>
      </c>
      <c r="C1894" s="26"/>
      <c r="D1894" s="27">
        <v>0.0</v>
      </c>
      <c r="E1894" s="40"/>
    </row>
    <row r="1895" hidden="1">
      <c r="A1895" s="31" t="s">
        <v>2543</v>
      </c>
      <c r="B1895" s="29">
        <v>0.0</v>
      </c>
      <c r="C1895" s="26"/>
      <c r="D1895" s="27">
        <v>0.0</v>
      </c>
      <c r="E1895" s="28"/>
    </row>
    <row r="1896" hidden="1">
      <c r="A1896" s="31" t="s">
        <v>2545</v>
      </c>
      <c r="B1896" s="29">
        <v>960.0</v>
      </c>
      <c r="C1896" s="26">
        <v>960.0</v>
      </c>
      <c r="D1896" s="27">
        <v>0.0</v>
      </c>
      <c r="E1896" s="48"/>
    </row>
    <row r="1897" hidden="1">
      <c r="A1897" s="54" t="s">
        <v>2546</v>
      </c>
      <c r="B1897" s="29">
        <v>14017.0</v>
      </c>
      <c r="C1897" s="29">
        <v>14017.0</v>
      </c>
      <c r="D1897" s="27">
        <v>0.0</v>
      </c>
      <c r="E1897" s="40"/>
    </row>
    <row r="1898" hidden="1">
      <c r="A1898" s="54" t="s">
        <v>2547</v>
      </c>
      <c r="B1898" s="29">
        <v>9071.0</v>
      </c>
      <c r="C1898" s="55">
        <v>9071.0</v>
      </c>
      <c r="D1898" s="27">
        <v>0.0</v>
      </c>
      <c r="E1898" s="40"/>
    </row>
    <row r="1899" hidden="1">
      <c r="A1899" s="54" t="s">
        <v>2548</v>
      </c>
      <c r="B1899" s="29">
        <v>15916.220000000001</v>
      </c>
      <c r="C1899" s="55">
        <v>15916.220000000001</v>
      </c>
      <c r="D1899" s="27">
        <v>0.0</v>
      </c>
      <c r="E1899" s="40"/>
    </row>
    <row r="1900" hidden="1">
      <c r="A1900" s="54" t="s">
        <v>2549</v>
      </c>
      <c r="B1900" s="29">
        <v>9932.0</v>
      </c>
      <c r="C1900" s="55">
        <v>9932.0</v>
      </c>
      <c r="D1900" s="27">
        <v>0.0</v>
      </c>
      <c r="E1900" s="40"/>
    </row>
    <row r="1901" hidden="1">
      <c r="A1901" s="54" t="s">
        <v>2551</v>
      </c>
      <c r="B1901" s="29">
        <v>575.0</v>
      </c>
      <c r="C1901" s="55">
        <v>575.0</v>
      </c>
      <c r="D1901" s="27">
        <v>0.0</v>
      </c>
      <c r="E1901" s="40"/>
    </row>
    <row r="1902" hidden="1">
      <c r="A1902" s="54" t="s">
        <v>2552</v>
      </c>
      <c r="B1902" s="29">
        <v>1730.0</v>
      </c>
      <c r="C1902" s="55">
        <v>1730.0</v>
      </c>
      <c r="D1902" s="27">
        <v>0.0</v>
      </c>
      <c r="E1902" s="40"/>
    </row>
    <row r="1903" hidden="1">
      <c r="A1903" s="35" t="s">
        <v>2553</v>
      </c>
      <c r="B1903" s="29">
        <v>57572.72</v>
      </c>
      <c r="C1903" s="55">
        <v>57572.719999999994</v>
      </c>
      <c r="D1903" s="27">
        <v>-7.275957614183426E-12</v>
      </c>
      <c r="E1903" s="40"/>
    </row>
    <row r="1904" hidden="1">
      <c r="A1904" s="36" t="s">
        <v>2554</v>
      </c>
      <c r="B1904" s="41">
        <v>0.5</v>
      </c>
      <c r="C1904" s="58">
        <v>0.500000000007276</v>
      </c>
      <c r="D1904" s="59">
        <v>7.275957614183426E-12</v>
      </c>
      <c r="E1904" s="44"/>
    </row>
    <row r="1905" hidden="1"/>
    <row r="1906" hidden="1"/>
    <row r="1907" hidden="1">
      <c r="A1907" s="5" t="s">
        <v>3206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5" t="s">
        <v>2526</v>
      </c>
      <c r="B1909" s="6"/>
      <c r="C1909" s="6"/>
      <c r="D1909" s="6"/>
      <c r="E1909" s="7"/>
    </row>
    <row r="1910" hidden="1">
      <c r="A1910" s="10"/>
      <c r="B1910" s="11"/>
      <c r="C1910" s="11"/>
      <c r="D1910" s="11"/>
      <c r="E1910" s="12"/>
    </row>
    <row r="1911" hidden="1">
      <c r="A1911" s="13">
        <v>45931.0</v>
      </c>
      <c r="B1911" s="6"/>
      <c r="C1911" s="50" t="s">
        <v>2527</v>
      </c>
      <c r="D1911" s="15">
        <v>45935.0</v>
      </c>
      <c r="E1911" s="7"/>
    </row>
    <row r="1912" hidden="1">
      <c r="A1912" s="10"/>
      <c r="B1912" s="11"/>
      <c r="C1912" s="16"/>
      <c r="D1912" s="11"/>
      <c r="E1912" s="12"/>
    </row>
    <row r="1913" hidden="1">
      <c r="A1913" s="51" t="s">
        <v>3214</v>
      </c>
      <c r="B1913" s="7"/>
      <c r="C1913" s="16"/>
      <c r="D1913" s="52" t="s">
        <v>3212</v>
      </c>
      <c r="E1913" s="7"/>
    </row>
    <row r="1914" hidden="1">
      <c r="A1914" s="10"/>
      <c r="B1914" s="12"/>
      <c r="C1914" s="16"/>
      <c r="D1914" s="11"/>
      <c r="E1914" s="12"/>
    </row>
    <row r="1915" hidden="1">
      <c r="A1915" s="19" t="s">
        <v>2528</v>
      </c>
      <c r="B1915" s="6"/>
      <c r="C1915" s="6"/>
      <c r="D1915" s="6"/>
      <c r="E1915" s="7"/>
    </row>
    <row r="1916" hidden="1">
      <c r="A1916" s="20" t="s">
        <v>2529</v>
      </c>
      <c r="B1916" s="21" t="s">
        <v>2530</v>
      </c>
      <c r="C1916" s="22" t="s">
        <v>2531</v>
      </c>
      <c r="D1916" s="21" t="s">
        <v>2532</v>
      </c>
      <c r="E1916" s="23" t="s">
        <v>13</v>
      </c>
    </row>
    <row r="1917" hidden="1">
      <c r="A1917" s="53" t="s">
        <v>2533</v>
      </c>
      <c r="B1917" s="25">
        <v>17202.0</v>
      </c>
      <c r="C1917" s="26">
        <v>17202.0</v>
      </c>
      <c r="D1917" s="27">
        <v>0.0</v>
      </c>
      <c r="E1917" s="28"/>
    </row>
    <row r="1918" hidden="1">
      <c r="A1918" s="53" t="s">
        <v>2535</v>
      </c>
      <c r="B1918" s="29">
        <v>12492.0</v>
      </c>
      <c r="C1918" s="26">
        <v>12492.0</v>
      </c>
      <c r="D1918" s="27">
        <v>0.0</v>
      </c>
      <c r="E1918" s="48"/>
    </row>
    <row r="1919" hidden="1">
      <c r="A1919" s="53" t="s">
        <v>2536</v>
      </c>
      <c r="B1919" s="25">
        <v>0.0</v>
      </c>
      <c r="C1919" s="26"/>
      <c r="D1919" s="27">
        <v>0.0</v>
      </c>
      <c r="E1919" s="40"/>
    </row>
    <row r="1920" hidden="1">
      <c r="A1920" s="53" t="s">
        <v>2538</v>
      </c>
      <c r="B1920" s="29">
        <v>0.0</v>
      </c>
      <c r="C1920" s="26"/>
      <c r="D1920" s="27">
        <v>0.0</v>
      </c>
      <c r="E1920" s="40"/>
    </row>
    <row r="1921" hidden="1">
      <c r="A1921" s="31" t="s">
        <v>2540</v>
      </c>
      <c r="B1921" s="29">
        <v>0.0</v>
      </c>
      <c r="C1921" s="26"/>
      <c r="D1921" s="27">
        <v>0.0</v>
      </c>
      <c r="E1921" s="48"/>
    </row>
    <row r="1922" hidden="1">
      <c r="A1922" s="31" t="s">
        <v>2541</v>
      </c>
      <c r="B1922" s="29">
        <v>0.0</v>
      </c>
      <c r="C1922" s="26"/>
      <c r="D1922" s="27">
        <v>0.0</v>
      </c>
      <c r="E1922" s="40"/>
    </row>
    <row r="1923" hidden="1">
      <c r="A1923" s="31" t="s">
        <v>2543</v>
      </c>
      <c r="B1923" s="29">
        <v>4081.0</v>
      </c>
      <c r="C1923" s="26">
        <v>4081.0</v>
      </c>
      <c r="D1923" s="27">
        <v>0.0</v>
      </c>
      <c r="E1923" s="28" t="s">
        <v>6086</v>
      </c>
    </row>
    <row r="1924" hidden="1">
      <c r="A1924" s="31" t="s">
        <v>2545</v>
      </c>
      <c r="B1924" s="29">
        <v>2760.0</v>
      </c>
      <c r="C1924" s="26">
        <v>2760.0</v>
      </c>
      <c r="D1924" s="27">
        <v>0.0</v>
      </c>
      <c r="E1924" s="48"/>
    </row>
    <row r="1925" hidden="1">
      <c r="A1925" s="54" t="s">
        <v>2546</v>
      </c>
      <c r="B1925" s="29">
        <v>44129.0</v>
      </c>
      <c r="C1925" s="29">
        <v>44129.0</v>
      </c>
      <c r="D1925" s="27">
        <v>0.0</v>
      </c>
      <c r="E1925" s="40"/>
    </row>
    <row r="1926" hidden="1">
      <c r="A1926" s="54" t="s">
        <v>2547</v>
      </c>
      <c r="B1926" s="29">
        <v>25570.0</v>
      </c>
      <c r="C1926" s="55">
        <v>25570.0</v>
      </c>
      <c r="D1926" s="27">
        <v>0.0</v>
      </c>
      <c r="E1926" s="40"/>
    </row>
    <row r="1927" hidden="1">
      <c r="A1927" s="54" t="s">
        <v>2548</v>
      </c>
      <c r="B1927" s="29">
        <v>43199.0</v>
      </c>
      <c r="C1927" s="55">
        <v>42756.0</v>
      </c>
      <c r="D1927" s="27">
        <v>-443.0</v>
      </c>
      <c r="E1927" s="40"/>
    </row>
    <row r="1928" hidden="1">
      <c r="A1928" s="54" t="s">
        <v>2549</v>
      </c>
      <c r="B1928" s="29">
        <v>32287.0</v>
      </c>
      <c r="C1928" s="55">
        <v>32287.0</v>
      </c>
      <c r="D1928" s="27">
        <v>0.0</v>
      </c>
      <c r="E1928" s="40"/>
    </row>
    <row r="1929" hidden="1">
      <c r="A1929" s="54" t="s">
        <v>2551</v>
      </c>
      <c r="B1929" s="29">
        <v>1445.0</v>
      </c>
      <c r="C1929" s="55">
        <v>1445.0</v>
      </c>
      <c r="D1929" s="27">
        <v>0.0</v>
      </c>
      <c r="E1929" s="40"/>
    </row>
    <row r="1930" hidden="1">
      <c r="A1930" s="54" t="s">
        <v>2552</v>
      </c>
      <c r="B1930" s="29">
        <v>9000.0</v>
      </c>
      <c r="C1930" s="55">
        <v>9000.0</v>
      </c>
      <c r="D1930" s="27">
        <v>0.0</v>
      </c>
      <c r="E1930" s="40"/>
    </row>
    <row r="1931" hidden="1">
      <c r="A1931" s="35" t="s">
        <v>2553</v>
      </c>
      <c r="B1931" s="29">
        <v>183164.0</v>
      </c>
      <c r="C1931" s="55">
        <v>182721.0</v>
      </c>
      <c r="D1931" s="27">
        <v>-443.0</v>
      </c>
      <c r="E1931" s="40"/>
    </row>
    <row r="1932" hidden="1">
      <c r="A1932" s="36" t="s">
        <v>2554</v>
      </c>
      <c r="B1932" s="41">
        <v>1.0</v>
      </c>
      <c r="C1932" s="58">
        <v>1.0</v>
      </c>
      <c r="D1932" s="59">
        <v>0.0</v>
      </c>
      <c r="E1932" s="44"/>
    </row>
    <row r="1933" hidden="1"/>
    <row r="1934" hidden="1"/>
    <row r="1935" hidden="1">
      <c r="A1935" s="5" t="s">
        <v>3206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5" t="s">
        <v>2526</v>
      </c>
      <c r="B1937" s="6"/>
      <c r="C1937" s="6"/>
      <c r="D1937" s="6"/>
      <c r="E1937" s="7"/>
    </row>
    <row r="1938" hidden="1">
      <c r="A1938" s="10"/>
      <c r="B1938" s="11"/>
      <c r="C1938" s="11"/>
      <c r="D1938" s="11"/>
      <c r="E1938" s="12"/>
    </row>
    <row r="1939" hidden="1">
      <c r="A1939" s="13">
        <v>45936.0</v>
      </c>
      <c r="B1939" s="6"/>
      <c r="C1939" s="50" t="s">
        <v>2527</v>
      </c>
      <c r="D1939" s="15">
        <v>45942.0</v>
      </c>
      <c r="E1939" s="7"/>
    </row>
    <row r="1940" hidden="1">
      <c r="A1940" s="10"/>
      <c r="B1940" s="11"/>
      <c r="C1940" s="16"/>
      <c r="D1940" s="11"/>
      <c r="E1940" s="12"/>
    </row>
    <row r="1941" hidden="1">
      <c r="A1941" s="51" t="s">
        <v>3211</v>
      </c>
      <c r="B1941" s="7"/>
      <c r="C1941" s="16"/>
      <c r="D1941" s="52" t="s">
        <v>3212</v>
      </c>
      <c r="E1941" s="7"/>
    </row>
    <row r="1942" hidden="1">
      <c r="A1942" s="10"/>
      <c r="B1942" s="12"/>
      <c r="C1942" s="16"/>
      <c r="D1942" s="11"/>
      <c r="E1942" s="12"/>
    </row>
    <row r="1943" hidden="1">
      <c r="A1943" s="19" t="s">
        <v>2528</v>
      </c>
      <c r="B1943" s="6"/>
      <c r="C1943" s="6"/>
      <c r="D1943" s="6"/>
      <c r="E1943" s="7"/>
    </row>
    <row r="1944" hidden="1">
      <c r="A1944" s="20" t="s">
        <v>2529</v>
      </c>
      <c r="B1944" s="21" t="s">
        <v>2530</v>
      </c>
      <c r="C1944" s="22" t="s">
        <v>2531</v>
      </c>
      <c r="D1944" s="21" t="s">
        <v>2532</v>
      </c>
      <c r="E1944" s="23" t="s">
        <v>13</v>
      </c>
    </row>
    <row r="1945" hidden="1">
      <c r="A1945" s="53" t="s">
        <v>2533</v>
      </c>
      <c r="B1945" s="25">
        <v>27008.0</v>
      </c>
      <c r="C1945" s="26">
        <v>27010.0</v>
      </c>
      <c r="D1945" s="27">
        <v>2.0</v>
      </c>
      <c r="E1945" s="28"/>
    </row>
    <row r="1946" hidden="1">
      <c r="A1946" s="53" t="s">
        <v>2535</v>
      </c>
      <c r="B1946" s="29">
        <v>14227.0</v>
      </c>
      <c r="C1946" s="26">
        <v>14227.0</v>
      </c>
      <c r="D1946" s="27">
        <v>0.0</v>
      </c>
      <c r="E1946" s="48"/>
    </row>
    <row r="1947" hidden="1">
      <c r="A1947" s="53" t="s">
        <v>2536</v>
      </c>
      <c r="B1947" s="25">
        <v>1050.0</v>
      </c>
      <c r="C1947" s="26">
        <v>1050.0</v>
      </c>
      <c r="D1947" s="27">
        <v>0.0</v>
      </c>
      <c r="E1947" s="40"/>
    </row>
    <row r="1948" hidden="1">
      <c r="A1948" s="53" t="s">
        <v>2538</v>
      </c>
      <c r="B1948" s="29">
        <v>500.0</v>
      </c>
      <c r="C1948" s="26">
        <v>500.0</v>
      </c>
      <c r="D1948" s="27">
        <v>0.0</v>
      </c>
      <c r="E1948" s="40"/>
    </row>
    <row r="1949" hidden="1">
      <c r="A1949" s="31" t="s">
        <v>2540</v>
      </c>
      <c r="B1949" s="29">
        <v>0.0</v>
      </c>
      <c r="C1949" s="26"/>
      <c r="D1949" s="27">
        <v>0.0</v>
      </c>
      <c r="E1949" s="48"/>
    </row>
    <row r="1950" hidden="1">
      <c r="A1950" s="31" t="s">
        <v>2541</v>
      </c>
      <c r="B1950" s="29">
        <v>0.0</v>
      </c>
      <c r="C1950" s="26"/>
      <c r="D1950" s="27">
        <v>0.0</v>
      </c>
      <c r="E1950" s="40"/>
    </row>
    <row r="1951" hidden="1">
      <c r="A1951" s="31" t="s">
        <v>2543</v>
      </c>
      <c r="B1951" s="29">
        <v>0.0</v>
      </c>
      <c r="C1951" s="26"/>
      <c r="D1951" s="27">
        <v>0.0</v>
      </c>
      <c r="E1951" s="28"/>
    </row>
    <row r="1952" hidden="1">
      <c r="A1952" s="31" t="s">
        <v>2545</v>
      </c>
      <c r="B1952" s="29">
        <v>3600.0</v>
      </c>
      <c r="C1952" s="26">
        <v>3600.0</v>
      </c>
      <c r="D1952" s="27">
        <v>0.0</v>
      </c>
      <c r="E1952" s="48"/>
    </row>
    <row r="1953" hidden="1">
      <c r="A1953" s="54" t="s">
        <v>2546</v>
      </c>
      <c r="B1953" s="29">
        <v>63072.0</v>
      </c>
      <c r="C1953" s="29">
        <v>62808.0</v>
      </c>
      <c r="D1953" s="27">
        <v>-264.0</v>
      </c>
      <c r="E1953" s="40"/>
    </row>
    <row r="1954" hidden="1">
      <c r="A1954" s="54" t="s">
        <v>2547</v>
      </c>
      <c r="B1954" s="29">
        <v>38116.0</v>
      </c>
      <c r="C1954" s="55">
        <v>38116.0</v>
      </c>
      <c r="D1954" s="27">
        <v>0.0</v>
      </c>
      <c r="E1954" s="40"/>
    </row>
    <row r="1955" hidden="1">
      <c r="A1955" s="54" t="s">
        <v>2548</v>
      </c>
      <c r="B1955" s="29">
        <v>67865.0</v>
      </c>
      <c r="C1955" s="55">
        <v>67601.0</v>
      </c>
      <c r="D1955" s="27">
        <v>-264.0</v>
      </c>
      <c r="E1955" s="40"/>
    </row>
    <row r="1956" hidden="1">
      <c r="A1956" s="54" t="s">
        <v>2549</v>
      </c>
      <c r="B1956" s="29">
        <v>50761.0</v>
      </c>
      <c r="C1956" s="55">
        <v>51195.0</v>
      </c>
      <c r="D1956" s="27">
        <v>434.0</v>
      </c>
      <c r="E1956" s="40"/>
    </row>
    <row r="1957" hidden="1">
      <c r="A1957" s="54" t="s">
        <v>2551</v>
      </c>
      <c r="B1957" s="29">
        <v>0.0</v>
      </c>
      <c r="C1957" s="55">
        <v>0.0</v>
      </c>
      <c r="D1957" s="27">
        <v>0.0</v>
      </c>
      <c r="E1957" s="40"/>
    </row>
    <row r="1958" hidden="1">
      <c r="A1958" s="54" t="s">
        <v>2552</v>
      </c>
      <c r="B1958" s="29">
        <v>10171.0</v>
      </c>
      <c r="C1958" s="55">
        <v>10171.0</v>
      </c>
      <c r="D1958" s="27">
        <v>0.0</v>
      </c>
      <c r="E1958" s="40"/>
    </row>
    <row r="1959" hidden="1">
      <c r="A1959" s="35" t="s">
        <v>2553</v>
      </c>
      <c r="B1959" s="29">
        <v>266197.8</v>
      </c>
      <c r="C1959" s="55">
        <v>266103.8</v>
      </c>
      <c r="D1959" s="27">
        <v>-94.0</v>
      </c>
      <c r="E1959" s="40"/>
    </row>
    <row r="1960" hidden="1">
      <c r="A1960" s="36" t="s">
        <v>2554</v>
      </c>
      <c r="B1960" s="41">
        <v>1.1999999999970896</v>
      </c>
      <c r="C1960" s="58">
        <v>3.2000000000116415</v>
      </c>
      <c r="D1960" s="59">
        <v>2.000000000014552</v>
      </c>
      <c r="E1960" s="44"/>
    </row>
    <row r="1961" hidden="1">
      <c r="A1961" s="39"/>
      <c r="B1961" s="60"/>
      <c r="C1961" s="61"/>
      <c r="D1961" s="62"/>
      <c r="E1961" s="63"/>
    </row>
    <row r="1962" hidden="1">
      <c r="A1962" s="39"/>
      <c r="B1962" s="60"/>
      <c r="C1962" s="61"/>
      <c r="D1962" s="62"/>
      <c r="E1962" s="63"/>
    </row>
    <row r="1963" hidden="1">
      <c r="A1963" s="5" t="s">
        <v>3206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5" t="s">
        <v>2526</v>
      </c>
      <c r="B1965" s="6"/>
      <c r="C1965" s="6"/>
      <c r="D1965" s="6"/>
      <c r="E1965" s="7"/>
    </row>
    <row r="1966" hidden="1">
      <c r="A1966" s="10"/>
      <c r="B1966" s="11"/>
      <c r="C1966" s="11"/>
      <c r="D1966" s="11"/>
      <c r="E1966" s="12"/>
    </row>
    <row r="1967" hidden="1">
      <c r="A1967" s="13">
        <v>45943.0</v>
      </c>
      <c r="B1967" s="6"/>
      <c r="C1967" s="50" t="s">
        <v>2527</v>
      </c>
      <c r="D1967" s="15">
        <v>45949.0</v>
      </c>
      <c r="E1967" s="7"/>
    </row>
    <row r="1968" hidden="1">
      <c r="A1968" s="10"/>
      <c r="B1968" s="11"/>
      <c r="C1968" s="16"/>
      <c r="D1968" s="11"/>
      <c r="E1968" s="12"/>
    </row>
    <row r="1969" hidden="1">
      <c r="A1969" s="51" t="s">
        <v>3211</v>
      </c>
      <c r="B1969" s="7"/>
      <c r="C1969" s="16"/>
      <c r="D1969" s="52" t="s">
        <v>3212</v>
      </c>
      <c r="E1969" s="7"/>
    </row>
    <row r="1970" hidden="1">
      <c r="A1970" s="10"/>
      <c r="B1970" s="12"/>
      <c r="C1970" s="16"/>
      <c r="D1970" s="11"/>
      <c r="E1970" s="12"/>
    </row>
    <row r="1971" hidden="1">
      <c r="A1971" s="19" t="s">
        <v>2528</v>
      </c>
      <c r="B1971" s="6"/>
      <c r="C1971" s="6"/>
      <c r="D1971" s="6"/>
      <c r="E1971" s="7"/>
    </row>
    <row r="1972" hidden="1">
      <c r="A1972" s="20" t="s">
        <v>2529</v>
      </c>
      <c r="B1972" s="21" t="s">
        <v>2530</v>
      </c>
      <c r="C1972" s="22" t="s">
        <v>2531</v>
      </c>
      <c r="D1972" s="21" t="s">
        <v>2532</v>
      </c>
      <c r="E1972" s="23" t="s">
        <v>13</v>
      </c>
    </row>
    <row r="1973" hidden="1">
      <c r="A1973" s="53" t="s">
        <v>2533</v>
      </c>
      <c r="B1973" s="25">
        <v>26904.0</v>
      </c>
      <c r="C1973" s="26">
        <v>26905.0</v>
      </c>
      <c r="D1973" s="27">
        <v>1.0</v>
      </c>
      <c r="E1973" s="28"/>
    </row>
    <row r="1974" hidden="1">
      <c r="A1974" s="53" t="s">
        <v>2535</v>
      </c>
      <c r="B1974" s="29">
        <v>10186.0</v>
      </c>
      <c r="C1974" s="26">
        <v>10186.0</v>
      </c>
      <c r="D1974" s="27">
        <v>0.0</v>
      </c>
      <c r="E1974" s="48"/>
    </row>
    <row r="1975" hidden="1">
      <c r="A1975" s="53" t="s">
        <v>2536</v>
      </c>
      <c r="B1975" s="25">
        <v>1160.0</v>
      </c>
      <c r="C1975" s="26">
        <v>1160.0</v>
      </c>
      <c r="D1975" s="27">
        <v>0.0</v>
      </c>
      <c r="E1975" s="40"/>
    </row>
    <row r="1976" hidden="1">
      <c r="A1976" s="53" t="s">
        <v>2538</v>
      </c>
      <c r="B1976" s="29">
        <v>500.0</v>
      </c>
      <c r="C1976" s="26">
        <v>500.0</v>
      </c>
      <c r="D1976" s="27">
        <v>0.0</v>
      </c>
      <c r="E1976" s="40"/>
    </row>
    <row r="1977" hidden="1">
      <c r="A1977" s="31" t="s">
        <v>2540</v>
      </c>
      <c r="B1977" s="29">
        <v>0.0</v>
      </c>
      <c r="C1977" s="26"/>
      <c r="D1977" s="27">
        <v>0.0</v>
      </c>
      <c r="E1977" s="48"/>
    </row>
    <row r="1978" hidden="1">
      <c r="A1978" s="31" t="s">
        <v>2541</v>
      </c>
      <c r="B1978" s="29">
        <v>0.0</v>
      </c>
      <c r="C1978" s="26"/>
      <c r="D1978" s="27">
        <v>0.0</v>
      </c>
      <c r="E1978" s="40"/>
    </row>
    <row r="1979" hidden="1">
      <c r="A1979" s="31" t="s">
        <v>2543</v>
      </c>
      <c r="B1979" s="29">
        <v>565.0</v>
      </c>
      <c r="C1979" s="26">
        <v>565.0</v>
      </c>
      <c r="D1979" s="27">
        <v>0.0</v>
      </c>
      <c r="E1979" s="28" t="s">
        <v>6087</v>
      </c>
    </row>
    <row r="1980" hidden="1">
      <c r="A1980" s="31" t="s">
        <v>2545</v>
      </c>
      <c r="B1980" s="29">
        <v>3640.0</v>
      </c>
      <c r="C1980" s="26">
        <v>3640.0</v>
      </c>
      <c r="D1980" s="27">
        <v>0.0</v>
      </c>
      <c r="E1980" s="48"/>
    </row>
    <row r="1981" hidden="1">
      <c r="A1981" s="54" t="s">
        <v>2546</v>
      </c>
      <c r="B1981" s="29">
        <v>73445.0</v>
      </c>
      <c r="C1981" s="29">
        <v>73445.0</v>
      </c>
      <c r="D1981" s="27">
        <v>0.0</v>
      </c>
      <c r="E1981" s="40"/>
    </row>
    <row r="1982" hidden="1">
      <c r="A1982" s="54" t="s">
        <v>2547</v>
      </c>
      <c r="B1982" s="29">
        <v>45662.0</v>
      </c>
      <c r="C1982" s="55">
        <v>45662.0</v>
      </c>
      <c r="D1982" s="27">
        <v>0.0</v>
      </c>
      <c r="E1982" s="40"/>
    </row>
    <row r="1983" hidden="1">
      <c r="A1983" s="54" t="s">
        <v>2548</v>
      </c>
      <c r="B1983" s="29">
        <v>66525.0</v>
      </c>
      <c r="C1983" s="55">
        <v>66525.0</v>
      </c>
      <c r="D1983" s="27">
        <v>0.0</v>
      </c>
      <c r="E1983" s="40"/>
    </row>
    <row r="1984" hidden="1">
      <c r="A1984" s="54" t="s">
        <v>2549</v>
      </c>
      <c r="B1984" s="29">
        <v>58408.0</v>
      </c>
      <c r="C1984" s="55">
        <v>58714.0</v>
      </c>
      <c r="D1984" s="27">
        <v>306.0</v>
      </c>
      <c r="E1984" s="40"/>
    </row>
    <row r="1985" hidden="1">
      <c r="A1985" s="54" t="s">
        <v>2551</v>
      </c>
      <c r="B1985" s="29">
        <v>741.0</v>
      </c>
      <c r="C1985" s="55">
        <v>741.0</v>
      </c>
      <c r="D1985" s="27">
        <v>0.0</v>
      </c>
      <c r="E1985" s="40"/>
    </row>
    <row r="1986" hidden="1">
      <c r="A1986" s="54" t="s">
        <v>2552</v>
      </c>
      <c r="B1986" s="29">
        <v>9765.0</v>
      </c>
      <c r="C1986" s="55">
        <v>9765.0</v>
      </c>
      <c r="D1986" s="27">
        <v>0.0</v>
      </c>
      <c r="E1986" s="40"/>
    </row>
    <row r="1987" hidden="1">
      <c r="A1987" s="35" t="s">
        <v>2553</v>
      </c>
      <c r="B1987" s="29">
        <v>287736.0</v>
      </c>
      <c r="C1987" s="55">
        <v>288042.0</v>
      </c>
      <c r="D1987" s="27">
        <v>306.0</v>
      </c>
      <c r="E1987" s="40"/>
    </row>
    <row r="1988" hidden="1">
      <c r="A1988" s="36" t="s">
        <v>2554</v>
      </c>
      <c r="B1988" s="41">
        <v>0.0</v>
      </c>
      <c r="C1988" s="58">
        <v>1.0</v>
      </c>
      <c r="D1988" s="59">
        <v>1.0</v>
      </c>
      <c r="E1988" s="44"/>
    </row>
    <row r="1989" hidden="1">
      <c r="A1989" s="39"/>
      <c r="B1989" s="60"/>
      <c r="C1989" s="61"/>
      <c r="D1989" s="62"/>
      <c r="E1989" s="63"/>
    </row>
    <row r="1990" hidden="1">
      <c r="A1990" s="39"/>
      <c r="B1990" s="60"/>
      <c r="C1990" s="61"/>
      <c r="D1990" s="62"/>
      <c r="E1990" s="63"/>
    </row>
    <row r="1991" hidden="1">
      <c r="A1991" s="5" t="s">
        <v>3206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5" t="s">
        <v>2526</v>
      </c>
      <c r="B1993" s="6"/>
      <c r="C1993" s="6"/>
      <c r="D1993" s="6"/>
      <c r="E1993" s="7"/>
    </row>
    <row r="1994" hidden="1">
      <c r="A1994" s="10"/>
      <c r="B1994" s="11"/>
      <c r="C1994" s="11"/>
      <c r="D1994" s="11"/>
      <c r="E1994" s="12"/>
    </row>
    <row r="1995" hidden="1">
      <c r="A1995" s="13">
        <v>45950.0</v>
      </c>
      <c r="B1995" s="6"/>
      <c r="C1995" s="50" t="s">
        <v>2527</v>
      </c>
      <c r="D1995" s="15">
        <v>45956.0</v>
      </c>
      <c r="E1995" s="7"/>
    </row>
    <row r="1996" hidden="1">
      <c r="A1996" s="10"/>
      <c r="B1996" s="11"/>
      <c r="C1996" s="16"/>
      <c r="D1996" s="11"/>
      <c r="E1996" s="12"/>
    </row>
    <row r="1997" hidden="1">
      <c r="A1997" s="51" t="s">
        <v>3211</v>
      </c>
      <c r="B1997" s="7"/>
      <c r="C1997" s="16"/>
      <c r="D1997" s="52" t="s">
        <v>3212</v>
      </c>
      <c r="E1997" s="7"/>
    </row>
    <row r="1998" hidden="1">
      <c r="A1998" s="10"/>
      <c r="B1998" s="12"/>
      <c r="C1998" s="16"/>
      <c r="D1998" s="11"/>
      <c r="E1998" s="12"/>
    </row>
    <row r="1999" hidden="1">
      <c r="A1999" s="19" t="s">
        <v>2528</v>
      </c>
      <c r="B1999" s="6"/>
      <c r="C1999" s="6"/>
      <c r="D1999" s="6"/>
      <c r="E1999" s="7"/>
    </row>
    <row r="2000" hidden="1">
      <c r="A2000" s="20" t="s">
        <v>2529</v>
      </c>
      <c r="B2000" s="21" t="s">
        <v>2530</v>
      </c>
      <c r="C2000" s="22" t="s">
        <v>2531</v>
      </c>
      <c r="D2000" s="21" t="s">
        <v>2532</v>
      </c>
      <c r="E2000" s="23" t="s">
        <v>13</v>
      </c>
    </row>
    <row r="2001" hidden="1">
      <c r="A2001" s="53" t="s">
        <v>2533</v>
      </c>
      <c r="B2001" s="25">
        <v>28308.0</v>
      </c>
      <c r="C2001" s="26">
        <v>28310.0</v>
      </c>
      <c r="D2001" s="27">
        <v>2.0</v>
      </c>
      <c r="E2001" s="28"/>
    </row>
    <row r="2002" hidden="1">
      <c r="A2002" s="53" t="s">
        <v>2535</v>
      </c>
      <c r="B2002" s="29">
        <v>9111.0</v>
      </c>
      <c r="C2002" s="26">
        <v>9111.0</v>
      </c>
      <c r="D2002" s="27">
        <v>0.0</v>
      </c>
      <c r="E2002" s="48"/>
    </row>
    <row r="2003" hidden="1">
      <c r="A2003" s="53" t="s">
        <v>2536</v>
      </c>
      <c r="B2003" s="25">
        <v>360.0</v>
      </c>
      <c r="C2003" s="26">
        <v>360.0</v>
      </c>
      <c r="D2003" s="27">
        <v>0.0</v>
      </c>
      <c r="E2003" s="40"/>
    </row>
    <row r="2004" hidden="1">
      <c r="A2004" s="53" t="s">
        <v>2538</v>
      </c>
      <c r="B2004" s="29">
        <v>999.0</v>
      </c>
      <c r="C2004" s="26">
        <v>999.0</v>
      </c>
      <c r="D2004" s="27">
        <v>0.0</v>
      </c>
      <c r="E2004" s="40"/>
    </row>
    <row r="2005" hidden="1">
      <c r="A2005" s="31" t="s">
        <v>2540</v>
      </c>
      <c r="B2005" s="29">
        <v>0.0</v>
      </c>
      <c r="C2005" s="26"/>
      <c r="D2005" s="27">
        <v>0.0</v>
      </c>
      <c r="E2005" s="48"/>
    </row>
    <row r="2006" hidden="1">
      <c r="A2006" s="31" t="s">
        <v>2541</v>
      </c>
      <c r="B2006" s="29">
        <v>0.0</v>
      </c>
      <c r="C2006" s="26"/>
      <c r="D2006" s="27">
        <v>0.0</v>
      </c>
      <c r="E2006" s="40"/>
    </row>
    <row r="2007" hidden="1">
      <c r="A2007" s="31" t="s">
        <v>2543</v>
      </c>
      <c r="B2007" s="29">
        <v>0.0</v>
      </c>
      <c r="C2007" s="26"/>
      <c r="D2007" s="27">
        <v>0.0</v>
      </c>
      <c r="E2007" s="28"/>
    </row>
    <row r="2008" hidden="1">
      <c r="A2008" s="31" t="s">
        <v>2545</v>
      </c>
      <c r="B2008" s="29">
        <v>2560.0</v>
      </c>
      <c r="C2008" s="26">
        <v>2560.0</v>
      </c>
      <c r="D2008" s="27">
        <v>0.0</v>
      </c>
      <c r="E2008" s="48"/>
    </row>
    <row r="2009" hidden="1">
      <c r="A2009" s="54" t="s">
        <v>2546</v>
      </c>
      <c r="B2009" s="29">
        <v>69320.0</v>
      </c>
      <c r="C2009" s="29">
        <v>69320.0</v>
      </c>
      <c r="D2009" s="27">
        <v>0.0</v>
      </c>
      <c r="E2009" s="40"/>
    </row>
    <row r="2010" hidden="1">
      <c r="A2010" s="54" t="s">
        <v>2547</v>
      </c>
      <c r="B2010" s="29">
        <v>36547.0</v>
      </c>
      <c r="C2010" s="55">
        <v>36547.0</v>
      </c>
      <c r="D2010" s="27">
        <v>0.0</v>
      </c>
      <c r="E2010" s="40"/>
    </row>
    <row r="2011" hidden="1">
      <c r="A2011" s="54" t="s">
        <v>2548</v>
      </c>
      <c r="B2011" s="29">
        <v>65544.0</v>
      </c>
      <c r="C2011" s="55">
        <v>65544.0</v>
      </c>
      <c r="D2011" s="27">
        <v>0.0</v>
      </c>
      <c r="E2011" s="40"/>
    </row>
    <row r="2012" hidden="1">
      <c r="A2012" s="54" t="s">
        <v>2549</v>
      </c>
      <c r="B2012" s="29">
        <v>44178.0</v>
      </c>
      <c r="C2012" s="55">
        <v>44178.0</v>
      </c>
      <c r="D2012" s="27">
        <v>0.0</v>
      </c>
      <c r="E2012" s="40"/>
    </row>
    <row r="2013" hidden="1">
      <c r="A2013" s="54" t="s">
        <v>2551</v>
      </c>
      <c r="B2013" s="29">
        <v>627.0</v>
      </c>
      <c r="C2013" s="55">
        <v>627.0</v>
      </c>
      <c r="D2013" s="27">
        <v>0.0</v>
      </c>
      <c r="E2013" s="40"/>
    </row>
    <row r="2014" hidden="1">
      <c r="A2014" s="54" t="s">
        <v>2552</v>
      </c>
      <c r="B2014" s="29">
        <v>11955.0</v>
      </c>
      <c r="C2014" s="55">
        <v>11955.0</v>
      </c>
      <c r="D2014" s="27">
        <v>0.0</v>
      </c>
      <c r="E2014" s="40"/>
    </row>
    <row r="2015" hidden="1">
      <c r="A2015" s="35" t="s">
        <v>2553</v>
      </c>
      <c r="B2015" s="29">
        <v>257552.5</v>
      </c>
      <c r="C2015" s="55">
        <v>257552.5</v>
      </c>
      <c r="D2015" s="27">
        <v>0.0</v>
      </c>
      <c r="E2015" s="40"/>
    </row>
    <row r="2016" hidden="1">
      <c r="A2016" s="36" t="s">
        <v>2554</v>
      </c>
      <c r="B2016" s="41">
        <v>1.5</v>
      </c>
      <c r="C2016" s="58">
        <v>3.5</v>
      </c>
      <c r="D2016" s="59">
        <v>2.0</v>
      </c>
      <c r="E2016" s="44"/>
    </row>
    <row r="2017" hidden="1">
      <c r="A2017" s="39"/>
      <c r="B2017" s="60"/>
      <c r="C2017" s="61"/>
      <c r="D2017" s="62"/>
      <c r="E2017" s="63"/>
    </row>
    <row r="2018" hidden="1">
      <c r="A2018" s="39"/>
      <c r="B2018" s="60"/>
      <c r="C2018" s="61"/>
      <c r="D2018" s="62"/>
      <c r="E2018" s="63"/>
    </row>
    <row r="2019" hidden="1">
      <c r="A2019" s="5" t="s">
        <v>3206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5" t="s">
        <v>2526</v>
      </c>
      <c r="B2021" s="6"/>
      <c r="C2021" s="6"/>
      <c r="D2021" s="6"/>
      <c r="E2021" s="7"/>
    </row>
    <row r="2022" hidden="1">
      <c r="A2022" s="10"/>
      <c r="B2022" s="11"/>
      <c r="C2022" s="11"/>
      <c r="D2022" s="11"/>
      <c r="E2022" s="12"/>
    </row>
    <row r="2023" hidden="1">
      <c r="A2023" s="13">
        <v>45957.0</v>
      </c>
      <c r="B2023" s="6"/>
      <c r="C2023" s="50" t="s">
        <v>2527</v>
      </c>
      <c r="D2023" s="15">
        <v>45961.0</v>
      </c>
      <c r="E2023" s="7"/>
    </row>
    <row r="2024" hidden="1">
      <c r="A2024" s="10"/>
      <c r="B2024" s="11"/>
      <c r="C2024" s="16"/>
      <c r="D2024" s="11"/>
      <c r="E2024" s="12"/>
    </row>
    <row r="2025" hidden="1">
      <c r="A2025" s="51" t="s">
        <v>3211</v>
      </c>
      <c r="B2025" s="7"/>
      <c r="C2025" s="16"/>
      <c r="D2025" s="52" t="s">
        <v>3218</v>
      </c>
      <c r="E2025" s="7"/>
    </row>
    <row r="2026" hidden="1">
      <c r="A2026" s="10"/>
      <c r="B2026" s="12"/>
      <c r="C2026" s="16"/>
      <c r="D2026" s="11"/>
      <c r="E2026" s="12"/>
    </row>
    <row r="2027" hidden="1">
      <c r="A2027" s="19" t="s">
        <v>2528</v>
      </c>
      <c r="B2027" s="6"/>
      <c r="C2027" s="6"/>
      <c r="D2027" s="6"/>
      <c r="E2027" s="7"/>
    </row>
    <row r="2028" hidden="1">
      <c r="A2028" s="20" t="s">
        <v>2529</v>
      </c>
      <c r="B2028" s="21" t="s">
        <v>2530</v>
      </c>
      <c r="C2028" s="22" t="s">
        <v>2531</v>
      </c>
      <c r="D2028" s="21" t="s">
        <v>2532</v>
      </c>
      <c r="E2028" s="23" t="s">
        <v>13</v>
      </c>
    </row>
    <row r="2029" hidden="1">
      <c r="A2029" s="53" t="s">
        <v>2533</v>
      </c>
      <c r="B2029" s="25">
        <v>30423.0</v>
      </c>
      <c r="C2029" s="26">
        <v>30425.0</v>
      </c>
      <c r="D2029" s="27">
        <v>2.0</v>
      </c>
      <c r="E2029" s="28"/>
    </row>
    <row r="2030" hidden="1">
      <c r="A2030" s="53" t="s">
        <v>2535</v>
      </c>
      <c r="B2030" s="29">
        <v>6775.0</v>
      </c>
      <c r="C2030" s="26">
        <v>6775.0</v>
      </c>
      <c r="D2030" s="27">
        <v>0.0</v>
      </c>
      <c r="E2030" s="48"/>
    </row>
    <row r="2031" hidden="1">
      <c r="A2031" s="53" t="s">
        <v>2536</v>
      </c>
      <c r="B2031" s="25">
        <v>0.0</v>
      </c>
      <c r="C2031" s="26"/>
      <c r="D2031" s="27">
        <v>0.0</v>
      </c>
      <c r="E2031" s="40"/>
    </row>
    <row r="2032" hidden="1">
      <c r="A2032" s="53" t="s">
        <v>2538</v>
      </c>
      <c r="B2032" s="29">
        <v>498.0</v>
      </c>
      <c r="C2032" s="26">
        <v>498.0</v>
      </c>
      <c r="D2032" s="27">
        <v>0.0</v>
      </c>
      <c r="E2032" s="40"/>
    </row>
    <row r="2033" hidden="1">
      <c r="A2033" s="31" t="s">
        <v>2540</v>
      </c>
      <c r="B2033" s="29">
        <v>0.0</v>
      </c>
      <c r="C2033" s="26"/>
      <c r="D2033" s="27">
        <v>0.0</v>
      </c>
      <c r="E2033" s="48"/>
    </row>
    <row r="2034" hidden="1">
      <c r="A2034" s="31" t="s">
        <v>2541</v>
      </c>
      <c r="B2034" s="29">
        <v>0.0</v>
      </c>
      <c r="C2034" s="26"/>
      <c r="D2034" s="27">
        <v>0.0</v>
      </c>
      <c r="E2034" s="40"/>
    </row>
    <row r="2035" hidden="1">
      <c r="A2035" s="31" t="s">
        <v>2543</v>
      </c>
      <c r="B2035" s="29">
        <v>0.0</v>
      </c>
      <c r="C2035" s="26"/>
      <c r="D2035" s="27">
        <v>0.0</v>
      </c>
      <c r="E2035" s="28"/>
    </row>
    <row r="2036" hidden="1">
      <c r="A2036" s="31" t="s">
        <v>2545</v>
      </c>
      <c r="B2036" s="29">
        <v>2880.0</v>
      </c>
      <c r="C2036" s="26">
        <v>2880.0</v>
      </c>
      <c r="D2036" s="27">
        <v>0.0</v>
      </c>
      <c r="E2036" s="48"/>
    </row>
    <row r="2037" hidden="1">
      <c r="A2037" s="54" t="s">
        <v>2546</v>
      </c>
      <c r="B2037" s="29">
        <v>47760.0</v>
      </c>
      <c r="C2037" s="29">
        <v>47760.0</v>
      </c>
      <c r="D2037" s="27">
        <v>0.0</v>
      </c>
      <c r="E2037" s="40"/>
    </row>
    <row r="2038" hidden="1">
      <c r="A2038" s="54" t="s">
        <v>2547</v>
      </c>
      <c r="B2038" s="29">
        <v>24593.0</v>
      </c>
      <c r="C2038" s="55">
        <v>24593.0</v>
      </c>
      <c r="D2038" s="27">
        <v>0.0</v>
      </c>
      <c r="E2038" s="40"/>
    </row>
    <row r="2039" hidden="1">
      <c r="A2039" s="54" t="s">
        <v>2548</v>
      </c>
      <c r="B2039" s="29">
        <v>51987.0</v>
      </c>
      <c r="C2039" s="55">
        <v>51987.0</v>
      </c>
      <c r="D2039" s="27">
        <v>0.0</v>
      </c>
      <c r="E2039" s="40"/>
    </row>
    <row r="2040" hidden="1">
      <c r="A2040" s="54" t="s">
        <v>2549</v>
      </c>
      <c r="B2040" s="29">
        <v>33336.0</v>
      </c>
      <c r="C2040" s="55">
        <v>33336.0</v>
      </c>
      <c r="D2040" s="27">
        <v>0.0</v>
      </c>
      <c r="E2040" s="40"/>
    </row>
    <row r="2041" hidden="1">
      <c r="A2041" s="54" t="s">
        <v>2551</v>
      </c>
      <c r="B2041" s="29">
        <v>1028.0</v>
      </c>
      <c r="C2041" s="55">
        <v>1028.0</v>
      </c>
      <c r="D2041" s="27">
        <v>0.0</v>
      </c>
      <c r="E2041" s="40"/>
    </row>
    <row r="2042" hidden="1">
      <c r="A2042" s="54" t="s">
        <v>2552</v>
      </c>
      <c r="B2042" s="29">
        <v>15212.0</v>
      </c>
      <c r="C2042" s="55">
        <v>15212.0</v>
      </c>
      <c r="D2042" s="27">
        <v>0.0</v>
      </c>
      <c r="E2042" s="40"/>
    </row>
    <row r="2043" hidden="1">
      <c r="A2043" s="35" t="s">
        <v>2553</v>
      </c>
      <c r="B2043" s="29">
        <v>199280.0</v>
      </c>
      <c r="C2043" s="55">
        <v>199280.0</v>
      </c>
      <c r="D2043" s="27">
        <v>0.0</v>
      </c>
      <c r="E2043" s="40"/>
    </row>
    <row r="2044" hidden="1">
      <c r="A2044" s="36" t="s">
        <v>2554</v>
      </c>
      <c r="B2044" s="41">
        <v>0.0</v>
      </c>
      <c r="C2044" s="58">
        <v>2.0</v>
      </c>
      <c r="D2044" s="59">
        <v>2.0</v>
      </c>
      <c r="E2044" s="44"/>
    </row>
    <row r="2045" hidden="1">
      <c r="A2045" s="39"/>
      <c r="B2045" s="60"/>
      <c r="C2045" s="61"/>
      <c r="D2045" s="62"/>
      <c r="E2045" s="63"/>
    </row>
    <row r="2046" hidden="1">
      <c r="A2046" s="39"/>
      <c r="B2046" s="60"/>
      <c r="C2046" s="61"/>
      <c r="D2046" s="62"/>
      <c r="E2046" s="63"/>
    </row>
    <row r="2047" hidden="1">
      <c r="A2047" s="5" t="s">
        <v>3206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5" t="s">
        <v>2526</v>
      </c>
      <c r="B2049" s="6"/>
      <c r="C2049" s="6"/>
      <c r="D2049" s="6"/>
      <c r="E2049" s="7"/>
    </row>
    <row r="2050" hidden="1">
      <c r="A2050" s="10"/>
      <c r="B2050" s="11"/>
      <c r="C2050" s="11"/>
      <c r="D2050" s="11"/>
      <c r="E2050" s="12"/>
    </row>
    <row r="2051" hidden="1">
      <c r="A2051" s="13">
        <v>45962.0</v>
      </c>
      <c r="B2051" s="6"/>
      <c r="C2051" s="50" t="s">
        <v>2527</v>
      </c>
      <c r="D2051" s="15">
        <v>45963.0</v>
      </c>
      <c r="E2051" s="7"/>
    </row>
    <row r="2052" hidden="1">
      <c r="A2052" s="10"/>
      <c r="B2052" s="11"/>
      <c r="C2052" s="16"/>
      <c r="D2052" s="11"/>
      <c r="E2052" s="12"/>
    </row>
    <row r="2053" hidden="1">
      <c r="A2053" s="51" t="s">
        <v>3220</v>
      </c>
      <c r="B2053" s="7"/>
      <c r="C2053" s="16"/>
      <c r="D2053" s="52" t="s">
        <v>3212</v>
      </c>
      <c r="E2053" s="7"/>
    </row>
    <row r="2054" hidden="1">
      <c r="A2054" s="10"/>
      <c r="B2054" s="12"/>
      <c r="C2054" s="16"/>
      <c r="D2054" s="11"/>
      <c r="E2054" s="12"/>
    </row>
    <row r="2055" hidden="1">
      <c r="A2055" s="19" t="s">
        <v>2528</v>
      </c>
      <c r="B2055" s="6"/>
      <c r="C2055" s="6"/>
      <c r="D2055" s="6"/>
      <c r="E2055" s="7"/>
    </row>
    <row r="2056" hidden="1">
      <c r="A2056" s="20" t="s">
        <v>2529</v>
      </c>
      <c r="B2056" s="21" t="s">
        <v>2530</v>
      </c>
      <c r="C2056" s="22" t="s">
        <v>2531</v>
      </c>
      <c r="D2056" s="21" t="s">
        <v>2532</v>
      </c>
      <c r="E2056" s="23" t="s">
        <v>13</v>
      </c>
    </row>
    <row r="2057" hidden="1">
      <c r="A2057" s="53" t="s">
        <v>2533</v>
      </c>
      <c r="B2057" s="25">
        <v>12103.0</v>
      </c>
      <c r="C2057" s="26">
        <v>12105.0</v>
      </c>
      <c r="D2057" s="27">
        <v>2.0</v>
      </c>
      <c r="E2057" s="28"/>
    </row>
    <row r="2058" hidden="1">
      <c r="A2058" s="53" t="s">
        <v>2535</v>
      </c>
      <c r="B2058" s="29">
        <v>3810.0</v>
      </c>
      <c r="C2058" s="26">
        <v>3810.0</v>
      </c>
      <c r="D2058" s="27">
        <v>0.0</v>
      </c>
      <c r="E2058" s="48"/>
    </row>
    <row r="2059" hidden="1">
      <c r="A2059" s="53" t="s">
        <v>2536</v>
      </c>
      <c r="B2059" s="25">
        <v>0.0</v>
      </c>
      <c r="C2059" s="26"/>
      <c r="D2059" s="27">
        <v>0.0</v>
      </c>
      <c r="E2059" s="40"/>
    </row>
    <row r="2060" hidden="1">
      <c r="A2060" s="53" t="s">
        <v>2538</v>
      </c>
      <c r="B2060" s="29">
        <v>0.0</v>
      </c>
      <c r="C2060" s="26"/>
      <c r="D2060" s="27">
        <v>0.0</v>
      </c>
      <c r="E2060" s="40"/>
    </row>
    <row r="2061" hidden="1">
      <c r="A2061" s="31" t="s">
        <v>2540</v>
      </c>
      <c r="B2061" s="29">
        <v>240.0</v>
      </c>
      <c r="C2061" s="26"/>
      <c r="D2061" s="27">
        <v>-240.0</v>
      </c>
      <c r="E2061" s="48"/>
    </row>
    <row r="2062" hidden="1">
      <c r="A2062" s="31" t="s">
        <v>2541</v>
      </c>
      <c r="B2062" s="29">
        <v>0.0</v>
      </c>
      <c r="C2062" s="26"/>
      <c r="D2062" s="27">
        <v>0.0</v>
      </c>
      <c r="E2062" s="40"/>
    </row>
    <row r="2063" hidden="1">
      <c r="A2063" s="31" t="s">
        <v>2543</v>
      </c>
      <c r="B2063" s="29">
        <v>0.0</v>
      </c>
      <c r="C2063" s="26"/>
      <c r="D2063" s="27">
        <v>0.0</v>
      </c>
      <c r="E2063" s="28"/>
    </row>
    <row r="2064" hidden="1">
      <c r="A2064" s="31" t="s">
        <v>2545</v>
      </c>
      <c r="B2064" s="29">
        <v>360.0</v>
      </c>
      <c r="C2064" s="26">
        <v>600.0</v>
      </c>
      <c r="D2064" s="27">
        <v>240.0</v>
      </c>
      <c r="E2064" s="48"/>
    </row>
    <row r="2065" hidden="1">
      <c r="A2065" s="54" t="s">
        <v>2546</v>
      </c>
      <c r="B2065" s="29">
        <v>22457.0</v>
      </c>
      <c r="C2065" s="29">
        <v>22457.0</v>
      </c>
      <c r="D2065" s="27">
        <v>0.0</v>
      </c>
      <c r="E2065" s="40"/>
    </row>
    <row r="2066" hidden="1">
      <c r="A2066" s="54" t="s">
        <v>2547</v>
      </c>
      <c r="B2066" s="29">
        <v>14743.0</v>
      </c>
      <c r="C2066" s="55">
        <v>14743.0</v>
      </c>
      <c r="D2066" s="27">
        <v>0.0</v>
      </c>
      <c r="E2066" s="40"/>
    </row>
    <row r="2067" hidden="1">
      <c r="A2067" s="54" t="s">
        <v>2548</v>
      </c>
      <c r="B2067" s="29">
        <v>15904.0</v>
      </c>
      <c r="C2067" s="55">
        <v>15904.0</v>
      </c>
      <c r="D2067" s="27">
        <v>0.0</v>
      </c>
      <c r="E2067" s="40"/>
    </row>
    <row r="2068" hidden="1">
      <c r="A2068" s="54" t="s">
        <v>2549</v>
      </c>
      <c r="B2068" s="29">
        <v>15682.0</v>
      </c>
      <c r="C2068" s="55">
        <v>15682.0</v>
      </c>
      <c r="D2068" s="27">
        <v>0.0</v>
      </c>
      <c r="E2068" s="40"/>
    </row>
    <row r="2069" hidden="1">
      <c r="A2069" s="54" t="s">
        <v>2551</v>
      </c>
      <c r="B2069" s="29">
        <v>0.0</v>
      </c>
      <c r="C2069" s="55">
        <v>0.0</v>
      </c>
      <c r="D2069" s="27">
        <v>0.0</v>
      </c>
      <c r="E2069" s="40"/>
    </row>
    <row r="2070" hidden="1">
      <c r="A2070" s="54" t="s">
        <v>2552</v>
      </c>
      <c r="B2070" s="29">
        <v>2431.0</v>
      </c>
      <c r="C2070" s="55">
        <v>2431.0</v>
      </c>
      <c r="D2070" s="27">
        <v>0.0</v>
      </c>
      <c r="E2070" s="40"/>
    </row>
    <row r="2071" hidden="1">
      <c r="A2071" s="35" t="s">
        <v>2553</v>
      </c>
      <c r="B2071" s="29">
        <v>85299.0</v>
      </c>
      <c r="C2071" s="55">
        <v>85299.0</v>
      </c>
      <c r="D2071" s="27">
        <v>0.0</v>
      </c>
      <c r="E2071" s="40"/>
    </row>
    <row r="2072" hidden="1">
      <c r="A2072" s="36" t="s">
        <v>2554</v>
      </c>
      <c r="B2072" s="41">
        <v>0.0</v>
      </c>
      <c r="C2072" s="58">
        <v>2.0</v>
      </c>
      <c r="D2072" s="59">
        <v>2.0</v>
      </c>
      <c r="E2072" s="44"/>
    </row>
    <row r="2073" hidden="1">
      <c r="A2073" s="39"/>
      <c r="B2073" s="60"/>
      <c r="C2073" s="61"/>
      <c r="D2073" s="62"/>
      <c r="E2073" s="63"/>
    </row>
    <row r="2074" hidden="1">
      <c r="A2074" s="39"/>
      <c r="B2074" s="60"/>
      <c r="C2074" s="61"/>
      <c r="D2074" s="62"/>
      <c r="E2074" s="63"/>
    </row>
    <row r="2075" hidden="1">
      <c r="A2075" s="5" t="s">
        <v>3206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5" t="s">
        <v>2526</v>
      </c>
      <c r="B2077" s="6"/>
      <c r="C2077" s="6"/>
      <c r="D2077" s="6"/>
      <c r="E2077" s="7"/>
    </row>
    <row r="2078" hidden="1">
      <c r="A2078" s="10"/>
      <c r="B2078" s="11"/>
      <c r="C2078" s="11"/>
      <c r="D2078" s="11"/>
      <c r="E2078" s="12"/>
    </row>
    <row r="2079" hidden="1">
      <c r="A2079" s="13">
        <v>45964.0</v>
      </c>
      <c r="B2079" s="6"/>
      <c r="C2079" s="50" t="s">
        <v>2527</v>
      </c>
      <c r="D2079" s="15">
        <v>45970.0</v>
      </c>
      <c r="E2079" s="7"/>
    </row>
    <row r="2080" hidden="1">
      <c r="A2080" s="10"/>
      <c r="B2080" s="11"/>
      <c r="C2080" s="16"/>
      <c r="D2080" s="11"/>
      <c r="E2080" s="12"/>
    </row>
    <row r="2081" hidden="1">
      <c r="A2081" s="51" t="s">
        <v>3211</v>
      </c>
      <c r="B2081" s="7"/>
      <c r="C2081" s="16"/>
      <c r="D2081" s="52" t="s">
        <v>3212</v>
      </c>
      <c r="E2081" s="7"/>
    </row>
    <row r="2082" hidden="1">
      <c r="A2082" s="10"/>
      <c r="B2082" s="12"/>
      <c r="C2082" s="16"/>
      <c r="D2082" s="11"/>
      <c r="E2082" s="12"/>
    </row>
    <row r="2083" hidden="1">
      <c r="A2083" s="19" t="s">
        <v>2528</v>
      </c>
      <c r="B2083" s="6"/>
      <c r="C2083" s="6"/>
      <c r="D2083" s="6"/>
      <c r="E2083" s="7"/>
    </row>
    <row r="2084" hidden="1">
      <c r="A2084" s="20" t="s">
        <v>2529</v>
      </c>
      <c r="B2084" s="21" t="s">
        <v>2530</v>
      </c>
      <c r="C2084" s="22" t="s">
        <v>2531</v>
      </c>
      <c r="D2084" s="21" t="s">
        <v>2532</v>
      </c>
      <c r="E2084" s="23" t="s">
        <v>13</v>
      </c>
    </row>
    <row r="2085" hidden="1">
      <c r="A2085" s="53" t="s">
        <v>2533</v>
      </c>
      <c r="B2085" s="25">
        <v>23796.0</v>
      </c>
      <c r="C2085" s="26">
        <v>23800.0</v>
      </c>
      <c r="D2085" s="27">
        <v>4.0</v>
      </c>
      <c r="E2085" s="28"/>
    </row>
    <row r="2086" hidden="1">
      <c r="A2086" s="53" t="s">
        <v>2535</v>
      </c>
      <c r="B2086" s="29">
        <v>10273.0</v>
      </c>
      <c r="C2086" s="26">
        <v>10273.0</v>
      </c>
      <c r="D2086" s="27">
        <v>0.0</v>
      </c>
      <c r="E2086" s="48"/>
    </row>
    <row r="2087" hidden="1">
      <c r="A2087" s="53" t="s">
        <v>2536</v>
      </c>
      <c r="B2087" s="25">
        <v>720.0</v>
      </c>
      <c r="C2087" s="26">
        <v>720.0</v>
      </c>
      <c r="D2087" s="27">
        <v>0.0</v>
      </c>
      <c r="E2087" s="40"/>
    </row>
    <row r="2088" hidden="1">
      <c r="A2088" s="53" t="s">
        <v>2538</v>
      </c>
      <c r="B2088" s="29">
        <v>1000.0</v>
      </c>
      <c r="C2088" s="26">
        <v>995.0</v>
      </c>
      <c r="D2088" s="27">
        <v>-5.0</v>
      </c>
      <c r="E2088" s="40"/>
    </row>
    <row r="2089" hidden="1">
      <c r="A2089" s="31" t="s">
        <v>2540</v>
      </c>
      <c r="B2089" s="29">
        <v>0.0</v>
      </c>
      <c r="C2089" s="26"/>
      <c r="D2089" s="27">
        <v>0.0</v>
      </c>
      <c r="E2089" s="48"/>
    </row>
    <row r="2090" hidden="1">
      <c r="A2090" s="31" t="s">
        <v>2541</v>
      </c>
      <c r="B2090" s="29">
        <v>0.0</v>
      </c>
      <c r="C2090" s="26"/>
      <c r="D2090" s="27">
        <v>0.0</v>
      </c>
      <c r="E2090" s="40"/>
    </row>
    <row r="2091" hidden="1">
      <c r="A2091" s="31" t="s">
        <v>2543</v>
      </c>
      <c r="B2091" s="29">
        <v>1455.0</v>
      </c>
      <c r="C2091" s="26">
        <v>1455.0</v>
      </c>
      <c r="D2091" s="27">
        <v>0.0</v>
      </c>
      <c r="E2091" s="28" t="s">
        <v>6088</v>
      </c>
    </row>
    <row r="2092" hidden="1">
      <c r="A2092" s="31" t="s">
        <v>2545</v>
      </c>
      <c r="B2092" s="29">
        <v>3040.0</v>
      </c>
      <c r="C2092" s="26">
        <v>3040.0</v>
      </c>
      <c r="D2092" s="27">
        <v>0.0</v>
      </c>
      <c r="E2092" s="48"/>
    </row>
    <row r="2093" hidden="1">
      <c r="A2093" s="54" t="s">
        <v>2546</v>
      </c>
      <c r="B2093" s="29">
        <v>62883.0</v>
      </c>
      <c r="C2093" s="29">
        <v>62883.0</v>
      </c>
      <c r="D2093" s="27">
        <v>0.0</v>
      </c>
      <c r="E2093" s="40"/>
    </row>
    <row r="2094" hidden="1">
      <c r="A2094" s="54" t="s">
        <v>2547</v>
      </c>
      <c r="B2094" s="29">
        <v>40402.0</v>
      </c>
      <c r="C2094" s="55">
        <v>40402.0</v>
      </c>
      <c r="D2094" s="27">
        <v>0.0</v>
      </c>
      <c r="E2094" s="40"/>
    </row>
    <row r="2095" hidden="1">
      <c r="A2095" s="54" t="s">
        <v>2548</v>
      </c>
      <c r="B2095" s="29">
        <v>62616.0</v>
      </c>
      <c r="C2095" s="55">
        <v>62616.0</v>
      </c>
      <c r="D2095" s="27">
        <v>0.0</v>
      </c>
      <c r="E2095" s="40"/>
    </row>
    <row r="2096" hidden="1">
      <c r="A2096" s="54" t="s">
        <v>2549</v>
      </c>
      <c r="B2096" s="29">
        <v>55940.0</v>
      </c>
      <c r="C2096" s="55">
        <v>55940.0</v>
      </c>
      <c r="D2096" s="27">
        <v>0.0</v>
      </c>
      <c r="E2096" s="40"/>
    </row>
    <row r="2097" hidden="1">
      <c r="A2097" s="54" t="s">
        <v>2551</v>
      </c>
      <c r="B2097" s="29">
        <v>927.0</v>
      </c>
      <c r="C2097" s="55">
        <v>927.0</v>
      </c>
      <c r="D2097" s="27">
        <v>0.0</v>
      </c>
      <c r="E2097" s="40"/>
    </row>
    <row r="2098" hidden="1">
      <c r="A2098" s="54" t="s">
        <v>2552</v>
      </c>
      <c r="B2098" s="29">
        <v>8073.0</v>
      </c>
      <c r="C2098" s="55">
        <v>8073.0</v>
      </c>
      <c r="D2098" s="27">
        <v>0.0</v>
      </c>
      <c r="E2098" s="40"/>
    </row>
    <row r="2099" hidden="1">
      <c r="A2099" s="35" t="s">
        <v>2553</v>
      </c>
      <c r="B2099" s="29">
        <v>263052.0</v>
      </c>
      <c r="C2099" s="55">
        <v>263052.0</v>
      </c>
      <c r="D2099" s="27">
        <v>0.0</v>
      </c>
      <c r="E2099" s="40"/>
    </row>
    <row r="2100" hidden="1">
      <c r="A2100" s="36" t="s">
        <v>2554</v>
      </c>
      <c r="B2100" s="41">
        <v>0.0</v>
      </c>
      <c r="C2100" s="58">
        <v>-1.0</v>
      </c>
      <c r="D2100" s="59">
        <v>-1.0</v>
      </c>
      <c r="E2100" s="44"/>
    </row>
    <row r="2101" hidden="1">
      <c r="A2101" s="39"/>
      <c r="B2101" s="60"/>
      <c r="C2101" s="61"/>
      <c r="D2101" s="62"/>
      <c r="E2101" s="63"/>
    </row>
    <row r="2102" hidden="1">
      <c r="A2102" s="39"/>
      <c r="B2102" s="60"/>
      <c r="C2102" s="61"/>
      <c r="D2102" s="62"/>
      <c r="E2102" s="63"/>
    </row>
    <row r="2103" hidden="1">
      <c r="A2103" s="5" t="s">
        <v>3206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5" t="s">
        <v>2526</v>
      </c>
      <c r="B2105" s="6"/>
      <c r="C2105" s="6"/>
      <c r="D2105" s="6"/>
      <c r="E2105" s="7"/>
    </row>
    <row r="2106" hidden="1">
      <c r="A2106" s="10"/>
      <c r="B2106" s="11"/>
      <c r="C2106" s="11"/>
      <c r="D2106" s="11"/>
      <c r="E2106" s="12"/>
    </row>
    <row r="2107" hidden="1">
      <c r="A2107" s="13">
        <v>45971.0</v>
      </c>
      <c r="B2107" s="6"/>
      <c r="C2107" s="50" t="s">
        <v>2527</v>
      </c>
      <c r="D2107" s="15">
        <v>45977.0</v>
      </c>
      <c r="E2107" s="7"/>
    </row>
    <row r="2108" hidden="1">
      <c r="A2108" s="10"/>
      <c r="B2108" s="11"/>
      <c r="C2108" s="16"/>
      <c r="D2108" s="11"/>
      <c r="E2108" s="12"/>
    </row>
    <row r="2109" hidden="1">
      <c r="A2109" s="51" t="s">
        <v>3211</v>
      </c>
      <c r="B2109" s="7"/>
      <c r="C2109" s="16"/>
      <c r="D2109" s="52" t="s">
        <v>3212</v>
      </c>
      <c r="E2109" s="7"/>
    </row>
    <row r="2110" hidden="1">
      <c r="A2110" s="10"/>
      <c r="B2110" s="12"/>
      <c r="C2110" s="16"/>
      <c r="D2110" s="11"/>
      <c r="E2110" s="12"/>
    </row>
    <row r="2111" hidden="1">
      <c r="A2111" s="19" t="s">
        <v>2528</v>
      </c>
      <c r="B2111" s="6"/>
      <c r="C2111" s="6"/>
      <c r="D2111" s="6"/>
      <c r="E2111" s="7"/>
    </row>
    <row r="2112" hidden="1">
      <c r="A2112" s="20" t="s">
        <v>2529</v>
      </c>
      <c r="B2112" s="21" t="s">
        <v>2530</v>
      </c>
      <c r="C2112" s="22" t="s">
        <v>2531</v>
      </c>
      <c r="D2112" s="21" t="s">
        <v>2532</v>
      </c>
      <c r="E2112" s="23" t="s">
        <v>13</v>
      </c>
    </row>
    <row r="2113" hidden="1">
      <c r="A2113" s="53" t="s">
        <v>2533</v>
      </c>
      <c r="B2113" s="25">
        <v>28145.0</v>
      </c>
      <c r="C2113" s="26">
        <v>28480.0</v>
      </c>
      <c r="D2113" s="27">
        <v>335.0</v>
      </c>
      <c r="E2113" s="28" t="s">
        <v>6089</v>
      </c>
    </row>
    <row r="2114" hidden="1">
      <c r="A2114" s="53" t="s">
        <v>2535</v>
      </c>
      <c r="B2114" s="29">
        <v>13323.0</v>
      </c>
      <c r="C2114" s="26">
        <v>13323.0</v>
      </c>
      <c r="D2114" s="27">
        <v>0.0</v>
      </c>
      <c r="E2114" s="48"/>
    </row>
    <row r="2115" hidden="1">
      <c r="A2115" s="53" t="s">
        <v>2536</v>
      </c>
      <c r="B2115" s="25">
        <v>0.0</v>
      </c>
      <c r="C2115" s="26"/>
      <c r="D2115" s="27">
        <v>0.0</v>
      </c>
      <c r="E2115" s="40"/>
    </row>
    <row r="2116" hidden="1">
      <c r="A2116" s="53" t="s">
        <v>2538</v>
      </c>
      <c r="B2116" s="29">
        <v>499.0</v>
      </c>
      <c r="C2116" s="26">
        <v>499.0</v>
      </c>
      <c r="D2116" s="27">
        <v>0.0</v>
      </c>
      <c r="E2116" s="40"/>
    </row>
    <row r="2117" hidden="1">
      <c r="A2117" s="31" t="s">
        <v>2540</v>
      </c>
      <c r="B2117" s="29">
        <v>0.0</v>
      </c>
      <c r="C2117" s="26"/>
      <c r="D2117" s="27">
        <v>0.0</v>
      </c>
      <c r="E2117" s="48"/>
    </row>
    <row r="2118" hidden="1">
      <c r="A2118" s="31" t="s">
        <v>2541</v>
      </c>
      <c r="B2118" s="29">
        <v>0.0</v>
      </c>
      <c r="C2118" s="26"/>
      <c r="D2118" s="27">
        <v>0.0</v>
      </c>
      <c r="E2118" s="40"/>
    </row>
    <row r="2119" hidden="1">
      <c r="A2119" s="31" t="s">
        <v>2543</v>
      </c>
      <c r="B2119" s="29">
        <v>1487.0</v>
      </c>
      <c r="C2119" s="26">
        <v>1487.0</v>
      </c>
      <c r="D2119" s="27">
        <v>0.0</v>
      </c>
      <c r="E2119" s="28" t="s">
        <v>6090</v>
      </c>
    </row>
    <row r="2120" hidden="1">
      <c r="A2120" s="31" t="s">
        <v>2545</v>
      </c>
      <c r="B2120" s="29">
        <v>3080.0</v>
      </c>
      <c r="C2120" s="26">
        <v>3080.0</v>
      </c>
      <c r="D2120" s="27">
        <v>0.0</v>
      </c>
      <c r="E2120" s="48"/>
    </row>
    <row r="2121" hidden="1">
      <c r="A2121" s="54" t="s">
        <v>2546</v>
      </c>
      <c r="B2121" s="29">
        <v>60305.0</v>
      </c>
      <c r="C2121" s="29">
        <v>60305.0</v>
      </c>
      <c r="D2121" s="27">
        <v>0.0</v>
      </c>
      <c r="E2121" s="40"/>
    </row>
    <row r="2122" hidden="1">
      <c r="A2122" s="54" t="s">
        <v>2547</v>
      </c>
      <c r="B2122" s="29">
        <v>36853.0</v>
      </c>
      <c r="C2122" s="55">
        <v>36853.0</v>
      </c>
      <c r="D2122" s="27">
        <v>0.0</v>
      </c>
      <c r="E2122" s="40"/>
    </row>
    <row r="2123" hidden="1">
      <c r="A2123" s="54" t="s">
        <v>2548</v>
      </c>
      <c r="B2123" s="29">
        <v>67144.0</v>
      </c>
      <c r="C2123" s="55">
        <v>67144.0</v>
      </c>
      <c r="D2123" s="27">
        <v>0.0</v>
      </c>
      <c r="E2123" s="40"/>
    </row>
    <row r="2124" hidden="1">
      <c r="A2124" s="54" t="s">
        <v>2549</v>
      </c>
      <c r="B2124" s="29">
        <v>44509.0</v>
      </c>
      <c r="C2124" s="55">
        <v>44509.0</v>
      </c>
      <c r="D2124" s="27">
        <v>0.0</v>
      </c>
      <c r="E2124" s="40"/>
    </row>
    <row r="2125" hidden="1">
      <c r="A2125" s="54" t="s">
        <v>2551</v>
      </c>
      <c r="B2125" s="29">
        <v>314.0</v>
      </c>
      <c r="C2125" s="55">
        <v>314.0</v>
      </c>
      <c r="D2125" s="27">
        <v>0.0</v>
      </c>
      <c r="E2125" s="40"/>
    </row>
    <row r="2126" hidden="1">
      <c r="A2126" s="54" t="s">
        <v>2552</v>
      </c>
      <c r="B2126" s="29">
        <v>14336.0</v>
      </c>
      <c r="C2126" s="55">
        <v>14336.0</v>
      </c>
      <c r="D2126" s="27">
        <v>0.0</v>
      </c>
      <c r="E2126" s="40"/>
    </row>
    <row r="2127" hidden="1">
      <c r="A2127" s="35" t="s">
        <v>2553</v>
      </c>
      <c r="B2127" s="29">
        <v>255659.0</v>
      </c>
      <c r="C2127" s="55">
        <v>255659.0</v>
      </c>
      <c r="D2127" s="27">
        <v>0.0</v>
      </c>
      <c r="E2127" s="40"/>
    </row>
    <row r="2128" hidden="1">
      <c r="A2128" s="36" t="s">
        <v>2554</v>
      </c>
      <c r="B2128" s="41">
        <v>0.0</v>
      </c>
      <c r="C2128" s="58">
        <v>335.0</v>
      </c>
      <c r="D2128" s="59">
        <v>335.0</v>
      </c>
      <c r="E2128" s="44"/>
    </row>
    <row r="2129" hidden="1">
      <c r="A2129" s="39"/>
      <c r="B2129" s="60"/>
      <c r="C2129" s="61"/>
      <c r="D2129" s="62"/>
      <c r="E2129" s="63"/>
    </row>
    <row r="2130" hidden="1">
      <c r="A2130" s="39"/>
      <c r="B2130" s="60"/>
      <c r="C2130" s="61"/>
      <c r="D2130" s="62"/>
      <c r="E2130" s="63"/>
    </row>
    <row r="2131" hidden="1">
      <c r="A2131" s="5" t="s">
        <v>3206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5" t="s">
        <v>2526</v>
      </c>
      <c r="B2133" s="6"/>
      <c r="C2133" s="6"/>
      <c r="D2133" s="6"/>
      <c r="E2133" s="7"/>
    </row>
    <row r="2134" hidden="1">
      <c r="A2134" s="10"/>
      <c r="B2134" s="11"/>
      <c r="C2134" s="11"/>
      <c r="D2134" s="11"/>
      <c r="E2134" s="12"/>
    </row>
    <row r="2135" hidden="1">
      <c r="A2135" s="13">
        <v>45978.0</v>
      </c>
      <c r="B2135" s="6"/>
      <c r="C2135" s="50" t="s">
        <v>2527</v>
      </c>
      <c r="D2135" s="15">
        <v>45984.0</v>
      </c>
      <c r="E2135" s="7"/>
    </row>
    <row r="2136" hidden="1">
      <c r="A2136" s="10"/>
      <c r="B2136" s="11"/>
      <c r="C2136" s="16"/>
      <c r="D2136" s="11"/>
      <c r="E2136" s="12"/>
    </row>
    <row r="2137" hidden="1">
      <c r="A2137" s="51" t="s">
        <v>3211</v>
      </c>
      <c r="B2137" s="7"/>
      <c r="C2137" s="16"/>
      <c r="D2137" s="52" t="s">
        <v>3212</v>
      </c>
      <c r="E2137" s="7"/>
    </row>
    <row r="2138" hidden="1">
      <c r="A2138" s="10"/>
      <c r="B2138" s="12"/>
      <c r="C2138" s="16"/>
      <c r="D2138" s="11"/>
      <c r="E2138" s="12"/>
    </row>
    <row r="2139" hidden="1">
      <c r="A2139" s="19" t="s">
        <v>2528</v>
      </c>
      <c r="B2139" s="6"/>
      <c r="C2139" s="6"/>
      <c r="D2139" s="6"/>
      <c r="E2139" s="7"/>
    </row>
    <row r="2140" hidden="1">
      <c r="A2140" s="20" t="s">
        <v>2529</v>
      </c>
      <c r="B2140" s="21" t="s">
        <v>2530</v>
      </c>
      <c r="C2140" s="22" t="s">
        <v>2531</v>
      </c>
      <c r="D2140" s="21" t="s">
        <v>2532</v>
      </c>
      <c r="E2140" s="23" t="s">
        <v>13</v>
      </c>
    </row>
    <row r="2141" hidden="1">
      <c r="A2141" s="53" t="s">
        <v>2533</v>
      </c>
      <c r="B2141" s="25">
        <v>34665.0</v>
      </c>
      <c r="C2141" s="26">
        <v>34665.0</v>
      </c>
      <c r="D2141" s="27">
        <v>0.0</v>
      </c>
      <c r="E2141" s="28"/>
    </row>
    <row r="2142" hidden="1">
      <c r="A2142" s="53" t="s">
        <v>2535</v>
      </c>
      <c r="B2142" s="29">
        <v>11395.0</v>
      </c>
      <c r="C2142" s="26">
        <v>11395.0</v>
      </c>
      <c r="D2142" s="27">
        <v>0.0</v>
      </c>
      <c r="E2142" s="48"/>
    </row>
    <row r="2143" hidden="1">
      <c r="A2143" s="53" t="s">
        <v>2536</v>
      </c>
      <c r="B2143" s="25">
        <v>360.0</v>
      </c>
      <c r="C2143" s="26">
        <v>360.0</v>
      </c>
      <c r="D2143" s="27">
        <v>0.0</v>
      </c>
      <c r="E2143" s="40"/>
    </row>
    <row r="2144" hidden="1">
      <c r="A2144" s="53" t="s">
        <v>2538</v>
      </c>
      <c r="B2144" s="29">
        <v>500.0</v>
      </c>
      <c r="C2144" s="26">
        <v>500.0</v>
      </c>
      <c r="D2144" s="27">
        <v>0.0</v>
      </c>
      <c r="E2144" s="40"/>
    </row>
    <row r="2145" hidden="1">
      <c r="A2145" s="31" t="s">
        <v>2540</v>
      </c>
      <c r="B2145" s="29">
        <v>480.0</v>
      </c>
      <c r="C2145" s="26">
        <v>480.0</v>
      </c>
      <c r="D2145" s="27">
        <v>0.0</v>
      </c>
      <c r="E2145" s="48"/>
    </row>
    <row r="2146" hidden="1">
      <c r="A2146" s="31" t="s">
        <v>2541</v>
      </c>
      <c r="B2146" s="29">
        <v>0.0</v>
      </c>
      <c r="C2146" s="26"/>
      <c r="D2146" s="27">
        <v>0.0</v>
      </c>
      <c r="E2146" s="40"/>
    </row>
    <row r="2147" hidden="1">
      <c r="A2147" s="31" t="s">
        <v>2543</v>
      </c>
      <c r="B2147" s="29">
        <v>0.0</v>
      </c>
      <c r="C2147" s="26"/>
      <c r="D2147" s="27">
        <v>0.0</v>
      </c>
      <c r="E2147" s="28"/>
    </row>
    <row r="2148" hidden="1">
      <c r="A2148" s="31" t="s">
        <v>2545</v>
      </c>
      <c r="B2148" s="29">
        <v>4680.0</v>
      </c>
      <c r="C2148" s="26">
        <v>4680.0</v>
      </c>
      <c r="D2148" s="27">
        <v>0.0</v>
      </c>
      <c r="E2148" s="48"/>
    </row>
    <row r="2149" hidden="1">
      <c r="A2149" s="54" t="s">
        <v>2546</v>
      </c>
      <c r="B2149" s="29">
        <v>83174.0</v>
      </c>
      <c r="C2149" s="29">
        <v>83174.0</v>
      </c>
      <c r="D2149" s="27">
        <v>0.0</v>
      </c>
      <c r="E2149" s="40"/>
    </row>
    <row r="2150" hidden="1">
      <c r="A2150" s="54" t="s">
        <v>2547</v>
      </c>
      <c r="B2150" s="29">
        <v>34967.0</v>
      </c>
      <c r="C2150" s="55">
        <v>34967.0</v>
      </c>
      <c r="D2150" s="27">
        <v>0.0</v>
      </c>
      <c r="E2150" s="40"/>
    </row>
    <row r="2151" hidden="1">
      <c r="A2151" s="54" t="s">
        <v>2548</v>
      </c>
      <c r="B2151" s="29">
        <v>79224.0</v>
      </c>
      <c r="C2151" s="55">
        <v>78775.0</v>
      </c>
      <c r="D2151" s="27">
        <v>-449.0</v>
      </c>
      <c r="E2151" s="40"/>
    </row>
    <row r="2152" hidden="1">
      <c r="A2152" s="54" t="s">
        <v>2549</v>
      </c>
      <c r="B2152" s="29">
        <v>46333.0</v>
      </c>
      <c r="C2152" s="55">
        <v>46333.0</v>
      </c>
      <c r="D2152" s="27">
        <v>0.0</v>
      </c>
      <c r="E2152" s="40"/>
    </row>
    <row r="2153" hidden="1">
      <c r="A2153" s="54" t="s">
        <v>2551</v>
      </c>
      <c r="B2153" s="29">
        <v>0.0</v>
      </c>
      <c r="C2153" s="55">
        <v>0.0</v>
      </c>
      <c r="D2153" s="27">
        <v>0.0</v>
      </c>
      <c r="E2153" s="40"/>
    </row>
    <row r="2154" hidden="1">
      <c r="A2154" s="54" t="s">
        <v>2552</v>
      </c>
      <c r="B2154" s="29">
        <v>10874.0</v>
      </c>
      <c r="C2154" s="55">
        <v>10874.0</v>
      </c>
      <c r="D2154" s="27">
        <v>0.0</v>
      </c>
      <c r="E2154" s="40"/>
    </row>
    <row r="2155" hidden="1">
      <c r="A2155" s="35" t="s">
        <v>2553</v>
      </c>
      <c r="B2155" s="29">
        <v>295777.6</v>
      </c>
      <c r="C2155" s="55">
        <v>295328.6</v>
      </c>
      <c r="D2155" s="27">
        <v>-449.0</v>
      </c>
      <c r="E2155" s="40"/>
    </row>
    <row r="2156" hidden="1">
      <c r="A2156" s="36" t="s">
        <v>2554</v>
      </c>
      <c r="B2156" s="41">
        <v>0.4000000000014552</v>
      </c>
      <c r="C2156" s="58">
        <v>0.40000000002328306</v>
      </c>
      <c r="D2156" s="59">
        <v>2.1827872842550278E-11</v>
      </c>
      <c r="E2156" s="44"/>
    </row>
    <row r="2157" hidden="1">
      <c r="A2157" s="39"/>
      <c r="B2157" s="60"/>
      <c r="C2157" s="61"/>
      <c r="D2157" s="62"/>
      <c r="E2157" s="63"/>
    </row>
    <row r="2158" hidden="1">
      <c r="A2158" s="39"/>
      <c r="B2158" s="60"/>
      <c r="C2158" s="61"/>
      <c r="D2158" s="62"/>
      <c r="E2158" s="63"/>
    </row>
    <row r="2159">
      <c r="A2159" s="5" t="s">
        <v>3206</v>
      </c>
      <c r="B2159" s="6"/>
      <c r="C2159" s="6"/>
      <c r="D2159" s="6"/>
      <c r="E2159" s="7"/>
    </row>
    <row r="2160">
      <c r="A2160" s="10"/>
      <c r="B2160" s="11"/>
      <c r="C2160" s="11"/>
      <c r="D2160" s="11"/>
      <c r="E2160" s="12"/>
    </row>
    <row r="2161">
      <c r="A2161" s="5" t="s">
        <v>2526</v>
      </c>
      <c r="B2161" s="6"/>
      <c r="C2161" s="6"/>
      <c r="D2161" s="6"/>
      <c r="E2161" s="7"/>
    </row>
    <row r="2162">
      <c r="A2162" s="10"/>
      <c r="B2162" s="11"/>
      <c r="C2162" s="11"/>
      <c r="D2162" s="11"/>
      <c r="E2162" s="12"/>
    </row>
    <row r="2163">
      <c r="A2163" s="13">
        <v>45985.0</v>
      </c>
      <c r="B2163" s="6"/>
      <c r="C2163" s="50" t="s">
        <v>2527</v>
      </c>
      <c r="D2163" s="15">
        <v>45991.0</v>
      </c>
      <c r="E2163" s="7"/>
    </row>
    <row r="2164">
      <c r="A2164" s="10"/>
      <c r="B2164" s="11"/>
      <c r="C2164" s="16"/>
      <c r="D2164" s="11"/>
      <c r="E2164" s="12"/>
    </row>
    <row r="2165">
      <c r="A2165" s="51" t="s">
        <v>3211</v>
      </c>
      <c r="B2165" s="7"/>
      <c r="C2165" s="16"/>
      <c r="D2165" s="52" t="s">
        <v>3212</v>
      </c>
      <c r="E2165" s="7"/>
    </row>
    <row r="2166">
      <c r="A2166" s="10"/>
      <c r="B2166" s="12"/>
      <c r="C2166" s="16"/>
      <c r="D2166" s="11"/>
      <c r="E2166" s="12"/>
    </row>
    <row r="2167">
      <c r="A2167" s="19" t="s">
        <v>2528</v>
      </c>
      <c r="B2167" s="6"/>
      <c r="C2167" s="6"/>
      <c r="D2167" s="6"/>
      <c r="E2167" s="7"/>
    </row>
    <row r="2168">
      <c r="A2168" s="20" t="s">
        <v>2529</v>
      </c>
      <c r="B2168" s="21" t="s">
        <v>2530</v>
      </c>
      <c r="C2168" s="22" t="s">
        <v>2531</v>
      </c>
      <c r="D2168" s="21" t="s">
        <v>2532</v>
      </c>
      <c r="E2168" s="23" t="s">
        <v>13</v>
      </c>
    </row>
    <row r="2169">
      <c r="A2169" s="53" t="s">
        <v>2533</v>
      </c>
      <c r="B2169" s="25">
        <v>33885.0</v>
      </c>
      <c r="C2169" s="26">
        <v>33885.0</v>
      </c>
      <c r="D2169" s="27">
        <v>0.0</v>
      </c>
      <c r="E2169" s="28"/>
    </row>
    <row r="2170">
      <c r="A2170" s="53" t="s">
        <v>2535</v>
      </c>
      <c r="B2170" s="29">
        <v>9107.0</v>
      </c>
      <c r="C2170" s="26">
        <v>9107.0</v>
      </c>
      <c r="D2170" s="27">
        <v>0.0</v>
      </c>
      <c r="E2170" s="48"/>
    </row>
    <row r="2171">
      <c r="A2171" s="53" t="s">
        <v>2536</v>
      </c>
      <c r="B2171" s="25">
        <v>660.0</v>
      </c>
      <c r="C2171" s="26">
        <v>660.0</v>
      </c>
      <c r="D2171" s="27">
        <v>0.0</v>
      </c>
      <c r="E2171" s="40"/>
    </row>
    <row r="2172">
      <c r="A2172" s="53" t="s">
        <v>2538</v>
      </c>
      <c r="B2172" s="29">
        <v>500.0</v>
      </c>
      <c r="C2172" s="26">
        <v>499.0</v>
      </c>
      <c r="D2172" s="27">
        <v>-1.0</v>
      </c>
      <c r="E2172" s="40"/>
    </row>
    <row r="2173">
      <c r="A2173" s="31" t="s">
        <v>2540</v>
      </c>
      <c r="B2173" s="29">
        <v>0.0</v>
      </c>
      <c r="C2173" s="26"/>
      <c r="D2173" s="27">
        <v>0.0</v>
      </c>
      <c r="E2173" s="48"/>
    </row>
    <row r="2174">
      <c r="A2174" s="31" t="s">
        <v>2541</v>
      </c>
      <c r="B2174" s="29">
        <v>0.0</v>
      </c>
      <c r="C2174" s="26"/>
      <c r="D2174" s="27">
        <v>0.0</v>
      </c>
      <c r="E2174" s="40"/>
    </row>
    <row r="2175">
      <c r="A2175" s="31" t="s">
        <v>2543</v>
      </c>
      <c r="B2175" s="29">
        <v>1002.0</v>
      </c>
      <c r="C2175" s="26">
        <v>1002.0</v>
      </c>
      <c r="D2175" s="27">
        <v>0.0</v>
      </c>
      <c r="E2175" s="28" t="s">
        <v>6091</v>
      </c>
    </row>
    <row r="2176">
      <c r="A2176" s="31" t="s">
        <v>2545</v>
      </c>
      <c r="B2176" s="29">
        <v>4280.0</v>
      </c>
      <c r="C2176" s="26">
        <v>4280.0</v>
      </c>
      <c r="D2176" s="27">
        <v>0.0</v>
      </c>
      <c r="E2176" s="48"/>
    </row>
    <row r="2177">
      <c r="A2177" s="54" t="s">
        <v>2546</v>
      </c>
      <c r="B2177" s="29">
        <v>71565.0</v>
      </c>
      <c r="C2177" s="29">
        <v>71266.0</v>
      </c>
      <c r="D2177" s="27">
        <v>-299.0</v>
      </c>
      <c r="E2177" s="40"/>
    </row>
    <row r="2178">
      <c r="A2178" s="54" t="s">
        <v>2547</v>
      </c>
      <c r="B2178" s="29">
        <v>31780.0</v>
      </c>
      <c r="C2178" s="55">
        <v>31780.0</v>
      </c>
      <c r="D2178" s="27">
        <v>0.0</v>
      </c>
      <c r="E2178" s="40"/>
    </row>
    <row r="2179">
      <c r="A2179" s="54" t="s">
        <v>2548</v>
      </c>
      <c r="B2179" s="29">
        <v>80281.0</v>
      </c>
      <c r="C2179" s="55">
        <v>80281.0</v>
      </c>
      <c r="D2179" s="27">
        <v>0.0</v>
      </c>
      <c r="E2179" s="40"/>
    </row>
    <row r="2180">
      <c r="A2180" s="54" t="s">
        <v>2549</v>
      </c>
      <c r="B2180" s="29">
        <v>53067.0</v>
      </c>
      <c r="C2180" s="55">
        <v>53067.0</v>
      </c>
      <c r="D2180" s="27">
        <v>0.0</v>
      </c>
      <c r="E2180" s="40"/>
    </row>
    <row r="2181">
      <c r="A2181" s="54" t="s">
        <v>2551</v>
      </c>
      <c r="B2181" s="29">
        <v>463.0</v>
      </c>
      <c r="C2181" s="55">
        <v>463.0</v>
      </c>
      <c r="D2181" s="27">
        <v>0.0</v>
      </c>
      <c r="E2181" s="40"/>
    </row>
    <row r="2182">
      <c r="A2182" s="54" t="s">
        <v>2552</v>
      </c>
      <c r="B2182" s="29">
        <v>15510.0</v>
      </c>
      <c r="C2182" s="55">
        <v>15510.0</v>
      </c>
      <c r="D2182" s="27">
        <v>0.0</v>
      </c>
      <c r="E2182" s="40"/>
    </row>
    <row r="2183">
      <c r="A2183" s="35" t="s">
        <v>2553</v>
      </c>
      <c r="B2183" s="29">
        <v>286589.0</v>
      </c>
      <c r="C2183" s="55">
        <v>286290.0</v>
      </c>
      <c r="D2183" s="27">
        <v>-299.0</v>
      </c>
      <c r="E2183" s="40"/>
    </row>
    <row r="2184">
      <c r="A2184" s="36" t="s">
        <v>2554</v>
      </c>
      <c r="B2184" s="41">
        <v>1.0</v>
      </c>
      <c r="C2184" s="58">
        <v>0.0</v>
      </c>
      <c r="D2184" s="59">
        <v>-1.0</v>
      </c>
      <c r="E2184" s="44"/>
    </row>
    <row r="2185">
      <c r="A2185" s="39"/>
      <c r="B2185" s="60"/>
      <c r="C2185" s="61"/>
      <c r="D2185" s="62"/>
      <c r="E2185" s="63"/>
    </row>
    <row r="2186">
      <c r="A2186" s="39"/>
      <c r="B2186" s="60"/>
      <c r="C2186" s="61"/>
      <c r="D2186" s="62"/>
      <c r="E2186" s="63"/>
    </row>
    <row r="2187">
      <c r="A2187" s="5" t="s">
        <v>3206</v>
      </c>
      <c r="B2187" s="6"/>
      <c r="C2187" s="6"/>
      <c r="D2187" s="6"/>
      <c r="E2187" s="7"/>
    </row>
    <row r="2188">
      <c r="A2188" s="10"/>
      <c r="B2188" s="11"/>
      <c r="C2188" s="11"/>
      <c r="D2188" s="11"/>
      <c r="E2188" s="12"/>
    </row>
    <row r="2189">
      <c r="A2189" s="5" t="s">
        <v>2526</v>
      </c>
      <c r="B2189" s="6"/>
      <c r="C2189" s="6"/>
      <c r="D2189" s="6"/>
      <c r="E2189" s="7"/>
    </row>
    <row r="2190">
      <c r="A2190" s="10"/>
      <c r="B2190" s="11"/>
      <c r="C2190" s="11"/>
      <c r="D2190" s="11"/>
      <c r="E2190" s="12"/>
    </row>
    <row r="2191">
      <c r="A2191" s="13">
        <v>45992.0</v>
      </c>
      <c r="B2191" s="6"/>
      <c r="C2191" s="50" t="s">
        <v>2527</v>
      </c>
      <c r="D2191" s="15">
        <v>45998.0</v>
      </c>
      <c r="E2191" s="7"/>
    </row>
    <row r="2192">
      <c r="A2192" s="10"/>
      <c r="B2192" s="11"/>
      <c r="C2192" s="16"/>
      <c r="D2192" s="11"/>
      <c r="E2192" s="12"/>
    </row>
    <row r="2193">
      <c r="A2193" s="51" t="s">
        <v>3211</v>
      </c>
      <c r="B2193" s="7"/>
      <c r="C2193" s="16"/>
      <c r="D2193" s="52" t="s">
        <v>3212</v>
      </c>
      <c r="E2193" s="7"/>
    </row>
    <row r="2194">
      <c r="A2194" s="10"/>
      <c r="B2194" s="12"/>
      <c r="C2194" s="16"/>
      <c r="D2194" s="11"/>
      <c r="E2194" s="12"/>
    </row>
    <row r="2195">
      <c r="A2195" s="19" t="s">
        <v>2528</v>
      </c>
      <c r="B2195" s="6"/>
      <c r="C2195" s="6"/>
      <c r="D2195" s="6"/>
      <c r="E2195" s="7"/>
    </row>
    <row r="2196">
      <c r="A2196" s="20" t="s">
        <v>2529</v>
      </c>
      <c r="B2196" s="21" t="s">
        <v>2530</v>
      </c>
      <c r="C2196" s="22" t="s">
        <v>2531</v>
      </c>
      <c r="D2196" s="21" t="s">
        <v>2532</v>
      </c>
      <c r="E2196" s="23" t="s">
        <v>13</v>
      </c>
    </row>
    <row r="2197">
      <c r="A2197" s="53" t="s">
        <v>2533</v>
      </c>
      <c r="B2197" s="25">
        <v>28772.0</v>
      </c>
      <c r="C2197" s="26">
        <v>28772.0</v>
      </c>
      <c r="D2197" s="27">
        <v>0.0</v>
      </c>
      <c r="E2197" s="28"/>
    </row>
    <row r="2198">
      <c r="A2198" s="53" t="s">
        <v>2535</v>
      </c>
      <c r="B2198" s="29">
        <v>9523.0</v>
      </c>
      <c r="C2198" s="26">
        <v>9523.0</v>
      </c>
      <c r="D2198" s="27">
        <v>0.0</v>
      </c>
      <c r="E2198" s="48"/>
    </row>
    <row r="2199">
      <c r="A2199" s="53" t="s">
        <v>2536</v>
      </c>
      <c r="B2199" s="25">
        <v>0.0</v>
      </c>
      <c r="C2199" s="26"/>
      <c r="D2199" s="27">
        <v>0.0</v>
      </c>
      <c r="E2199" s="40"/>
    </row>
    <row r="2200">
      <c r="A2200" s="53" t="s">
        <v>2538</v>
      </c>
      <c r="B2200" s="29">
        <v>0.0</v>
      </c>
      <c r="C2200" s="26"/>
      <c r="D2200" s="27">
        <v>0.0</v>
      </c>
      <c r="E2200" s="40"/>
    </row>
    <row r="2201">
      <c r="A2201" s="31" t="s">
        <v>2540</v>
      </c>
      <c r="B2201" s="29">
        <v>0.0</v>
      </c>
      <c r="C2201" s="26"/>
      <c r="D2201" s="27">
        <v>0.0</v>
      </c>
      <c r="E2201" s="48"/>
    </row>
    <row r="2202">
      <c r="A2202" s="31" t="s">
        <v>2541</v>
      </c>
      <c r="B2202" s="29">
        <v>0.0</v>
      </c>
      <c r="C2202" s="26"/>
      <c r="D2202" s="27">
        <v>0.0</v>
      </c>
      <c r="E2202" s="40"/>
    </row>
    <row r="2203">
      <c r="A2203" s="31" t="s">
        <v>2543</v>
      </c>
      <c r="B2203" s="29">
        <v>1746.0</v>
      </c>
      <c r="C2203" s="26">
        <v>1746.0</v>
      </c>
      <c r="D2203" s="27">
        <v>0.0</v>
      </c>
      <c r="E2203" s="28" t="s">
        <v>3207</v>
      </c>
    </row>
    <row r="2204">
      <c r="A2204" s="31" t="s">
        <v>2545</v>
      </c>
      <c r="B2204" s="29">
        <v>4640.0</v>
      </c>
      <c r="C2204" s="26">
        <v>4640.0</v>
      </c>
      <c r="D2204" s="27">
        <v>0.0</v>
      </c>
      <c r="E2204" s="48"/>
    </row>
    <row r="2205">
      <c r="A2205" s="54" t="s">
        <v>2546</v>
      </c>
      <c r="B2205" s="29">
        <v>86370.0</v>
      </c>
      <c r="C2205" s="29">
        <v>86370.0</v>
      </c>
      <c r="D2205" s="27">
        <v>0.0</v>
      </c>
      <c r="E2205" s="40"/>
    </row>
    <row r="2206">
      <c r="A2206" s="54" t="s">
        <v>2547</v>
      </c>
      <c r="B2206" s="29">
        <v>35284.0</v>
      </c>
      <c r="C2206" s="55">
        <v>35284.0</v>
      </c>
      <c r="D2206" s="27">
        <v>0.0</v>
      </c>
      <c r="E2206" s="40"/>
    </row>
    <row r="2207">
      <c r="A2207" s="54" t="s">
        <v>2548</v>
      </c>
      <c r="B2207" s="29">
        <v>68028.0</v>
      </c>
      <c r="C2207" s="55">
        <v>68028.0</v>
      </c>
      <c r="D2207" s="27">
        <v>0.0</v>
      </c>
      <c r="E2207" s="40"/>
    </row>
    <row r="2208">
      <c r="A2208" s="54" t="s">
        <v>2549</v>
      </c>
      <c r="B2208" s="29">
        <v>58258.0</v>
      </c>
      <c r="C2208" s="55">
        <v>58258.0</v>
      </c>
      <c r="D2208" s="27">
        <v>0.0</v>
      </c>
      <c r="E2208" s="40"/>
    </row>
    <row r="2209">
      <c r="A2209" s="54" t="s">
        <v>2551</v>
      </c>
      <c r="B2209" s="29">
        <v>1527.0</v>
      </c>
      <c r="C2209" s="55">
        <v>1527.0</v>
      </c>
      <c r="D2209" s="27">
        <v>0.0</v>
      </c>
      <c r="E2209" s="40"/>
    </row>
    <row r="2210">
      <c r="A2210" s="54" t="s">
        <v>2552</v>
      </c>
      <c r="B2210" s="29">
        <v>12408.0</v>
      </c>
      <c r="C2210" s="55">
        <v>12408.0</v>
      </c>
      <c r="D2210" s="27">
        <v>0.0</v>
      </c>
      <c r="E2210" s="40"/>
    </row>
    <row r="2211">
      <c r="A2211" s="35" t="s">
        <v>2553</v>
      </c>
      <c r="B2211" s="29">
        <v>294146.7</v>
      </c>
      <c r="C2211" s="55">
        <v>294146.7</v>
      </c>
      <c r="D2211" s="27">
        <v>0.0</v>
      </c>
      <c r="E2211" s="40"/>
    </row>
    <row r="2212">
      <c r="A2212" s="36" t="s">
        <v>2554</v>
      </c>
      <c r="B2212" s="41">
        <v>1.2999999999992724</v>
      </c>
      <c r="C2212" s="58">
        <v>1.2999999999883585</v>
      </c>
      <c r="D2212" s="59">
        <v>-1.0913936421275139E-11</v>
      </c>
      <c r="E2212" s="44"/>
    </row>
    <row r="2213">
      <c r="A2213" s="39"/>
      <c r="B2213" s="60"/>
      <c r="C2213" s="61"/>
      <c r="D2213" s="62"/>
      <c r="E2213" s="63"/>
    </row>
    <row r="2214">
      <c r="A2214" s="39"/>
      <c r="B2214" s="60"/>
      <c r="C2214" s="61"/>
      <c r="D2214" s="62"/>
      <c r="E2214" s="63"/>
    </row>
    <row r="2215">
      <c r="A2215" s="5" t="s">
        <v>3206</v>
      </c>
      <c r="B2215" s="6"/>
      <c r="C2215" s="6"/>
      <c r="D2215" s="6"/>
      <c r="E2215" s="7"/>
    </row>
    <row r="2216">
      <c r="A2216" s="10"/>
      <c r="B2216" s="11"/>
      <c r="C2216" s="11"/>
      <c r="D2216" s="11"/>
      <c r="E2216" s="12"/>
    </row>
    <row r="2217">
      <c r="A2217" s="5" t="s">
        <v>2526</v>
      </c>
      <c r="B2217" s="6"/>
      <c r="C2217" s="6"/>
      <c r="D2217" s="6"/>
      <c r="E2217" s="7"/>
    </row>
    <row r="2218">
      <c r="A2218" s="10"/>
      <c r="B2218" s="11"/>
      <c r="C2218" s="11"/>
      <c r="D2218" s="11"/>
      <c r="E2218" s="12"/>
    </row>
    <row r="2219">
      <c r="A2219" s="13">
        <v>45992.0</v>
      </c>
      <c r="B2219" s="6"/>
      <c r="C2219" s="50" t="s">
        <v>2527</v>
      </c>
      <c r="D2219" s="15">
        <v>45998.0</v>
      </c>
      <c r="E2219" s="7"/>
    </row>
    <row r="2220">
      <c r="A2220" s="10"/>
      <c r="B2220" s="11"/>
      <c r="C2220" s="16"/>
      <c r="D2220" s="11"/>
      <c r="E2220" s="12"/>
    </row>
    <row r="2221">
      <c r="A2221" s="51" t="s">
        <v>3211</v>
      </c>
      <c r="B2221" s="7"/>
      <c r="C2221" s="16"/>
      <c r="D2221" s="52" t="s">
        <v>3212</v>
      </c>
      <c r="E2221" s="7"/>
    </row>
    <row r="2222">
      <c r="A2222" s="10"/>
      <c r="B2222" s="12"/>
      <c r="C2222" s="16"/>
      <c r="D2222" s="11"/>
      <c r="E2222" s="12"/>
    </row>
    <row r="2223">
      <c r="A2223" s="19" t="s">
        <v>2528</v>
      </c>
      <c r="B2223" s="6"/>
      <c r="C2223" s="6"/>
      <c r="D2223" s="6"/>
      <c r="E2223" s="7"/>
    </row>
    <row r="2224">
      <c r="A2224" s="20" t="s">
        <v>2529</v>
      </c>
      <c r="B2224" s="21" t="s">
        <v>2530</v>
      </c>
      <c r="C2224" s="22" t="s">
        <v>2531</v>
      </c>
      <c r="D2224" s="21" t="s">
        <v>2532</v>
      </c>
      <c r="E2224" s="23" t="s">
        <v>13</v>
      </c>
    </row>
    <row r="2225">
      <c r="A2225" s="53" t="s">
        <v>2533</v>
      </c>
      <c r="B2225" s="25">
        <v>28772.0</v>
      </c>
      <c r="C2225" s="26">
        <v>28772.0</v>
      </c>
      <c r="D2225" s="27">
        <v>0.0</v>
      </c>
      <c r="E2225" s="28"/>
    </row>
    <row r="2226">
      <c r="A2226" s="53" t="s">
        <v>2535</v>
      </c>
      <c r="B2226" s="29">
        <v>9523.0</v>
      </c>
      <c r="C2226" s="26">
        <v>9523.0</v>
      </c>
      <c r="D2226" s="27">
        <v>0.0</v>
      </c>
      <c r="E2226" s="48"/>
    </row>
    <row r="2227">
      <c r="A2227" s="53" t="s">
        <v>2536</v>
      </c>
      <c r="B2227" s="25">
        <v>0.0</v>
      </c>
      <c r="C2227" s="26"/>
      <c r="D2227" s="27">
        <v>0.0</v>
      </c>
      <c r="E2227" s="40"/>
    </row>
    <row r="2228">
      <c r="A2228" s="53" t="s">
        <v>2538</v>
      </c>
      <c r="B2228" s="29">
        <v>0.0</v>
      </c>
      <c r="C2228" s="26"/>
      <c r="D2228" s="27">
        <v>0.0</v>
      </c>
      <c r="E2228" s="40"/>
    </row>
    <row r="2229">
      <c r="A2229" s="31" t="s">
        <v>2540</v>
      </c>
      <c r="B2229" s="29">
        <v>0.0</v>
      </c>
      <c r="C2229" s="26"/>
      <c r="D2229" s="27">
        <v>0.0</v>
      </c>
      <c r="E2229" s="48"/>
    </row>
    <row r="2230">
      <c r="A2230" s="31" t="s">
        <v>2541</v>
      </c>
      <c r="B2230" s="29">
        <v>0.0</v>
      </c>
      <c r="C2230" s="26"/>
      <c r="D2230" s="27">
        <v>0.0</v>
      </c>
      <c r="E2230" s="40"/>
    </row>
    <row r="2231">
      <c r="A2231" s="31" t="s">
        <v>2543</v>
      </c>
      <c r="B2231" s="29">
        <v>1746.0</v>
      </c>
      <c r="C2231" s="26">
        <v>1746.0</v>
      </c>
      <c r="D2231" s="27">
        <v>0.0</v>
      </c>
      <c r="E2231" s="28" t="s">
        <v>3207</v>
      </c>
    </row>
    <row r="2232">
      <c r="A2232" s="31" t="s">
        <v>2545</v>
      </c>
      <c r="B2232" s="29">
        <v>4640.0</v>
      </c>
      <c r="C2232" s="26">
        <v>4640.0</v>
      </c>
      <c r="D2232" s="27">
        <v>0.0</v>
      </c>
      <c r="E2232" s="48"/>
    </row>
    <row r="2233">
      <c r="A2233" s="54" t="s">
        <v>2546</v>
      </c>
      <c r="B2233" s="29">
        <v>86370.0</v>
      </c>
      <c r="C2233" s="29">
        <v>86370.0</v>
      </c>
      <c r="D2233" s="27">
        <v>0.0</v>
      </c>
      <c r="E2233" s="40"/>
    </row>
    <row r="2234">
      <c r="A2234" s="54" t="s">
        <v>2547</v>
      </c>
      <c r="B2234" s="29">
        <v>35284.0</v>
      </c>
      <c r="C2234" s="55">
        <v>35284.0</v>
      </c>
      <c r="D2234" s="27">
        <v>0.0</v>
      </c>
      <c r="E2234" s="40"/>
    </row>
    <row r="2235">
      <c r="A2235" s="54" t="s">
        <v>2548</v>
      </c>
      <c r="B2235" s="29">
        <v>68028.0</v>
      </c>
      <c r="C2235" s="55">
        <v>68028.0</v>
      </c>
      <c r="D2235" s="27">
        <v>0.0</v>
      </c>
      <c r="E2235" s="40"/>
    </row>
    <row r="2236">
      <c r="A2236" s="54" t="s">
        <v>2549</v>
      </c>
      <c r="B2236" s="29">
        <v>58258.0</v>
      </c>
      <c r="C2236" s="55">
        <v>58258.0</v>
      </c>
      <c r="D2236" s="27">
        <v>0.0</v>
      </c>
      <c r="E2236" s="40"/>
    </row>
    <row r="2237">
      <c r="A2237" s="54" t="s">
        <v>2551</v>
      </c>
      <c r="B2237" s="29">
        <v>1527.0</v>
      </c>
      <c r="C2237" s="55">
        <v>1527.0</v>
      </c>
      <c r="D2237" s="27">
        <v>0.0</v>
      </c>
      <c r="E2237" s="40"/>
    </row>
    <row r="2238">
      <c r="A2238" s="54" t="s">
        <v>2552</v>
      </c>
      <c r="B2238" s="29">
        <v>12408.0</v>
      </c>
      <c r="C2238" s="55">
        <v>12408.0</v>
      </c>
      <c r="D2238" s="27">
        <v>0.0</v>
      </c>
      <c r="E2238" s="40"/>
    </row>
    <row r="2239">
      <c r="A2239" s="35" t="s">
        <v>2553</v>
      </c>
      <c r="B2239" s="29">
        <v>294146.7</v>
      </c>
      <c r="C2239" s="55">
        <v>294146.7</v>
      </c>
      <c r="D2239" s="27">
        <v>0.0</v>
      </c>
      <c r="E2239" s="40"/>
    </row>
    <row r="2240">
      <c r="A2240" s="36" t="s">
        <v>2554</v>
      </c>
      <c r="B2240" s="41">
        <v>1.2999999999992724</v>
      </c>
      <c r="C2240" s="58">
        <v>1.2999999999883585</v>
      </c>
      <c r="D2240" s="59">
        <v>-1.0913936421275139E-11</v>
      </c>
      <c r="E2240" s="44"/>
    </row>
    <row r="2241">
      <c r="A2241" s="39"/>
      <c r="B2241" s="60"/>
      <c r="C2241" s="61"/>
      <c r="D2241" s="62"/>
      <c r="E2241" s="63"/>
    </row>
    <row r="2242">
      <c r="A2242" s="39"/>
      <c r="B2242" s="60"/>
      <c r="C2242" s="61"/>
      <c r="D2242" s="62"/>
      <c r="E2242" s="63"/>
    </row>
    <row r="2243">
      <c r="A2243" s="39"/>
      <c r="B2243" s="60"/>
      <c r="C2243" s="61"/>
      <c r="D2243" s="62"/>
      <c r="E2243" s="63"/>
    </row>
    <row r="2244">
      <c r="A2244" s="39"/>
      <c r="B2244" s="60"/>
      <c r="C2244" s="61"/>
      <c r="D2244" s="62"/>
      <c r="E2244" s="63"/>
    </row>
    <row r="2245">
      <c r="A2245" s="39"/>
      <c r="B2245" s="60"/>
      <c r="C2245" s="61"/>
      <c r="D2245" s="62"/>
      <c r="E2245" s="63"/>
    </row>
    <row r="2246">
      <c r="A2246" s="39"/>
      <c r="B2246" s="60"/>
      <c r="C2246" s="61"/>
      <c r="D2246" s="62"/>
      <c r="E2246" s="63"/>
    </row>
    <row r="2247">
      <c r="A2247" s="39"/>
      <c r="B2247" s="60"/>
      <c r="C2247" s="61"/>
      <c r="D2247" s="62"/>
      <c r="E2247" s="63"/>
    </row>
    <row r="2248">
      <c r="A2248" s="39"/>
      <c r="B2248" s="60"/>
      <c r="C2248" s="61"/>
      <c r="D2248" s="62"/>
      <c r="E2248" s="63"/>
    </row>
    <row r="2249">
      <c r="A2249" s="39"/>
      <c r="B2249" s="60"/>
      <c r="C2249" s="61"/>
      <c r="D2249" s="62"/>
      <c r="E2249" s="63"/>
    </row>
    <row r="2250">
      <c r="A2250" s="39"/>
      <c r="B2250" s="60"/>
      <c r="C2250" s="61"/>
      <c r="D2250" s="62"/>
      <c r="E2250" s="63"/>
    </row>
    <row r="2251">
      <c r="A2251" s="39"/>
      <c r="B2251" s="60"/>
      <c r="C2251" s="61"/>
      <c r="D2251" s="62"/>
      <c r="E2251" s="63"/>
    </row>
    <row r="2252">
      <c r="A2252" s="39"/>
      <c r="B2252" s="60"/>
      <c r="C2252" s="61"/>
      <c r="D2252" s="62"/>
      <c r="E2252" s="63"/>
    </row>
    <row r="2253">
      <c r="A2253" s="39"/>
      <c r="B2253" s="60"/>
      <c r="C2253" s="61"/>
      <c r="D2253" s="62"/>
      <c r="E2253" s="63"/>
    </row>
    <row r="2254">
      <c r="A2254" s="39"/>
      <c r="B2254" s="60"/>
      <c r="C2254" s="61"/>
      <c r="D2254" s="62"/>
      <c r="E2254" s="63"/>
    </row>
  </sheetData>
  <mergeCells count="640"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3:E403"/>
    <mergeCell ref="A423:E424"/>
    <mergeCell ref="A425:E426"/>
    <mergeCell ref="A427:B428"/>
    <mergeCell ref="C427:C430"/>
    <mergeCell ref="D427:E428"/>
    <mergeCell ref="A429:B430"/>
    <mergeCell ref="D429:E430"/>
    <mergeCell ref="A431:E431"/>
    <mergeCell ref="A451:E452"/>
    <mergeCell ref="A453:E454"/>
    <mergeCell ref="A455:B456"/>
    <mergeCell ref="C455:C458"/>
    <mergeCell ref="A457:B458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7:E368"/>
    <mergeCell ref="A369:E370"/>
    <mergeCell ref="A371:B372"/>
    <mergeCell ref="C371:C374"/>
    <mergeCell ref="D371:E372"/>
    <mergeCell ref="A373:B374"/>
    <mergeCell ref="D399:E400"/>
    <mergeCell ref="D401:E402"/>
    <mergeCell ref="D373:E374"/>
    <mergeCell ref="A375:E375"/>
    <mergeCell ref="A395:E396"/>
    <mergeCell ref="A397:E398"/>
    <mergeCell ref="A399:B400"/>
    <mergeCell ref="C399:C402"/>
    <mergeCell ref="A401:B402"/>
    <mergeCell ref="A483:B484"/>
    <mergeCell ref="A485:B486"/>
    <mergeCell ref="A571:E571"/>
    <mergeCell ref="A591:E592"/>
    <mergeCell ref="A593:E594"/>
    <mergeCell ref="A595:B596"/>
    <mergeCell ref="C595:C598"/>
    <mergeCell ref="D595:E596"/>
    <mergeCell ref="A597:B598"/>
    <mergeCell ref="D597:E598"/>
    <mergeCell ref="A599:E599"/>
    <mergeCell ref="A619:E620"/>
    <mergeCell ref="A621:E622"/>
    <mergeCell ref="A623:B624"/>
    <mergeCell ref="C623:C626"/>
    <mergeCell ref="A625:B626"/>
    <mergeCell ref="D455:E456"/>
    <mergeCell ref="D457:E458"/>
    <mergeCell ref="A459:E459"/>
    <mergeCell ref="A479:E480"/>
    <mergeCell ref="A481:E482"/>
    <mergeCell ref="C483:C486"/>
    <mergeCell ref="D483:E484"/>
    <mergeCell ref="D511:E512"/>
    <mergeCell ref="D513:E514"/>
    <mergeCell ref="D485:E486"/>
    <mergeCell ref="A487:E487"/>
    <mergeCell ref="A507:E508"/>
    <mergeCell ref="A509:E510"/>
    <mergeCell ref="A511:B512"/>
    <mergeCell ref="C511:C514"/>
    <mergeCell ref="A513:B514"/>
    <mergeCell ref="A515:E515"/>
    <mergeCell ref="A535:E536"/>
    <mergeCell ref="A537:E538"/>
    <mergeCell ref="A539:B540"/>
    <mergeCell ref="C539:C542"/>
    <mergeCell ref="D539:E540"/>
    <mergeCell ref="A541:B542"/>
    <mergeCell ref="D567:E568"/>
    <mergeCell ref="D569:E570"/>
    <mergeCell ref="D541:E542"/>
    <mergeCell ref="A543:E543"/>
    <mergeCell ref="A563:E564"/>
    <mergeCell ref="A565:E566"/>
    <mergeCell ref="A567:B568"/>
    <mergeCell ref="C567:C570"/>
    <mergeCell ref="A569:B570"/>
    <mergeCell ref="A651:B652"/>
    <mergeCell ref="A653:B654"/>
    <mergeCell ref="A1243:E1243"/>
    <mergeCell ref="A1263:E1264"/>
    <mergeCell ref="A1265:E1266"/>
    <mergeCell ref="A1267:B1268"/>
    <mergeCell ref="C1267:C1270"/>
    <mergeCell ref="D1267:E1268"/>
    <mergeCell ref="A1269:B1270"/>
    <mergeCell ref="D1269:E1270"/>
    <mergeCell ref="A1271:E1271"/>
    <mergeCell ref="A1291:E1292"/>
    <mergeCell ref="A1293:E1294"/>
    <mergeCell ref="A1295:B1296"/>
    <mergeCell ref="C1295:C1298"/>
    <mergeCell ref="A1297:B1298"/>
    <mergeCell ref="D1127:E1128"/>
    <mergeCell ref="D1129:E1130"/>
    <mergeCell ref="A1131:E1131"/>
    <mergeCell ref="A1151:E1152"/>
    <mergeCell ref="A1153:E1154"/>
    <mergeCell ref="C1155:C1158"/>
    <mergeCell ref="D1155:E1156"/>
    <mergeCell ref="D1183:E1184"/>
    <mergeCell ref="D1185:E1186"/>
    <mergeCell ref="D1157:E1158"/>
    <mergeCell ref="A1159:E1159"/>
    <mergeCell ref="A1179:E1180"/>
    <mergeCell ref="A1181:E1182"/>
    <mergeCell ref="A1183:B1184"/>
    <mergeCell ref="C1183:C1186"/>
    <mergeCell ref="A1185:B1186"/>
    <mergeCell ref="A1187:E1187"/>
    <mergeCell ref="A1207:E1208"/>
    <mergeCell ref="A1209:E1210"/>
    <mergeCell ref="A1211:B1212"/>
    <mergeCell ref="C1211:C1214"/>
    <mergeCell ref="D1211:E1212"/>
    <mergeCell ref="A1213:B1214"/>
    <mergeCell ref="D1239:E1240"/>
    <mergeCell ref="D1241:E1242"/>
    <mergeCell ref="D1213:E1214"/>
    <mergeCell ref="A1215:E1215"/>
    <mergeCell ref="A1235:E1236"/>
    <mergeCell ref="A1237:E1238"/>
    <mergeCell ref="A1239:B1240"/>
    <mergeCell ref="C1239:C1242"/>
    <mergeCell ref="A1241:B1242"/>
    <mergeCell ref="A1323:B1324"/>
    <mergeCell ref="A1325:B1326"/>
    <mergeCell ref="A1411:E1411"/>
    <mergeCell ref="A1431:E1432"/>
    <mergeCell ref="A1433:E1434"/>
    <mergeCell ref="A1435:B1436"/>
    <mergeCell ref="C1435:C1438"/>
    <mergeCell ref="D1435:E1436"/>
    <mergeCell ref="A1437:B1438"/>
    <mergeCell ref="D1437:E1438"/>
    <mergeCell ref="A1439:E1439"/>
    <mergeCell ref="A1459:E1460"/>
    <mergeCell ref="A1461:E1462"/>
    <mergeCell ref="A1463:B1464"/>
    <mergeCell ref="C1463:C1466"/>
    <mergeCell ref="A1465:B1466"/>
    <mergeCell ref="D1295:E1296"/>
    <mergeCell ref="D1297:E1298"/>
    <mergeCell ref="A1299:E1299"/>
    <mergeCell ref="A1319:E1320"/>
    <mergeCell ref="A1321:E1322"/>
    <mergeCell ref="C1323:C1326"/>
    <mergeCell ref="D1323:E1324"/>
    <mergeCell ref="D1351:E1352"/>
    <mergeCell ref="D1353:E1354"/>
    <mergeCell ref="D1325:E1326"/>
    <mergeCell ref="A1327:E1327"/>
    <mergeCell ref="A1347:E1348"/>
    <mergeCell ref="A1349:E1350"/>
    <mergeCell ref="A1351:B1352"/>
    <mergeCell ref="C1351:C1354"/>
    <mergeCell ref="A1353:B1354"/>
    <mergeCell ref="A1355:E1355"/>
    <mergeCell ref="A1375:E1376"/>
    <mergeCell ref="A1377:E1378"/>
    <mergeCell ref="A1379:B1380"/>
    <mergeCell ref="C1379:C1382"/>
    <mergeCell ref="D1379:E1380"/>
    <mergeCell ref="A1381:B1382"/>
    <mergeCell ref="D1407:E1408"/>
    <mergeCell ref="D1409:E1410"/>
    <mergeCell ref="D1381:E1382"/>
    <mergeCell ref="A1383:E1383"/>
    <mergeCell ref="A1403:E1404"/>
    <mergeCell ref="A1405:E1406"/>
    <mergeCell ref="A1407:B1408"/>
    <mergeCell ref="C1407:C1410"/>
    <mergeCell ref="A1409:B1410"/>
    <mergeCell ref="A1491:B1492"/>
    <mergeCell ref="A1493:B1494"/>
    <mergeCell ref="A1579:E1579"/>
    <mergeCell ref="A1599:E1600"/>
    <mergeCell ref="A1601:E1602"/>
    <mergeCell ref="A1603:B1604"/>
    <mergeCell ref="C1603:C1606"/>
    <mergeCell ref="D1603:E1604"/>
    <mergeCell ref="A1605:B1606"/>
    <mergeCell ref="D1605:E1606"/>
    <mergeCell ref="A1607:E1607"/>
    <mergeCell ref="A1627:E1628"/>
    <mergeCell ref="A1629:E1630"/>
    <mergeCell ref="A1631:B1632"/>
    <mergeCell ref="C1631:C1634"/>
    <mergeCell ref="A1633:B1634"/>
    <mergeCell ref="D1463:E1464"/>
    <mergeCell ref="D1465:E1466"/>
    <mergeCell ref="A1467:E1467"/>
    <mergeCell ref="A1487:E1488"/>
    <mergeCell ref="A1489:E1490"/>
    <mergeCell ref="C1491:C1494"/>
    <mergeCell ref="D1491:E1492"/>
    <mergeCell ref="D1519:E1520"/>
    <mergeCell ref="D1521:E1522"/>
    <mergeCell ref="D1493:E1494"/>
    <mergeCell ref="A1495:E1495"/>
    <mergeCell ref="A1515:E1516"/>
    <mergeCell ref="A1517:E1518"/>
    <mergeCell ref="A1519:B1520"/>
    <mergeCell ref="C1519:C1522"/>
    <mergeCell ref="A1521:B1522"/>
    <mergeCell ref="A1523:E1523"/>
    <mergeCell ref="A1543:E1544"/>
    <mergeCell ref="A1545:E1546"/>
    <mergeCell ref="A1547:B1548"/>
    <mergeCell ref="C1547:C1550"/>
    <mergeCell ref="D1547:E1548"/>
    <mergeCell ref="A1549:B1550"/>
    <mergeCell ref="D1575:E1576"/>
    <mergeCell ref="D1577:E1578"/>
    <mergeCell ref="D1549:E1550"/>
    <mergeCell ref="A1551:E1551"/>
    <mergeCell ref="A1571:E1572"/>
    <mergeCell ref="A1573:E1574"/>
    <mergeCell ref="A1575:B1576"/>
    <mergeCell ref="C1575:C1578"/>
    <mergeCell ref="A1577:B1578"/>
    <mergeCell ref="A1659:B1660"/>
    <mergeCell ref="A1661:B1662"/>
    <mergeCell ref="A1747:E1747"/>
    <mergeCell ref="A1767:E1768"/>
    <mergeCell ref="A1769:E1770"/>
    <mergeCell ref="A1771:B1772"/>
    <mergeCell ref="C1771:C1774"/>
    <mergeCell ref="D1771:E1772"/>
    <mergeCell ref="A1773:B1774"/>
    <mergeCell ref="D1773:E1774"/>
    <mergeCell ref="A1775:E1775"/>
    <mergeCell ref="A1795:E1796"/>
    <mergeCell ref="A1797:E1798"/>
    <mergeCell ref="A1799:B1800"/>
    <mergeCell ref="C1799:C1802"/>
    <mergeCell ref="A1801:B1802"/>
    <mergeCell ref="D1631:E1632"/>
    <mergeCell ref="D1633:E1634"/>
    <mergeCell ref="A1635:E1635"/>
    <mergeCell ref="A1655:E1656"/>
    <mergeCell ref="A1657:E1658"/>
    <mergeCell ref="C1659:C1662"/>
    <mergeCell ref="D1659:E1660"/>
    <mergeCell ref="D1687:E1688"/>
    <mergeCell ref="D1689:E1690"/>
    <mergeCell ref="D1661:E1662"/>
    <mergeCell ref="A1663:E1663"/>
    <mergeCell ref="A1683:E1684"/>
    <mergeCell ref="A1685:E1686"/>
    <mergeCell ref="A1687:B1688"/>
    <mergeCell ref="C1687:C1690"/>
    <mergeCell ref="A1689:B1690"/>
    <mergeCell ref="A1691:E1691"/>
    <mergeCell ref="A1711:E1712"/>
    <mergeCell ref="A1713:E1714"/>
    <mergeCell ref="A1715:B1716"/>
    <mergeCell ref="C1715:C1718"/>
    <mergeCell ref="D1715:E1716"/>
    <mergeCell ref="A1717:B1718"/>
    <mergeCell ref="D1743:E1744"/>
    <mergeCell ref="D1745:E1746"/>
    <mergeCell ref="D1717:E1718"/>
    <mergeCell ref="A1719:E1719"/>
    <mergeCell ref="A1739:E1740"/>
    <mergeCell ref="A1741:E1742"/>
    <mergeCell ref="A1743:B1744"/>
    <mergeCell ref="C1743:C1746"/>
    <mergeCell ref="A1745:B1746"/>
    <mergeCell ref="A1827:B1828"/>
    <mergeCell ref="A1829:B1830"/>
    <mergeCell ref="A1915:E1915"/>
    <mergeCell ref="A1935:E1936"/>
    <mergeCell ref="A1937:E1938"/>
    <mergeCell ref="A1939:B1940"/>
    <mergeCell ref="C1939:C1942"/>
    <mergeCell ref="D1939:E1940"/>
    <mergeCell ref="A1941:B1942"/>
    <mergeCell ref="D1941:E1942"/>
    <mergeCell ref="A1943:E1943"/>
    <mergeCell ref="A1963:E1964"/>
    <mergeCell ref="A1965:E1966"/>
    <mergeCell ref="A1967:B1968"/>
    <mergeCell ref="C1967:C1970"/>
    <mergeCell ref="A1969:B1970"/>
    <mergeCell ref="D1799:E1800"/>
    <mergeCell ref="D1801:E1802"/>
    <mergeCell ref="A1803:E1803"/>
    <mergeCell ref="A1823:E1824"/>
    <mergeCell ref="A1825:E1826"/>
    <mergeCell ref="C1827:C1830"/>
    <mergeCell ref="D1827:E1828"/>
    <mergeCell ref="D1855:E1856"/>
    <mergeCell ref="D1857:E1858"/>
    <mergeCell ref="D1829:E1830"/>
    <mergeCell ref="A1831:E1831"/>
    <mergeCell ref="A1851:E1852"/>
    <mergeCell ref="A1853:E1854"/>
    <mergeCell ref="A1855:B1856"/>
    <mergeCell ref="C1855:C1858"/>
    <mergeCell ref="A1857:B1858"/>
    <mergeCell ref="A1859:E1859"/>
    <mergeCell ref="A1879:E1880"/>
    <mergeCell ref="A1881:E1882"/>
    <mergeCell ref="A1883:B1884"/>
    <mergeCell ref="C1883:C1886"/>
    <mergeCell ref="D1883:E1884"/>
    <mergeCell ref="A1885:B1886"/>
    <mergeCell ref="D1911:E1912"/>
    <mergeCell ref="D1913:E1914"/>
    <mergeCell ref="D1885:E1886"/>
    <mergeCell ref="A1887:E1887"/>
    <mergeCell ref="A1907:E1908"/>
    <mergeCell ref="A1909:E1910"/>
    <mergeCell ref="A1911:B1912"/>
    <mergeCell ref="C1911:C1914"/>
    <mergeCell ref="A1913:B1914"/>
    <mergeCell ref="A1995:B1996"/>
    <mergeCell ref="A1997:B1998"/>
    <mergeCell ref="A2083:E2083"/>
    <mergeCell ref="A2103:E2104"/>
    <mergeCell ref="A2105:E2106"/>
    <mergeCell ref="A2107:B2108"/>
    <mergeCell ref="C2107:C2110"/>
    <mergeCell ref="D2107:E2108"/>
    <mergeCell ref="A2109:B2110"/>
    <mergeCell ref="D2109:E2110"/>
    <mergeCell ref="A2111:E2111"/>
    <mergeCell ref="A2131:E2132"/>
    <mergeCell ref="A2133:E2134"/>
    <mergeCell ref="A2135:B2136"/>
    <mergeCell ref="C2135:C2138"/>
    <mergeCell ref="A2137:B2138"/>
    <mergeCell ref="D1967:E1968"/>
    <mergeCell ref="D1969:E1970"/>
    <mergeCell ref="A1971:E1971"/>
    <mergeCell ref="A1991:E1992"/>
    <mergeCell ref="A1993:E1994"/>
    <mergeCell ref="C1995:C1998"/>
    <mergeCell ref="D1995:E1996"/>
    <mergeCell ref="D2023:E2024"/>
    <mergeCell ref="D2025:E2026"/>
    <mergeCell ref="D1997:E1998"/>
    <mergeCell ref="A1999:E1999"/>
    <mergeCell ref="A2019:E2020"/>
    <mergeCell ref="A2021:E2022"/>
    <mergeCell ref="A2023:B2024"/>
    <mergeCell ref="C2023:C2026"/>
    <mergeCell ref="A2025:B2026"/>
    <mergeCell ref="A2027:E2027"/>
    <mergeCell ref="A2047:E2048"/>
    <mergeCell ref="A2049:E2050"/>
    <mergeCell ref="A2051:B2052"/>
    <mergeCell ref="C2051:C2054"/>
    <mergeCell ref="D2051:E2052"/>
    <mergeCell ref="A2053:B2054"/>
    <mergeCell ref="D2079:E2080"/>
    <mergeCell ref="D2081:E2082"/>
    <mergeCell ref="D2053:E2054"/>
    <mergeCell ref="A2055:E2055"/>
    <mergeCell ref="A2075:E2076"/>
    <mergeCell ref="A2077:E2078"/>
    <mergeCell ref="A2079:B2080"/>
    <mergeCell ref="C2079:C2082"/>
    <mergeCell ref="A2081:B2082"/>
    <mergeCell ref="A2163:B2164"/>
    <mergeCell ref="A2165:B2166"/>
    <mergeCell ref="A739:E739"/>
    <mergeCell ref="A759:E760"/>
    <mergeCell ref="A761:E762"/>
    <mergeCell ref="A763:B764"/>
    <mergeCell ref="C763:C766"/>
    <mergeCell ref="D763:E764"/>
    <mergeCell ref="A765:B766"/>
    <mergeCell ref="D765:E766"/>
    <mergeCell ref="A767:E767"/>
    <mergeCell ref="A787:E788"/>
    <mergeCell ref="A789:E790"/>
    <mergeCell ref="A791:B792"/>
    <mergeCell ref="C791:C794"/>
    <mergeCell ref="A793:B794"/>
    <mergeCell ref="D623:E624"/>
    <mergeCell ref="D625:E626"/>
    <mergeCell ref="A627:E627"/>
    <mergeCell ref="A647:E648"/>
    <mergeCell ref="A649:E650"/>
    <mergeCell ref="C651:C654"/>
    <mergeCell ref="D651:E652"/>
    <mergeCell ref="D679:E680"/>
    <mergeCell ref="D681:E682"/>
    <mergeCell ref="D653:E654"/>
    <mergeCell ref="A655:E655"/>
    <mergeCell ref="A675:E676"/>
    <mergeCell ref="A677:E678"/>
    <mergeCell ref="A679:B680"/>
    <mergeCell ref="C679:C682"/>
    <mergeCell ref="A681:B682"/>
    <mergeCell ref="A683:E683"/>
    <mergeCell ref="A703:E704"/>
    <mergeCell ref="A705:E706"/>
    <mergeCell ref="A707:B708"/>
    <mergeCell ref="C707:C710"/>
    <mergeCell ref="D707:E708"/>
    <mergeCell ref="A709:B710"/>
    <mergeCell ref="D735:E736"/>
    <mergeCell ref="D737:E738"/>
    <mergeCell ref="D709:E710"/>
    <mergeCell ref="A711:E711"/>
    <mergeCell ref="A731:E732"/>
    <mergeCell ref="A733:E734"/>
    <mergeCell ref="A735:B736"/>
    <mergeCell ref="C735:C738"/>
    <mergeCell ref="A737:B738"/>
    <mergeCell ref="A819:B820"/>
    <mergeCell ref="A821:B822"/>
    <mergeCell ref="A907:E907"/>
    <mergeCell ref="A927:E928"/>
    <mergeCell ref="A929:E930"/>
    <mergeCell ref="A931:B932"/>
    <mergeCell ref="C931:C934"/>
    <mergeCell ref="D931:E932"/>
    <mergeCell ref="A933:B934"/>
    <mergeCell ref="D933:E934"/>
    <mergeCell ref="A935:E935"/>
    <mergeCell ref="A955:E956"/>
    <mergeCell ref="A957:E958"/>
    <mergeCell ref="A959:B960"/>
    <mergeCell ref="C959:C962"/>
    <mergeCell ref="A961:B962"/>
    <mergeCell ref="D791:E792"/>
    <mergeCell ref="D793:E794"/>
    <mergeCell ref="A795:E795"/>
    <mergeCell ref="A815:E816"/>
    <mergeCell ref="A817:E818"/>
    <mergeCell ref="C819:C822"/>
    <mergeCell ref="D819:E820"/>
    <mergeCell ref="D847:E848"/>
    <mergeCell ref="D849:E850"/>
    <mergeCell ref="D821:E822"/>
    <mergeCell ref="A823:E823"/>
    <mergeCell ref="A843:E844"/>
    <mergeCell ref="A845:E846"/>
    <mergeCell ref="A847:B848"/>
    <mergeCell ref="C847:C850"/>
    <mergeCell ref="A849:B850"/>
    <mergeCell ref="A851:E851"/>
    <mergeCell ref="A871:E872"/>
    <mergeCell ref="A873:E874"/>
    <mergeCell ref="A875:B876"/>
    <mergeCell ref="C875:C878"/>
    <mergeCell ref="D875:E876"/>
    <mergeCell ref="A877:B878"/>
    <mergeCell ref="D903:E904"/>
    <mergeCell ref="D905:E906"/>
    <mergeCell ref="D877:E878"/>
    <mergeCell ref="A879:E879"/>
    <mergeCell ref="A899:E900"/>
    <mergeCell ref="A901:E902"/>
    <mergeCell ref="A903:B904"/>
    <mergeCell ref="C903:C906"/>
    <mergeCell ref="A905:B906"/>
    <mergeCell ref="A987:B988"/>
    <mergeCell ref="A989:B990"/>
    <mergeCell ref="A1075:E1075"/>
    <mergeCell ref="A1095:E1096"/>
    <mergeCell ref="A1097:E1098"/>
    <mergeCell ref="A1099:B1100"/>
    <mergeCell ref="C1099:C1102"/>
    <mergeCell ref="D1099:E1100"/>
    <mergeCell ref="A1101:B1102"/>
    <mergeCell ref="D1101:E1102"/>
    <mergeCell ref="A1103:E1103"/>
    <mergeCell ref="A1123:E1124"/>
    <mergeCell ref="A1125:E1126"/>
    <mergeCell ref="A1127:B1128"/>
    <mergeCell ref="C1127:C1130"/>
    <mergeCell ref="A1129:B1130"/>
    <mergeCell ref="D959:E960"/>
    <mergeCell ref="D961:E962"/>
    <mergeCell ref="A963:E963"/>
    <mergeCell ref="A983:E984"/>
    <mergeCell ref="A985:E986"/>
    <mergeCell ref="C987:C990"/>
    <mergeCell ref="D987:E988"/>
    <mergeCell ref="D1015:E1016"/>
    <mergeCell ref="D1017:E1018"/>
    <mergeCell ref="D989:E990"/>
    <mergeCell ref="A991:E991"/>
    <mergeCell ref="A1011:E1012"/>
    <mergeCell ref="A1013:E1014"/>
    <mergeCell ref="A1015:B1016"/>
    <mergeCell ref="C1015:C1018"/>
    <mergeCell ref="A1017:B1018"/>
    <mergeCell ref="A1019:E1019"/>
    <mergeCell ref="A1039:E1040"/>
    <mergeCell ref="A1041:E1042"/>
    <mergeCell ref="A1043:B1044"/>
    <mergeCell ref="C1043:C1046"/>
    <mergeCell ref="D1043:E1044"/>
    <mergeCell ref="A1045:B1046"/>
    <mergeCell ref="D1071:E1072"/>
    <mergeCell ref="D1073:E1074"/>
    <mergeCell ref="D1045:E1046"/>
    <mergeCell ref="A1047:E1047"/>
    <mergeCell ref="A1067:E1068"/>
    <mergeCell ref="A1069:E1070"/>
    <mergeCell ref="A1071:B1072"/>
    <mergeCell ref="C1071:C1074"/>
    <mergeCell ref="A1073:B1074"/>
    <mergeCell ref="A1155:B1156"/>
    <mergeCell ref="A1157:B1158"/>
    <mergeCell ref="D2135:E2136"/>
    <mergeCell ref="D2137:E2138"/>
    <mergeCell ref="A2139:E2139"/>
    <mergeCell ref="A2159:E2160"/>
    <mergeCell ref="A2161:E2162"/>
    <mergeCell ref="C2163:C2166"/>
    <mergeCell ref="D2163:E2164"/>
    <mergeCell ref="D2191:E2192"/>
    <mergeCell ref="D2193:E2194"/>
    <mergeCell ref="D2165:E2166"/>
    <mergeCell ref="A2167:E2167"/>
    <mergeCell ref="A2187:E2188"/>
    <mergeCell ref="A2189:E2190"/>
    <mergeCell ref="A2191:B2192"/>
    <mergeCell ref="C2191:C2194"/>
    <mergeCell ref="A2193:B2194"/>
    <mergeCell ref="D2221:E2222"/>
    <mergeCell ref="A2223:E2223"/>
    <mergeCell ref="A2195:E2195"/>
    <mergeCell ref="A2215:E2216"/>
    <mergeCell ref="A2217:E2218"/>
    <mergeCell ref="A2219:B2220"/>
    <mergeCell ref="C2219:C2222"/>
    <mergeCell ref="D2219:E2220"/>
    <mergeCell ref="A2221:B2222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7:D392 B392:C392 D405:D420 B420:C420 D433:D448 B448:C448 D461:D476 B476:C476 D489:D504 B504:C504 D517:D532 B532:C532 D545:D560 B560:C560 D573:D588 B588:C588 D601:D616 B616:C616 D629:D644 B644:C644 D657:D672 B672:C672 D685:D700 B700:C700 D713:D728 B728:C728 D741:D756 B756:C756 D769:D784 B784:C784 D797:D812 B812:C812 D825:D840 B840:C840 D853:D868 B868:C868 D881:D896 B896:C896 D909:D924 B924:C924 D937:D952 B952:C952 D965:D980 B980:C980 D993:D1008 B1008:C1008 D1021:D1036 B1036:C1036 D1049:D1064 B1064:C1064 D1077:D1092 B1092:C1092 D1105:D1120 B1120:C1120 D1133:D1148 B1148:C1148 D1161:D1176 B1176:C1176 D1189:D1204 B1204:C1204 D1217:D1232 B1232:C1232 D1245:D1260 B1260:C1260 D1273:D1288 B1288:C1288 D1301:D1316 B1316:C1316 D1329:D1344 B1344:C1344 D1357:D1372 B1372:C1372 D1385:D1400 B1400:C1400 D1413:D1428 B1428:C1428 D1441:D1456 B1456:C1456 D1469:D1484 B1484:C1484 D1497:D1512 B1512:C1512 D1525:D1540 B1540:C1540 D1553:D1568 B1568:C1568 D1581:D1596 B1596:C1596 D1609:D1624 B1624:C1624 D1637:D1652 B1652:C1652 D1665:D1680 B1680:C1680 D1693:D1708 B1708:C1708 D1721:D1736 B1736:C1736 D1749:D1764 B1764:C1764 D1777:D1792 B1792:C1792 D1805:D1820 B1820:C1820 D1833:D1848 B1848:C1848 D1861:D1876 B1876:C1876 D1889:D1904 B1904:C1904 D1917:D1932 B1932:C1932 D1945:D1962 B1960:C1962 C1967:D1970 B1972:D1990 C1995:D1998 B2000:D2018 C2023:D2026 B2028:D2046 C2051:D2054 B2056:D2074 C2079:D2082 B2084:D2102 C2107:D2110 B2112:D2130 C2135:D2138 B2140:D2158 C2163:D2166 B2168:D2186 C2191:D2194 B2196:D2214 C2219:D2220 C2221:D2222 B2224:D2254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3:B374 A401:B402 A429:B430 A457:B458 A485:B486 A513:B514 A541:B542 A569:B570 A597:B598 A625:B626 A653:B654 A681:B682 A709:B710 A737:B738 A765:B766 A793:B794 A821:B822 A849:B850 A877:B878 A905:B906 A933:B934 A961:B962 A989:B990 A1017:B1018 A1045:B1046 A1073:B1074 A1101:B1102 A1129:B1130 A1157:B1158 A1185:B1186 A1213:B1214 A1241:B1242 A1269:B1270 A1297:B1298 A1325:B1326 A1353:B1354 A1381:B1382 A1409:B1410 A1437:B1438 A1465:B1466 A1493:B1494 A1521:B1522 A1549:B1550 A1577:B1578 A1605:B1606 A1633:B1634 A1661:B1662 A1689:B1690 A1717:B1718 A1745:B1746 A1773:B1774 A1801:B1802 A1829:B1830 A1857:B1858 A1885:B1886 A1913:B1914 A1941:B1942 A1969:B1970 A1997:B1998 A2025:B2026 A2053:B2054 A2081:B2082 A2109:B2110 A2137:B2138 A2165:B2166 A2193:B2194 A2221:B2222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3:E374 D401:E402 D429:E430 D457:E458 D485:E486 D513:E514 D541:E542 D569:E570 D597:E598 D625:E626 D653:E654 D681:E682 D709:E710 D737:E738 D765:E766 D793:E794 D821:E822 D849:E850 D877:E878 D905:E906 D933:E934 D961:E962 D989:E990 D1017:E1018 D1045:E1046 D1073:E1074 D1101:E1102 D1129:E1130 D1157:E1158 D1185:E1186 D1213:E1214 D1241:E1242 D1269:E1270 D1297:E1298 D1325:E1326 D1353:E1354 D1381:E1382 D1409:E1410 D1437:E1438 D1465:E1466 D1493:E1494 D1521:E1522 D1549:E1550 D1577:E1578 D1605:E1606 D1633:E1634 D1661:E1662 D1689:E1690 D1717:E1718 D1745:E1746 D1773:E1774 D1801:E1802 D1829:E1830 D1857:E1858 D1885:E1886 D1913:E1914 D1941:E1942 D1969:E1970 D1997:E1998 D2025:E2026 D2053:E2054 D2081:E2082 D2109:E2110 D2137:E2138 D2165:E2166 D2193:E2194 D2221:E2222">
    <cfRule type="cellIs" dxfId="1" priority="3" operator="notEqual">
      <formula>"Neděle"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3208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2526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2527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2528</v>
      </c>
      <c r="B9" s="6"/>
      <c r="C9" s="6"/>
      <c r="D9" s="6"/>
      <c r="E9" s="7"/>
    </row>
    <row r="10" hidden="1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</row>
    <row r="11" hidden="1">
      <c r="A11" s="24" t="s">
        <v>2533</v>
      </c>
      <c r="B11" s="25">
        <v>2680.0</v>
      </c>
      <c r="C11" s="26">
        <f>80+100+2500</f>
        <v>2680</v>
      </c>
      <c r="D11" s="27">
        <f t="shared" ref="D11:D26" si="1">C11-B11</f>
        <v>0</v>
      </c>
      <c r="E11" s="40"/>
    </row>
    <row r="12" hidden="1">
      <c r="A12" s="24" t="s">
        <v>2535</v>
      </c>
      <c r="B12" s="29">
        <v>4173.0</v>
      </c>
      <c r="C12" s="26">
        <v>4173.0</v>
      </c>
      <c r="D12" s="27">
        <f t="shared" si="1"/>
        <v>0</v>
      </c>
      <c r="E12" s="40"/>
    </row>
    <row r="13" hidden="1">
      <c r="A13" s="24" t="s">
        <v>2536</v>
      </c>
      <c r="B13" s="29">
        <v>0.0</v>
      </c>
      <c r="C13" s="26"/>
      <c r="D13" s="27">
        <f t="shared" si="1"/>
        <v>0</v>
      </c>
      <c r="E13" s="40"/>
    </row>
    <row r="14" hidden="1">
      <c r="A14" s="24" t="s">
        <v>2538</v>
      </c>
      <c r="B14" s="29">
        <v>500.0</v>
      </c>
      <c r="C14" s="26">
        <v>500.0</v>
      </c>
      <c r="D14" s="27">
        <f t="shared" si="1"/>
        <v>0</v>
      </c>
      <c r="E14" s="40"/>
    </row>
    <row r="15" hidden="1">
      <c r="A15" s="30" t="s">
        <v>2540</v>
      </c>
      <c r="B15" s="29">
        <v>0.0</v>
      </c>
      <c r="C15" s="26"/>
      <c r="D15" s="27">
        <f t="shared" si="1"/>
        <v>0</v>
      </c>
      <c r="E15" s="40"/>
    </row>
    <row r="16" hidden="1">
      <c r="A16" s="30" t="s">
        <v>2541</v>
      </c>
      <c r="B16" s="29">
        <v>0.0</v>
      </c>
      <c r="C16" s="26"/>
      <c r="D16" s="27">
        <f t="shared" si="1"/>
        <v>0</v>
      </c>
      <c r="E16" s="40"/>
    </row>
    <row r="17" hidden="1">
      <c r="A17" s="30" t="s">
        <v>2543</v>
      </c>
      <c r="B17" s="29">
        <v>0.0</v>
      </c>
      <c r="C17" s="26"/>
      <c r="D17" s="27">
        <f t="shared" si="1"/>
        <v>0</v>
      </c>
      <c r="E17" s="40"/>
    </row>
    <row r="18" hidden="1">
      <c r="A18" s="31" t="s">
        <v>2545</v>
      </c>
      <c r="B18" s="29">
        <v>240.0</v>
      </c>
      <c r="C18" s="26">
        <v>240.0</v>
      </c>
      <c r="D18" s="27">
        <f t="shared" si="1"/>
        <v>0</v>
      </c>
      <c r="E18" s="40"/>
    </row>
    <row r="19" hidden="1">
      <c r="A19" s="32" t="s">
        <v>2546</v>
      </c>
      <c r="B19" s="29">
        <v>20935.0</v>
      </c>
      <c r="C19" s="33">
        <f t="array" ref="C19">SUMIFS(INDIRECT(A1 &amp; " Restia!C:C"), INDIRECT(A1 &amp; " Restia!A:A"), A19, INDIRECT(A1 &amp; " Restia!B:B"), "&lt;&gt;canceled")</f>
        <v>87812</v>
      </c>
      <c r="D19" s="27">
        <f t="shared" si="1"/>
        <v>66877</v>
      </c>
      <c r="E19" s="40"/>
    </row>
    <row r="20" hidden="1">
      <c r="A20" s="32" t="s">
        <v>2547</v>
      </c>
      <c r="B20" s="29">
        <v>4909.0</v>
      </c>
      <c r="C20" s="9">
        <f t="array" ref="C20">SUMIFS( INDIRECT(A1 &amp; " Restia!C:C"), INDIRECT(A1 &amp; " Restia!A:A"), A20, INDIRECT(A1 &amp; " Restia!B:B"), "&lt;&gt;canceled" )</f>
        <v>36863</v>
      </c>
      <c r="D20" s="27">
        <f t="shared" si="1"/>
        <v>31954</v>
      </c>
      <c r="E20" s="40"/>
    </row>
    <row r="21" hidden="1">
      <c r="A21" s="32" t="s">
        <v>2548</v>
      </c>
      <c r="B21" s="29">
        <v>10859.0</v>
      </c>
      <c r="C21" s="9">
        <f t="array" ref="C21">SUMIFS( INDIRECT(A1 &amp; " Restia!C:C"), INDIRECT(A1 &amp; " Restia!A:A"), "damejidlo", INDIRECT(A1 &amp; " Restia!G:G"), "online", INDIRECT(A1 &amp; " Restia!B:B"), "&lt;&gt;canceled" )</f>
        <v>68560</v>
      </c>
      <c r="D21" s="27">
        <f t="shared" si="1"/>
        <v>57701</v>
      </c>
      <c r="E21" s="40"/>
    </row>
    <row r="22" hidden="1">
      <c r="A22" s="32" t="s">
        <v>2549</v>
      </c>
      <c r="B22" s="29">
        <v>8818.0</v>
      </c>
      <c r="C22" s="9">
        <f t="array" ref="C22">SUMIFS( INDIRECT(A1 &amp; " Restia!C:C"), INDIRECT(A1 &amp; " Restia!A:A"), "generic", INDIRECT(A1 &amp; " Restia!G:G"), "online", INDIRECT(A1 &amp; " Restia!B:B"), "&lt;&gt;canceled" )</f>
        <v>61954</v>
      </c>
      <c r="D22" s="27">
        <f t="shared" si="1"/>
        <v>53136</v>
      </c>
      <c r="E22" s="40"/>
    </row>
    <row r="23" hidden="1">
      <c r="A23" s="32" t="s">
        <v>2551</v>
      </c>
      <c r="B23" s="29">
        <v>588.0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651</v>
      </c>
      <c r="D23" s="27">
        <f t="shared" si="1"/>
        <v>63</v>
      </c>
      <c r="E23" s="40"/>
    </row>
    <row r="24" hidden="1">
      <c r="A24" s="32" t="s">
        <v>2552</v>
      </c>
      <c r="B24" s="29">
        <v>881.0</v>
      </c>
      <c r="C24" s="9">
        <f t="array" ref="C24">SUMIFS( INDIRECT(A1 &amp; " Restia!C:C"), INDIRECT(A1 &amp; " Restia!A:A"), "damejidlo", INDIRECT(A1 &amp; " Restia!G:G"), "cash", INDIRECT(A1 &amp; " Restia!B:B"), "&lt;&gt;canceled")</f>
        <v>9292</v>
      </c>
      <c r="D24" s="27">
        <f t="shared" si="1"/>
        <v>8411</v>
      </c>
      <c r="E24" s="40"/>
    </row>
    <row r="25" hidden="1">
      <c r="A25" s="35" t="s">
        <v>2553</v>
      </c>
      <c r="B25" s="29">
        <v>53701.0</v>
      </c>
      <c r="C25" s="9">
        <f t="array" ref="C25">SUM(INDIRECT(A1 &amp; " Restia!C:C")) - SUMIFS(INDIRECT(A1 &amp; " Restia!C:C"), INDIRECT(A1 &amp; " Restia!B:B"), "canceled")</f>
        <v>322516.5</v>
      </c>
      <c r="D25" s="27">
        <f t="shared" si="1"/>
        <v>268815.5</v>
      </c>
      <c r="E25" s="40"/>
    </row>
    <row r="26" hidden="1">
      <c r="A26" s="36" t="s">
        <v>2554</v>
      </c>
      <c r="B26" s="41">
        <v>1.0</v>
      </c>
      <c r="C26" s="42">
        <f>sum(C11:C23)-C25</f>
        <v>-59083.5</v>
      </c>
      <c r="D26" s="43">
        <f t="shared" si="1"/>
        <v>-59084.5</v>
      </c>
      <c r="E26" s="44"/>
    </row>
    <row r="27" hidden="1"/>
    <row r="28" hidden="1"/>
    <row r="29" hidden="1">
      <c r="A29" s="5" t="s">
        <v>3208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2526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2527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2528</v>
      </c>
      <c r="B37" s="6"/>
      <c r="C37" s="6"/>
      <c r="D37" s="6"/>
      <c r="E37" s="7"/>
    </row>
    <row r="38" hidden="1">
      <c r="A38" s="20" t="s">
        <v>2529</v>
      </c>
      <c r="B38" s="21" t="s">
        <v>2530</v>
      </c>
      <c r="C38" s="22" t="s">
        <v>2531</v>
      </c>
      <c r="D38" s="21" t="s">
        <v>2532</v>
      </c>
      <c r="E38" s="23" t="s">
        <v>13</v>
      </c>
    </row>
    <row r="39" hidden="1">
      <c r="A39" s="24" t="s">
        <v>2533</v>
      </c>
      <c r="B39" s="25">
        <v>35100.0</v>
      </c>
      <c r="C39" s="26">
        <f>(2000*6)+(1000*6)+(500*22)+(200*30)+(100*1)</f>
        <v>35100</v>
      </c>
      <c r="D39" s="27">
        <f t="shared" ref="D39:D54" si="2">C39-B39</f>
        <v>0</v>
      </c>
      <c r="E39" s="40"/>
    </row>
    <row r="40" hidden="1">
      <c r="A40" s="24" t="s">
        <v>2535</v>
      </c>
      <c r="B40" s="29">
        <v>25021.0</v>
      </c>
      <c r="C40" s="26">
        <f>3286+6107+4135+2135+4189+2457+2712</f>
        <v>25021</v>
      </c>
      <c r="D40" s="27">
        <f t="shared" si="2"/>
        <v>0</v>
      </c>
      <c r="E40" s="40"/>
    </row>
    <row r="41" hidden="1">
      <c r="A41" s="24" t="s">
        <v>2536</v>
      </c>
      <c r="B41" s="29">
        <v>180.0</v>
      </c>
      <c r="C41" s="26">
        <v>180.0</v>
      </c>
      <c r="D41" s="27">
        <f t="shared" si="2"/>
        <v>0</v>
      </c>
      <c r="E41" s="40"/>
    </row>
    <row r="42" hidden="1">
      <c r="A42" s="24" t="s">
        <v>2538</v>
      </c>
      <c r="B42" s="29">
        <v>500.0</v>
      </c>
      <c r="C42" s="26">
        <v>500.0</v>
      </c>
      <c r="D42" s="27">
        <f t="shared" si="2"/>
        <v>0</v>
      </c>
      <c r="E42" s="40"/>
    </row>
    <row r="43" hidden="1">
      <c r="A43" s="30" t="s">
        <v>2540</v>
      </c>
      <c r="B43" s="29">
        <v>0.0</v>
      </c>
      <c r="C43" s="26"/>
      <c r="D43" s="27">
        <f t="shared" si="2"/>
        <v>0</v>
      </c>
      <c r="E43" s="40"/>
    </row>
    <row r="44" hidden="1">
      <c r="A44" s="30" t="s">
        <v>2541</v>
      </c>
      <c r="B44" s="29">
        <v>0.0</v>
      </c>
      <c r="C44" s="26"/>
      <c r="D44" s="27">
        <f t="shared" si="2"/>
        <v>0</v>
      </c>
      <c r="E44" s="40"/>
    </row>
    <row r="45" hidden="1">
      <c r="A45" s="30" t="s">
        <v>2543</v>
      </c>
      <c r="B45" s="29">
        <v>1060.0</v>
      </c>
      <c r="C45" s="26">
        <f>60+1000</f>
        <v>1060</v>
      </c>
      <c r="D45" s="27">
        <f t="shared" si="2"/>
        <v>0</v>
      </c>
      <c r="E45" s="48" t="s">
        <v>6092</v>
      </c>
    </row>
    <row r="46" hidden="1">
      <c r="A46" s="31" t="s">
        <v>2545</v>
      </c>
      <c r="B46" s="29">
        <v>2200.0</v>
      </c>
      <c r="C46" s="26">
        <f>440+600+120+160+280+400+280</f>
        <v>2280</v>
      </c>
      <c r="D46" s="27">
        <f t="shared" si="2"/>
        <v>80</v>
      </c>
      <c r="E46" s="40"/>
    </row>
    <row r="47" hidden="1">
      <c r="A47" s="32" t="s">
        <v>2546</v>
      </c>
      <c r="B47" s="29">
        <v>107917.0</v>
      </c>
      <c r="C47" s="33">
        <f t="array" ref="C47">SUMIFS(INDIRECT(A29 &amp; " Restia!C:C"), INDIRECT(A29 &amp; " Restia!A:A"), A47, INDIRECT(A29 &amp; " Restia!B:B"), "&lt;&gt;canceled")</f>
        <v>87812</v>
      </c>
      <c r="D47" s="27">
        <f t="shared" si="2"/>
        <v>-20105</v>
      </c>
      <c r="E47" s="40"/>
    </row>
    <row r="48" hidden="1">
      <c r="A48" s="32" t="s">
        <v>2547</v>
      </c>
      <c r="B48" s="29">
        <v>27703.0</v>
      </c>
      <c r="C48" s="9">
        <f t="array" ref="C48">SUMIFS( INDIRECT(A29 &amp; " Restia!C:C"), INDIRECT(A29 &amp; " Restia!A:A"), A48, INDIRECT(A29 &amp; " Restia!B:B"), "&lt;&gt;canceled" )</f>
        <v>36863</v>
      </c>
      <c r="D48" s="27">
        <f t="shared" si="2"/>
        <v>9160</v>
      </c>
      <c r="E48" s="40"/>
    </row>
    <row r="49" hidden="1">
      <c r="A49" s="32" t="s">
        <v>2548</v>
      </c>
      <c r="B49" s="29">
        <v>74706.0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68560</v>
      </c>
      <c r="D49" s="27">
        <f t="shared" si="2"/>
        <v>-6146</v>
      </c>
      <c r="E49" s="40"/>
    </row>
    <row r="50" hidden="1">
      <c r="A50" s="32" t="s">
        <v>2549</v>
      </c>
      <c r="B50" s="29">
        <v>53877.0</v>
      </c>
      <c r="C50" s="9">
        <f t="array" ref="C50">SUMIFS( INDIRECT(A29 &amp; " Restia!C:C"), INDIRECT(A29 &amp; " Restia!A:A"), "generic", INDIRECT(A29 &amp; " Restia!G:G"), "online", INDIRECT(A29 &amp; " Restia!B:B"), "&lt;&gt;canceled" )</f>
        <v>61954</v>
      </c>
      <c r="D50" s="27">
        <f t="shared" si="2"/>
        <v>8077</v>
      </c>
      <c r="E50" s="40"/>
    </row>
    <row r="51" hidden="1">
      <c r="A51" s="32" t="s">
        <v>2551</v>
      </c>
      <c r="B51" s="29">
        <v>2246.0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651</v>
      </c>
      <c r="D51" s="27">
        <f t="shared" si="2"/>
        <v>-1595</v>
      </c>
      <c r="E51" s="40"/>
    </row>
    <row r="52" hidden="1">
      <c r="A52" s="32" t="s">
        <v>2552</v>
      </c>
      <c r="B52" s="29">
        <v>12244.0</v>
      </c>
      <c r="C52" s="9">
        <f t="array" ref="C52">SUMIFS( INDIRECT(A29 &amp; " Restia!C:C"), INDIRECT(A29 &amp; " Restia!A:A"), "damejidlo", INDIRECT(A29 &amp; " Restia!G:G"), "cash", INDIRECT(A29 &amp; " Restia!B:B"), "&lt;&gt;canceled")</f>
        <v>9292</v>
      </c>
      <c r="D52" s="27">
        <f t="shared" si="2"/>
        <v>-2952</v>
      </c>
      <c r="E52" s="40"/>
    </row>
    <row r="53" hidden="1">
      <c r="A53" s="35" t="s">
        <v>2553</v>
      </c>
      <c r="B53" s="29">
        <v>330405.0</v>
      </c>
      <c r="C53" s="9">
        <f t="array" ref="C53">SUM(INDIRECT(A29 &amp; " Restia!C:C")) - SUMIFS(INDIRECT(A29 &amp; " Restia!C:C"), INDIRECT(A29 &amp; " Restia!B:B"), "canceled")</f>
        <v>322516.5</v>
      </c>
      <c r="D53" s="27">
        <f t="shared" si="2"/>
        <v>-7888.5</v>
      </c>
      <c r="E53" s="40"/>
    </row>
    <row r="54" hidden="1">
      <c r="A54" s="36" t="s">
        <v>2554</v>
      </c>
      <c r="B54" s="41">
        <v>105.0</v>
      </c>
      <c r="C54" s="42">
        <f>sum(C39:C51)-C53</f>
        <v>-2535.5</v>
      </c>
      <c r="D54" s="43">
        <f t="shared" si="2"/>
        <v>-2640.5</v>
      </c>
      <c r="E54" s="44"/>
    </row>
    <row r="55" hidden="1"/>
    <row r="56" hidden="1"/>
    <row r="57" hidden="1">
      <c r="A57" s="5" t="s">
        <v>3208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2526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2527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2528</v>
      </c>
      <c r="B65" s="6"/>
      <c r="C65" s="6"/>
      <c r="D65" s="6"/>
      <c r="E65" s="7"/>
    </row>
    <row r="66" hidden="1">
      <c r="A66" s="20" t="s">
        <v>2529</v>
      </c>
      <c r="B66" s="21" t="s">
        <v>2530</v>
      </c>
      <c r="C66" s="22" t="s">
        <v>2531</v>
      </c>
      <c r="D66" s="21" t="s">
        <v>2532</v>
      </c>
      <c r="E66" s="23" t="s">
        <v>13</v>
      </c>
    </row>
    <row r="67" hidden="1">
      <c r="A67" s="24" t="s">
        <v>2533</v>
      </c>
      <c r="B67" s="25">
        <v>39351.0</v>
      </c>
      <c r="C67" s="26">
        <f>(2000*7)+(1000*12)+(500*14)+(200*29)+(100*5)+(20*2)+(10*1)+(5*1)+(2*1)</f>
        <v>39357</v>
      </c>
      <c r="D67" s="27">
        <f t="shared" ref="D67:D82" si="3">C67-B67</f>
        <v>6</v>
      </c>
      <c r="E67" s="40"/>
    </row>
    <row r="68" hidden="1">
      <c r="A68" s="24" t="s">
        <v>2535</v>
      </c>
      <c r="B68" s="29">
        <v>22822.0</v>
      </c>
      <c r="C68" s="26">
        <f>3274+3702+4102+5319+1366+2992+2067</f>
        <v>22822</v>
      </c>
      <c r="D68" s="27">
        <f t="shared" si="3"/>
        <v>0</v>
      </c>
      <c r="E68" s="40"/>
    </row>
    <row r="69" hidden="1">
      <c r="A69" s="24" t="s">
        <v>2536</v>
      </c>
      <c r="B69" s="29">
        <v>220.0</v>
      </c>
      <c r="C69" s="26">
        <f>110+110</f>
        <v>220</v>
      </c>
      <c r="D69" s="27">
        <f t="shared" si="3"/>
        <v>0</v>
      </c>
      <c r="E69" s="40"/>
    </row>
    <row r="70" hidden="1">
      <c r="A70" s="24" t="s">
        <v>2538</v>
      </c>
      <c r="B70" s="29">
        <v>1499.0</v>
      </c>
      <c r="C70" s="26">
        <f>505+499+500</f>
        <v>1504</v>
      </c>
      <c r="D70" s="27">
        <f t="shared" si="3"/>
        <v>5</v>
      </c>
      <c r="E70" s="40"/>
    </row>
    <row r="71" hidden="1">
      <c r="A71" s="30" t="s">
        <v>2540</v>
      </c>
      <c r="B71" s="29">
        <v>0.0</v>
      </c>
      <c r="C71" s="26"/>
      <c r="D71" s="27">
        <f t="shared" si="3"/>
        <v>0</v>
      </c>
      <c r="E71" s="40"/>
    </row>
    <row r="72" hidden="1">
      <c r="A72" s="30" t="s">
        <v>2541</v>
      </c>
      <c r="B72" s="29">
        <v>0.0</v>
      </c>
      <c r="C72" s="26"/>
      <c r="D72" s="27">
        <f t="shared" si="3"/>
        <v>0</v>
      </c>
      <c r="E72" s="40"/>
    </row>
    <row r="73" hidden="1">
      <c r="A73" s="30" t="s">
        <v>2543</v>
      </c>
      <c r="B73" s="29">
        <v>40.0</v>
      </c>
      <c r="C73" s="26"/>
      <c r="D73" s="27">
        <f t="shared" si="3"/>
        <v>-40</v>
      </c>
      <c r="E73" s="48"/>
    </row>
    <row r="74" hidden="1">
      <c r="A74" s="31" t="s">
        <v>2545</v>
      </c>
      <c r="B74" s="29">
        <v>2760.0</v>
      </c>
      <c r="C74" s="26">
        <f>720+400+480+120+400+40+120+320+240</f>
        <v>2840</v>
      </c>
      <c r="D74" s="27">
        <f t="shared" si="3"/>
        <v>80</v>
      </c>
      <c r="E74" s="40"/>
    </row>
    <row r="75" hidden="1">
      <c r="A75" s="32" t="s">
        <v>2546</v>
      </c>
      <c r="B75" s="29">
        <v>133891.0</v>
      </c>
      <c r="C75" s="33">
        <f t="array" ref="C75">SUMIFS(INDIRECT(A57 &amp; " Restia!C:C"), INDIRECT(A57 &amp; " Restia!A:A"), A75, INDIRECT(A57 &amp; " Restia!B:B"), "&lt;&gt;canceled")</f>
        <v>87812</v>
      </c>
      <c r="D75" s="27">
        <f t="shared" si="3"/>
        <v>-46079</v>
      </c>
      <c r="E75" s="40"/>
    </row>
    <row r="76" hidden="1">
      <c r="A76" s="32" t="s">
        <v>2547</v>
      </c>
      <c r="B76" s="29">
        <v>34219.0</v>
      </c>
      <c r="C76" s="9">
        <f t="array" ref="C76">SUMIFS( INDIRECT(A57 &amp; " Restia!C:C"), INDIRECT(A57 &amp; " Restia!A:A"), A76, INDIRECT(A57 &amp; " Restia!B:B"), "&lt;&gt;canceled" )</f>
        <v>36863</v>
      </c>
      <c r="D76" s="27">
        <f t="shared" si="3"/>
        <v>2644</v>
      </c>
      <c r="E76" s="40"/>
    </row>
    <row r="77" hidden="1">
      <c r="A77" s="32" t="s">
        <v>2548</v>
      </c>
      <c r="B77" s="29">
        <v>80839.0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68560</v>
      </c>
      <c r="D77" s="27">
        <f t="shared" si="3"/>
        <v>-12279</v>
      </c>
      <c r="E77" s="40"/>
    </row>
    <row r="78" hidden="1">
      <c r="A78" s="32" t="s">
        <v>2549</v>
      </c>
      <c r="B78" s="29">
        <v>60519.0</v>
      </c>
      <c r="C78" s="9">
        <f t="array" ref="C78">SUMIFS( INDIRECT(A57 &amp; " Restia!C:C"), INDIRECT(A57 &amp; " Restia!A:A"), "generic", INDIRECT(A57 &amp; " Restia!G:G"), "online", INDIRECT(A57 &amp; " Restia!B:B"), "&lt;&gt;canceled" )</f>
        <v>61954</v>
      </c>
      <c r="D78" s="27">
        <f t="shared" si="3"/>
        <v>1435</v>
      </c>
      <c r="E78" s="40"/>
    </row>
    <row r="79" hidden="1">
      <c r="A79" s="32" t="s">
        <v>2551</v>
      </c>
      <c r="B79" s="29">
        <v>2317.0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651</v>
      </c>
      <c r="D79" s="27">
        <f t="shared" si="3"/>
        <v>-1666</v>
      </c>
      <c r="E79" s="40"/>
    </row>
    <row r="80" hidden="1">
      <c r="A80" s="32" t="s">
        <v>2552</v>
      </c>
      <c r="B80" s="29">
        <v>15643.0</v>
      </c>
      <c r="C80" s="9">
        <f t="array" ref="C80">SUMIFS( INDIRECT(A57 &amp; " Restia!C:C"), INDIRECT(A57 &amp; " Restia!A:A"), "damejidlo", INDIRECT(A57 &amp; " Restia!G:G"), "cash", INDIRECT(A57 &amp; " Restia!B:B"), "&lt;&gt;canceled")</f>
        <v>9292</v>
      </c>
      <c r="D80" s="27">
        <f t="shared" si="3"/>
        <v>-6351</v>
      </c>
      <c r="E80" s="40"/>
    </row>
    <row r="81" hidden="1">
      <c r="A81" s="35" t="s">
        <v>2553</v>
      </c>
      <c r="B81" s="29">
        <v>378386.5</v>
      </c>
      <c r="C81" s="9">
        <f t="array" ref="C81">SUM(INDIRECT(A57 &amp; " Restia!C:C")) - SUMIFS(INDIRECT(A57 &amp; " Restia!C:C"), INDIRECT(A57 &amp; " Restia!B:B"), "canceled")</f>
        <v>322516.5</v>
      </c>
      <c r="D81" s="27">
        <f t="shared" si="3"/>
        <v>-55870</v>
      </c>
      <c r="E81" s="40"/>
    </row>
    <row r="82" hidden="1">
      <c r="A82" s="36" t="s">
        <v>2554</v>
      </c>
      <c r="B82" s="41">
        <v>90.5</v>
      </c>
      <c r="C82" s="42">
        <f>sum(C67:C79)-C81</f>
        <v>66.5</v>
      </c>
      <c r="D82" s="43">
        <f t="shared" si="3"/>
        <v>-24</v>
      </c>
      <c r="E82" s="44"/>
    </row>
    <row r="83" hidden="1"/>
    <row r="84" hidden="1"/>
    <row r="85" hidden="1">
      <c r="A85" s="5" t="s">
        <v>3208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2526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2527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2528</v>
      </c>
      <c r="B93" s="6"/>
      <c r="C93" s="6"/>
      <c r="D93" s="6"/>
      <c r="E93" s="7"/>
    </row>
    <row r="94" hidden="1">
      <c r="A94" s="20" t="s">
        <v>2529</v>
      </c>
      <c r="B94" s="21" t="s">
        <v>2530</v>
      </c>
      <c r="C94" s="22" t="s">
        <v>2531</v>
      </c>
      <c r="D94" s="21" t="s">
        <v>2532</v>
      </c>
      <c r="E94" s="23" t="s">
        <v>13</v>
      </c>
    </row>
    <row r="95" hidden="1">
      <c r="A95" s="24" t="s">
        <v>2533</v>
      </c>
      <c r="B95" s="25">
        <v>36835.0</v>
      </c>
      <c r="C95" s="26">
        <f>(2000*0)+(1000*11)+(500*18)+(200*32)+(100*4)+(50*1)+(20*0)+(10*0)+(5*0)+(2*0)+(1*0)</f>
        <v>26850</v>
      </c>
      <c r="D95" s="27">
        <f t="shared" ref="D95:D110" si="4">C95-B95</f>
        <v>-9985</v>
      </c>
      <c r="E95" s="40"/>
    </row>
    <row r="96" hidden="1">
      <c r="A96" s="24" t="s">
        <v>2535</v>
      </c>
      <c r="B96" s="29">
        <v>24312.0</v>
      </c>
      <c r="C96" s="26">
        <f>3461+3875+2711+3186+3780+3925+3374</f>
        <v>24312</v>
      </c>
      <c r="D96" s="27">
        <f t="shared" si="4"/>
        <v>0</v>
      </c>
      <c r="E96" s="40"/>
    </row>
    <row r="97" hidden="1">
      <c r="A97" s="24" t="s">
        <v>2536</v>
      </c>
      <c r="B97" s="29">
        <v>220.0</v>
      </c>
      <c r="C97" s="26">
        <f>110+110</f>
        <v>220</v>
      </c>
      <c r="D97" s="27">
        <f t="shared" si="4"/>
        <v>0</v>
      </c>
      <c r="E97" s="40"/>
    </row>
    <row r="98" hidden="1">
      <c r="A98" s="24" t="s">
        <v>2538</v>
      </c>
      <c r="B98" s="29">
        <v>499.0</v>
      </c>
      <c r="C98" s="26">
        <v>499.0</v>
      </c>
      <c r="D98" s="27">
        <f t="shared" si="4"/>
        <v>0</v>
      </c>
      <c r="E98" s="40"/>
    </row>
    <row r="99" hidden="1">
      <c r="A99" s="30" t="s">
        <v>2540</v>
      </c>
      <c r="B99" s="29">
        <v>135.0</v>
      </c>
      <c r="C99" s="26">
        <v>135.0</v>
      </c>
      <c r="D99" s="27">
        <f t="shared" si="4"/>
        <v>0</v>
      </c>
      <c r="E99" s="40"/>
    </row>
    <row r="100" hidden="1">
      <c r="A100" s="30" t="s">
        <v>2541</v>
      </c>
      <c r="B100" s="29">
        <v>0.0</v>
      </c>
      <c r="C100" s="26"/>
      <c r="D100" s="27">
        <f t="shared" si="4"/>
        <v>0</v>
      </c>
      <c r="E100" s="40"/>
    </row>
    <row r="101" hidden="1">
      <c r="A101" s="30" t="s">
        <v>2543</v>
      </c>
      <c r="B101" s="29">
        <v>10080.0</v>
      </c>
      <c r="C101" s="26">
        <v>10000.0</v>
      </c>
      <c r="D101" s="27">
        <f t="shared" si="4"/>
        <v>-80</v>
      </c>
      <c r="E101" s="48" t="s">
        <v>6093</v>
      </c>
    </row>
    <row r="102" hidden="1">
      <c r="A102" s="31" t="s">
        <v>2545</v>
      </c>
      <c r="B102" s="29">
        <v>3720.0</v>
      </c>
      <c r="C102" s="26">
        <f>440+520+400+520+600+440+280+320+280</f>
        <v>3800</v>
      </c>
      <c r="D102" s="27">
        <f t="shared" si="4"/>
        <v>80</v>
      </c>
      <c r="E102" s="40"/>
    </row>
    <row r="103" hidden="1">
      <c r="A103" s="32" t="s">
        <v>2546</v>
      </c>
      <c r="B103" s="29">
        <v>106105.0</v>
      </c>
      <c r="C103" s="33">
        <f t="array" ref="C103">SUMIFS(INDIRECT(A85 &amp; " Restia!C:C"), INDIRECT(A85 &amp; " Restia!A:A"), A103, INDIRECT(A85 &amp; " Restia!B:B"), "&lt;&gt;canceled")</f>
        <v>87812</v>
      </c>
      <c r="D103" s="27">
        <f t="shared" si="4"/>
        <v>-18293</v>
      </c>
      <c r="E103" s="40"/>
    </row>
    <row r="104" hidden="1">
      <c r="A104" s="32" t="s">
        <v>2547</v>
      </c>
      <c r="B104" s="29">
        <v>29482.0</v>
      </c>
      <c r="C104" s="9">
        <f t="array" ref="C104">SUMIFS( INDIRECT(A85 &amp; " Restia!C:C"), INDIRECT(A85 &amp; " Restia!A:A"), A104, INDIRECT(A85 &amp; " Restia!B:B"), "&lt;&gt;canceled" )</f>
        <v>36863</v>
      </c>
      <c r="D104" s="27">
        <f t="shared" si="4"/>
        <v>7381</v>
      </c>
      <c r="E104" s="40"/>
    </row>
    <row r="105" hidden="1">
      <c r="A105" s="32" t="s">
        <v>2548</v>
      </c>
      <c r="B105" s="29">
        <v>76656.0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68560</v>
      </c>
      <c r="D105" s="27">
        <f t="shared" si="4"/>
        <v>-8096</v>
      </c>
      <c r="E105" s="40"/>
    </row>
    <row r="106" hidden="1">
      <c r="A106" s="32" t="s">
        <v>2549</v>
      </c>
      <c r="B106" s="29">
        <v>66900.5</v>
      </c>
      <c r="C106" s="9">
        <f t="array" ref="C106">SUMIFS( INDIRECT(A85 &amp; " Restia!C:C"), INDIRECT(A85 &amp; " Restia!A:A"), "generic", INDIRECT(A85 &amp; " Restia!G:G"), "online", INDIRECT(A85 &amp; " Restia!B:B"), "&lt;&gt;canceled" )</f>
        <v>61954</v>
      </c>
      <c r="D106" s="27">
        <f t="shared" si="4"/>
        <v>-4946.5</v>
      </c>
      <c r="E106" s="40"/>
    </row>
    <row r="107" hidden="1">
      <c r="A107" s="32" t="s">
        <v>2551</v>
      </c>
      <c r="B107" s="29">
        <v>1205.0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651</v>
      </c>
      <c r="D107" s="27">
        <f t="shared" si="4"/>
        <v>-554</v>
      </c>
      <c r="E107" s="40"/>
    </row>
    <row r="108" hidden="1">
      <c r="A108" s="32" t="s">
        <v>2552</v>
      </c>
      <c r="B108" s="29">
        <v>13259.0</v>
      </c>
      <c r="C108" s="9">
        <f t="array" ref="C108">SUMIFS( INDIRECT(A85 &amp; " Restia!C:C"), INDIRECT(A85 &amp; " Restia!A:A"), "damejidlo", INDIRECT(A85 &amp; " Restia!G:G"), "cash", INDIRECT(A85 &amp; " Restia!B:B"), "&lt;&gt;canceled")</f>
        <v>9292</v>
      </c>
      <c r="D108" s="27">
        <f t="shared" si="4"/>
        <v>-3967</v>
      </c>
      <c r="E108" s="40"/>
    </row>
    <row r="109" hidden="1">
      <c r="A109" s="35" t="s">
        <v>2553</v>
      </c>
      <c r="B109" s="29">
        <v>346070.0</v>
      </c>
      <c r="C109" s="9">
        <f t="array" ref="C109">SUM(INDIRECT(A85 &amp; " Restia!C:C")) - SUMIFS(INDIRECT(A85 &amp; " Restia!C:C"), INDIRECT(A85 &amp; " Restia!B:B"), "canceled")</f>
        <v>322516.5</v>
      </c>
      <c r="D109" s="27">
        <f t="shared" si="4"/>
        <v>-23553.5</v>
      </c>
      <c r="E109" s="40"/>
    </row>
    <row r="110" hidden="1">
      <c r="A110" s="36" t="s">
        <v>2554</v>
      </c>
      <c r="B110" s="41">
        <v>10079.5</v>
      </c>
      <c r="C110" s="42">
        <f>sum(C95:C107)-C109</f>
        <v>-860.5</v>
      </c>
      <c r="D110" s="43">
        <f t="shared" si="4"/>
        <v>-10940</v>
      </c>
      <c r="E110" s="44"/>
    </row>
    <row r="111" hidden="1"/>
    <row r="112" hidden="1"/>
    <row r="113" hidden="1">
      <c r="A113" s="5" t="s">
        <v>3208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2526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45558.0</v>
      </c>
      <c r="B117" s="6"/>
      <c r="C117" s="14" t="s">
        <v>2527</v>
      </c>
      <c r="D117" s="15">
        <v>45564.0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2528</v>
      </c>
      <c r="B121" s="6"/>
      <c r="C121" s="6"/>
      <c r="D121" s="6"/>
      <c r="E121" s="7"/>
    </row>
    <row r="122" hidden="1">
      <c r="A122" s="20" t="s">
        <v>2529</v>
      </c>
      <c r="B122" s="21" t="s">
        <v>2530</v>
      </c>
      <c r="C122" s="22" t="s">
        <v>2531</v>
      </c>
      <c r="D122" s="21" t="s">
        <v>2532</v>
      </c>
      <c r="E122" s="23" t="s">
        <v>13</v>
      </c>
    </row>
    <row r="123" hidden="1">
      <c r="A123" s="24" t="s">
        <v>2533</v>
      </c>
      <c r="B123" s="25">
        <v>39751.0</v>
      </c>
      <c r="C123" s="26">
        <f>(2000*4)+(1000*13)+(500*23)+(200*30)+(100*12)+(50*1)+(20*0)+(10*0)+(5*0)+(2*0)+(1*0)</f>
        <v>39750</v>
      </c>
      <c r="D123" s="27">
        <f t="shared" ref="D123:D138" si="5">C123-B123</f>
        <v>-1</v>
      </c>
      <c r="E123" s="40"/>
    </row>
    <row r="124" hidden="1">
      <c r="A124" s="24" t="s">
        <v>2535</v>
      </c>
      <c r="B124" s="29">
        <v>24789.0</v>
      </c>
      <c r="C124" s="26">
        <f>4391+4449+2419+4002+4889+1717+2922</f>
        <v>24789</v>
      </c>
      <c r="D124" s="27">
        <f t="shared" si="5"/>
        <v>0</v>
      </c>
      <c r="E124" s="40"/>
    </row>
    <row r="125" hidden="1">
      <c r="A125" s="24" t="s">
        <v>2536</v>
      </c>
      <c r="B125" s="29">
        <v>200.0</v>
      </c>
      <c r="C125" s="26">
        <v>200.0</v>
      </c>
      <c r="D125" s="27">
        <f t="shared" si="5"/>
        <v>0</v>
      </c>
      <c r="E125" s="40"/>
    </row>
    <row r="126" hidden="1">
      <c r="A126" s="24" t="s">
        <v>2538</v>
      </c>
      <c r="B126" s="29">
        <v>999.0</v>
      </c>
      <c r="C126" s="26">
        <f>499+500</f>
        <v>999</v>
      </c>
      <c r="D126" s="27">
        <f t="shared" si="5"/>
        <v>0</v>
      </c>
      <c r="E126" s="40"/>
    </row>
    <row r="127" hidden="1">
      <c r="A127" s="30" t="s">
        <v>2540</v>
      </c>
      <c r="B127" s="29">
        <v>0.0</v>
      </c>
      <c r="C127" s="26"/>
      <c r="D127" s="27">
        <f t="shared" si="5"/>
        <v>0</v>
      </c>
      <c r="E127" s="40"/>
    </row>
    <row r="128" hidden="1">
      <c r="A128" s="30" t="s">
        <v>2541</v>
      </c>
      <c r="B128" s="29">
        <v>0.0</v>
      </c>
      <c r="C128" s="26"/>
      <c r="D128" s="27">
        <f t="shared" si="5"/>
        <v>0</v>
      </c>
      <c r="E128" s="40"/>
    </row>
    <row r="129" hidden="1">
      <c r="A129" s="30" t="s">
        <v>2543</v>
      </c>
      <c r="B129" s="29">
        <v>0.0</v>
      </c>
      <c r="C129" s="26"/>
      <c r="D129" s="27">
        <f t="shared" si="5"/>
        <v>0</v>
      </c>
      <c r="E129" s="48" t="s">
        <v>6093</v>
      </c>
    </row>
    <row r="130" hidden="1">
      <c r="A130" s="31" t="s">
        <v>2545</v>
      </c>
      <c r="B130" s="29">
        <v>3360.0</v>
      </c>
      <c r="C130" s="26">
        <f>320+200+520+760+120+400+320+240+400+120</f>
        <v>3400</v>
      </c>
      <c r="D130" s="27">
        <f t="shared" si="5"/>
        <v>40</v>
      </c>
      <c r="E130" s="40"/>
    </row>
    <row r="131" hidden="1">
      <c r="A131" s="32" t="s">
        <v>2546</v>
      </c>
      <c r="B131" s="29">
        <v>96295.0</v>
      </c>
      <c r="C131" s="33">
        <f t="array" ref="C131">SUMIFS(INDIRECT(A113 &amp; " Restia!C:C"), INDIRECT(A113 &amp; " Restia!A:A"), A131, INDIRECT(A113 &amp; " Restia!B:B"), "&lt;&gt;canceled")</f>
        <v>87812</v>
      </c>
      <c r="D131" s="27">
        <f t="shared" si="5"/>
        <v>-8483</v>
      </c>
      <c r="E131" s="40"/>
    </row>
    <row r="132" hidden="1">
      <c r="A132" s="32" t="s">
        <v>2547</v>
      </c>
      <c r="B132" s="29">
        <v>36336.0</v>
      </c>
      <c r="C132" s="9">
        <f t="array" ref="C132">SUMIFS( INDIRECT(A113 &amp; " Restia!C:C"), INDIRECT(A113 &amp; " Restia!A:A"), A132, INDIRECT(A113 &amp; " Restia!B:B"), "&lt;&gt;canceled" )</f>
        <v>36863</v>
      </c>
      <c r="D132" s="27">
        <f t="shared" si="5"/>
        <v>527</v>
      </c>
      <c r="E132" s="40"/>
    </row>
    <row r="133" hidden="1">
      <c r="A133" s="32" t="s">
        <v>2548</v>
      </c>
      <c r="B133" s="29">
        <v>67291.0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68560</v>
      </c>
      <c r="D133" s="27">
        <f t="shared" si="5"/>
        <v>1269</v>
      </c>
      <c r="E133" s="40"/>
    </row>
    <row r="134" hidden="1">
      <c r="A134" s="32" t="s">
        <v>2549</v>
      </c>
      <c r="B134" s="29">
        <v>57856.0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61954</v>
      </c>
      <c r="D134" s="27">
        <f t="shared" si="5"/>
        <v>4098</v>
      </c>
      <c r="E134" s="40"/>
    </row>
    <row r="135" hidden="1">
      <c r="A135" s="32" t="s">
        <v>2551</v>
      </c>
      <c r="B135" s="29">
        <v>996.0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651</v>
      </c>
      <c r="D135" s="27">
        <f t="shared" si="5"/>
        <v>-345</v>
      </c>
      <c r="E135" s="40"/>
    </row>
    <row r="136" hidden="1">
      <c r="A136" s="32" t="s">
        <v>2552</v>
      </c>
      <c r="B136" s="29">
        <v>12594.0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9292</v>
      </c>
      <c r="D136" s="27">
        <f t="shared" si="5"/>
        <v>-3302</v>
      </c>
      <c r="E136" s="40"/>
    </row>
    <row r="137" hidden="1">
      <c r="A137" s="35" t="s">
        <v>2553</v>
      </c>
      <c r="B137" s="29">
        <v>327822.9</v>
      </c>
      <c r="C137" s="9">
        <f t="array" ref="C137">SUM(INDIRECT(A113 &amp; " Restia!C:C")) - SUMIFS(INDIRECT(A113 &amp; " Restia!C:C"), INDIRECT(A113 &amp; " Restia!B:B"), "canceled")</f>
        <v>322516.5</v>
      </c>
      <c r="D137" s="27">
        <f t="shared" si="5"/>
        <v>-5306.4</v>
      </c>
      <c r="E137" s="40"/>
    </row>
    <row r="138" hidden="1">
      <c r="A138" s="36" t="s">
        <v>2554</v>
      </c>
      <c r="B138" s="41">
        <v>50.099999999998545</v>
      </c>
      <c r="C138" s="42">
        <f>sum(C123:C135)-C137</f>
        <v>2461.5</v>
      </c>
      <c r="D138" s="43">
        <f t="shared" si="5"/>
        <v>2411.4</v>
      </c>
      <c r="E138" s="44"/>
    </row>
    <row r="139" hidden="1"/>
    <row r="140" hidden="1"/>
    <row r="141" hidden="1">
      <c r="A141" s="5" t="s">
        <v>3208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2526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45565.0</v>
      </c>
      <c r="B145" s="6"/>
      <c r="C145" s="14" t="s">
        <v>2527</v>
      </c>
      <c r="D145" s="15">
        <v>45565.0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Pondělí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2528</v>
      </c>
      <c r="B149" s="6"/>
      <c r="C149" s="6"/>
      <c r="D149" s="6"/>
      <c r="E149" s="7"/>
    </row>
    <row r="150" hidden="1">
      <c r="A150" s="20" t="s">
        <v>2529</v>
      </c>
      <c r="B150" s="21" t="s">
        <v>2530</v>
      </c>
      <c r="C150" s="22" t="s">
        <v>2531</v>
      </c>
      <c r="D150" s="21" t="s">
        <v>2532</v>
      </c>
      <c r="E150" s="23" t="s">
        <v>13</v>
      </c>
    </row>
    <row r="151" hidden="1">
      <c r="A151" s="24" t="s">
        <v>2533</v>
      </c>
      <c r="B151" s="25">
        <v>2904.0</v>
      </c>
      <c r="C151" s="26">
        <f>(2000*0)+(1000*2)+(500*1)+(200*2)+(100*0)+(50*0)+(20*0)+(10*0)+(5*1)+(2*0)+(1*0)</f>
        <v>2905</v>
      </c>
      <c r="D151" s="27">
        <f t="shared" ref="D151:D166" si="6">C151-B151</f>
        <v>1</v>
      </c>
      <c r="E151" s="40"/>
    </row>
    <row r="152" hidden="1">
      <c r="A152" s="24" t="s">
        <v>2535</v>
      </c>
      <c r="B152" s="29">
        <v>687.0</v>
      </c>
      <c r="C152" s="26">
        <v>687.0</v>
      </c>
      <c r="D152" s="27">
        <f t="shared" si="6"/>
        <v>0</v>
      </c>
      <c r="E152" s="40"/>
    </row>
    <row r="153" hidden="1">
      <c r="A153" s="24" t="s">
        <v>2536</v>
      </c>
      <c r="B153" s="29">
        <v>0.0</v>
      </c>
      <c r="C153" s="26"/>
      <c r="D153" s="27">
        <f t="shared" si="6"/>
        <v>0</v>
      </c>
      <c r="E153" s="40"/>
    </row>
    <row r="154" hidden="1">
      <c r="A154" s="24" t="s">
        <v>2538</v>
      </c>
      <c r="B154" s="29">
        <v>0.0</v>
      </c>
      <c r="C154" s="26"/>
      <c r="D154" s="27">
        <f t="shared" si="6"/>
        <v>0</v>
      </c>
      <c r="E154" s="40"/>
    </row>
    <row r="155" hidden="1">
      <c r="A155" s="30" t="s">
        <v>2540</v>
      </c>
      <c r="B155" s="29">
        <v>0.0</v>
      </c>
      <c r="C155" s="26"/>
      <c r="D155" s="27">
        <f t="shared" si="6"/>
        <v>0</v>
      </c>
      <c r="E155" s="40"/>
    </row>
    <row r="156" hidden="1">
      <c r="A156" s="30" t="s">
        <v>2541</v>
      </c>
      <c r="B156" s="29">
        <v>0.0</v>
      </c>
      <c r="C156" s="26"/>
      <c r="D156" s="27">
        <f t="shared" si="6"/>
        <v>0</v>
      </c>
      <c r="E156" s="40"/>
    </row>
    <row r="157" hidden="1">
      <c r="A157" s="30" t="s">
        <v>2543</v>
      </c>
      <c r="B157" s="29">
        <v>0.0</v>
      </c>
      <c r="C157" s="26"/>
      <c r="D157" s="27">
        <f t="shared" si="6"/>
        <v>0</v>
      </c>
      <c r="E157" s="48"/>
    </row>
    <row r="158" hidden="1">
      <c r="A158" s="31" t="s">
        <v>2545</v>
      </c>
      <c r="B158" s="29">
        <v>0.0</v>
      </c>
      <c r="C158" s="26"/>
      <c r="D158" s="27">
        <f t="shared" si="6"/>
        <v>0</v>
      </c>
      <c r="E158" s="40"/>
    </row>
    <row r="159" hidden="1">
      <c r="A159" s="32" t="s">
        <v>2546</v>
      </c>
      <c r="B159" s="29">
        <v>7002.0</v>
      </c>
      <c r="C159" s="33">
        <f t="array" ref="C159">SUMIFS(INDIRECT(A141 &amp; " Restia!C:C"), INDIRECT(A141 &amp; " Restia!A:A"), A159, INDIRECT(A141 &amp; " Restia!B:B"), "&lt;&gt;canceled")</f>
        <v>87812</v>
      </c>
      <c r="D159" s="27">
        <f t="shared" si="6"/>
        <v>80810</v>
      </c>
      <c r="E159" s="40"/>
    </row>
    <row r="160" hidden="1">
      <c r="A160" s="32" t="s">
        <v>2547</v>
      </c>
      <c r="B160" s="29">
        <v>2947.0</v>
      </c>
      <c r="C160" s="9">
        <f t="array" ref="C160">SUMIFS( INDIRECT(A141 &amp; " Restia!C:C"), INDIRECT(A141 &amp; " Restia!A:A"), A160, INDIRECT(A141 &amp; " Restia!B:B"), "&lt;&gt;canceled" )</f>
        <v>36863</v>
      </c>
      <c r="D160" s="27">
        <f t="shared" si="6"/>
        <v>33916</v>
      </c>
      <c r="E160" s="40"/>
    </row>
    <row r="161" hidden="1">
      <c r="A161" s="32" t="s">
        <v>2548</v>
      </c>
      <c r="B161" s="29">
        <v>11761.0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68560</v>
      </c>
      <c r="D161" s="27">
        <f t="shared" si="6"/>
        <v>56799</v>
      </c>
      <c r="E161" s="40"/>
    </row>
    <row r="162" hidden="1">
      <c r="A162" s="32" t="s">
        <v>2549</v>
      </c>
      <c r="B162" s="29">
        <v>7462.0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61954</v>
      </c>
      <c r="D162" s="27">
        <f t="shared" si="6"/>
        <v>54492</v>
      </c>
      <c r="E162" s="40"/>
    </row>
    <row r="163" hidden="1">
      <c r="A163" s="32" t="s">
        <v>2551</v>
      </c>
      <c r="B163" s="29">
        <v>250.0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651</v>
      </c>
      <c r="D163" s="27">
        <f t="shared" si="6"/>
        <v>401</v>
      </c>
      <c r="E163" s="40"/>
    </row>
    <row r="164" hidden="1">
      <c r="A164" s="32" t="s">
        <v>2552</v>
      </c>
      <c r="B164" s="29">
        <v>1416.0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9292</v>
      </c>
      <c r="D164" s="27">
        <f t="shared" si="6"/>
        <v>7876</v>
      </c>
      <c r="E164" s="40"/>
    </row>
    <row r="165" hidden="1">
      <c r="A165" s="35" t="s">
        <v>2553</v>
      </c>
      <c r="B165" s="29">
        <v>33013.0</v>
      </c>
      <c r="C165" s="9">
        <f t="array" ref="C165">SUM(INDIRECT(A141 &amp; " Restia!C:C")) - SUMIFS(INDIRECT(A141 &amp; " Restia!C:C"), INDIRECT(A141 &amp; " Restia!B:B"), "canceled")</f>
        <v>322516.5</v>
      </c>
      <c r="D165" s="27">
        <f t="shared" si="6"/>
        <v>289503.5</v>
      </c>
      <c r="E165" s="40"/>
    </row>
    <row r="166" hidden="1">
      <c r="A166" s="36" t="s">
        <v>2554</v>
      </c>
      <c r="B166" s="41">
        <v>0.0</v>
      </c>
      <c r="C166" s="42">
        <f>sum(C151:C163)-C165</f>
        <v>-63084.5</v>
      </c>
      <c r="D166" s="43">
        <f t="shared" si="6"/>
        <v>-63084.5</v>
      </c>
      <c r="E166" s="44"/>
    </row>
    <row r="167" hidden="1"/>
    <row r="168" hidden="1"/>
    <row r="169" hidden="1">
      <c r="A169" s="5" t="s">
        <v>3208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2526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45566.0</v>
      </c>
      <c r="B173" s="6"/>
      <c r="C173" s="14" t="s">
        <v>2527</v>
      </c>
      <c r="D173" s="15">
        <v>45571.0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Úterý</v>
      </c>
      <c r="B175" s="7"/>
      <c r="C175" s="16"/>
      <c r="D175" s="18" t="str">
        <f>CHOOSE(WEEKDAY(D173), "Neděle", "Pondělí", "Úterý", "Středa", "Čtvrtek", "Pátek", "Sobota")</f>
        <v>Neděle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2528</v>
      </c>
      <c r="B177" s="6"/>
      <c r="C177" s="6"/>
      <c r="D177" s="6"/>
      <c r="E177" s="7"/>
    </row>
    <row r="178" hidden="1">
      <c r="A178" s="20" t="s">
        <v>2529</v>
      </c>
      <c r="B178" s="21" t="s">
        <v>2530</v>
      </c>
      <c r="C178" s="22" t="s">
        <v>2531</v>
      </c>
      <c r="D178" s="21" t="s">
        <v>2532</v>
      </c>
      <c r="E178" s="23" t="s">
        <v>13</v>
      </c>
    </row>
    <row r="179" hidden="1">
      <c r="A179" s="24" t="s">
        <v>2533</v>
      </c>
      <c r="B179" s="25">
        <v>31412.0</v>
      </c>
      <c r="C179" s="26">
        <v>31415.0</v>
      </c>
      <c r="D179" s="27">
        <f t="shared" ref="D179:D194" si="7">C179-B179</f>
        <v>3</v>
      </c>
      <c r="E179" s="40"/>
    </row>
    <row r="180" hidden="1">
      <c r="A180" s="24" t="s">
        <v>2535</v>
      </c>
      <c r="B180" s="29">
        <v>20502.0</v>
      </c>
      <c r="C180" s="26">
        <f>3204+2819+4706+4439+2899+2435</f>
        <v>20502</v>
      </c>
      <c r="D180" s="27">
        <f t="shared" si="7"/>
        <v>0</v>
      </c>
      <c r="E180" s="40"/>
    </row>
    <row r="181" hidden="1">
      <c r="A181" s="24" t="s">
        <v>2536</v>
      </c>
      <c r="B181" s="29">
        <v>145.0</v>
      </c>
      <c r="C181" s="26">
        <v>145.0</v>
      </c>
      <c r="D181" s="27">
        <f t="shared" si="7"/>
        <v>0</v>
      </c>
      <c r="E181" s="40"/>
    </row>
    <row r="182" hidden="1">
      <c r="A182" s="24" t="s">
        <v>2538</v>
      </c>
      <c r="B182" s="29">
        <v>499.0</v>
      </c>
      <c r="C182" s="26">
        <v>499.0</v>
      </c>
      <c r="D182" s="27">
        <f t="shared" si="7"/>
        <v>0</v>
      </c>
      <c r="E182" s="40"/>
    </row>
    <row r="183" hidden="1">
      <c r="A183" s="30" t="s">
        <v>2540</v>
      </c>
      <c r="B183" s="29">
        <v>0.0</v>
      </c>
      <c r="C183" s="26"/>
      <c r="D183" s="27">
        <f t="shared" si="7"/>
        <v>0</v>
      </c>
      <c r="E183" s="40"/>
    </row>
    <row r="184" hidden="1">
      <c r="A184" s="30" t="s">
        <v>2541</v>
      </c>
      <c r="B184" s="29">
        <v>0.0</v>
      </c>
      <c r="C184" s="26"/>
      <c r="D184" s="27">
        <f t="shared" si="7"/>
        <v>0</v>
      </c>
      <c r="E184" s="40"/>
    </row>
    <row r="185" hidden="1">
      <c r="A185" s="30" t="s">
        <v>2543</v>
      </c>
      <c r="B185" s="29">
        <v>490.0</v>
      </c>
      <c r="C185" s="26">
        <v>450.0</v>
      </c>
      <c r="D185" s="27">
        <f t="shared" si="7"/>
        <v>-40</v>
      </c>
      <c r="E185" s="48" t="s">
        <v>6094</v>
      </c>
    </row>
    <row r="186" hidden="1">
      <c r="A186" s="31" t="s">
        <v>2545</v>
      </c>
      <c r="B186" s="29">
        <v>3800.0</v>
      </c>
      <c r="C186" s="26">
        <f>360+200+720+520+360+680+440+200+360</f>
        <v>3840</v>
      </c>
      <c r="D186" s="27">
        <f t="shared" si="7"/>
        <v>40</v>
      </c>
      <c r="E186" s="40"/>
    </row>
    <row r="187" hidden="1">
      <c r="A187" s="32" t="s">
        <v>2546</v>
      </c>
      <c r="B187" s="29">
        <v>73471.0</v>
      </c>
      <c r="C187" s="33">
        <f t="array" ref="C187">SUMIFS(INDIRECT(A169 &amp; " Restia!C:C"), INDIRECT(A169 &amp; " Restia!A:A"), A187, INDIRECT(A169 &amp; " Restia!B:B"), "&lt;&gt;canceled")</f>
        <v>87812</v>
      </c>
      <c r="D187" s="27">
        <f t="shared" si="7"/>
        <v>14341</v>
      </c>
      <c r="E187" s="40"/>
    </row>
    <row r="188" hidden="1">
      <c r="A188" s="32" t="s">
        <v>2547</v>
      </c>
      <c r="B188" s="29">
        <v>27749.0</v>
      </c>
      <c r="C188" s="9">
        <f t="array" ref="C188">SUMIFS( INDIRECT(A169 &amp; " Restia!C:C"), INDIRECT(A169 &amp; " Restia!A:A"), A188, INDIRECT(A169 &amp; " Restia!B:B"), "&lt;&gt;canceled" )</f>
        <v>36863</v>
      </c>
      <c r="D188" s="27">
        <f t="shared" si="7"/>
        <v>9114</v>
      </c>
      <c r="E188" s="40"/>
    </row>
    <row r="189" hidden="1">
      <c r="A189" s="32" t="s">
        <v>2548</v>
      </c>
      <c r="B189" s="29">
        <v>69218.0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68560</v>
      </c>
      <c r="D189" s="27">
        <f t="shared" si="7"/>
        <v>-658</v>
      </c>
      <c r="E189" s="40"/>
    </row>
    <row r="190" hidden="1">
      <c r="A190" s="32" t="s">
        <v>2549</v>
      </c>
      <c r="B190" s="29">
        <v>43687.5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61954</v>
      </c>
      <c r="D190" s="27">
        <f t="shared" si="7"/>
        <v>18266.5</v>
      </c>
      <c r="E190" s="40"/>
    </row>
    <row r="191" hidden="1">
      <c r="A191" s="32" t="s">
        <v>2551</v>
      </c>
      <c r="B191" s="29">
        <v>318.0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651</v>
      </c>
      <c r="D191" s="27">
        <f t="shared" si="7"/>
        <v>333</v>
      </c>
      <c r="E191" s="40"/>
    </row>
    <row r="192" hidden="1">
      <c r="A192" s="32" t="s">
        <v>2552</v>
      </c>
      <c r="B192" s="29">
        <v>12275.0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9292</v>
      </c>
      <c r="D192" s="27">
        <f t="shared" si="7"/>
        <v>-2983</v>
      </c>
      <c r="E192" s="40"/>
    </row>
    <row r="193" hidden="1">
      <c r="A193" s="35" t="s">
        <v>2553</v>
      </c>
      <c r="B193" s="29">
        <v>271249.0</v>
      </c>
      <c r="C193" s="9">
        <f t="array" ref="C193">SUM(INDIRECT(A169 &amp; " Restia!C:C")) - SUMIFS(INDIRECT(A169 &amp; " Restia!C:C"), INDIRECT(A169 &amp; " Restia!B:B"), "canceled")</f>
        <v>322516.5</v>
      </c>
      <c r="D193" s="27">
        <f t="shared" si="7"/>
        <v>51267.5</v>
      </c>
      <c r="E193" s="40"/>
    </row>
    <row r="194" hidden="1">
      <c r="A194" s="36" t="s">
        <v>2554</v>
      </c>
      <c r="B194" s="41">
        <v>42.5</v>
      </c>
      <c r="C194" s="42">
        <f>sum(C179:C191)-C193</f>
        <v>-9825.5</v>
      </c>
      <c r="D194" s="43">
        <f t="shared" si="7"/>
        <v>-9868</v>
      </c>
      <c r="E194" s="44"/>
    </row>
    <row r="195" hidden="1"/>
    <row r="196" hidden="1"/>
    <row r="197" hidden="1">
      <c r="A197" s="5" t="s">
        <v>3208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2526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45572.0</v>
      </c>
      <c r="B201" s="6"/>
      <c r="C201" s="14" t="s">
        <v>2527</v>
      </c>
      <c r="D201" s="15">
        <v>45578.0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Pondělí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2528</v>
      </c>
      <c r="B205" s="6"/>
      <c r="C205" s="6"/>
      <c r="D205" s="6"/>
      <c r="E205" s="7"/>
    </row>
    <row r="206" hidden="1">
      <c r="A206" s="20" t="s">
        <v>2529</v>
      </c>
      <c r="B206" s="21" t="s">
        <v>2530</v>
      </c>
      <c r="C206" s="22" t="s">
        <v>2531</v>
      </c>
      <c r="D206" s="21" t="s">
        <v>2532</v>
      </c>
      <c r="E206" s="23" t="s">
        <v>13</v>
      </c>
    </row>
    <row r="207" hidden="1">
      <c r="A207" s="24" t="s">
        <v>2533</v>
      </c>
      <c r="B207" s="25">
        <v>25889.0</v>
      </c>
      <c r="C207" s="26">
        <f>2400+4500+19000</f>
        <v>25900</v>
      </c>
      <c r="D207" s="27">
        <f t="shared" ref="D207:D222" si="8">C207-B207</f>
        <v>11</v>
      </c>
      <c r="E207" s="40"/>
    </row>
    <row r="208" hidden="1">
      <c r="A208" s="24" t="s">
        <v>2535</v>
      </c>
      <c r="B208" s="29">
        <v>16264.0</v>
      </c>
      <c r="C208" s="26">
        <f>1709+3825+2030+3712+1436+1778+1774</f>
        <v>16264</v>
      </c>
      <c r="D208" s="27">
        <f t="shared" si="8"/>
        <v>0</v>
      </c>
      <c r="E208" s="40"/>
    </row>
    <row r="209" hidden="1">
      <c r="A209" s="24" t="s">
        <v>2536</v>
      </c>
      <c r="B209" s="29">
        <v>300.0</v>
      </c>
      <c r="C209" s="26">
        <f>300</f>
        <v>300</v>
      </c>
      <c r="D209" s="27">
        <f t="shared" si="8"/>
        <v>0</v>
      </c>
      <c r="E209" s="40"/>
    </row>
    <row r="210" hidden="1">
      <c r="A210" s="24" t="s">
        <v>2538</v>
      </c>
      <c r="B210" s="29">
        <v>500.0</v>
      </c>
      <c r="C210" s="26">
        <v>500.0</v>
      </c>
      <c r="D210" s="27">
        <f t="shared" si="8"/>
        <v>0</v>
      </c>
      <c r="E210" s="40"/>
    </row>
    <row r="211" hidden="1">
      <c r="A211" s="30" t="s">
        <v>2540</v>
      </c>
      <c r="B211" s="29">
        <v>40.0</v>
      </c>
      <c r="C211" s="26"/>
      <c r="D211" s="27">
        <f t="shared" si="8"/>
        <v>-40</v>
      </c>
      <c r="E211" s="40"/>
    </row>
    <row r="212" hidden="1">
      <c r="A212" s="30" t="s">
        <v>2541</v>
      </c>
      <c r="B212" s="29">
        <v>0.0</v>
      </c>
      <c r="C212" s="26"/>
      <c r="D212" s="27">
        <f t="shared" si="8"/>
        <v>0</v>
      </c>
      <c r="E212" s="40"/>
    </row>
    <row r="213" hidden="1">
      <c r="A213" s="30" t="s">
        <v>2543</v>
      </c>
      <c r="B213" s="29">
        <v>500.0</v>
      </c>
      <c r="C213" s="26">
        <v>500.0</v>
      </c>
      <c r="D213" s="27">
        <f t="shared" si="8"/>
        <v>0</v>
      </c>
      <c r="E213" s="48"/>
    </row>
    <row r="214" hidden="1">
      <c r="A214" s="31" t="s">
        <v>2545</v>
      </c>
      <c r="B214" s="29">
        <v>3560.0</v>
      </c>
      <c r="C214" s="26">
        <f>320+480+320+560+320+480+240+560+320</f>
        <v>3600</v>
      </c>
      <c r="D214" s="27">
        <f t="shared" si="8"/>
        <v>40</v>
      </c>
      <c r="E214" s="40"/>
    </row>
    <row r="215" hidden="1">
      <c r="A215" s="32" t="s">
        <v>2546</v>
      </c>
      <c r="B215" s="29">
        <v>116806.0</v>
      </c>
      <c r="C215" s="33">
        <f t="array" ref="C215">SUMIFS(INDIRECT(A197 &amp; " Restia!C:C"), INDIRECT(A197 &amp; " Restia!A:A"), A215, INDIRECT(A197 &amp; " Restia!B:B"), "&lt;&gt;canceled")</f>
        <v>87812</v>
      </c>
      <c r="D215" s="27">
        <f t="shared" si="8"/>
        <v>-28994</v>
      </c>
      <c r="E215" s="40"/>
    </row>
    <row r="216" hidden="1">
      <c r="A216" s="32" t="s">
        <v>2547</v>
      </c>
      <c r="B216" s="29">
        <v>26699.0</v>
      </c>
      <c r="C216" s="9">
        <f t="array" ref="C216">SUMIFS( INDIRECT(A197 &amp; " Restia!C:C"), INDIRECT(A197 &amp; " Restia!A:A"), A216, INDIRECT(A197 &amp; " Restia!B:B"), "&lt;&gt;canceled" )</f>
        <v>36863</v>
      </c>
      <c r="D216" s="27">
        <f t="shared" si="8"/>
        <v>10164</v>
      </c>
      <c r="E216" s="40"/>
    </row>
    <row r="217" hidden="1">
      <c r="A217" s="32" t="s">
        <v>2548</v>
      </c>
      <c r="B217" s="29">
        <v>82725.0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68560</v>
      </c>
      <c r="D217" s="27">
        <f t="shared" si="8"/>
        <v>-14165</v>
      </c>
      <c r="E217" s="40"/>
    </row>
    <row r="218" hidden="1">
      <c r="A218" s="32" t="s">
        <v>2549</v>
      </c>
      <c r="B218" s="29">
        <v>68787.5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61954</v>
      </c>
      <c r="D218" s="27">
        <f t="shared" si="8"/>
        <v>-6833.5</v>
      </c>
      <c r="E218" s="40"/>
    </row>
    <row r="219" hidden="1">
      <c r="A219" s="32" t="s">
        <v>2551</v>
      </c>
      <c r="B219" s="29">
        <v>3130.0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651</v>
      </c>
      <c r="D219" s="27">
        <f t="shared" si="8"/>
        <v>-2479</v>
      </c>
      <c r="E219" s="40"/>
    </row>
    <row r="220" hidden="1">
      <c r="A220" s="32" t="s">
        <v>2552</v>
      </c>
      <c r="B220" s="29">
        <v>11356.0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9292</v>
      </c>
      <c r="D220" s="27">
        <f t="shared" si="8"/>
        <v>-2064</v>
      </c>
      <c r="E220" s="40"/>
    </row>
    <row r="221" hidden="1">
      <c r="A221" s="35" t="s">
        <v>2553</v>
      </c>
      <c r="B221" s="29">
        <v>345171.4</v>
      </c>
      <c r="C221" s="9">
        <f t="array" ref="C221">SUM(INDIRECT(A197 &amp; " Restia!C:C")) - SUMIFS(INDIRECT(A197 &amp; " Restia!C:C"), INDIRECT(A197 &amp; " Restia!B:B"), "canceled")</f>
        <v>322516.5</v>
      </c>
      <c r="D221" s="27">
        <f t="shared" si="8"/>
        <v>-22654.9</v>
      </c>
      <c r="E221" s="40"/>
    </row>
    <row r="222" hidden="1">
      <c r="A222" s="36" t="s">
        <v>2554</v>
      </c>
      <c r="B222" s="41">
        <v>29.10000000000582</v>
      </c>
      <c r="C222" s="42">
        <f>sum(C207:C219)-C221</f>
        <v>-19612.5</v>
      </c>
      <c r="D222" s="43">
        <f t="shared" si="8"/>
        <v>-19641.6</v>
      </c>
      <c r="E222" s="44"/>
    </row>
    <row r="223" hidden="1"/>
    <row r="224" hidden="1"/>
    <row r="225" hidden="1">
      <c r="A225" s="5" t="s">
        <v>3208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2526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45579.0</v>
      </c>
      <c r="B229" s="6"/>
      <c r="C229" s="14" t="s">
        <v>2527</v>
      </c>
      <c r="D229" s="15">
        <v>45585.0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2528</v>
      </c>
      <c r="B233" s="6"/>
      <c r="C233" s="6"/>
      <c r="D233" s="6"/>
      <c r="E233" s="7"/>
    </row>
    <row r="234" hidden="1">
      <c r="A234" s="20" t="s">
        <v>2529</v>
      </c>
      <c r="B234" s="21" t="s">
        <v>2530</v>
      </c>
      <c r="C234" s="22" t="s">
        <v>2531</v>
      </c>
      <c r="D234" s="21" t="s">
        <v>2532</v>
      </c>
      <c r="E234" s="23" t="s">
        <v>13</v>
      </c>
    </row>
    <row r="235" hidden="1">
      <c r="A235" s="24" t="s">
        <v>2533</v>
      </c>
      <c r="B235" s="25">
        <v>33547.0</v>
      </c>
      <c r="C235" s="26">
        <f>50+4000+3500+26000</f>
        <v>33550</v>
      </c>
      <c r="D235" s="27">
        <f t="shared" ref="D235:D250" si="9">C235-B235</f>
        <v>3</v>
      </c>
      <c r="E235" s="40"/>
    </row>
    <row r="236" hidden="1">
      <c r="A236" s="24" t="s">
        <v>2535</v>
      </c>
      <c r="B236" s="29">
        <v>22611.0</v>
      </c>
      <c r="C236" s="26">
        <f>3544+4637+4290+2720+1445+5975</f>
        <v>22611</v>
      </c>
      <c r="D236" s="27">
        <f t="shared" si="9"/>
        <v>0</v>
      </c>
      <c r="E236" s="40"/>
    </row>
    <row r="237" hidden="1">
      <c r="A237" s="24" t="s">
        <v>2536</v>
      </c>
      <c r="B237" s="29">
        <v>216.0</v>
      </c>
      <c r="C237" s="26">
        <v>116.0</v>
      </c>
      <c r="D237" s="27">
        <f t="shared" si="9"/>
        <v>-100</v>
      </c>
      <c r="E237" s="40"/>
    </row>
    <row r="238" hidden="1">
      <c r="A238" s="24" t="s">
        <v>2538</v>
      </c>
      <c r="B238" s="29">
        <v>499.0</v>
      </c>
      <c r="C238" s="26">
        <v>499.0</v>
      </c>
      <c r="D238" s="27">
        <f t="shared" si="9"/>
        <v>0</v>
      </c>
      <c r="E238" s="40"/>
    </row>
    <row r="239" hidden="1">
      <c r="A239" s="30" t="s">
        <v>2540</v>
      </c>
      <c r="B239" s="29">
        <v>500.0</v>
      </c>
      <c r="C239" s="26">
        <v>500.0</v>
      </c>
      <c r="D239" s="27">
        <f t="shared" si="9"/>
        <v>0</v>
      </c>
      <c r="E239" s="40"/>
    </row>
    <row r="240" hidden="1">
      <c r="A240" s="30" t="s">
        <v>2541</v>
      </c>
      <c r="B240" s="29">
        <v>0.0</v>
      </c>
      <c r="C240" s="26"/>
      <c r="D240" s="27">
        <f t="shared" si="9"/>
        <v>0</v>
      </c>
      <c r="E240" s="40"/>
    </row>
    <row r="241" hidden="1">
      <c r="A241" s="30" t="s">
        <v>2543</v>
      </c>
      <c r="B241" s="29">
        <v>500.0</v>
      </c>
      <c r="C241" s="26">
        <v>500.0</v>
      </c>
      <c r="D241" s="27">
        <f t="shared" si="9"/>
        <v>0</v>
      </c>
      <c r="E241" s="48"/>
    </row>
    <row r="242" hidden="1">
      <c r="A242" s="31" t="s">
        <v>2545</v>
      </c>
      <c r="B242" s="29">
        <v>3080.0</v>
      </c>
      <c r="C242" s="26">
        <f>360+520+640+560+160+560+160+120</f>
        <v>3080</v>
      </c>
      <c r="D242" s="27">
        <f t="shared" si="9"/>
        <v>0</v>
      </c>
      <c r="E242" s="40"/>
    </row>
    <row r="243" hidden="1">
      <c r="A243" s="32" t="s">
        <v>2546</v>
      </c>
      <c r="B243" s="29">
        <v>103351.0</v>
      </c>
      <c r="C243" s="33">
        <f t="array" ref="C243">SUMIFS(INDIRECT(A225 &amp; " Restia!C:C"), INDIRECT(A225 &amp; " Restia!A:A"), A243, INDIRECT(A225 &amp; " Restia!B:B"), "&lt;&gt;canceled")</f>
        <v>87812</v>
      </c>
      <c r="D243" s="27">
        <f t="shared" si="9"/>
        <v>-15539</v>
      </c>
      <c r="E243" s="40"/>
    </row>
    <row r="244" hidden="1">
      <c r="A244" s="32" t="s">
        <v>2547</v>
      </c>
      <c r="B244" s="29">
        <v>32191.0</v>
      </c>
      <c r="C244" s="9">
        <f t="array" ref="C244">SUMIFS( INDIRECT(A225 &amp; " Restia!C:C"), INDIRECT(A225 &amp; " Restia!A:A"), A244, INDIRECT(A225 &amp; " Restia!B:B"), "&lt;&gt;canceled" )</f>
        <v>36863</v>
      </c>
      <c r="D244" s="27">
        <f t="shared" si="9"/>
        <v>4672</v>
      </c>
      <c r="E244" s="40"/>
    </row>
    <row r="245" hidden="1">
      <c r="A245" s="32" t="s">
        <v>2548</v>
      </c>
      <c r="B245" s="29">
        <v>82425.0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68560</v>
      </c>
      <c r="D245" s="27">
        <f t="shared" si="9"/>
        <v>-13865</v>
      </c>
      <c r="E245" s="40"/>
    </row>
    <row r="246" hidden="1">
      <c r="A246" s="32" t="s">
        <v>2549</v>
      </c>
      <c r="B246" s="29">
        <v>61804.0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61954</v>
      </c>
      <c r="D246" s="27">
        <f t="shared" si="9"/>
        <v>150</v>
      </c>
      <c r="E246" s="40"/>
    </row>
    <row r="247" hidden="1">
      <c r="A247" s="32" t="s">
        <v>2551</v>
      </c>
      <c r="B247" s="29">
        <v>3414.0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651</v>
      </c>
      <c r="D247" s="27">
        <f t="shared" si="9"/>
        <v>-2763</v>
      </c>
      <c r="E247" s="40"/>
    </row>
    <row r="248" hidden="1">
      <c r="A248" s="32" t="s">
        <v>2552</v>
      </c>
      <c r="B248" s="29">
        <v>19748.0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9292</v>
      </c>
      <c r="D248" s="27">
        <f t="shared" si="9"/>
        <v>-10456</v>
      </c>
      <c r="E248" s="40"/>
    </row>
    <row r="249" hidden="1">
      <c r="A249" s="35" t="s">
        <v>2553</v>
      </c>
      <c r="B249" s="29">
        <v>344048.0</v>
      </c>
      <c r="C249" s="9">
        <f t="array" ref="C249">SUM(INDIRECT(A225 &amp; " Restia!C:C")) - SUMIFS(INDIRECT(A225 &amp; " Restia!C:C"), INDIRECT(A225 &amp; " Restia!B:B"), "canceled")</f>
        <v>322516.5</v>
      </c>
      <c r="D249" s="27">
        <f t="shared" si="9"/>
        <v>-21531.5</v>
      </c>
      <c r="E249" s="40"/>
    </row>
    <row r="250" hidden="1">
      <c r="A250" s="36" t="s">
        <v>2554</v>
      </c>
      <c r="B250" s="41">
        <v>90.0</v>
      </c>
      <c r="C250" s="42">
        <f>sum(C235:C247)-C249</f>
        <v>-5820.5</v>
      </c>
      <c r="D250" s="43">
        <f t="shared" si="9"/>
        <v>-5910.5</v>
      </c>
      <c r="E250" s="44"/>
    </row>
    <row r="251" hidden="1"/>
    <row r="252" hidden="1"/>
    <row r="253" hidden="1">
      <c r="A253" s="5" t="s">
        <v>3208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2526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45586.0</v>
      </c>
      <c r="B257" s="6"/>
      <c r="C257" s="14" t="s">
        <v>2527</v>
      </c>
      <c r="D257" s="15">
        <v>45592.0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2528</v>
      </c>
      <c r="B261" s="6"/>
      <c r="C261" s="6"/>
      <c r="D261" s="6"/>
      <c r="E261" s="7"/>
    </row>
    <row r="262" hidden="1">
      <c r="A262" s="20" t="s">
        <v>2529</v>
      </c>
      <c r="B262" s="21" t="s">
        <v>2530</v>
      </c>
      <c r="C262" s="22" t="s">
        <v>2531</v>
      </c>
      <c r="D262" s="21" t="s">
        <v>2532</v>
      </c>
      <c r="E262" s="23" t="s">
        <v>13</v>
      </c>
    </row>
    <row r="263" hidden="1">
      <c r="A263" s="24" t="s">
        <v>2533</v>
      </c>
      <c r="B263" s="25">
        <v>45077.0</v>
      </c>
      <c r="C263" s="26">
        <f>80+300+12200+12500+20000</f>
        <v>45080</v>
      </c>
      <c r="D263" s="27">
        <f t="shared" ref="D263:D278" si="10">C263-B263</f>
        <v>3</v>
      </c>
      <c r="E263" s="40"/>
    </row>
    <row r="264" hidden="1">
      <c r="A264" s="24" t="s">
        <v>2535</v>
      </c>
      <c r="B264" s="29">
        <v>20190.0</v>
      </c>
      <c r="C264" s="26">
        <v>20190.0</v>
      </c>
      <c r="D264" s="27">
        <f t="shared" si="10"/>
        <v>0</v>
      </c>
      <c r="E264" s="40"/>
    </row>
    <row r="265" hidden="1">
      <c r="A265" s="24" t="s">
        <v>2536</v>
      </c>
      <c r="B265" s="29">
        <v>110.0</v>
      </c>
      <c r="C265" s="26">
        <v>110.0</v>
      </c>
      <c r="D265" s="27">
        <f t="shared" si="10"/>
        <v>0</v>
      </c>
      <c r="E265" s="40"/>
    </row>
    <row r="266" hidden="1">
      <c r="A266" s="24" t="s">
        <v>2538</v>
      </c>
      <c r="B266" s="29">
        <v>499.0</v>
      </c>
      <c r="C266" s="26">
        <v>499.0</v>
      </c>
      <c r="D266" s="27">
        <f t="shared" si="10"/>
        <v>0</v>
      </c>
      <c r="E266" s="40"/>
    </row>
    <row r="267" hidden="1">
      <c r="A267" s="30" t="s">
        <v>2540</v>
      </c>
      <c r="B267" s="29">
        <v>40.0</v>
      </c>
      <c r="C267" s="26"/>
      <c r="D267" s="27">
        <f t="shared" si="10"/>
        <v>-40</v>
      </c>
      <c r="E267" s="40"/>
    </row>
    <row r="268" hidden="1">
      <c r="A268" s="30" t="s">
        <v>2541</v>
      </c>
      <c r="B268" s="29">
        <v>0.0</v>
      </c>
      <c r="C268" s="26"/>
      <c r="D268" s="27">
        <f t="shared" si="10"/>
        <v>0</v>
      </c>
      <c r="E268" s="40"/>
    </row>
    <row r="269" hidden="1">
      <c r="A269" s="30" t="s">
        <v>2543</v>
      </c>
      <c r="B269" s="29">
        <v>120.0</v>
      </c>
      <c r="C269" s="26"/>
      <c r="D269" s="27">
        <f t="shared" si="10"/>
        <v>-120</v>
      </c>
      <c r="E269" s="48"/>
    </row>
    <row r="270" hidden="1">
      <c r="A270" s="31" t="s">
        <v>2545</v>
      </c>
      <c r="B270" s="29">
        <v>3800.0</v>
      </c>
      <c r="C270" s="26">
        <f>800+400+440+80+280+480+480+920</f>
        <v>3880</v>
      </c>
      <c r="D270" s="27">
        <f t="shared" si="10"/>
        <v>80</v>
      </c>
      <c r="E270" s="40"/>
    </row>
    <row r="271" hidden="1">
      <c r="A271" s="32" t="s">
        <v>2546</v>
      </c>
      <c r="B271" s="29">
        <v>109019.0</v>
      </c>
      <c r="C271" s="33">
        <v>109019.0</v>
      </c>
      <c r="D271" s="27">
        <f t="shared" si="10"/>
        <v>0</v>
      </c>
      <c r="E271" s="40"/>
    </row>
    <row r="272" hidden="1">
      <c r="A272" s="32" t="s">
        <v>2547</v>
      </c>
      <c r="B272" s="29">
        <v>32041.0</v>
      </c>
      <c r="C272" s="9">
        <v>32041.0</v>
      </c>
      <c r="D272" s="27">
        <f t="shared" si="10"/>
        <v>0</v>
      </c>
      <c r="E272" s="40"/>
    </row>
    <row r="273" hidden="1">
      <c r="A273" s="32" t="s">
        <v>2548</v>
      </c>
      <c r="B273" s="29">
        <v>71820.0</v>
      </c>
      <c r="C273" s="9">
        <v>70651.0</v>
      </c>
      <c r="D273" s="27">
        <f t="shared" si="10"/>
        <v>-1169</v>
      </c>
      <c r="E273" s="40"/>
    </row>
    <row r="274" hidden="1">
      <c r="A274" s="32" t="s">
        <v>2549</v>
      </c>
      <c r="B274" s="29">
        <v>52999.0</v>
      </c>
      <c r="C274" s="9">
        <v>52999.0</v>
      </c>
      <c r="D274" s="27">
        <f t="shared" si="10"/>
        <v>0</v>
      </c>
      <c r="E274" s="40"/>
    </row>
    <row r="275" hidden="1">
      <c r="A275" s="32" t="s">
        <v>2551</v>
      </c>
      <c r="B275" s="29">
        <v>3011.0</v>
      </c>
      <c r="C275" s="9">
        <v>3011.0</v>
      </c>
      <c r="D275" s="27">
        <f t="shared" si="10"/>
        <v>0</v>
      </c>
      <c r="E275" s="40"/>
    </row>
    <row r="276" hidden="1">
      <c r="A276" s="32" t="s">
        <v>2552</v>
      </c>
      <c r="B276" s="29">
        <v>18817.0</v>
      </c>
      <c r="C276" s="9">
        <v>18553.0</v>
      </c>
      <c r="D276" s="27">
        <f t="shared" si="10"/>
        <v>-264</v>
      </c>
      <c r="E276" s="40"/>
    </row>
    <row r="277" hidden="1">
      <c r="A277" s="35" t="s">
        <v>2553</v>
      </c>
      <c r="B277" s="29">
        <v>338673.5</v>
      </c>
      <c r="C277" s="9">
        <v>337240.5</v>
      </c>
      <c r="D277" s="27">
        <f t="shared" si="10"/>
        <v>-1433</v>
      </c>
      <c r="E277" s="40"/>
    </row>
    <row r="278" hidden="1">
      <c r="A278" s="36" t="s">
        <v>2554</v>
      </c>
      <c r="B278" s="41">
        <v>52.5</v>
      </c>
      <c r="C278" s="42">
        <f>sum(C263:C275)-C277</f>
        <v>239.5</v>
      </c>
      <c r="D278" s="43">
        <f t="shared" si="10"/>
        <v>187</v>
      </c>
      <c r="E278" s="44"/>
    </row>
    <row r="279" hidden="1"/>
    <row r="280" hidden="1"/>
    <row r="281" hidden="1">
      <c r="A281" s="5" t="s">
        <v>3208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2526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45593.0</v>
      </c>
      <c r="B285" s="6"/>
      <c r="C285" s="50" t="s">
        <v>2527</v>
      </c>
      <c r="D285" s="15">
        <v>45596.0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51" t="s">
        <v>3211</v>
      </c>
      <c r="B287" s="7"/>
      <c r="C287" s="16"/>
      <c r="D287" s="52" t="s">
        <v>3267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2528</v>
      </c>
      <c r="B289" s="6"/>
      <c r="C289" s="6"/>
      <c r="D289" s="6"/>
      <c r="E289" s="7"/>
    </row>
    <row r="290" hidden="1">
      <c r="A290" s="20" t="s">
        <v>2529</v>
      </c>
      <c r="B290" s="21" t="s">
        <v>2530</v>
      </c>
      <c r="C290" s="22" t="s">
        <v>2531</v>
      </c>
      <c r="D290" s="21" t="s">
        <v>2532</v>
      </c>
      <c r="E290" s="23" t="s">
        <v>13</v>
      </c>
    </row>
    <row r="291" hidden="1">
      <c r="A291" s="53" t="s">
        <v>2533</v>
      </c>
      <c r="B291" s="25">
        <v>20984.0</v>
      </c>
      <c r="C291" s="26">
        <v>21000.0</v>
      </c>
      <c r="D291" s="27">
        <v>16.0</v>
      </c>
      <c r="E291" s="40"/>
    </row>
    <row r="292" hidden="1">
      <c r="A292" s="53" t="s">
        <v>2535</v>
      </c>
      <c r="B292" s="29">
        <v>14162.0</v>
      </c>
      <c r="C292" s="26">
        <v>14162.0</v>
      </c>
      <c r="D292" s="27">
        <v>0.0</v>
      </c>
      <c r="E292" s="40"/>
    </row>
    <row r="293" hidden="1">
      <c r="A293" s="53" t="s">
        <v>2536</v>
      </c>
      <c r="B293" s="29">
        <v>0.0</v>
      </c>
      <c r="C293" s="26"/>
      <c r="D293" s="27">
        <v>0.0</v>
      </c>
      <c r="E293" s="40"/>
    </row>
    <row r="294" hidden="1">
      <c r="A294" s="53" t="s">
        <v>2538</v>
      </c>
      <c r="B294" s="29">
        <v>998.0</v>
      </c>
      <c r="C294" s="26">
        <v>998.0</v>
      </c>
      <c r="D294" s="27">
        <v>0.0</v>
      </c>
      <c r="E294" s="40"/>
    </row>
    <row r="295" hidden="1">
      <c r="A295" s="31" t="s">
        <v>2540</v>
      </c>
      <c r="B295" s="29">
        <v>0.0</v>
      </c>
      <c r="C295" s="26"/>
      <c r="D295" s="27">
        <v>0.0</v>
      </c>
      <c r="E295" s="40"/>
    </row>
    <row r="296" hidden="1">
      <c r="A296" s="31" t="s">
        <v>2541</v>
      </c>
      <c r="B296" s="29">
        <v>0.0</v>
      </c>
      <c r="C296" s="26"/>
      <c r="D296" s="27">
        <v>0.0</v>
      </c>
      <c r="E296" s="40"/>
    </row>
    <row r="297" hidden="1">
      <c r="A297" s="31" t="s">
        <v>2543</v>
      </c>
      <c r="B297" s="29">
        <v>80.0</v>
      </c>
      <c r="C297" s="26"/>
      <c r="D297" s="27">
        <v>-80.0</v>
      </c>
      <c r="E297" s="48"/>
    </row>
    <row r="298" hidden="1">
      <c r="A298" s="31" t="s">
        <v>2545</v>
      </c>
      <c r="B298" s="29">
        <v>2080.0</v>
      </c>
      <c r="C298" s="26">
        <v>2160.0</v>
      </c>
      <c r="D298" s="27">
        <v>80.0</v>
      </c>
      <c r="E298" s="40"/>
    </row>
    <row r="299" hidden="1">
      <c r="A299" s="54" t="s">
        <v>2546</v>
      </c>
      <c r="B299" s="29">
        <v>55181.0</v>
      </c>
      <c r="C299" s="29">
        <v>55181.0</v>
      </c>
      <c r="D299" s="27">
        <v>0.0</v>
      </c>
      <c r="E299" s="40"/>
    </row>
    <row r="300" hidden="1">
      <c r="A300" s="54" t="s">
        <v>2547</v>
      </c>
      <c r="B300" s="29">
        <v>14854.0</v>
      </c>
      <c r="C300" s="55">
        <v>14854.0</v>
      </c>
      <c r="D300" s="27">
        <v>0.0</v>
      </c>
      <c r="E300" s="40"/>
    </row>
    <row r="301" hidden="1">
      <c r="A301" s="54" t="s">
        <v>2548</v>
      </c>
      <c r="B301" s="29">
        <v>32034.0</v>
      </c>
      <c r="C301" s="55">
        <v>32034.0</v>
      </c>
      <c r="D301" s="27">
        <v>0.0</v>
      </c>
      <c r="E301" s="40"/>
    </row>
    <row r="302" hidden="1">
      <c r="A302" s="54" t="s">
        <v>2549</v>
      </c>
      <c r="B302" s="29">
        <v>36657.5</v>
      </c>
      <c r="C302" s="55">
        <v>36657.5</v>
      </c>
      <c r="D302" s="27">
        <v>0.0</v>
      </c>
      <c r="E302" s="40"/>
    </row>
    <row r="303" hidden="1">
      <c r="A303" s="54" t="s">
        <v>2551</v>
      </c>
      <c r="B303" s="29">
        <v>1298.0</v>
      </c>
      <c r="C303" s="55">
        <v>1298.0</v>
      </c>
      <c r="D303" s="27">
        <v>0.0</v>
      </c>
      <c r="E303" s="40"/>
    </row>
    <row r="304" hidden="1">
      <c r="A304" s="54" t="s">
        <v>2552</v>
      </c>
      <c r="B304" s="29">
        <v>6336.0</v>
      </c>
      <c r="C304" s="55">
        <v>6336.0</v>
      </c>
      <c r="D304" s="27">
        <v>0.0</v>
      </c>
      <c r="E304" s="40"/>
    </row>
    <row r="305" hidden="1">
      <c r="A305" s="35" t="s">
        <v>2553</v>
      </c>
      <c r="B305" s="29">
        <v>178323.0</v>
      </c>
      <c r="C305" s="55">
        <v>178323.0</v>
      </c>
      <c r="D305" s="27">
        <v>0.0</v>
      </c>
      <c r="E305" s="40"/>
    </row>
    <row r="306" hidden="1">
      <c r="A306" s="36" t="s">
        <v>2554</v>
      </c>
      <c r="B306" s="41">
        <v>5.5</v>
      </c>
      <c r="C306" s="58">
        <v>21.5</v>
      </c>
      <c r="D306" s="59">
        <v>16.0</v>
      </c>
      <c r="E306" s="44"/>
    </row>
    <row r="307" hidden="1"/>
    <row r="308" hidden="1"/>
    <row r="309" hidden="1">
      <c r="A309" s="5" t="s">
        <v>3208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2526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45597.0</v>
      </c>
      <c r="B313" s="6"/>
      <c r="C313" s="50" t="s">
        <v>2527</v>
      </c>
      <c r="D313" s="15">
        <v>45599.0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51" t="s">
        <v>3218</v>
      </c>
      <c r="B315" s="7"/>
      <c r="C315" s="16"/>
      <c r="D315" s="52" t="s">
        <v>3212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2528</v>
      </c>
      <c r="B317" s="6"/>
      <c r="C317" s="6"/>
      <c r="D317" s="6"/>
      <c r="E317" s="7"/>
    </row>
    <row r="318" hidden="1">
      <c r="A318" s="20" t="s">
        <v>2529</v>
      </c>
      <c r="B318" s="21" t="s">
        <v>2530</v>
      </c>
      <c r="C318" s="22" t="s">
        <v>2531</v>
      </c>
      <c r="D318" s="21" t="s">
        <v>2532</v>
      </c>
      <c r="E318" s="23" t="s">
        <v>13</v>
      </c>
    </row>
    <row r="319" hidden="1">
      <c r="A319" s="53" t="s">
        <v>2533</v>
      </c>
      <c r="B319" s="25">
        <v>23290.0</v>
      </c>
      <c r="C319" s="26">
        <v>23300.0</v>
      </c>
      <c r="D319" s="27">
        <v>10.0</v>
      </c>
      <c r="E319" s="40"/>
    </row>
    <row r="320" hidden="1">
      <c r="A320" s="53" t="s">
        <v>2535</v>
      </c>
      <c r="B320" s="29">
        <v>11739.0</v>
      </c>
      <c r="C320" s="26">
        <v>11739.0</v>
      </c>
      <c r="D320" s="27">
        <v>0.0</v>
      </c>
      <c r="E320" s="40"/>
    </row>
    <row r="321" hidden="1">
      <c r="A321" s="53" t="s">
        <v>2536</v>
      </c>
      <c r="B321" s="29">
        <v>0.0</v>
      </c>
      <c r="C321" s="26"/>
      <c r="D321" s="27">
        <v>0.0</v>
      </c>
      <c r="E321" s="40"/>
    </row>
    <row r="322" hidden="1">
      <c r="A322" s="53" t="s">
        <v>2538</v>
      </c>
      <c r="B322" s="29">
        <v>1000.0</v>
      </c>
      <c r="C322" s="26">
        <v>1000.0</v>
      </c>
      <c r="D322" s="27">
        <v>0.0</v>
      </c>
      <c r="E322" s="40"/>
    </row>
    <row r="323" hidden="1">
      <c r="A323" s="31" t="s">
        <v>2540</v>
      </c>
      <c r="B323" s="29">
        <v>0.0</v>
      </c>
      <c r="C323" s="26"/>
      <c r="D323" s="27">
        <v>0.0</v>
      </c>
      <c r="E323" s="40"/>
    </row>
    <row r="324" hidden="1">
      <c r="A324" s="31" t="s">
        <v>2541</v>
      </c>
      <c r="B324" s="29">
        <v>0.0</v>
      </c>
      <c r="C324" s="26"/>
      <c r="D324" s="27">
        <v>0.0</v>
      </c>
      <c r="E324" s="40"/>
    </row>
    <row r="325" hidden="1">
      <c r="A325" s="31" t="s">
        <v>2543</v>
      </c>
      <c r="B325" s="29">
        <v>0.0</v>
      </c>
      <c r="C325" s="26"/>
      <c r="D325" s="27">
        <v>0.0</v>
      </c>
      <c r="E325" s="48"/>
    </row>
    <row r="326" hidden="1">
      <c r="A326" s="31" t="s">
        <v>2545</v>
      </c>
      <c r="B326" s="29">
        <v>1320.0</v>
      </c>
      <c r="C326" s="26">
        <v>1240.0</v>
      </c>
      <c r="D326" s="27">
        <v>-80.0</v>
      </c>
      <c r="E326" s="40"/>
    </row>
    <row r="327" hidden="1">
      <c r="A327" s="54" t="s">
        <v>2546</v>
      </c>
      <c r="B327" s="29">
        <v>43049.0</v>
      </c>
      <c r="C327" s="29">
        <v>43049.0</v>
      </c>
      <c r="D327" s="27">
        <v>0.0</v>
      </c>
      <c r="E327" s="40"/>
    </row>
    <row r="328" hidden="1">
      <c r="A328" s="54" t="s">
        <v>2547</v>
      </c>
      <c r="B328" s="29">
        <v>16603.0</v>
      </c>
      <c r="C328" s="55">
        <v>16603.0</v>
      </c>
      <c r="D328" s="27">
        <v>0.0</v>
      </c>
      <c r="E328" s="40"/>
    </row>
    <row r="329" hidden="1">
      <c r="A329" s="54" t="s">
        <v>2548</v>
      </c>
      <c r="B329" s="29">
        <v>33368.0</v>
      </c>
      <c r="C329" s="55">
        <v>33368.0</v>
      </c>
      <c r="D329" s="27">
        <v>0.0</v>
      </c>
      <c r="E329" s="40"/>
    </row>
    <row r="330" hidden="1">
      <c r="A330" s="54" t="s">
        <v>2549</v>
      </c>
      <c r="B330" s="29">
        <v>35547.0</v>
      </c>
      <c r="C330" s="55">
        <v>35547.0</v>
      </c>
      <c r="D330" s="27">
        <v>0.0</v>
      </c>
      <c r="E330" s="40"/>
    </row>
    <row r="331" hidden="1">
      <c r="A331" s="54" t="s">
        <v>2551</v>
      </c>
      <c r="B331" s="29">
        <v>917.0</v>
      </c>
      <c r="C331" s="55">
        <v>917.0</v>
      </c>
      <c r="D331" s="27">
        <v>0.0</v>
      </c>
      <c r="E331" s="40"/>
    </row>
    <row r="332" hidden="1">
      <c r="A332" s="54" t="s">
        <v>2552</v>
      </c>
      <c r="B332" s="29">
        <v>9209.0</v>
      </c>
      <c r="C332" s="55">
        <v>9209.0</v>
      </c>
      <c r="D332" s="27">
        <v>0.0</v>
      </c>
      <c r="E332" s="40"/>
    </row>
    <row r="333" hidden="1">
      <c r="A333" s="35" t="s">
        <v>2553</v>
      </c>
      <c r="B333" s="29">
        <v>166809.5</v>
      </c>
      <c r="C333" s="55">
        <v>166809.5</v>
      </c>
      <c r="D333" s="27">
        <v>0.0</v>
      </c>
      <c r="E333" s="40"/>
    </row>
    <row r="334" hidden="1">
      <c r="A334" s="36" t="s">
        <v>2554</v>
      </c>
      <c r="B334" s="41">
        <v>23.5</v>
      </c>
      <c r="C334" s="58">
        <v>-46.5</v>
      </c>
      <c r="D334" s="59">
        <v>-70.0</v>
      </c>
      <c r="E334" s="44"/>
    </row>
    <row r="335" hidden="1"/>
    <row r="336" hidden="1"/>
    <row r="337" hidden="1">
      <c r="A337" s="5" t="s">
        <v>3208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2526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45600.0</v>
      </c>
      <c r="B341" s="6"/>
      <c r="C341" s="50" t="s">
        <v>2527</v>
      </c>
      <c r="D341" s="15">
        <v>45606.0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1" t="s">
        <v>3211</v>
      </c>
      <c r="B343" s="7"/>
      <c r="C343" s="16"/>
      <c r="D343" s="52" t="s">
        <v>3212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2528</v>
      </c>
      <c r="B345" s="6"/>
      <c r="C345" s="6"/>
      <c r="D345" s="6"/>
      <c r="E345" s="7"/>
    </row>
    <row r="346" hidden="1">
      <c r="A346" s="20" t="s">
        <v>2529</v>
      </c>
      <c r="B346" s="21" t="s">
        <v>2530</v>
      </c>
      <c r="C346" s="22" t="s">
        <v>2531</v>
      </c>
      <c r="D346" s="21" t="s">
        <v>2532</v>
      </c>
      <c r="E346" s="23" t="s">
        <v>13</v>
      </c>
    </row>
    <row r="347" hidden="1">
      <c r="A347" s="53" t="s">
        <v>2533</v>
      </c>
      <c r="B347" s="25">
        <v>29390.0</v>
      </c>
      <c r="C347" s="26">
        <v>31415.0</v>
      </c>
      <c r="D347" s="27">
        <v>2025.0</v>
      </c>
      <c r="E347" s="40"/>
    </row>
    <row r="348" hidden="1">
      <c r="A348" s="53" t="s">
        <v>2535</v>
      </c>
      <c r="B348" s="29">
        <v>19810.0</v>
      </c>
      <c r="C348" s="26">
        <v>19810.0</v>
      </c>
      <c r="D348" s="27">
        <v>0.0</v>
      </c>
      <c r="E348" s="40"/>
    </row>
    <row r="349" hidden="1">
      <c r="A349" s="53" t="s">
        <v>2536</v>
      </c>
      <c r="B349" s="29">
        <v>0.0</v>
      </c>
      <c r="C349" s="26"/>
      <c r="D349" s="27">
        <v>0.0</v>
      </c>
      <c r="E349" s="40"/>
    </row>
    <row r="350" hidden="1">
      <c r="A350" s="53" t="s">
        <v>2538</v>
      </c>
      <c r="B350" s="29">
        <v>500.0</v>
      </c>
      <c r="C350" s="26">
        <v>500.0</v>
      </c>
      <c r="D350" s="27">
        <v>0.0</v>
      </c>
      <c r="E350" s="40"/>
    </row>
    <row r="351" hidden="1">
      <c r="A351" s="31" t="s">
        <v>2540</v>
      </c>
      <c r="B351" s="29">
        <v>0.0</v>
      </c>
      <c r="C351" s="26"/>
      <c r="D351" s="27">
        <v>0.0</v>
      </c>
      <c r="E351" s="40"/>
    </row>
    <row r="352" hidden="1">
      <c r="A352" s="31" t="s">
        <v>2541</v>
      </c>
      <c r="B352" s="29">
        <v>0.0</v>
      </c>
      <c r="C352" s="26"/>
      <c r="D352" s="27">
        <v>0.0</v>
      </c>
      <c r="E352" s="40"/>
    </row>
    <row r="353" hidden="1">
      <c r="A353" s="31" t="s">
        <v>2543</v>
      </c>
      <c r="B353" s="29">
        <v>2080.0</v>
      </c>
      <c r="C353" s="26">
        <v>2000.0</v>
      </c>
      <c r="D353" s="27">
        <v>-80.0</v>
      </c>
      <c r="E353" s="48" t="s">
        <v>6095</v>
      </c>
    </row>
    <row r="354" hidden="1">
      <c r="A354" s="31" t="s">
        <v>2545</v>
      </c>
      <c r="B354" s="29">
        <v>3160.0</v>
      </c>
      <c r="C354" s="26">
        <v>3240.0</v>
      </c>
      <c r="D354" s="27">
        <v>80.0</v>
      </c>
      <c r="E354" s="40"/>
    </row>
    <row r="355" hidden="1">
      <c r="A355" s="54" t="s">
        <v>2546</v>
      </c>
      <c r="B355" s="29">
        <v>79548.0</v>
      </c>
      <c r="C355" s="29">
        <v>79548.0</v>
      </c>
      <c r="D355" s="27">
        <v>0.0</v>
      </c>
      <c r="E355" s="40"/>
    </row>
    <row r="356" hidden="1">
      <c r="A356" s="54" t="s">
        <v>2547</v>
      </c>
      <c r="B356" s="29">
        <v>43310.0</v>
      </c>
      <c r="C356" s="55">
        <v>43310.0</v>
      </c>
      <c r="D356" s="27">
        <v>0.0</v>
      </c>
      <c r="E356" s="40"/>
    </row>
    <row r="357" hidden="1">
      <c r="A357" s="54" t="s">
        <v>2548</v>
      </c>
      <c r="B357" s="29">
        <v>74218.0</v>
      </c>
      <c r="C357" s="55">
        <v>73849.0</v>
      </c>
      <c r="D357" s="27">
        <v>-369.0</v>
      </c>
      <c r="E357" s="40"/>
    </row>
    <row r="358" hidden="1">
      <c r="A358" s="54" t="s">
        <v>2549</v>
      </c>
      <c r="B358" s="29">
        <v>47167.0</v>
      </c>
      <c r="C358" s="55">
        <v>47167.0</v>
      </c>
      <c r="D358" s="27">
        <v>0.0</v>
      </c>
      <c r="E358" s="40"/>
    </row>
    <row r="359" hidden="1">
      <c r="A359" s="54" t="s">
        <v>2551</v>
      </c>
      <c r="B359" s="29">
        <v>0.0</v>
      </c>
      <c r="C359" s="55">
        <v>0.0</v>
      </c>
      <c r="D359" s="27">
        <v>0.0</v>
      </c>
      <c r="E359" s="40"/>
    </row>
    <row r="360" hidden="1">
      <c r="A360" s="54" t="s">
        <v>2552</v>
      </c>
      <c r="B360" s="29">
        <v>15147.0</v>
      </c>
      <c r="C360" s="55">
        <v>14720.0</v>
      </c>
      <c r="D360" s="27">
        <v>-427.0</v>
      </c>
      <c r="E360" s="40"/>
    </row>
    <row r="361" hidden="1">
      <c r="A361" s="35" t="s">
        <v>2553</v>
      </c>
      <c r="B361" s="29">
        <v>301188.5</v>
      </c>
      <c r="C361" s="55">
        <v>300392.5</v>
      </c>
      <c r="D361" s="27">
        <v>-796.0</v>
      </c>
      <c r="E361" s="40"/>
    </row>
    <row r="362" hidden="1">
      <c r="A362" s="36" t="s">
        <v>2554</v>
      </c>
      <c r="B362" s="41">
        <v>-2005.5</v>
      </c>
      <c r="C362" s="58">
        <v>446.5</v>
      </c>
      <c r="D362" s="59">
        <v>2452.0</v>
      </c>
      <c r="E362" s="44"/>
    </row>
    <row r="363" hidden="1"/>
    <row r="364" hidden="1"/>
    <row r="365" hidden="1">
      <c r="A365" s="5" t="s">
        <v>3208</v>
      </c>
      <c r="B365" s="6"/>
      <c r="C365" s="6"/>
      <c r="D365" s="6"/>
      <c r="E365" s="7"/>
    </row>
    <row r="366" hidden="1">
      <c r="A366" s="10"/>
      <c r="B366" s="11"/>
      <c r="C366" s="11"/>
      <c r="D366" s="11"/>
      <c r="E366" s="12"/>
    </row>
    <row r="367" hidden="1">
      <c r="A367" s="5" t="s">
        <v>2526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13">
        <v>45607.0</v>
      </c>
      <c r="B369" s="6"/>
      <c r="C369" s="50" t="s">
        <v>2527</v>
      </c>
      <c r="D369" s="15">
        <v>45613.0</v>
      </c>
      <c r="E369" s="7"/>
    </row>
    <row r="370" hidden="1">
      <c r="A370" s="10"/>
      <c r="B370" s="11"/>
      <c r="C370" s="16"/>
      <c r="D370" s="11"/>
      <c r="E370" s="12"/>
    </row>
    <row r="371" hidden="1">
      <c r="A371" s="51" t="s">
        <v>3211</v>
      </c>
      <c r="B371" s="7"/>
      <c r="C371" s="16"/>
      <c r="D371" s="52" t="s">
        <v>3212</v>
      </c>
      <c r="E371" s="7"/>
    </row>
    <row r="372" hidden="1">
      <c r="A372" s="10"/>
      <c r="B372" s="12"/>
      <c r="C372" s="16"/>
      <c r="D372" s="11"/>
      <c r="E372" s="12"/>
    </row>
    <row r="373" hidden="1">
      <c r="A373" s="19" t="s">
        <v>2528</v>
      </c>
      <c r="B373" s="6"/>
      <c r="C373" s="6"/>
      <c r="D373" s="6"/>
      <c r="E373" s="7"/>
    </row>
    <row r="374" hidden="1">
      <c r="A374" s="20" t="s">
        <v>2529</v>
      </c>
      <c r="B374" s="21" t="s">
        <v>2530</v>
      </c>
      <c r="C374" s="22" t="s">
        <v>2531</v>
      </c>
      <c r="D374" s="21" t="s">
        <v>2532</v>
      </c>
      <c r="E374" s="23" t="s">
        <v>13</v>
      </c>
    </row>
    <row r="375" hidden="1">
      <c r="A375" s="53" t="s">
        <v>2533</v>
      </c>
      <c r="B375" s="25">
        <v>34630.0</v>
      </c>
      <c r="C375" s="26">
        <v>34630.0</v>
      </c>
      <c r="D375" s="27">
        <v>0.0</v>
      </c>
      <c r="E375" s="40"/>
    </row>
    <row r="376" hidden="1">
      <c r="A376" s="53" t="s">
        <v>2535</v>
      </c>
      <c r="B376" s="29">
        <v>22910.0</v>
      </c>
      <c r="C376" s="26">
        <v>22931.0</v>
      </c>
      <c r="D376" s="27">
        <v>21.0</v>
      </c>
      <c r="E376" s="40"/>
    </row>
    <row r="377" hidden="1">
      <c r="A377" s="53" t="s">
        <v>2536</v>
      </c>
      <c r="B377" s="29">
        <v>630.0</v>
      </c>
      <c r="C377" s="26">
        <v>630.0</v>
      </c>
      <c r="D377" s="27">
        <v>0.0</v>
      </c>
      <c r="E377" s="40"/>
    </row>
    <row r="378" hidden="1">
      <c r="A378" s="53" t="s">
        <v>2538</v>
      </c>
      <c r="B378" s="29">
        <v>0.0</v>
      </c>
      <c r="C378" s="26"/>
      <c r="D378" s="27">
        <v>0.0</v>
      </c>
      <c r="E378" s="40"/>
    </row>
    <row r="379" hidden="1">
      <c r="A379" s="31" t="s">
        <v>2540</v>
      </c>
      <c r="B379" s="29">
        <v>500.0</v>
      </c>
      <c r="C379" s="26">
        <v>500.0</v>
      </c>
      <c r="D379" s="27">
        <v>0.0</v>
      </c>
      <c r="E379" s="40"/>
    </row>
    <row r="380" hidden="1">
      <c r="A380" s="31" t="s">
        <v>2541</v>
      </c>
      <c r="B380" s="29">
        <v>0.0</v>
      </c>
      <c r="C380" s="26"/>
      <c r="D380" s="27">
        <v>0.0</v>
      </c>
      <c r="E380" s="40"/>
    </row>
    <row r="381" hidden="1">
      <c r="A381" s="31" t="s">
        <v>2543</v>
      </c>
      <c r="B381" s="29">
        <v>1458.0</v>
      </c>
      <c r="C381" s="26">
        <v>1417.0</v>
      </c>
      <c r="D381" s="27">
        <v>-41.0</v>
      </c>
      <c r="E381" s="48"/>
    </row>
    <row r="382" hidden="1">
      <c r="A382" s="31" t="s">
        <v>2545</v>
      </c>
      <c r="B382" s="29">
        <v>3400.0</v>
      </c>
      <c r="C382" s="26">
        <v>3440.0</v>
      </c>
      <c r="D382" s="27">
        <v>40.0</v>
      </c>
      <c r="E382" s="40"/>
    </row>
    <row r="383" hidden="1">
      <c r="A383" s="54" t="s">
        <v>2546</v>
      </c>
      <c r="B383" s="29">
        <v>104919.0</v>
      </c>
      <c r="C383" s="29">
        <v>104919.0</v>
      </c>
      <c r="D383" s="27">
        <v>0.0</v>
      </c>
      <c r="E383" s="40"/>
    </row>
    <row r="384" hidden="1">
      <c r="A384" s="54" t="s">
        <v>2547</v>
      </c>
      <c r="B384" s="29">
        <v>33016.0</v>
      </c>
      <c r="C384" s="55">
        <v>33016.0</v>
      </c>
      <c r="D384" s="27">
        <v>0.0</v>
      </c>
      <c r="E384" s="40"/>
    </row>
    <row r="385" hidden="1">
      <c r="A385" s="54" t="s">
        <v>2548</v>
      </c>
      <c r="B385" s="29">
        <v>75646.0</v>
      </c>
      <c r="C385" s="55">
        <v>75646.0</v>
      </c>
      <c r="D385" s="27">
        <v>0.0</v>
      </c>
      <c r="E385" s="40"/>
    </row>
    <row r="386" hidden="1">
      <c r="A386" s="54" t="s">
        <v>2549</v>
      </c>
      <c r="B386" s="29">
        <v>62100.5</v>
      </c>
      <c r="C386" s="55">
        <v>62100.5</v>
      </c>
      <c r="D386" s="27">
        <v>0.0</v>
      </c>
      <c r="E386" s="40"/>
    </row>
    <row r="387" hidden="1">
      <c r="A387" s="54" t="s">
        <v>2551</v>
      </c>
      <c r="B387" s="29">
        <v>2591.0</v>
      </c>
      <c r="C387" s="55">
        <v>2591.0</v>
      </c>
      <c r="D387" s="27">
        <v>0.0</v>
      </c>
      <c r="E387" s="40"/>
    </row>
    <row r="388" hidden="1">
      <c r="A388" s="54" t="s">
        <v>2552</v>
      </c>
      <c r="B388" s="29">
        <v>13201.0</v>
      </c>
      <c r="C388" s="55">
        <v>13201.0</v>
      </c>
      <c r="D388" s="27">
        <v>0.0</v>
      </c>
      <c r="E388" s="40"/>
    </row>
    <row r="389" hidden="1">
      <c r="A389" s="35" t="s">
        <v>2553</v>
      </c>
      <c r="B389" s="29">
        <v>341783.0</v>
      </c>
      <c r="C389" s="55">
        <v>341783.0</v>
      </c>
      <c r="D389" s="27">
        <v>0.0</v>
      </c>
      <c r="E389" s="40"/>
    </row>
    <row r="390" hidden="1">
      <c r="A390" s="36" t="s">
        <v>2554</v>
      </c>
      <c r="B390" s="41">
        <v>17.5</v>
      </c>
      <c r="C390" s="58">
        <v>37.5</v>
      </c>
      <c r="D390" s="59">
        <v>20.0</v>
      </c>
      <c r="E390" s="44"/>
    </row>
    <row r="391" hidden="1"/>
    <row r="392" hidden="1"/>
    <row r="393" hidden="1">
      <c r="A393" s="5" t="s">
        <v>3208</v>
      </c>
      <c r="B393" s="6"/>
      <c r="C393" s="6"/>
      <c r="D393" s="6"/>
      <c r="E393" s="7"/>
    </row>
    <row r="394" hidden="1">
      <c r="A394" s="10"/>
      <c r="B394" s="11"/>
      <c r="C394" s="11"/>
      <c r="D394" s="11"/>
      <c r="E394" s="12"/>
    </row>
    <row r="395" hidden="1">
      <c r="A395" s="5" t="s">
        <v>2526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13">
        <v>45614.0</v>
      </c>
      <c r="B397" s="6"/>
      <c r="C397" s="50" t="s">
        <v>2527</v>
      </c>
      <c r="D397" s="15">
        <v>45620.0</v>
      </c>
      <c r="E397" s="7"/>
    </row>
    <row r="398" hidden="1">
      <c r="A398" s="10"/>
      <c r="B398" s="11"/>
      <c r="C398" s="16"/>
      <c r="D398" s="11"/>
      <c r="E398" s="12"/>
    </row>
    <row r="399" hidden="1">
      <c r="A399" s="51" t="s">
        <v>3211</v>
      </c>
      <c r="B399" s="7"/>
      <c r="C399" s="16"/>
      <c r="D399" s="52" t="s">
        <v>3212</v>
      </c>
      <c r="E399" s="7"/>
    </row>
    <row r="400" hidden="1">
      <c r="A400" s="10"/>
      <c r="B400" s="12"/>
      <c r="C400" s="16"/>
      <c r="D400" s="11"/>
      <c r="E400" s="12"/>
    </row>
    <row r="401" hidden="1">
      <c r="A401" s="19" t="s">
        <v>2528</v>
      </c>
      <c r="B401" s="6"/>
      <c r="C401" s="6"/>
      <c r="D401" s="6"/>
      <c r="E401" s="7"/>
    </row>
    <row r="402" hidden="1">
      <c r="A402" s="20" t="s">
        <v>2529</v>
      </c>
      <c r="B402" s="21" t="s">
        <v>2530</v>
      </c>
      <c r="C402" s="22" t="s">
        <v>2531</v>
      </c>
      <c r="D402" s="21" t="s">
        <v>2532</v>
      </c>
      <c r="E402" s="23" t="s">
        <v>13</v>
      </c>
    </row>
    <row r="403" hidden="1">
      <c r="A403" s="53" t="s">
        <v>2533</v>
      </c>
      <c r="B403" s="25">
        <v>36238.0</v>
      </c>
      <c r="C403" s="26">
        <v>36240.0</v>
      </c>
      <c r="D403" s="27">
        <v>2.0</v>
      </c>
      <c r="E403" s="40"/>
    </row>
    <row r="404" hidden="1">
      <c r="A404" s="53" t="s">
        <v>2535</v>
      </c>
      <c r="B404" s="29">
        <v>21688.0</v>
      </c>
      <c r="C404" s="26">
        <v>21688.0</v>
      </c>
      <c r="D404" s="27">
        <v>0.0</v>
      </c>
      <c r="E404" s="40"/>
    </row>
    <row r="405" hidden="1">
      <c r="A405" s="53" t="s">
        <v>2536</v>
      </c>
      <c r="B405" s="29">
        <v>530.0</v>
      </c>
      <c r="C405" s="26">
        <v>530.0</v>
      </c>
      <c r="D405" s="27">
        <v>0.0</v>
      </c>
      <c r="E405" s="40"/>
    </row>
    <row r="406" hidden="1">
      <c r="A406" s="53" t="s">
        <v>2538</v>
      </c>
      <c r="B406" s="29">
        <v>1500.0</v>
      </c>
      <c r="C406" s="26">
        <v>1500.0</v>
      </c>
      <c r="D406" s="27">
        <v>0.0</v>
      </c>
      <c r="E406" s="40"/>
    </row>
    <row r="407" hidden="1">
      <c r="A407" s="31" t="s">
        <v>2540</v>
      </c>
      <c r="B407" s="29">
        <v>200.0</v>
      </c>
      <c r="C407" s="26"/>
      <c r="D407" s="27">
        <v>-200.0</v>
      </c>
      <c r="E407" s="40"/>
    </row>
    <row r="408" hidden="1">
      <c r="A408" s="31" t="s">
        <v>2541</v>
      </c>
      <c r="B408" s="29">
        <v>0.0</v>
      </c>
      <c r="C408" s="26"/>
      <c r="D408" s="27">
        <v>0.0</v>
      </c>
      <c r="E408" s="40"/>
    </row>
    <row r="409" hidden="1">
      <c r="A409" s="31" t="s">
        <v>2543</v>
      </c>
      <c r="B409" s="29">
        <v>480.0</v>
      </c>
      <c r="C409" s="26"/>
      <c r="D409" s="27">
        <v>-480.0</v>
      </c>
      <c r="E409" s="48"/>
    </row>
    <row r="410" hidden="1">
      <c r="A410" s="31" t="s">
        <v>2545</v>
      </c>
      <c r="B410" s="29">
        <v>2240.0</v>
      </c>
      <c r="C410" s="26">
        <v>2920.0</v>
      </c>
      <c r="D410" s="27">
        <v>680.0</v>
      </c>
      <c r="E410" s="40"/>
    </row>
    <row r="411" hidden="1">
      <c r="A411" s="54" t="s">
        <v>2546</v>
      </c>
      <c r="B411" s="29">
        <v>112078.0</v>
      </c>
      <c r="C411" s="29">
        <v>112078.0</v>
      </c>
      <c r="D411" s="27">
        <v>0.0</v>
      </c>
      <c r="E411" s="40"/>
    </row>
    <row r="412" hidden="1">
      <c r="A412" s="54" t="s">
        <v>2547</v>
      </c>
      <c r="B412" s="29">
        <v>32312.0</v>
      </c>
      <c r="C412" s="55">
        <v>32312.0</v>
      </c>
      <c r="D412" s="27">
        <v>0.0</v>
      </c>
      <c r="E412" s="40"/>
    </row>
    <row r="413" hidden="1">
      <c r="A413" s="54" t="s">
        <v>2548</v>
      </c>
      <c r="B413" s="29">
        <v>77846.0</v>
      </c>
      <c r="C413" s="55">
        <v>77582.0</v>
      </c>
      <c r="D413" s="27">
        <v>-264.0</v>
      </c>
      <c r="E413" s="40"/>
    </row>
    <row r="414" hidden="1">
      <c r="A414" s="54" t="s">
        <v>2549</v>
      </c>
      <c r="B414" s="29">
        <v>64193.5</v>
      </c>
      <c r="C414" s="55">
        <v>64492.5</v>
      </c>
      <c r="D414" s="27">
        <v>299.0</v>
      </c>
      <c r="E414" s="40"/>
    </row>
    <row r="415" hidden="1">
      <c r="A415" s="54" t="s">
        <v>2551</v>
      </c>
      <c r="B415" s="29">
        <v>3889.0</v>
      </c>
      <c r="C415" s="55">
        <v>3889.0</v>
      </c>
      <c r="D415" s="27">
        <v>0.0</v>
      </c>
      <c r="E415" s="40"/>
    </row>
    <row r="416" hidden="1">
      <c r="A416" s="54" t="s">
        <v>2552</v>
      </c>
      <c r="B416" s="29">
        <v>15129.0</v>
      </c>
      <c r="C416" s="55">
        <v>15129.0</v>
      </c>
      <c r="D416" s="27">
        <v>0.0</v>
      </c>
      <c r="E416" s="40"/>
    </row>
    <row r="417" hidden="1">
      <c r="A417" s="35" t="s">
        <v>2553</v>
      </c>
      <c r="B417" s="29">
        <v>353165.2</v>
      </c>
      <c r="C417" s="55">
        <v>353200.2</v>
      </c>
      <c r="D417" s="27">
        <v>35.0</v>
      </c>
      <c r="E417" s="40"/>
    </row>
    <row r="418" hidden="1">
      <c r="A418" s="36" t="s">
        <v>2554</v>
      </c>
      <c r="B418" s="41">
        <v>29.30000000000291</v>
      </c>
      <c r="C418" s="58">
        <v>31.29999999998836</v>
      </c>
      <c r="D418" s="59">
        <v>1.999999999985448</v>
      </c>
      <c r="E418" s="44"/>
    </row>
    <row r="419" hidden="1"/>
    <row r="420" hidden="1"/>
    <row r="421" hidden="1">
      <c r="A421" s="5" t="s">
        <v>3208</v>
      </c>
      <c r="B421" s="6"/>
      <c r="C421" s="6"/>
      <c r="D421" s="6"/>
      <c r="E421" s="7"/>
    </row>
    <row r="422" hidden="1">
      <c r="A422" s="10"/>
      <c r="B422" s="11"/>
      <c r="C422" s="11"/>
      <c r="D422" s="11"/>
      <c r="E422" s="12"/>
    </row>
    <row r="423" hidden="1">
      <c r="A423" s="5" t="s">
        <v>2526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13">
        <v>45621.0</v>
      </c>
      <c r="B425" s="6"/>
      <c r="C425" s="50" t="s">
        <v>2527</v>
      </c>
      <c r="D425" s="15">
        <v>45626.0</v>
      </c>
      <c r="E425" s="7"/>
    </row>
    <row r="426" hidden="1">
      <c r="A426" s="10"/>
      <c r="B426" s="11"/>
      <c r="C426" s="16"/>
      <c r="D426" s="11"/>
      <c r="E426" s="12"/>
    </row>
    <row r="427" hidden="1">
      <c r="A427" s="51" t="s">
        <v>3211</v>
      </c>
      <c r="B427" s="7"/>
      <c r="C427" s="16"/>
      <c r="D427" s="52" t="s">
        <v>3220</v>
      </c>
      <c r="E427" s="7"/>
    </row>
    <row r="428" hidden="1">
      <c r="A428" s="10"/>
      <c r="B428" s="12"/>
      <c r="C428" s="16"/>
      <c r="D428" s="11"/>
      <c r="E428" s="12"/>
    </row>
    <row r="429" hidden="1">
      <c r="A429" s="19" t="s">
        <v>2528</v>
      </c>
      <c r="B429" s="6"/>
      <c r="C429" s="6"/>
      <c r="D429" s="6"/>
      <c r="E429" s="7"/>
    </row>
    <row r="430" hidden="1">
      <c r="A430" s="20" t="s">
        <v>2529</v>
      </c>
      <c r="B430" s="21" t="s">
        <v>2530</v>
      </c>
      <c r="C430" s="22" t="s">
        <v>2531</v>
      </c>
      <c r="D430" s="21" t="s">
        <v>2532</v>
      </c>
      <c r="E430" s="23" t="s">
        <v>13</v>
      </c>
    </row>
    <row r="431" hidden="1">
      <c r="A431" s="53" t="s">
        <v>2533</v>
      </c>
      <c r="B431" s="25">
        <v>30032.0</v>
      </c>
      <c r="C431" s="26">
        <v>17632.0</v>
      </c>
      <c r="D431" s="27">
        <v>-12400.0</v>
      </c>
      <c r="E431" s="40"/>
    </row>
    <row r="432" hidden="1">
      <c r="A432" s="53" t="s">
        <v>2535</v>
      </c>
      <c r="B432" s="29">
        <v>19233.5</v>
      </c>
      <c r="C432" s="26">
        <v>19233.0</v>
      </c>
      <c r="D432" s="27">
        <v>-0.5</v>
      </c>
      <c r="E432" s="40"/>
    </row>
    <row r="433" hidden="1">
      <c r="A433" s="53" t="s">
        <v>2536</v>
      </c>
      <c r="B433" s="29">
        <v>200.0</v>
      </c>
      <c r="C433" s="26">
        <v>200.0</v>
      </c>
      <c r="D433" s="27">
        <v>0.0</v>
      </c>
      <c r="E433" s="40"/>
    </row>
    <row r="434" hidden="1">
      <c r="A434" s="53" t="s">
        <v>2538</v>
      </c>
      <c r="B434" s="29">
        <v>1000.0</v>
      </c>
      <c r="C434" s="26">
        <v>1000.0</v>
      </c>
      <c r="D434" s="27">
        <v>0.0</v>
      </c>
      <c r="E434" s="40"/>
    </row>
    <row r="435" hidden="1">
      <c r="A435" s="31" t="s">
        <v>2540</v>
      </c>
      <c r="B435" s="29">
        <v>0.0</v>
      </c>
      <c r="C435" s="26"/>
      <c r="D435" s="27">
        <v>0.0</v>
      </c>
      <c r="E435" s="40"/>
    </row>
    <row r="436" hidden="1">
      <c r="A436" s="31" t="s">
        <v>2541</v>
      </c>
      <c r="B436" s="29">
        <v>0.0</v>
      </c>
      <c r="C436" s="26"/>
      <c r="D436" s="27">
        <v>0.0</v>
      </c>
      <c r="E436" s="40"/>
    </row>
    <row r="437" hidden="1">
      <c r="A437" s="31" t="s">
        <v>2543</v>
      </c>
      <c r="B437" s="29">
        <v>400.0</v>
      </c>
      <c r="C437" s="26"/>
      <c r="D437" s="27">
        <v>-400.0</v>
      </c>
      <c r="E437" s="48"/>
    </row>
    <row r="438" hidden="1">
      <c r="A438" s="31" t="s">
        <v>2545</v>
      </c>
      <c r="B438" s="29">
        <v>1080.0</v>
      </c>
      <c r="C438" s="26">
        <v>1480.0</v>
      </c>
      <c r="D438" s="27">
        <v>400.0</v>
      </c>
      <c r="E438" s="40"/>
    </row>
    <row r="439" hidden="1">
      <c r="A439" s="54" t="s">
        <v>2546</v>
      </c>
      <c r="B439" s="29">
        <v>88504.0</v>
      </c>
      <c r="C439" s="29">
        <v>88504.0</v>
      </c>
      <c r="D439" s="27">
        <v>0.0</v>
      </c>
      <c r="E439" s="40"/>
    </row>
    <row r="440" hidden="1">
      <c r="A440" s="54" t="s">
        <v>2547</v>
      </c>
      <c r="B440" s="29">
        <v>34100.0</v>
      </c>
      <c r="C440" s="55">
        <v>34100.0</v>
      </c>
      <c r="D440" s="27">
        <v>0.0</v>
      </c>
      <c r="E440" s="40"/>
    </row>
    <row r="441" hidden="1">
      <c r="A441" s="54" t="s">
        <v>2548</v>
      </c>
      <c r="B441" s="29">
        <v>59785.0</v>
      </c>
      <c r="C441" s="55">
        <v>59571.0</v>
      </c>
      <c r="D441" s="27">
        <v>-214.0</v>
      </c>
      <c r="E441" s="40"/>
    </row>
    <row r="442" hidden="1">
      <c r="A442" s="54" t="s">
        <v>2549</v>
      </c>
      <c r="B442" s="29">
        <v>54313.0</v>
      </c>
      <c r="C442" s="55">
        <v>54313.0</v>
      </c>
      <c r="D442" s="27">
        <v>0.0</v>
      </c>
      <c r="E442" s="40"/>
    </row>
    <row r="443" hidden="1">
      <c r="A443" s="54" t="s">
        <v>2551</v>
      </c>
      <c r="B443" s="29">
        <v>3925.0</v>
      </c>
      <c r="C443" s="55">
        <v>3925.0</v>
      </c>
      <c r="D443" s="27">
        <v>0.0</v>
      </c>
      <c r="E443" s="40"/>
    </row>
    <row r="444" hidden="1">
      <c r="A444" s="54" t="s">
        <v>2552</v>
      </c>
      <c r="B444" s="29">
        <v>14193.0</v>
      </c>
      <c r="C444" s="55">
        <v>13701.0</v>
      </c>
      <c r="D444" s="27">
        <v>-492.0</v>
      </c>
      <c r="E444" s="40"/>
    </row>
    <row r="445" hidden="1">
      <c r="A445" s="35" t="s">
        <v>2553</v>
      </c>
      <c r="B445" s="29">
        <v>292555.5</v>
      </c>
      <c r="C445" s="55">
        <v>291849.5</v>
      </c>
      <c r="D445" s="27">
        <v>-706.0</v>
      </c>
      <c r="E445" s="40"/>
    </row>
    <row r="446" hidden="1">
      <c r="A446" s="36" t="s">
        <v>2554</v>
      </c>
      <c r="B446" s="41">
        <v>17.0</v>
      </c>
      <c r="C446" s="58">
        <v>-11891.5</v>
      </c>
      <c r="D446" s="59">
        <v>-11908.5</v>
      </c>
      <c r="E446" s="44"/>
    </row>
    <row r="447" hidden="1"/>
    <row r="448" hidden="1"/>
    <row r="449" hidden="1">
      <c r="A449" s="5" t="s">
        <v>3208</v>
      </c>
      <c r="B449" s="6"/>
      <c r="C449" s="6"/>
      <c r="D449" s="6"/>
      <c r="E449" s="7"/>
    </row>
    <row r="450" hidden="1">
      <c r="A450" s="10"/>
      <c r="B450" s="11"/>
      <c r="C450" s="11"/>
      <c r="D450" s="11"/>
      <c r="E450" s="12"/>
    </row>
    <row r="451" hidden="1">
      <c r="A451" s="5" t="s">
        <v>2526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13">
        <v>45627.0</v>
      </c>
      <c r="B453" s="6"/>
      <c r="C453" s="50" t="s">
        <v>2527</v>
      </c>
      <c r="D453" s="15">
        <v>45627.0</v>
      </c>
      <c r="E453" s="7"/>
    </row>
    <row r="454" hidden="1">
      <c r="A454" s="10"/>
      <c r="B454" s="11"/>
      <c r="C454" s="16"/>
      <c r="D454" s="11"/>
      <c r="E454" s="12"/>
    </row>
    <row r="455" hidden="1">
      <c r="A455" s="51" t="s">
        <v>3212</v>
      </c>
      <c r="B455" s="7"/>
      <c r="C455" s="16"/>
      <c r="D455" s="52" t="s">
        <v>3212</v>
      </c>
      <c r="E455" s="7"/>
    </row>
    <row r="456" hidden="1">
      <c r="A456" s="10"/>
      <c r="B456" s="12"/>
      <c r="C456" s="16"/>
      <c r="D456" s="11"/>
      <c r="E456" s="12"/>
    </row>
    <row r="457" hidden="1">
      <c r="A457" s="19" t="s">
        <v>2528</v>
      </c>
      <c r="B457" s="6"/>
      <c r="C457" s="6"/>
      <c r="D457" s="6"/>
      <c r="E457" s="7"/>
    </row>
    <row r="458" hidden="1">
      <c r="A458" s="20" t="s">
        <v>2529</v>
      </c>
      <c r="B458" s="21" t="s">
        <v>2530</v>
      </c>
      <c r="C458" s="22" t="s">
        <v>2531</v>
      </c>
      <c r="D458" s="21" t="s">
        <v>2532</v>
      </c>
      <c r="E458" s="23" t="s">
        <v>13</v>
      </c>
    </row>
    <row r="459" hidden="1">
      <c r="A459" s="53" t="s">
        <v>2533</v>
      </c>
      <c r="B459" s="25">
        <v>4820.0</v>
      </c>
      <c r="C459" s="26">
        <v>4820.0</v>
      </c>
      <c r="D459" s="27">
        <v>0.0</v>
      </c>
      <c r="E459" s="40"/>
    </row>
    <row r="460" hidden="1">
      <c r="A460" s="53" t="s">
        <v>2535</v>
      </c>
      <c r="B460" s="29">
        <v>2689.0</v>
      </c>
      <c r="C460" s="26">
        <v>2689.0</v>
      </c>
      <c r="D460" s="27">
        <v>0.0</v>
      </c>
      <c r="E460" s="40"/>
    </row>
    <row r="461" hidden="1">
      <c r="A461" s="53" t="s">
        <v>2536</v>
      </c>
      <c r="B461" s="29">
        <v>0.0</v>
      </c>
      <c r="C461" s="26"/>
      <c r="D461" s="27">
        <v>0.0</v>
      </c>
      <c r="E461" s="40"/>
    </row>
    <row r="462" hidden="1">
      <c r="A462" s="53" t="s">
        <v>2538</v>
      </c>
      <c r="B462" s="29">
        <v>0.0</v>
      </c>
      <c r="C462" s="26"/>
      <c r="D462" s="27">
        <v>0.0</v>
      </c>
      <c r="E462" s="40"/>
    </row>
    <row r="463" hidden="1">
      <c r="A463" s="31" t="s">
        <v>2540</v>
      </c>
      <c r="B463" s="29">
        <v>0.0</v>
      </c>
      <c r="C463" s="26"/>
      <c r="D463" s="27">
        <v>0.0</v>
      </c>
      <c r="E463" s="40"/>
    </row>
    <row r="464" hidden="1">
      <c r="A464" s="31" t="s">
        <v>2541</v>
      </c>
      <c r="B464" s="29">
        <v>0.0</v>
      </c>
      <c r="C464" s="26"/>
      <c r="D464" s="27">
        <v>0.0</v>
      </c>
      <c r="E464" s="40"/>
    </row>
    <row r="465" hidden="1">
      <c r="A465" s="31" t="s">
        <v>2543</v>
      </c>
      <c r="B465" s="29">
        <v>12400.0</v>
      </c>
      <c r="C465" s="26">
        <v>12400.0</v>
      </c>
      <c r="D465" s="27">
        <v>0.0</v>
      </c>
      <c r="E465" s="48" t="s">
        <v>6096</v>
      </c>
    </row>
    <row r="466" hidden="1">
      <c r="A466" s="31" t="s">
        <v>2545</v>
      </c>
      <c r="B466" s="29">
        <v>200.0</v>
      </c>
      <c r="C466" s="26">
        <v>200.0</v>
      </c>
      <c r="D466" s="27">
        <v>0.0</v>
      </c>
      <c r="E466" s="40"/>
    </row>
    <row r="467" hidden="1">
      <c r="A467" s="54" t="s">
        <v>2546</v>
      </c>
      <c r="B467" s="29">
        <v>13673.0</v>
      </c>
      <c r="C467" s="29">
        <v>13673.0</v>
      </c>
      <c r="D467" s="27">
        <v>0.0</v>
      </c>
      <c r="E467" s="40"/>
    </row>
    <row r="468" hidden="1">
      <c r="A468" s="54" t="s">
        <v>2547</v>
      </c>
      <c r="B468" s="29">
        <v>6267.0</v>
      </c>
      <c r="C468" s="55">
        <v>6267.0</v>
      </c>
      <c r="D468" s="27">
        <v>0.0</v>
      </c>
      <c r="E468" s="40"/>
    </row>
    <row r="469" hidden="1">
      <c r="A469" s="54" t="s">
        <v>2548</v>
      </c>
      <c r="B469" s="29">
        <v>15011.0</v>
      </c>
      <c r="C469" s="55">
        <v>15011.0</v>
      </c>
      <c r="D469" s="27">
        <v>0.0</v>
      </c>
      <c r="E469" s="40"/>
    </row>
    <row r="470" hidden="1">
      <c r="A470" s="54" t="s">
        <v>2549</v>
      </c>
      <c r="B470" s="29">
        <v>6878.0</v>
      </c>
      <c r="C470" s="55">
        <v>6878.0</v>
      </c>
      <c r="D470" s="27">
        <v>0.0</v>
      </c>
      <c r="E470" s="40"/>
    </row>
    <row r="471" hidden="1">
      <c r="A471" s="54" t="s">
        <v>2551</v>
      </c>
      <c r="B471" s="29">
        <v>0.0</v>
      </c>
      <c r="C471" s="55">
        <v>0.0</v>
      </c>
      <c r="D471" s="27">
        <v>0.0</v>
      </c>
      <c r="E471" s="40"/>
    </row>
    <row r="472" hidden="1">
      <c r="A472" s="54" t="s">
        <v>2552</v>
      </c>
      <c r="B472" s="29">
        <v>3104.0</v>
      </c>
      <c r="C472" s="55">
        <v>3104.0</v>
      </c>
      <c r="D472" s="27">
        <v>0.0</v>
      </c>
      <c r="E472" s="40"/>
    </row>
    <row r="473" hidden="1">
      <c r="A473" s="35" t="s">
        <v>2553</v>
      </c>
      <c r="B473" s="29">
        <v>49533.0</v>
      </c>
      <c r="C473" s="55">
        <v>49533.0</v>
      </c>
      <c r="D473" s="27">
        <v>0.0</v>
      </c>
      <c r="E473" s="40"/>
    </row>
    <row r="474" hidden="1">
      <c r="A474" s="36" t="s">
        <v>2554</v>
      </c>
      <c r="B474" s="41">
        <v>12405.0</v>
      </c>
      <c r="C474" s="58">
        <v>12405.0</v>
      </c>
      <c r="D474" s="59">
        <v>0.0</v>
      </c>
      <c r="E474" s="44"/>
    </row>
    <row r="475" hidden="1"/>
    <row r="476" hidden="1"/>
    <row r="477" hidden="1">
      <c r="A477" s="5" t="s">
        <v>3208</v>
      </c>
      <c r="B477" s="6"/>
      <c r="C477" s="6"/>
      <c r="D477" s="6"/>
      <c r="E477" s="7"/>
    </row>
    <row r="478" hidden="1">
      <c r="A478" s="10"/>
      <c r="B478" s="11"/>
      <c r="C478" s="11"/>
      <c r="D478" s="11"/>
      <c r="E478" s="12"/>
    </row>
    <row r="479" hidden="1">
      <c r="A479" s="5" t="s">
        <v>2526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13">
        <v>45628.0</v>
      </c>
      <c r="B481" s="6"/>
      <c r="C481" s="50" t="s">
        <v>2527</v>
      </c>
      <c r="D481" s="15">
        <v>45634.0</v>
      </c>
      <c r="E481" s="7"/>
    </row>
    <row r="482" hidden="1">
      <c r="A482" s="10"/>
      <c r="B482" s="11"/>
      <c r="C482" s="16"/>
      <c r="D482" s="11"/>
      <c r="E482" s="12"/>
    </row>
    <row r="483" hidden="1">
      <c r="A483" s="51" t="s">
        <v>3211</v>
      </c>
      <c r="B483" s="7"/>
      <c r="C483" s="16"/>
      <c r="D483" s="52" t="s">
        <v>3212</v>
      </c>
      <c r="E483" s="7"/>
    </row>
    <row r="484" hidden="1">
      <c r="A484" s="10"/>
      <c r="B484" s="12"/>
      <c r="C484" s="16"/>
      <c r="D484" s="11"/>
      <c r="E484" s="12"/>
    </row>
    <row r="485" hidden="1">
      <c r="A485" s="19" t="s">
        <v>2528</v>
      </c>
      <c r="B485" s="6"/>
      <c r="C485" s="6"/>
      <c r="D485" s="6"/>
      <c r="E485" s="7"/>
    </row>
    <row r="486" hidden="1">
      <c r="A486" s="20" t="s">
        <v>2529</v>
      </c>
      <c r="B486" s="21" t="s">
        <v>2530</v>
      </c>
      <c r="C486" s="22" t="s">
        <v>2531</v>
      </c>
      <c r="D486" s="21" t="s">
        <v>2532</v>
      </c>
      <c r="E486" s="23" t="s">
        <v>13</v>
      </c>
    </row>
    <row r="487" hidden="1">
      <c r="A487" s="53" t="s">
        <v>2533</v>
      </c>
      <c r="B487" s="25">
        <v>39785.0</v>
      </c>
      <c r="C487" s="26">
        <v>39780.0</v>
      </c>
      <c r="D487" s="27">
        <v>-5.0</v>
      </c>
      <c r="E487" s="40"/>
    </row>
    <row r="488" hidden="1">
      <c r="A488" s="53" t="s">
        <v>2535</v>
      </c>
      <c r="B488" s="29">
        <v>26517.0</v>
      </c>
      <c r="C488" s="26">
        <v>26517.0</v>
      </c>
      <c r="D488" s="27">
        <v>0.0</v>
      </c>
      <c r="E488" s="40"/>
    </row>
    <row r="489" hidden="1">
      <c r="A489" s="53" t="s">
        <v>2536</v>
      </c>
      <c r="B489" s="29">
        <v>400.0</v>
      </c>
      <c r="C489" s="26">
        <v>400.0</v>
      </c>
      <c r="D489" s="27">
        <v>0.0</v>
      </c>
      <c r="E489" s="40"/>
    </row>
    <row r="490" hidden="1">
      <c r="A490" s="53" t="s">
        <v>2538</v>
      </c>
      <c r="B490" s="29">
        <v>1500.0</v>
      </c>
      <c r="C490" s="26">
        <v>1500.0</v>
      </c>
      <c r="D490" s="27">
        <v>0.0</v>
      </c>
      <c r="E490" s="40"/>
    </row>
    <row r="491" hidden="1">
      <c r="A491" s="31" t="s">
        <v>2540</v>
      </c>
      <c r="B491" s="29">
        <v>0.0</v>
      </c>
      <c r="C491" s="26"/>
      <c r="D491" s="27">
        <v>0.0</v>
      </c>
      <c r="E491" s="40"/>
    </row>
    <row r="492" hidden="1">
      <c r="A492" s="31" t="s">
        <v>2541</v>
      </c>
      <c r="B492" s="29">
        <v>0.0</v>
      </c>
      <c r="C492" s="26"/>
      <c r="D492" s="27">
        <v>0.0</v>
      </c>
      <c r="E492" s="40"/>
    </row>
    <row r="493" hidden="1">
      <c r="A493" s="31" t="s">
        <v>2543</v>
      </c>
      <c r="B493" s="29">
        <v>2280.0</v>
      </c>
      <c r="C493" s="26">
        <v>2280.0</v>
      </c>
      <c r="D493" s="27">
        <v>0.0</v>
      </c>
      <c r="E493" s="48" t="s">
        <v>6097</v>
      </c>
    </row>
    <row r="494" hidden="1">
      <c r="A494" s="31" t="s">
        <v>2545</v>
      </c>
      <c r="B494" s="29">
        <v>3680.0</v>
      </c>
      <c r="C494" s="26">
        <v>3240.0</v>
      </c>
      <c r="D494" s="27">
        <v>-440.0</v>
      </c>
      <c r="E494" s="40"/>
    </row>
    <row r="495" hidden="1">
      <c r="A495" s="54" t="s">
        <v>2546</v>
      </c>
      <c r="B495" s="29">
        <v>101457.0</v>
      </c>
      <c r="C495" s="29">
        <v>101457.0</v>
      </c>
      <c r="D495" s="27">
        <v>0.0</v>
      </c>
      <c r="E495" s="40"/>
    </row>
    <row r="496" hidden="1">
      <c r="A496" s="54" t="s">
        <v>2547</v>
      </c>
      <c r="B496" s="29">
        <v>35290.0</v>
      </c>
      <c r="C496" s="55">
        <v>35290.0</v>
      </c>
      <c r="D496" s="27">
        <v>0.0</v>
      </c>
      <c r="E496" s="40"/>
    </row>
    <row r="497" hidden="1">
      <c r="A497" s="54" t="s">
        <v>2548</v>
      </c>
      <c r="B497" s="29">
        <v>80648.0</v>
      </c>
      <c r="C497" s="55">
        <v>78703.0</v>
      </c>
      <c r="D497" s="27">
        <v>-1945.0</v>
      </c>
      <c r="E497" s="40"/>
    </row>
    <row r="498" hidden="1">
      <c r="A498" s="54" t="s">
        <v>2549</v>
      </c>
      <c r="B498" s="29">
        <v>67107.5</v>
      </c>
      <c r="C498" s="55">
        <v>67107.5</v>
      </c>
      <c r="D498" s="27">
        <v>0.0</v>
      </c>
      <c r="E498" s="40"/>
    </row>
    <row r="499" hidden="1">
      <c r="A499" s="54" t="s">
        <v>2551</v>
      </c>
      <c r="B499" s="29">
        <v>3187.0</v>
      </c>
      <c r="C499" s="55">
        <v>3187.0</v>
      </c>
      <c r="D499" s="27">
        <v>0.0</v>
      </c>
      <c r="E499" s="40"/>
    </row>
    <row r="500" hidden="1">
      <c r="A500" s="54" t="s">
        <v>2552</v>
      </c>
      <c r="B500" s="29">
        <v>13694.0</v>
      </c>
      <c r="C500" s="55">
        <v>13694.0</v>
      </c>
      <c r="D500" s="27">
        <v>0.0</v>
      </c>
      <c r="E500" s="40"/>
    </row>
    <row r="501" hidden="1">
      <c r="A501" s="35" t="s">
        <v>2553</v>
      </c>
      <c r="B501" s="29">
        <v>361829.8</v>
      </c>
      <c r="C501" s="55">
        <v>359884.8</v>
      </c>
      <c r="D501" s="27">
        <v>-1945.0</v>
      </c>
      <c r="E501" s="40"/>
    </row>
    <row r="502" hidden="1">
      <c r="A502" s="36" t="s">
        <v>2554</v>
      </c>
      <c r="B502" s="41">
        <v>21.69999999999709</v>
      </c>
      <c r="C502" s="58">
        <v>-423.29999999998836</v>
      </c>
      <c r="D502" s="59">
        <v>-444.99999999998545</v>
      </c>
      <c r="E502" s="44"/>
    </row>
    <row r="503" hidden="1"/>
    <row r="504" hidden="1"/>
    <row r="505" hidden="1">
      <c r="A505" s="5" t="s">
        <v>3208</v>
      </c>
      <c r="B505" s="6"/>
      <c r="C505" s="6"/>
      <c r="D505" s="6"/>
      <c r="E505" s="7"/>
    </row>
    <row r="506" hidden="1">
      <c r="A506" s="10"/>
      <c r="B506" s="11"/>
      <c r="C506" s="11"/>
      <c r="D506" s="11"/>
      <c r="E506" s="12"/>
    </row>
    <row r="507" hidden="1">
      <c r="A507" s="5" t="s">
        <v>2526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13">
        <v>45635.0</v>
      </c>
      <c r="B509" s="6"/>
      <c r="C509" s="50" t="s">
        <v>2527</v>
      </c>
      <c r="D509" s="15">
        <v>45641.0</v>
      </c>
      <c r="E509" s="7"/>
    </row>
    <row r="510" hidden="1">
      <c r="A510" s="10"/>
      <c r="B510" s="11"/>
      <c r="C510" s="16"/>
      <c r="D510" s="11"/>
      <c r="E510" s="12"/>
    </row>
    <row r="511" hidden="1">
      <c r="A511" s="51" t="s">
        <v>3211</v>
      </c>
      <c r="B511" s="7"/>
      <c r="C511" s="16"/>
      <c r="D511" s="52" t="s">
        <v>3212</v>
      </c>
      <c r="E511" s="7"/>
    </row>
    <row r="512" hidden="1">
      <c r="A512" s="10"/>
      <c r="B512" s="12"/>
      <c r="C512" s="16"/>
      <c r="D512" s="11"/>
      <c r="E512" s="12"/>
    </row>
    <row r="513" hidden="1">
      <c r="A513" s="19" t="s">
        <v>2528</v>
      </c>
      <c r="B513" s="6"/>
      <c r="C513" s="6"/>
      <c r="D513" s="6"/>
      <c r="E513" s="7"/>
    </row>
    <row r="514" hidden="1">
      <c r="A514" s="20" t="s">
        <v>2529</v>
      </c>
      <c r="B514" s="21" t="s">
        <v>2530</v>
      </c>
      <c r="C514" s="22" t="s">
        <v>2531</v>
      </c>
      <c r="D514" s="21" t="s">
        <v>2532</v>
      </c>
      <c r="E514" s="23" t="s">
        <v>13</v>
      </c>
    </row>
    <row r="515" hidden="1">
      <c r="A515" s="53" t="s">
        <v>2533</v>
      </c>
      <c r="B515" s="25">
        <v>41939.0</v>
      </c>
      <c r="C515" s="26">
        <v>41942.0</v>
      </c>
      <c r="D515" s="27">
        <v>3.0</v>
      </c>
      <c r="E515" s="40"/>
    </row>
    <row r="516" hidden="1">
      <c r="A516" s="53" t="s">
        <v>2535</v>
      </c>
      <c r="B516" s="29">
        <v>24536.0</v>
      </c>
      <c r="C516" s="26">
        <v>19211.0</v>
      </c>
      <c r="D516" s="27">
        <v>-5325.0</v>
      </c>
      <c r="E516" s="48" t="s">
        <v>6098</v>
      </c>
    </row>
    <row r="517" hidden="1">
      <c r="A517" s="53" t="s">
        <v>2536</v>
      </c>
      <c r="B517" s="29">
        <v>760.0</v>
      </c>
      <c r="C517" s="26">
        <v>760.0</v>
      </c>
      <c r="D517" s="27">
        <v>0.0</v>
      </c>
      <c r="E517" s="40"/>
    </row>
    <row r="518" hidden="1">
      <c r="A518" s="53" t="s">
        <v>2538</v>
      </c>
      <c r="B518" s="29">
        <v>1020.0</v>
      </c>
      <c r="C518" s="26">
        <v>1020.0</v>
      </c>
      <c r="D518" s="27">
        <v>0.0</v>
      </c>
      <c r="E518" s="40"/>
    </row>
    <row r="519" hidden="1">
      <c r="A519" s="31" t="s">
        <v>2540</v>
      </c>
      <c r="B519" s="29">
        <v>0.0</v>
      </c>
      <c r="C519" s="26"/>
      <c r="D519" s="27">
        <v>0.0</v>
      </c>
      <c r="E519" s="40"/>
    </row>
    <row r="520" hidden="1">
      <c r="A520" s="31" t="s">
        <v>2541</v>
      </c>
      <c r="B520" s="29">
        <v>0.0</v>
      </c>
      <c r="C520" s="26"/>
      <c r="D520" s="27">
        <v>0.0</v>
      </c>
      <c r="E520" s="40"/>
    </row>
    <row r="521" hidden="1">
      <c r="A521" s="31" t="s">
        <v>2543</v>
      </c>
      <c r="B521" s="29">
        <v>7920.0</v>
      </c>
      <c r="C521" s="26">
        <v>7000.0</v>
      </c>
      <c r="D521" s="27">
        <v>-920.0</v>
      </c>
      <c r="E521" s="48" t="s">
        <v>6099</v>
      </c>
    </row>
    <row r="522" hidden="1">
      <c r="A522" s="31" t="s">
        <v>2545</v>
      </c>
      <c r="B522" s="29">
        <v>2840.0</v>
      </c>
      <c r="C522" s="26">
        <v>3760.0</v>
      </c>
      <c r="D522" s="27">
        <v>920.0</v>
      </c>
      <c r="E522" s="40"/>
    </row>
    <row r="523" hidden="1">
      <c r="A523" s="54" t="s">
        <v>2546</v>
      </c>
      <c r="B523" s="29">
        <v>117349.0</v>
      </c>
      <c r="C523" s="29">
        <v>117349.0</v>
      </c>
      <c r="D523" s="27">
        <v>0.0</v>
      </c>
      <c r="E523" s="40"/>
    </row>
    <row r="524" hidden="1">
      <c r="A524" s="54" t="s">
        <v>2547</v>
      </c>
      <c r="B524" s="29">
        <v>33356.0</v>
      </c>
      <c r="C524" s="55">
        <v>33356.0</v>
      </c>
      <c r="D524" s="27">
        <v>0.0</v>
      </c>
      <c r="E524" s="40"/>
    </row>
    <row r="525" hidden="1">
      <c r="A525" s="54" t="s">
        <v>2548</v>
      </c>
      <c r="B525" s="29">
        <v>87221.0</v>
      </c>
      <c r="C525" s="55">
        <v>86658.0</v>
      </c>
      <c r="D525" s="27">
        <v>-563.0</v>
      </c>
      <c r="E525" s="40"/>
    </row>
    <row r="526" hidden="1">
      <c r="A526" s="54" t="s">
        <v>2549</v>
      </c>
      <c r="B526" s="29">
        <v>78943.0</v>
      </c>
      <c r="C526" s="55">
        <v>78943.0</v>
      </c>
      <c r="D526" s="27">
        <v>0.0</v>
      </c>
      <c r="E526" s="40"/>
    </row>
    <row r="527" hidden="1">
      <c r="A527" s="54" t="s">
        <v>2551</v>
      </c>
      <c r="B527" s="29">
        <v>1934.0</v>
      </c>
      <c r="C527" s="55">
        <v>3143.0</v>
      </c>
      <c r="D527" s="27">
        <v>1209.0</v>
      </c>
      <c r="E527" s="40"/>
    </row>
    <row r="528" hidden="1">
      <c r="A528" s="54" t="s">
        <v>2552</v>
      </c>
      <c r="B528" s="29">
        <v>16341.0</v>
      </c>
      <c r="C528" s="55">
        <v>16341.0</v>
      </c>
      <c r="D528" s="27">
        <v>0.0</v>
      </c>
      <c r="E528" s="40"/>
    </row>
    <row r="529" hidden="1">
      <c r="A529" s="35" t="s">
        <v>2553</v>
      </c>
      <c r="B529" s="29">
        <v>397849.0</v>
      </c>
      <c r="C529" s="55">
        <v>397286.0</v>
      </c>
      <c r="D529" s="27">
        <v>-563.0</v>
      </c>
      <c r="E529" s="40"/>
    </row>
    <row r="530" hidden="1">
      <c r="A530" s="36" t="s">
        <v>2554</v>
      </c>
      <c r="B530" s="41">
        <v>-31.0</v>
      </c>
      <c r="C530" s="58">
        <v>-4144.0</v>
      </c>
      <c r="D530" s="59">
        <v>-4113.0</v>
      </c>
      <c r="E530" s="44"/>
    </row>
    <row r="531" hidden="1"/>
    <row r="532" hidden="1"/>
    <row r="533" hidden="1">
      <c r="A533" s="5" t="s">
        <v>3208</v>
      </c>
      <c r="B533" s="6"/>
      <c r="C533" s="6"/>
      <c r="D533" s="6"/>
      <c r="E533" s="7"/>
    </row>
    <row r="534" hidden="1">
      <c r="A534" s="10"/>
      <c r="B534" s="11"/>
      <c r="C534" s="11"/>
      <c r="D534" s="11"/>
      <c r="E534" s="12"/>
    </row>
    <row r="535" hidden="1">
      <c r="A535" s="5" t="s">
        <v>2526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13">
        <v>45642.0</v>
      </c>
      <c r="B537" s="6"/>
      <c r="C537" s="50" t="s">
        <v>2527</v>
      </c>
      <c r="D537" s="15">
        <v>45648.0</v>
      </c>
      <c r="E537" s="7"/>
    </row>
    <row r="538" hidden="1">
      <c r="A538" s="10"/>
      <c r="B538" s="11"/>
      <c r="C538" s="16"/>
      <c r="D538" s="11"/>
      <c r="E538" s="12"/>
    </row>
    <row r="539" hidden="1">
      <c r="A539" s="51" t="s">
        <v>3211</v>
      </c>
      <c r="B539" s="7"/>
      <c r="C539" s="16"/>
      <c r="D539" s="52" t="s">
        <v>3212</v>
      </c>
      <c r="E539" s="7"/>
    </row>
    <row r="540" hidden="1">
      <c r="A540" s="10"/>
      <c r="B540" s="12"/>
      <c r="C540" s="16"/>
      <c r="D540" s="11"/>
      <c r="E540" s="12"/>
    </row>
    <row r="541" hidden="1">
      <c r="A541" s="19" t="s">
        <v>2528</v>
      </c>
      <c r="B541" s="6"/>
      <c r="C541" s="6"/>
      <c r="D541" s="6"/>
      <c r="E541" s="7"/>
    </row>
    <row r="542" hidden="1">
      <c r="A542" s="20" t="s">
        <v>2529</v>
      </c>
      <c r="B542" s="21" t="s">
        <v>2530</v>
      </c>
      <c r="C542" s="22" t="s">
        <v>2531</v>
      </c>
      <c r="D542" s="21" t="s">
        <v>2532</v>
      </c>
      <c r="E542" s="23" t="s">
        <v>13</v>
      </c>
    </row>
    <row r="543" hidden="1">
      <c r="A543" s="53" t="s">
        <v>2533</v>
      </c>
      <c r="B543" s="25">
        <v>36613.0</v>
      </c>
      <c r="C543" s="26">
        <v>36115.0</v>
      </c>
      <c r="D543" s="27">
        <v>-498.0</v>
      </c>
      <c r="E543" s="40"/>
    </row>
    <row r="544" hidden="1">
      <c r="A544" s="53" t="s">
        <v>2535</v>
      </c>
      <c r="B544" s="29">
        <v>19451.0</v>
      </c>
      <c r="C544" s="26">
        <v>19451.0</v>
      </c>
      <c r="D544" s="27">
        <v>0.0</v>
      </c>
      <c r="E544" s="48"/>
    </row>
    <row r="545" hidden="1">
      <c r="A545" s="53" t="s">
        <v>2536</v>
      </c>
      <c r="B545" s="29">
        <v>0.0</v>
      </c>
      <c r="C545" s="26"/>
      <c r="D545" s="27">
        <v>0.0</v>
      </c>
      <c r="E545" s="40"/>
    </row>
    <row r="546" hidden="1">
      <c r="A546" s="53" t="s">
        <v>2538</v>
      </c>
      <c r="B546" s="29">
        <v>1000.0</v>
      </c>
      <c r="C546" s="26">
        <v>1000.0</v>
      </c>
      <c r="D546" s="27">
        <v>0.0</v>
      </c>
      <c r="E546" s="40"/>
    </row>
    <row r="547" hidden="1">
      <c r="A547" s="31" t="s">
        <v>2540</v>
      </c>
      <c r="B547" s="29">
        <v>0.0</v>
      </c>
      <c r="C547" s="26"/>
      <c r="D547" s="27">
        <v>0.0</v>
      </c>
      <c r="E547" s="40"/>
    </row>
    <row r="548" hidden="1">
      <c r="A548" s="31" t="s">
        <v>2541</v>
      </c>
      <c r="B548" s="29">
        <v>108.0</v>
      </c>
      <c r="C548" s="26">
        <v>108.0</v>
      </c>
      <c r="D548" s="27">
        <v>0.0</v>
      </c>
      <c r="E548" s="40"/>
    </row>
    <row r="549" hidden="1">
      <c r="A549" s="31" t="s">
        <v>2543</v>
      </c>
      <c r="B549" s="29">
        <v>3654.0</v>
      </c>
      <c r="C549" s="26">
        <v>3654.0</v>
      </c>
      <c r="D549" s="27">
        <v>0.0</v>
      </c>
      <c r="E549" s="48"/>
    </row>
    <row r="550" hidden="1">
      <c r="A550" s="31" t="s">
        <v>2545</v>
      </c>
      <c r="B550" s="29">
        <v>3600.0</v>
      </c>
      <c r="C550" s="26">
        <v>3320.0</v>
      </c>
      <c r="D550" s="27">
        <v>-280.0</v>
      </c>
      <c r="E550" s="40"/>
    </row>
    <row r="551" hidden="1">
      <c r="A551" s="54" t="s">
        <v>2546</v>
      </c>
      <c r="B551" s="29">
        <v>102051.0</v>
      </c>
      <c r="C551" s="29">
        <v>102051.0</v>
      </c>
      <c r="D551" s="27">
        <v>0.0</v>
      </c>
      <c r="E551" s="40"/>
    </row>
    <row r="552" hidden="1">
      <c r="A552" s="54" t="s">
        <v>2547</v>
      </c>
      <c r="B552" s="29">
        <v>44934.0</v>
      </c>
      <c r="C552" s="55">
        <v>44934.0</v>
      </c>
      <c r="D552" s="27">
        <v>0.0</v>
      </c>
      <c r="E552" s="40"/>
    </row>
    <row r="553" hidden="1">
      <c r="A553" s="54" t="s">
        <v>2548</v>
      </c>
      <c r="B553" s="29">
        <v>70795.0</v>
      </c>
      <c r="C553" s="55">
        <v>70466.0</v>
      </c>
      <c r="D553" s="27">
        <v>-329.0</v>
      </c>
      <c r="E553" s="40"/>
    </row>
    <row r="554" hidden="1">
      <c r="A554" s="54" t="s">
        <v>2549</v>
      </c>
      <c r="B554" s="29">
        <v>65836.0</v>
      </c>
      <c r="C554" s="55">
        <v>65836.0</v>
      </c>
      <c r="D554" s="27">
        <v>0.0</v>
      </c>
      <c r="E554" s="40"/>
    </row>
    <row r="555" hidden="1">
      <c r="A555" s="54" t="s">
        <v>2551</v>
      </c>
      <c r="B555" s="29">
        <v>3740.0</v>
      </c>
      <c r="C555" s="55">
        <v>3740.0</v>
      </c>
      <c r="D555" s="27">
        <v>0.0</v>
      </c>
      <c r="E555" s="40"/>
    </row>
    <row r="556" hidden="1">
      <c r="A556" s="54" t="s">
        <v>2552</v>
      </c>
      <c r="B556" s="29">
        <v>15034.0</v>
      </c>
      <c r="C556" s="55">
        <v>14755.0</v>
      </c>
      <c r="D556" s="27">
        <v>-279.0</v>
      </c>
      <c r="E556" s="40"/>
    </row>
    <row r="557" hidden="1">
      <c r="A557" s="35" t="s">
        <v>2553</v>
      </c>
      <c r="B557" s="29">
        <v>351760.5</v>
      </c>
      <c r="C557" s="55">
        <v>351152.5</v>
      </c>
      <c r="D557" s="27">
        <v>-608.0</v>
      </c>
      <c r="E557" s="40"/>
    </row>
    <row r="558" hidden="1">
      <c r="A558" s="36" t="s">
        <v>2554</v>
      </c>
      <c r="B558" s="41">
        <v>21.5</v>
      </c>
      <c r="C558" s="58">
        <v>-477.5</v>
      </c>
      <c r="D558" s="59">
        <v>-499.0</v>
      </c>
      <c r="E558" s="44"/>
    </row>
    <row r="559" hidden="1"/>
    <row r="560" hidden="1"/>
    <row r="561" hidden="1">
      <c r="A561" s="5" t="s">
        <v>3208</v>
      </c>
      <c r="B561" s="6"/>
      <c r="C561" s="6"/>
      <c r="D561" s="6"/>
      <c r="E561" s="7"/>
    </row>
    <row r="562" hidden="1">
      <c r="A562" s="10"/>
      <c r="B562" s="11"/>
      <c r="C562" s="11"/>
      <c r="D562" s="11"/>
      <c r="E562" s="12"/>
    </row>
    <row r="563" hidden="1">
      <c r="A563" s="5" t="s">
        <v>2526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13">
        <v>45649.0</v>
      </c>
      <c r="B565" s="6"/>
      <c r="C565" s="50" t="s">
        <v>2527</v>
      </c>
      <c r="D565" s="15">
        <v>45655.0</v>
      </c>
      <c r="E565" s="7"/>
    </row>
    <row r="566" hidden="1">
      <c r="A566" s="10"/>
      <c r="B566" s="11"/>
      <c r="C566" s="16"/>
      <c r="D566" s="11"/>
      <c r="E566" s="12"/>
    </row>
    <row r="567" hidden="1">
      <c r="A567" s="51" t="s">
        <v>3211</v>
      </c>
      <c r="B567" s="7"/>
      <c r="C567" s="16"/>
      <c r="D567" s="52" t="s">
        <v>3212</v>
      </c>
      <c r="E567" s="7"/>
    </row>
    <row r="568" hidden="1">
      <c r="A568" s="10"/>
      <c r="B568" s="12"/>
      <c r="C568" s="16"/>
      <c r="D568" s="11"/>
      <c r="E568" s="12"/>
    </row>
    <row r="569" hidden="1">
      <c r="A569" s="19" t="s">
        <v>2528</v>
      </c>
      <c r="B569" s="6"/>
      <c r="C569" s="6"/>
      <c r="D569" s="6"/>
      <c r="E569" s="7"/>
    </row>
    <row r="570" hidden="1">
      <c r="A570" s="20" t="s">
        <v>2529</v>
      </c>
      <c r="B570" s="21" t="s">
        <v>2530</v>
      </c>
      <c r="C570" s="22" t="s">
        <v>2531</v>
      </c>
      <c r="D570" s="21" t="s">
        <v>2532</v>
      </c>
      <c r="E570" s="23" t="s">
        <v>13</v>
      </c>
    </row>
    <row r="571" hidden="1">
      <c r="A571" s="53" t="s">
        <v>2533</v>
      </c>
      <c r="B571" s="25">
        <v>34206.0</v>
      </c>
      <c r="C571" s="26">
        <v>34206.0</v>
      </c>
      <c r="D571" s="27">
        <v>0.0</v>
      </c>
      <c r="E571" s="40"/>
    </row>
    <row r="572" hidden="1">
      <c r="A572" s="53" t="s">
        <v>2535</v>
      </c>
      <c r="B572" s="29">
        <v>9875.0</v>
      </c>
      <c r="C572" s="26">
        <v>9875.0</v>
      </c>
      <c r="D572" s="27">
        <v>0.0</v>
      </c>
      <c r="E572" s="48"/>
    </row>
    <row r="573" hidden="1">
      <c r="A573" s="53" t="s">
        <v>2536</v>
      </c>
      <c r="B573" s="29">
        <v>1300.0</v>
      </c>
      <c r="C573" s="26">
        <v>1300.0</v>
      </c>
      <c r="D573" s="27">
        <v>0.0</v>
      </c>
      <c r="E573" s="40"/>
    </row>
    <row r="574" hidden="1">
      <c r="A574" s="53" t="s">
        <v>2538</v>
      </c>
      <c r="B574" s="29">
        <v>499.0</v>
      </c>
      <c r="C574" s="26">
        <v>499.0</v>
      </c>
      <c r="D574" s="27">
        <v>0.0</v>
      </c>
      <c r="E574" s="40"/>
    </row>
    <row r="575" hidden="1">
      <c r="A575" s="31" t="s">
        <v>2540</v>
      </c>
      <c r="B575" s="29">
        <v>0.0</v>
      </c>
      <c r="C575" s="26"/>
      <c r="D575" s="27">
        <v>0.0</v>
      </c>
      <c r="E575" s="40"/>
    </row>
    <row r="576" hidden="1">
      <c r="A576" s="31" t="s">
        <v>2541</v>
      </c>
      <c r="B576" s="29">
        <v>38.0</v>
      </c>
      <c r="C576" s="26">
        <v>38.0</v>
      </c>
      <c r="D576" s="27">
        <v>0.0</v>
      </c>
      <c r="E576" s="40"/>
    </row>
    <row r="577" hidden="1">
      <c r="A577" s="31" t="s">
        <v>2543</v>
      </c>
      <c r="B577" s="29">
        <v>2500.0</v>
      </c>
      <c r="C577" s="26">
        <v>2500.0</v>
      </c>
      <c r="D577" s="27">
        <v>0.0</v>
      </c>
      <c r="E577" s="48"/>
    </row>
    <row r="578" hidden="1">
      <c r="A578" s="31" t="s">
        <v>2545</v>
      </c>
      <c r="B578" s="29">
        <v>2120.0</v>
      </c>
      <c r="C578" s="26">
        <v>2120.0</v>
      </c>
      <c r="D578" s="27">
        <v>0.0</v>
      </c>
      <c r="E578" s="40"/>
    </row>
    <row r="579" hidden="1">
      <c r="A579" s="54" t="s">
        <v>2546</v>
      </c>
      <c r="B579" s="29">
        <v>65186.0</v>
      </c>
      <c r="C579" s="29">
        <v>65186.0</v>
      </c>
      <c r="D579" s="27">
        <v>0.0</v>
      </c>
      <c r="E579" s="40"/>
    </row>
    <row r="580" hidden="1">
      <c r="A580" s="54" t="s">
        <v>2547</v>
      </c>
      <c r="B580" s="29">
        <v>25256.0</v>
      </c>
      <c r="C580" s="55">
        <v>25256.0</v>
      </c>
      <c r="D580" s="27">
        <v>0.0</v>
      </c>
      <c r="E580" s="40"/>
    </row>
    <row r="581" hidden="1">
      <c r="A581" s="54" t="s">
        <v>2548</v>
      </c>
      <c r="B581" s="29">
        <v>57282.0</v>
      </c>
      <c r="C581" s="55">
        <v>56921.0</v>
      </c>
      <c r="D581" s="27">
        <v>-361.0</v>
      </c>
      <c r="E581" s="40"/>
    </row>
    <row r="582" hidden="1">
      <c r="A582" s="54" t="s">
        <v>2549</v>
      </c>
      <c r="B582" s="29">
        <v>38984.5</v>
      </c>
      <c r="C582" s="55">
        <v>38984.5</v>
      </c>
      <c r="D582" s="27">
        <v>0.0</v>
      </c>
      <c r="E582" s="40"/>
    </row>
    <row r="583" hidden="1">
      <c r="A583" s="54" t="s">
        <v>2551</v>
      </c>
      <c r="B583" s="29">
        <v>2909.0</v>
      </c>
      <c r="C583" s="55">
        <v>2909.0</v>
      </c>
      <c r="D583" s="27">
        <v>0.0</v>
      </c>
      <c r="E583" s="40"/>
    </row>
    <row r="584" hidden="1">
      <c r="A584" s="54" t="s">
        <v>2552</v>
      </c>
      <c r="B584" s="29">
        <v>15651.0</v>
      </c>
      <c r="C584" s="55">
        <v>15651.0</v>
      </c>
      <c r="D584" s="27">
        <v>0.0</v>
      </c>
      <c r="E584" s="40"/>
    </row>
    <row r="585" hidden="1">
      <c r="A585" s="35" t="s">
        <v>2553</v>
      </c>
      <c r="B585" s="29">
        <v>240482.0</v>
      </c>
      <c r="C585" s="55">
        <v>240121.0</v>
      </c>
      <c r="D585" s="27">
        <v>-361.0</v>
      </c>
      <c r="E585" s="40"/>
    </row>
    <row r="586" hidden="1">
      <c r="A586" s="36" t="s">
        <v>2554</v>
      </c>
      <c r="B586" s="41">
        <v>-326.5</v>
      </c>
      <c r="C586" s="58">
        <v>-326.5</v>
      </c>
      <c r="D586" s="59">
        <v>0.0</v>
      </c>
      <c r="E586" s="44"/>
    </row>
    <row r="587" hidden="1"/>
    <row r="588" hidden="1"/>
    <row r="589" hidden="1">
      <c r="A589" s="5" t="s">
        <v>3208</v>
      </c>
      <c r="B589" s="6"/>
      <c r="C589" s="6"/>
      <c r="D589" s="6"/>
      <c r="E589" s="7"/>
    </row>
    <row r="590" hidden="1">
      <c r="A590" s="10"/>
      <c r="B590" s="11"/>
      <c r="C590" s="11"/>
      <c r="D590" s="11"/>
      <c r="E590" s="12"/>
    </row>
    <row r="591" hidden="1">
      <c r="A591" s="5" t="s">
        <v>2526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13">
        <v>45649.0</v>
      </c>
      <c r="B593" s="6"/>
      <c r="C593" s="50" t="s">
        <v>2527</v>
      </c>
      <c r="D593" s="15">
        <v>45655.0</v>
      </c>
      <c r="E593" s="7"/>
    </row>
    <row r="594" hidden="1">
      <c r="A594" s="10"/>
      <c r="B594" s="11"/>
      <c r="C594" s="16"/>
      <c r="D594" s="11"/>
      <c r="E594" s="12"/>
    </row>
    <row r="595" hidden="1">
      <c r="A595" s="51" t="s">
        <v>3211</v>
      </c>
      <c r="B595" s="7"/>
      <c r="C595" s="16"/>
      <c r="D595" s="52" t="s">
        <v>3212</v>
      </c>
      <c r="E595" s="7"/>
    </row>
    <row r="596" hidden="1">
      <c r="A596" s="10"/>
      <c r="B596" s="12"/>
      <c r="C596" s="16"/>
      <c r="D596" s="11"/>
      <c r="E596" s="12"/>
    </row>
    <row r="597" hidden="1">
      <c r="A597" s="19" t="s">
        <v>2528</v>
      </c>
      <c r="B597" s="6"/>
      <c r="C597" s="6"/>
      <c r="D597" s="6"/>
      <c r="E597" s="7"/>
    </row>
    <row r="598" hidden="1">
      <c r="A598" s="20" t="s">
        <v>2529</v>
      </c>
      <c r="B598" s="21" t="s">
        <v>2530</v>
      </c>
      <c r="C598" s="22" t="s">
        <v>2531</v>
      </c>
      <c r="D598" s="21" t="s">
        <v>2532</v>
      </c>
      <c r="E598" s="23" t="s">
        <v>13</v>
      </c>
    </row>
    <row r="599" hidden="1">
      <c r="A599" s="53" t="s">
        <v>2533</v>
      </c>
      <c r="B599" s="25">
        <v>34206.0</v>
      </c>
      <c r="C599" s="26">
        <v>34206.0</v>
      </c>
      <c r="D599" s="27">
        <v>0.0</v>
      </c>
      <c r="E599" s="40"/>
    </row>
    <row r="600" hidden="1">
      <c r="A600" s="53" t="s">
        <v>2535</v>
      </c>
      <c r="B600" s="29">
        <v>9875.0</v>
      </c>
      <c r="C600" s="26">
        <v>9875.0</v>
      </c>
      <c r="D600" s="27">
        <v>0.0</v>
      </c>
      <c r="E600" s="48"/>
    </row>
    <row r="601" hidden="1">
      <c r="A601" s="53" t="s">
        <v>2536</v>
      </c>
      <c r="B601" s="29">
        <v>1300.0</v>
      </c>
      <c r="C601" s="26">
        <v>1300.0</v>
      </c>
      <c r="D601" s="27">
        <v>0.0</v>
      </c>
      <c r="E601" s="40"/>
    </row>
    <row r="602" hidden="1">
      <c r="A602" s="53" t="s">
        <v>2538</v>
      </c>
      <c r="B602" s="29">
        <v>499.0</v>
      </c>
      <c r="C602" s="26">
        <v>499.0</v>
      </c>
      <c r="D602" s="27">
        <v>0.0</v>
      </c>
      <c r="E602" s="40"/>
    </row>
    <row r="603" hidden="1">
      <c r="A603" s="31" t="s">
        <v>2540</v>
      </c>
      <c r="B603" s="29">
        <v>0.0</v>
      </c>
      <c r="C603" s="26"/>
      <c r="D603" s="27">
        <v>0.0</v>
      </c>
      <c r="E603" s="40"/>
    </row>
    <row r="604" hidden="1">
      <c r="A604" s="31" t="s">
        <v>2541</v>
      </c>
      <c r="B604" s="29">
        <v>38.0</v>
      </c>
      <c r="C604" s="26">
        <v>38.0</v>
      </c>
      <c r="D604" s="27">
        <v>0.0</v>
      </c>
      <c r="E604" s="40"/>
    </row>
    <row r="605" hidden="1">
      <c r="A605" s="31" t="s">
        <v>2543</v>
      </c>
      <c r="B605" s="29">
        <v>2500.0</v>
      </c>
      <c r="C605" s="26">
        <v>2500.0</v>
      </c>
      <c r="D605" s="27">
        <v>0.0</v>
      </c>
      <c r="E605" s="28" t="s">
        <v>6100</v>
      </c>
    </row>
    <row r="606" hidden="1">
      <c r="A606" s="31" t="s">
        <v>2545</v>
      </c>
      <c r="B606" s="29">
        <v>2120.0</v>
      </c>
      <c r="C606" s="26">
        <v>2120.0</v>
      </c>
      <c r="D606" s="27">
        <v>0.0</v>
      </c>
      <c r="E606" s="40"/>
    </row>
    <row r="607" hidden="1">
      <c r="A607" s="54" t="s">
        <v>2546</v>
      </c>
      <c r="B607" s="29">
        <v>65186.0</v>
      </c>
      <c r="C607" s="29">
        <v>65186.0</v>
      </c>
      <c r="D607" s="27">
        <v>0.0</v>
      </c>
      <c r="E607" s="40"/>
    </row>
    <row r="608" hidden="1">
      <c r="A608" s="54" t="s">
        <v>2547</v>
      </c>
      <c r="B608" s="29">
        <v>25256.0</v>
      </c>
      <c r="C608" s="55">
        <v>25256.0</v>
      </c>
      <c r="D608" s="27">
        <v>0.0</v>
      </c>
      <c r="E608" s="40"/>
    </row>
    <row r="609" hidden="1">
      <c r="A609" s="54" t="s">
        <v>2548</v>
      </c>
      <c r="B609" s="29">
        <v>57282.0</v>
      </c>
      <c r="C609" s="55">
        <v>56921.0</v>
      </c>
      <c r="D609" s="27">
        <v>-361.0</v>
      </c>
      <c r="E609" s="40"/>
    </row>
    <row r="610" hidden="1">
      <c r="A610" s="54" t="s">
        <v>2549</v>
      </c>
      <c r="B610" s="29">
        <v>38984.5</v>
      </c>
      <c r="C610" s="55">
        <v>38984.5</v>
      </c>
      <c r="D610" s="27">
        <v>0.0</v>
      </c>
      <c r="E610" s="40"/>
    </row>
    <row r="611" hidden="1">
      <c r="A611" s="54" t="s">
        <v>2551</v>
      </c>
      <c r="B611" s="29">
        <v>2909.0</v>
      </c>
      <c r="C611" s="55">
        <v>2909.0</v>
      </c>
      <c r="D611" s="27">
        <v>0.0</v>
      </c>
      <c r="E611" s="40"/>
    </row>
    <row r="612" hidden="1">
      <c r="A612" s="54" t="s">
        <v>2552</v>
      </c>
      <c r="B612" s="29">
        <v>15651.0</v>
      </c>
      <c r="C612" s="55">
        <v>15651.0</v>
      </c>
      <c r="D612" s="27">
        <v>0.0</v>
      </c>
      <c r="E612" s="40"/>
    </row>
    <row r="613" hidden="1">
      <c r="A613" s="35" t="s">
        <v>2553</v>
      </c>
      <c r="B613" s="29">
        <v>240482.0</v>
      </c>
      <c r="C613" s="55">
        <v>240121.0</v>
      </c>
      <c r="D613" s="27">
        <v>-361.0</v>
      </c>
      <c r="E613" s="40"/>
    </row>
    <row r="614" hidden="1">
      <c r="A614" s="36" t="s">
        <v>2554</v>
      </c>
      <c r="B614" s="41">
        <v>-326.5</v>
      </c>
      <c r="C614" s="58">
        <v>-326.5</v>
      </c>
      <c r="D614" s="59">
        <v>0.0</v>
      </c>
      <c r="E614" s="44"/>
    </row>
    <row r="615" hidden="1"/>
    <row r="616" hidden="1"/>
    <row r="617" hidden="1">
      <c r="A617" s="5" t="s">
        <v>3208</v>
      </c>
      <c r="B617" s="6"/>
      <c r="C617" s="6"/>
      <c r="D617" s="6"/>
      <c r="E617" s="7"/>
    </row>
    <row r="618" hidden="1">
      <c r="A618" s="10"/>
      <c r="B618" s="11"/>
      <c r="C618" s="11"/>
      <c r="D618" s="11"/>
      <c r="E618" s="12"/>
    </row>
    <row r="619" hidden="1">
      <c r="A619" s="5" t="s">
        <v>2526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13">
        <v>45656.0</v>
      </c>
      <c r="B621" s="6"/>
      <c r="C621" s="50" t="s">
        <v>2527</v>
      </c>
      <c r="D621" s="15">
        <v>45657.0</v>
      </c>
      <c r="E621" s="7"/>
    </row>
    <row r="622" hidden="1">
      <c r="A622" s="10"/>
      <c r="B622" s="11"/>
      <c r="C622" s="16"/>
      <c r="D622" s="11"/>
      <c r="E622" s="12"/>
    </row>
    <row r="623" hidden="1">
      <c r="A623" s="51" t="s">
        <v>3211</v>
      </c>
      <c r="B623" s="7"/>
      <c r="C623" s="16"/>
      <c r="D623" s="52" t="s">
        <v>3213</v>
      </c>
      <c r="E623" s="7"/>
    </row>
    <row r="624" hidden="1">
      <c r="A624" s="10"/>
      <c r="B624" s="12"/>
      <c r="C624" s="16"/>
      <c r="D624" s="11"/>
      <c r="E624" s="12"/>
    </row>
    <row r="625" hidden="1">
      <c r="A625" s="19" t="s">
        <v>2528</v>
      </c>
      <c r="B625" s="6"/>
      <c r="C625" s="6"/>
      <c r="D625" s="6"/>
      <c r="E625" s="7"/>
    </row>
    <row r="626" hidden="1">
      <c r="A626" s="20" t="s">
        <v>2529</v>
      </c>
      <c r="B626" s="21" t="s">
        <v>2530</v>
      </c>
      <c r="C626" s="22" t="s">
        <v>2531</v>
      </c>
      <c r="D626" s="21" t="s">
        <v>2532</v>
      </c>
      <c r="E626" s="23" t="s">
        <v>13</v>
      </c>
    </row>
    <row r="627" hidden="1">
      <c r="A627" s="53" t="s">
        <v>2533</v>
      </c>
      <c r="B627" s="25">
        <v>12148.0</v>
      </c>
      <c r="C627" s="26">
        <v>12150.0</v>
      </c>
      <c r="D627" s="27">
        <v>2.0</v>
      </c>
      <c r="E627" s="40"/>
    </row>
    <row r="628" hidden="1">
      <c r="A628" s="53" t="s">
        <v>2535</v>
      </c>
      <c r="B628" s="29">
        <v>4923.0</v>
      </c>
      <c r="C628" s="26">
        <v>4923.0</v>
      </c>
      <c r="D628" s="27">
        <v>0.0</v>
      </c>
      <c r="E628" s="48"/>
    </row>
    <row r="629" hidden="1">
      <c r="A629" s="53" t="s">
        <v>2536</v>
      </c>
      <c r="B629" s="29">
        <v>280.0</v>
      </c>
      <c r="C629" s="26">
        <v>280.0</v>
      </c>
      <c r="D629" s="27">
        <v>0.0</v>
      </c>
      <c r="E629" s="40"/>
    </row>
    <row r="630" hidden="1">
      <c r="A630" s="53" t="s">
        <v>2538</v>
      </c>
      <c r="B630" s="29">
        <v>500.0</v>
      </c>
      <c r="C630" s="26">
        <v>500.0</v>
      </c>
      <c r="D630" s="27">
        <v>0.0</v>
      </c>
      <c r="E630" s="40"/>
    </row>
    <row r="631" hidden="1">
      <c r="A631" s="31" t="s">
        <v>2540</v>
      </c>
      <c r="B631" s="29">
        <v>135.0</v>
      </c>
      <c r="C631" s="26">
        <v>135.0</v>
      </c>
      <c r="D631" s="27">
        <v>0.0</v>
      </c>
      <c r="E631" s="40"/>
    </row>
    <row r="632" hidden="1">
      <c r="A632" s="31" t="s">
        <v>2541</v>
      </c>
      <c r="B632" s="29">
        <v>115.0</v>
      </c>
      <c r="C632" s="26">
        <v>115.0</v>
      </c>
      <c r="D632" s="27">
        <v>0.0</v>
      </c>
      <c r="E632" s="40"/>
    </row>
    <row r="633" hidden="1">
      <c r="A633" s="31" t="s">
        <v>2543</v>
      </c>
      <c r="B633" s="29">
        <v>0.0</v>
      </c>
      <c r="C633" s="26"/>
      <c r="D633" s="27">
        <v>0.0</v>
      </c>
      <c r="E633" s="28"/>
    </row>
    <row r="634" hidden="1">
      <c r="A634" s="31" t="s">
        <v>2545</v>
      </c>
      <c r="B634" s="29">
        <v>880.0</v>
      </c>
      <c r="C634" s="26">
        <v>880.0</v>
      </c>
      <c r="D634" s="27">
        <v>0.0</v>
      </c>
      <c r="E634" s="40"/>
    </row>
    <row r="635" hidden="1">
      <c r="A635" s="54" t="s">
        <v>2546</v>
      </c>
      <c r="B635" s="29">
        <v>31364.0</v>
      </c>
      <c r="C635" s="29">
        <v>0.0</v>
      </c>
      <c r="D635" s="27">
        <v>-31364.0</v>
      </c>
      <c r="E635" s="40"/>
    </row>
    <row r="636" hidden="1">
      <c r="A636" s="54" t="s">
        <v>2547</v>
      </c>
      <c r="B636" s="29">
        <v>5618.0</v>
      </c>
      <c r="C636" s="55">
        <v>0.0</v>
      </c>
      <c r="D636" s="27">
        <v>-5618.0</v>
      </c>
      <c r="E636" s="40"/>
    </row>
    <row r="637" hidden="1">
      <c r="A637" s="54" t="s">
        <v>2548</v>
      </c>
      <c r="B637" s="29">
        <v>24976.0</v>
      </c>
      <c r="C637" s="55">
        <v>0.0</v>
      </c>
      <c r="D637" s="27">
        <v>-24976.0</v>
      </c>
      <c r="E637" s="40"/>
    </row>
    <row r="638" hidden="1">
      <c r="A638" s="54" t="s">
        <v>2549</v>
      </c>
      <c r="B638" s="29">
        <v>14773.0</v>
      </c>
      <c r="C638" s="55">
        <v>0.0</v>
      </c>
      <c r="D638" s="27">
        <v>-14773.0</v>
      </c>
      <c r="E638" s="40"/>
    </row>
    <row r="639" hidden="1">
      <c r="A639" s="54" t="s">
        <v>2551</v>
      </c>
      <c r="B639" s="29">
        <v>4659.0</v>
      </c>
      <c r="C639" s="55">
        <v>0.0</v>
      </c>
      <c r="D639" s="27">
        <v>-4659.0</v>
      </c>
      <c r="E639" s="40"/>
    </row>
    <row r="640" hidden="1">
      <c r="A640" s="54" t="s">
        <v>2552</v>
      </c>
      <c r="B640" s="29">
        <v>5845.0</v>
      </c>
      <c r="C640" s="55">
        <v>0.0</v>
      </c>
      <c r="D640" s="27">
        <v>-5845.0</v>
      </c>
      <c r="E640" s="40"/>
    </row>
    <row r="641" hidden="1">
      <c r="A641" s="35" t="s">
        <v>2553</v>
      </c>
      <c r="B641" s="29">
        <v>100371.0</v>
      </c>
      <c r="C641" s="55">
        <v>0.0</v>
      </c>
      <c r="D641" s="27">
        <v>-100371.0</v>
      </c>
      <c r="E641" s="40"/>
    </row>
    <row r="642" hidden="1">
      <c r="A642" s="36" t="s">
        <v>2554</v>
      </c>
      <c r="B642" s="41">
        <v>0.0</v>
      </c>
      <c r="C642" s="58">
        <v>18983.0</v>
      </c>
      <c r="D642" s="59">
        <v>18983.0</v>
      </c>
      <c r="E642" s="44"/>
    </row>
    <row r="643" hidden="1"/>
    <row r="644" hidden="1"/>
    <row r="645" hidden="1">
      <c r="A645" s="5" t="s">
        <v>3208</v>
      </c>
      <c r="B645" s="6"/>
      <c r="C645" s="6"/>
      <c r="D645" s="6"/>
      <c r="E645" s="7"/>
    </row>
    <row r="646" hidden="1">
      <c r="A646" s="10"/>
      <c r="B646" s="11"/>
      <c r="C646" s="11"/>
      <c r="D646" s="11"/>
      <c r="E646" s="12"/>
    </row>
    <row r="647" hidden="1">
      <c r="A647" s="5" t="s">
        <v>2526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13">
        <v>45656.0</v>
      </c>
      <c r="B649" s="6"/>
      <c r="C649" s="50" t="s">
        <v>2527</v>
      </c>
      <c r="D649" s="15">
        <v>45657.0</v>
      </c>
      <c r="E649" s="7"/>
    </row>
    <row r="650" hidden="1">
      <c r="A650" s="10"/>
      <c r="B650" s="11"/>
      <c r="C650" s="16"/>
      <c r="D650" s="11"/>
      <c r="E650" s="12"/>
    </row>
    <row r="651" hidden="1">
      <c r="A651" s="51" t="s">
        <v>3211</v>
      </c>
      <c r="B651" s="7"/>
      <c r="C651" s="16"/>
      <c r="D651" s="52" t="s">
        <v>3213</v>
      </c>
      <c r="E651" s="7"/>
    </row>
    <row r="652" hidden="1">
      <c r="A652" s="10"/>
      <c r="B652" s="12"/>
      <c r="C652" s="16"/>
      <c r="D652" s="11"/>
      <c r="E652" s="12"/>
    </row>
    <row r="653" hidden="1">
      <c r="A653" s="19" t="s">
        <v>2528</v>
      </c>
      <c r="B653" s="6"/>
      <c r="C653" s="6"/>
      <c r="D653" s="6"/>
      <c r="E653" s="7"/>
    </row>
    <row r="654" hidden="1">
      <c r="A654" s="20" t="s">
        <v>2529</v>
      </c>
      <c r="B654" s="21" t="s">
        <v>2530</v>
      </c>
      <c r="C654" s="22" t="s">
        <v>2531</v>
      </c>
      <c r="D654" s="21" t="s">
        <v>2532</v>
      </c>
      <c r="E654" s="23" t="s">
        <v>13</v>
      </c>
    </row>
    <row r="655" hidden="1">
      <c r="A655" s="53" t="s">
        <v>2533</v>
      </c>
      <c r="B655" s="25">
        <v>12148.0</v>
      </c>
      <c r="C655" s="26">
        <v>12150.0</v>
      </c>
      <c r="D655" s="27">
        <v>2.0</v>
      </c>
      <c r="E655" s="40"/>
    </row>
    <row r="656" hidden="1">
      <c r="A656" s="53" t="s">
        <v>2535</v>
      </c>
      <c r="B656" s="29">
        <v>4923.0</v>
      </c>
      <c r="C656" s="26">
        <v>4923.0</v>
      </c>
      <c r="D656" s="27">
        <v>0.0</v>
      </c>
      <c r="E656" s="48"/>
    </row>
    <row r="657" hidden="1">
      <c r="A657" s="53" t="s">
        <v>2536</v>
      </c>
      <c r="B657" s="29">
        <v>280.0</v>
      </c>
      <c r="C657" s="26">
        <v>280.0</v>
      </c>
      <c r="D657" s="27">
        <v>0.0</v>
      </c>
      <c r="E657" s="40"/>
    </row>
    <row r="658" hidden="1">
      <c r="A658" s="53" t="s">
        <v>2538</v>
      </c>
      <c r="B658" s="29">
        <v>500.0</v>
      </c>
      <c r="C658" s="26">
        <v>500.0</v>
      </c>
      <c r="D658" s="27">
        <v>0.0</v>
      </c>
      <c r="E658" s="40"/>
    </row>
    <row r="659" hidden="1">
      <c r="A659" s="31" t="s">
        <v>2540</v>
      </c>
      <c r="B659" s="29">
        <v>135.0</v>
      </c>
      <c r="C659" s="26">
        <v>135.0</v>
      </c>
      <c r="D659" s="27">
        <v>0.0</v>
      </c>
      <c r="E659" s="40"/>
    </row>
    <row r="660" hidden="1">
      <c r="A660" s="31" t="s">
        <v>2541</v>
      </c>
      <c r="B660" s="29">
        <v>115.0</v>
      </c>
      <c r="C660" s="26">
        <v>115.0</v>
      </c>
      <c r="D660" s="27">
        <v>0.0</v>
      </c>
      <c r="E660" s="40"/>
    </row>
    <row r="661" hidden="1">
      <c r="A661" s="31" t="s">
        <v>2543</v>
      </c>
      <c r="B661" s="29">
        <v>0.0</v>
      </c>
      <c r="C661" s="26"/>
      <c r="D661" s="27">
        <v>0.0</v>
      </c>
      <c r="E661" s="28"/>
    </row>
    <row r="662" hidden="1">
      <c r="A662" s="31" t="s">
        <v>2545</v>
      </c>
      <c r="B662" s="29">
        <v>880.0</v>
      </c>
      <c r="C662" s="26">
        <v>880.0</v>
      </c>
      <c r="D662" s="27">
        <v>0.0</v>
      </c>
      <c r="E662" s="40"/>
    </row>
    <row r="663" hidden="1">
      <c r="A663" s="54" t="s">
        <v>2546</v>
      </c>
      <c r="B663" s="29">
        <v>31364.0</v>
      </c>
      <c r="C663" s="29">
        <v>30891.0</v>
      </c>
      <c r="D663" s="27">
        <v>-473.0</v>
      </c>
      <c r="E663" s="40"/>
    </row>
    <row r="664" hidden="1">
      <c r="A664" s="54" t="s">
        <v>2547</v>
      </c>
      <c r="B664" s="29">
        <v>5618.0</v>
      </c>
      <c r="C664" s="55">
        <v>5618.0</v>
      </c>
      <c r="D664" s="27">
        <v>0.0</v>
      </c>
      <c r="E664" s="40"/>
    </row>
    <row r="665" hidden="1">
      <c r="A665" s="54" t="s">
        <v>2548</v>
      </c>
      <c r="B665" s="29">
        <v>24976.0</v>
      </c>
      <c r="C665" s="55">
        <v>24976.0</v>
      </c>
      <c r="D665" s="27">
        <v>0.0</v>
      </c>
      <c r="E665" s="40"/>
    </row>
    <row r="666" hidden="1">
      <c r="A666" s="54" t="s">
        <v>2549</v>
      </c>
      <c r="B666" s="29">
        <v>14773.0</v>
      </c>
      <c r="C666" s="55">
        <v>14773.0</v>
      </c>
      <c r="D666" s="27">
        <v>0.0</v>
      </c>
      <c r="E666" s="40"/>
    </row>
    <row r="667" hidden="1">
      <c r="A667" s="54" t="s">
        <v>2551</v>
      </c>
      <c r="B667" s="29">
        <v>4659.0</v>
      </c>
      <c r="C667" s="55">
        <v>4659.0</v>
      </c>
      <c r="D667" s="27">
        <v>0.0</v>
      </c>
      <c r="E667" s="40"/>
    </row>
    <row r="668" hidden="1">
      <c r="A668" s="54" t="s">
        <v>2552</v>
      </c>
      <c r="B668" s="29">
        <v>5845.0</v>
      </c>
      <c r="C668" s="55">
        <v>5845.0</v>
      </c>
      <c r="D668" s="27">
        <v>0.0</v>
      </c>
      <c r="E668" s="40"/>
    </row>
    <row r="669" hidden="1">
      <c r="A669" s="35" t="s">
        <v>2553</v>
      </c>
      <c r="B669" s="29">
        <v>100371.0</v>
      </c>
      <c r="C669" s="55">
        <v>99898.0</v>
      </c>
      <c r="D669" s="27">
        <v>-473.0</v>
      </c>
      <c r="E669" s="40"/>
    </row>
    <row r="670" hidden="1">
      <c r="A670" s="36" t="s">
        <v>2554</v>
      </c>
      <c r="B670" s="41">
        <v>0.0</v>
      </c>
      <c r="C670" s="58">
        <v>2.0</v>
      </c>
      <c r="D670" s="59">
        <v>2.0</v>
      </c>
      <c r="E670" s="44"/>
    </row>
    <row r="671" hidden="1"/>
    <row r="672" hidden="1"/>
    <row r="673" hidden="1">
      <c r="A673" s="5" t="s">
        <v>3208</v>
      </c>
      <c r="B673" s="6"/>
      <c r="C673" s="6"/>
      <c r="D673" s="6"/>
      <c r="E673" s="7"/>
    </row>
    <row r="674" hidden="1">
      <c r="A674" s="10"/>
      <c r="B674" s="11"/>
      <c r="C674" s="11"/>
      <c r="D674" s="11"/>
      <c r="E674" s="12"/>
    </row>
    <row r="675" hidden="1">
      <c r="A675" s="5" t="s">
        <v>2526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13">
        <v>45658.0</v>
      </c>
      <c r="B677" s="6"/>
      <c r="C677" s="50" t="s">
        <v>2527</v>
      </c>
      <c r="D677" s="15">
        <v>45662.0</v>
      </c>
      <c r="E677" s="7"/>
    </row>
    <row r="678" hidden="1">
      <c r="A678" s="10"/>
      <c r="B678" s="11"/>
      <c r="C678" s="16"/>
      <c r="D678" s="11"/>
      <c r="E678" s="12"/>
    </row>
    <row r="679" hidden="1">
      <c r="A679" s="51" t="s">
        <v>3214</v>
      </c>
      <c r="B679" s="7"/>
      <c r="C679" s="16"/>
      <c r="D679" s="52" t="s">
        <v>3212</v>
      </c>
      <c r="E679" s="7"/>
    </row>
    <row r="680" hidden="1">
      <c r="A680" s="10"/>
      <c r="B680" s="12"/>
      <c r="C680" s="16"/>
      <c r="D680" s="11"/>
      <c r="E680" s="12"/>
    </row>
    <row r="681" hidden="1">
      <c r="A681" s="19" t="s">
        <v>2528</v>
      </c>
      <c r="B681" s="6"/>
      <c r="C681" s="6"/>
      <c r="D681" s="6"/>
      <c r="E681" s="7"/>
    </row>
    <row r="682" hidden="1">
      <c r="A682" s="20" t="s">
        <v>2529</v>
      </c>
      <c r="B682" s="21" t="s">
        <v>2530</v>
      </c>
      <c r="C682" s="22" t="s">
        <v>2531</v>
      </c>
      <c r="D682" s="21" t="s">
        <v>2532</v>
      </c>
      <c r="E682" s="23" t="s">
        <v>13</v>
      </c>
    </row>
    <row r="683" hidden="1">
      <c r="A683" s="53" t="s">
        <v>2533</v>
      </c>
      <c r="B683" s="25">
        <v>29053.0</v>
      </c>
      <c r="C683" s="26">
        <v>29055.0</v>
      </c>
      <c r="D683" s="27">
        <v>2.0</v>
      </c>
      <c r="E683" s="40"/>
    </row>
    <row r="684" hidden="1">
      <c r="A684" s="53" t="s">
        <v>2535</v>
      </c>
      <c r="B684" s="29">
        <v>15937.0</v>
      </c>
      <c r="C684" s="26">
        <v>15937.0</v>
      </c>
      <c r="D684" s="27">
        <v>0.0</v>
      </c>
      <c r="E684" s="48"/>
    </row>
    <row r="685" hidden="1">
      <c r="A685" s="53" t="s">
        <v>2536</v>
      </c>
      <c r="B685" s="29">
        <v>0.0</v>
      </c>
      <c r="C685" s="26"/>
      <c r="D685" s="27">
        <v>0.0</v>
      </c>
      <c r="E685" s="40"/>
    </row>
    <row r="686" hidden="1">
      <c r="A686" s="53" t="s">
        <v>2538</v>
      </c>
      <c r="B686" s="29">
        <v>499.0</v>
      </c>
      <c r="C686" s="26">
        <v>499.0</v>
      </c>
      <c r="D686" s="27">
        <v>0.0</v>
      </c>
      <c r="E686" s="40"/>
    </row>
    <row r="687" hidden="1">
      <c r="A687" s="31" t="s">
        <v>2540</v>
      </c>
      <c r="B687" s="29">
        <v>0.0</v>
      </c>
      <c r="C687" s="26"/>
      <c r="D687" s="27">
        <v>0.0</v>
      </c>
      <c r="E687" s="40"/>
    </row>
    <row r="688" hidden="1">
      <c r="A688" s="31" t="s">
        <v>2541</v>
      </c>
      <c r="B688" s="29">
        <v>0.0</v>
      </c>
      <c r="C688" s="26"/>
      <c r="D688" s="27">
        <v>0.0</v>
      </c>
      <c r="E688" s="40"/>
    </row>
    <row r="689" hidden="1">
      <c r="A689" s="31" t="s">
        <v>2543</v>
      </c>
      <c r="B689" s="29">
        <v>150.0</v>
      </c>
      <c r="C689" s="26">
        <v>150.0</v>
      </c>
      <c r="D689" s="27">
        <v>0.0</v>
      </c>
      <c r="E689" s="28"/>
    </row>
    <row r="690" hidden="1">
      <c r="A690" s="31" t="s">
        <v>2545</v>
      </c>
      <c r="B690" s="29">
        <v>2920.0</v>
      </c>
      <c r="C690" s="26">
        <v>2920.0</v>
      </c>
      <c r="D690" s="27">
        <v>0.0</v>
      </c>
      <c r="E690" s="40"/>
    </row>
    <row r="691" hidden="1">
      <c r="A691" s="54" t="s">
        <v>2546</v>
      </c>
      <c r="B691" s="29">
        <v>92542.0</v>
      </c>
      <c r="C691" s="29">
        <v>92542.0</v>
      </c>
      <c r="D691" s="27">
        <v>0.0</v>
      </c>
      <c r="E691" s="40"/>
    </row>
    <row r="692" hidden="1">
      <c r="A692" s="54" t="s">
        <v>2547</v>
      </c>
      <c r="B692" s="29">
        <v>20828.0</v>
      </c>
      <c r="C692" s="55">
        <v>20828.0</v>
      </c>
      <c r="D692" s="27">
        <v>0.0</v>
      </c>
      <c r="E692" s="40"/>
    </row>
    <row r="693" hidden="1">
      <c r="A693" s="54" t="s">
        <v>2548</v>
      </c>
      <c r="B693" s="29">
        <v>52061.0</v>
      </c>
      <c r="C693" s="55">
        <v>52061.0</v>
      </c>
      <c r="D693" s="27">
        <v>0.0</v>
      </c>
      <c r="E693" s="40"/>
    </row>
    <row r="694" hidden="1">
      <c r="A694" s="54" t="s">
        <v>2549</v>
      </c>
      <c r="B694" s="29">
        <v>45319.5</v>
      </c>
      <c r="C694" s="55">
        <v>45319.5</v>
      </c>
      <c r="D694" s="27">
        <v>0.0</v>
      </c>
      <c r="E694" s="40"/>
    </row>
    <row r="695" hidden="1">
      <c r="A695" s="54" t="s">
        <v>2551</v>
      </c>
      <c r="B695" s="29">
        <v>4572.0</v>
      </c>
      <c r="C695" s="55">
        <v>4572.0</v>
      </c>
      <c r="D695" s="27">
        <v>0.0</v>
      </c>
      <c r="E695" s="40"/>
    </row>
    <row r="696" hidden="1">
      <c r="A696" s="54" t="s">
        <v>2552</v>
      </c>
      <c r="B696" s="29">
        <v>9603.0</v>
      </c>
      <c r="C696" s="55">
        <v>9603.0</v>
      </c>
      <c r="D696" s="27">
        <v>0.0</v>
      </c>
      <c r="E696" s="40"/>
    </row>
    <row r="697" hidden="1">
      <c r="A697" s="35" t="s">
        <v>2553</v>
      </c>
      <c r="B697" s="29">
        <v>263859.5</v>
      </c>
      <c r="C697" s="55">
        <v>263859.5</v>
      </c>
      <c r="D697" s="27">
        <v>0.0</v>
      </c>
      <c r="E697" s="40"/>
    </row>
    <row r="698" hidden="1">
      <c r="A698" s="36" t="s">
        <v>2554</v>
      </c>
      <c r="B698" s="41">
        <v>22.0</v>
      </c>
      <c r="C698" s="58">
        <v>24.0</v>
      </c>
      <c r="D698" s="59">
        <v>2.0</v>
      </c>
      <c r="E698" s="44"/>
    </row>
    <row r="699" hidden="1"/>
    <row r="700" hidden="1"/>
    <row r="701" hidden="1">
      <c r="A701" s="5" t="s">
        <v>3208</v>
      </c>
      <c r="B701" s="6"/>
      <c r="C701" s="6"/>
      <c r="D701" s="6"/>
      <c r="E701" s="7"/>
    </row>
    <row r="702" hidden="1">
      <c r="A702" s="10"/>
      <c r="B702" s="11"/>
      <c r="C702" s="11"/>
      <c r="D702" s="11"/>
      <c r="E702" s="12"/>
    </row>
    <row r="703" hidden="1">
      <c r="A703" s="5" t="s">
        <v>2526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13">
        <v>45663.0</v>
      </c>
      <c r="B705" s="6"/>
      <c r="C705" s="50" t="s">
        <v>2527</v>
      </c>
      <c r="D705" s="15">
        <v>45669.0</v>
      </c>
      <c r="E705" s="7"/>
    </row>
    <row r="706" hidden="1">
      <c r="A706" s="10"/>
      <c r="B706" s="11"/>
      <c r="C706" s="16"/>
      <c r="D706" s="11"/>
      <c r="E706" s="12"/>
    </row>
    <row r="707" hidden="1">
      <c r="A707" s="51" t="s">
        <v>3211</v>
      </c>
      <c r="B707" s="7"/>
      <c r="C707" s="16"/>
      <c r="D707" s="52" t="s">
        <v>3212</v>
      </c>
      <c r="E707" s="7"/>
    </row>
    <row r="708" hidden="1">
      <c r="A708" s="10"/>
      <c r="B708" s="12"/>
      <c r="C708" s="16"/>
      <c r="D708" s="11"/>
      <c r="E708" s="12"/>
    </row>
    <row r="709" hidden="1">
      <c r="A709" s="19" t="s">
        <v>2528</v>
      </c>
      <c r="B709" s="6"/>
      <c r="C709" s="6"/>
      <c r="D709" s="6"/>
      <c r="E709" s="7"/>
    </row>
    <row r="710" hidden="1">
      <c r="A710" s="20" t="s">
        <v>2529</v>
      </c>
      <c r="B710" s="21" t="s">
        <v>2530</v>
      </c>
      <c r="C710" s="22" t="s">
        <v>2531</v>
      </c>
      <c r="D710" s="21" t="s">
        <v>2532</v>
      </c>
      <c r="E710" s="23" t="s">
        <v>13</v>
      </c>
    </row>
    <row r="711" hidden="1">
      <c r="A711" s="53" t="s">
        <v>2533</v>
      </c>
      <c r="B711" s="25">
        <v>43686.0</v>
      </c>
      <c r="C711" s="26">
        <v>43686.0</v>
      </c>
      <c r="D711" s="27">
        <v>0.0</v>
      </c>
      <c r="E711" s="40"/>
    </row>
    <row r="712" hidden="1">
      <c r="A712" s="53" t="s">
        <v>2535</v>
      </c>
      <c r="B712" s="29">
        <v>15511.5</v>
      </c>
      <c r="C712" s="26">
        <v>15511.5</v>
      </c>
      <c r="D712" s="27">
        <v>0.0</v>
      </c>
      <c r="E712" s="48"/>
    </row>
    <row r="713" hidden="1">
      <c r="A713" s="53" t="s">
        <v>2536</v>
      </c>
      <c r="B713" s="29">
        <v>240.0</v>
      </c>
      <c r="C713" s="26">
        <v>240.0</v>
      </c>
      <c r="D713" s="27">
        <v>0.0</v>
      </c>
      <c r="E713" s="40"/>
    </row>
    <row r="714" hidden="1">
      <c r="A714" s="53" t="s">
        <v>2538</v>
      </c>
      <c r="B714" s="29">
        <v>500.0</v>
      </c>
      <c r="C714" s="26">
        <v>500.0</v>
      </c>
      <c r="D714" s="27">
        <v>0.0</v>
      </c>
      <c r="E714" s="40"/>
    </row>
    <row r="715" hidden="1">
      <c r="A715" s="31" t="s">
        <v>2540</v>
      </c>
      <c r="B715" s="29">
        <v>0.0</v>
      </c>
      <c r="C715" s="26"/>
      <c r="D715" s="27">
        <v>0.0</v>
      </c>
      <c r="E715" s="40"/>
    </row>
    <row r="716" hidden="1">
      <c r="A716" s="31" t="s">
        <v>2541</v>
      </c>
      <c r="B716" s="29">
        <v>0.0</v>
      </c>
      <c r="C716" s="26"/>
      <c r="D716" s="27">
        <v>0.0</v>
      </c>
      <c r="E716" s="40"/>
    </row>
    <row r="717" hidden="1">
      <c r="A717" s="31" t="s">
        <v>2543</v>
      </c>
      <c r="B717" s="29">
        <v>1000.0</v>
      </c>
      <c r="C717" s="26">
        <v>1000.0</v>
      </c>
      <c r="D717" s="27">
        <v>0.0</v>
      </c>
      <c r="E717" s="28" t="s">
        <v>6101</v>
      </c>
    </row>
    <row r="718" hidden="1">
      <c r="A718" s="31" t="s">
        <v>2545</v>
      </c>
      <c r="B718" s="29">
        <v>3200.0</v>
      </c>
      <c r="C718" s="26">
        <v>3200.0</v>
      </c>
      <c r="D718" s="27">
        <v>0.0</v>
      </c>
      <c r="E718" s="40"/>
    </row>
    <row r="719" hidden="1">
      <c r="A719" s="54" t="s">
        <v>2546</v>
      </c>
      <c r="B719" s="29">
        <v>106137.0</v>
      </c>
      <c r="C719" s="29">
        <v>106137.0</v>
      </c>
      <c r="D719" s="27">
        <v>0.0</v>
      </c>
      <c r="E719" s="40"/>
    </row>
    <row r="720" hidden="1">
      <c r="A720" s="54" t="s">
        <v>2547</v>
      </c>
      <c r="B720" s="29">
        <v>33201.0</v>
      </c>
      <c r="C720" s="55">
        <v>33201.0</v>
      </c>
      <c r="D720" s="27">
        <v>0.0</v>
      </c>
      <c r="E720" s="40"/>
    </row>
    <row r="721" hidden="1">
      <c r="A721" s="54" t="s">
        <v>2548</v>
      </c>
      <c r="B721" s="29">
        <v>62752.0</v>
      </c>
      <c r="C721" s="55">
        <v>62752.0</v>
      </c>
      <c r="D721" s="27">
        <v>0.0</v>
      </c>
      <c r="E721" s="40"/>
    </row>
    <row r="722" hidden="1">
      <c r="A722" s="54" t="s">
        <v>2549</v>
      </c>
      <c r="B722" s="29">
        <v>63043.5</v>
      </c>
      <c r="C722" s="55">
        <v>63043.5</v>
      </c>
      <c r="D722" s="27">
        <v>0.0</v>
      </c>
      <c r="E722" s="40"/>
    </row>
    <row r="723" hidden="1">
      <c r="A723" s="54" t="s">
        <v>2551</v>
      </c>
      <c r="B723" s="29">
        <v>6934.0</v>
      </c>
      <c r="C723" s="55">
        <v>6934.0</v>
      </c>
      <c r="D723" s="27">
        <v>0.0</v>
      </c>
      <c r="E723" s="40"/>
    </row>
    <row r="724" hidden="1">
      <c r="A724" s="54" t="s">
        <v>2552</v>
      </c>
      <c r="B724" s="29">
        <v>20419.0</v>
      </c>
      <c r="C724" s="55">
        <v>20419.0</v>
      </c>
      <c r="D724" s="27">
        <v>0.0</v>
      </c>
      <c r="E724" s="40"/>
    </row>
    <row r="725" hidden="1">
      <c r="A725" s="35" t="s">
        <v>2553</v>
      </c>
      <c r="B725" s="29">
        <v>336191.5</v>
      </c>
      <c r="C725" s="55">
        <v>336191.5</v>
      </c>
      <c r="D725" s="27">
        <v>0.0</v>
      </c>
      <c r="E725" s="40"/>
    </row>
    <row r="726" hidden="1">
      <c r="A726" s="36" t="s">
        <v>2554</v>
      </c>
      <c r="B726" s="41">
        <v>13.5</v>
      </c>
      <c r="C726" s="58">
        <v>13.5</v>
      </c>
      <c r="D726" s="59">
        <v>0.0</v>
      </c>
      <c r="E726" s="44"/>
    </row>
    <row r="727" hidden="1"/>
    <row r="728" hidden="1"/>
    <row r="729" hidden="1">
      <c r="A729" s="5" t="s">
        <v>3208</v>
      </c>
      <c r="B729" s="6"/>
      <c r="C729" s="6"/>
      <c r="D729" s="6"/>
      <c r="E729" s="7"/>
    </row>
    <row r="730" hidden="1">
      <c r="A730" s="10"/>
      <c r="B730" s="11"/>
      <c r="C730" s="11"/>
      <c r="D730" s="11"/>
      <c r="E730" s="12"/>
    </row>
    <row r="731" hidden="1">
      <c r="A731" s="5" t="s">
        <v>2526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13">
        <v>45670.0</v>
      </c>
      <c r="B733" s="6"/>
      <c r="C733" s="50" t="s">
        <v>2527</v>
      </c>
      <c r="D733" s="15">
        <v>45676.0</v>
      </c>
      <c r="E733" s="7"/>
    </row>
    <row r="734" hidden="1">
      <c r="A734" s="10"/>
      <c r="B734" s="11"/>
      <c r="C734" s="16"/>
      <c r="D734" s="11"/>
      <c r="E734" s="12"/>
    </row>
    <row r="735" hidden="1">
      <c r="A735" s="51" t="s">
        <v>3211</v>
      </c>
      <c r="B735" s="7"/>
      <c r="C735" s="16"/>
      <c r="D735" s="52" t="s">
        <v>3212</v>
      </c>
      <c r="E735" s="7"/>
    </row>
    <row r="736" hidden="1">
      <c r="A736" s="10"/>
      <c r="B736" s="12"/>
      <c r="C736" s="16"/>
      <c r="D736" s="11"/>
      <c r="E736" s="12"/>
    </row>
    <row r="737" hidden="1">
      <c r="A737" s="19" t="s">
        <v>2528</v>
      </c>
      <c r="B737" s="6"/>
      <c r="C737" s="6"/>
      <c r="D737" s="6"/>
      <c r="E737" s="7"/>
    </row>
    <row r="738" hidden="1">
      <c r="A738" s="20" t="s">
        <v>2529</v>
      </c>
      <c r="B738" s="21" t="s">
        <v>2530</v>
      </c>
      <c r="C738" s="22" t="s">
        <v>2531</v>
      </c>
      <c r="D738" s="21" t="s">
        <v>2532</v>
      </c>
      <c r="E738" s="23" t="s">
        <v>13</v>
      </c>
    </row>
    <row r="739" hidden="1">
      <c r="A739" s="53" t="s">
        <v>2533</v>
      </c>
      <c r="B739" s="25">
        <v>34499.0</v>
      </c>
      <c r="C739" s="26">
        <v>34500.0</v>
      </c>
      <c r="D739" s="27">
        <v>1.0</v>
      </c>
      <c r="E739" s="40"/>
    </row>
    <row r="740" hidden="1">
      <c r="A740" s="53" t="s">
        <v>2535</v>
      </c>
      <c r="B740" s="29">
        <v>23376.0</v>
      </c>
      <c r="C740" s="26">
        <v>23376.0</v>
      </c>
      <c r="D740" s="27">
        <v>0.0</v>
      </c>
      <c r="E740" s="48"/>
    </row>
    <row r="741" hidden="1">
      <c r="A741" s="53" t="s">
        <v>2536</v>
      </c>
      <c r="B741" s="29">
        <v>300.0</v>
      </c>
      <c r="C741" s="26">
        <v>300.0</v>
      </c>
      <c r="D741" s="27">
        <v>0.0</v>
      </c>
      <c r="E741" s="40"/>
    </row>
    <row r="742" hidden="1">
      <c r="A742" s="53" t="s">
        <v>2538</v>
      </c>
      <c r="B742" s="29">
        <v>500.0</v>
      </c>
      <c r="C742" s="26">
        <v>500.0</v>
      </c>
      <c r="D742" s="27">
        <v>0.0</v>
      </c>
      <c r="E742" s="40"/>
    </row>
    <row r="743" hidden="1">
      <c r="A743" s="31" t="s">
        <v>2540</v>
      </c>
      <c r="B743" s="29">
        <v>219.0</v>
      </c>
      <c r="C743" s="26">
        <v>209.0</v>
      </c>
      <c r="D743" s="27">
        <v>-10.0</v>
      </c>
      <c r="E743" s="28" t="s">
        <v>6102</v>
      </c>
    </row>
    <row r="744" hidden="1">
      <c r="A744" s="31" t="s">
        <v>2541</v>
      </c>
      <c r="B744" s="29">
        <v>0.0</v>
      </c>
      <c r="C744" s="26"/>
      <c r="D744" s="27">
        <v>0.0</v>
      </c>
      <c r="E744" s="40"/>
    </row>
    <row r="745" hidden="1">
      <c r="A745" s="31" t="s">
        <v>2543</v>
      </c>
      <c r="B745" s="29">
        <v>190.0</v>
      </c>
      <c r="C745" s="26">
        <v>110.0</v>
      </c>
      <c r="D745" s="27">
        <v>-80.0</v>
      </c>
      <c r="E745" s="28" t="s">
        <v>6103</v>
      </c>
    </row>
    <row r="746" hidden="1">
      <c r="A746" s="31" t="s">
        <v>2545</v>
      </c>
      <c r="B746" s="29">
        <v>3560.0</v>
      </c>
      <c r="C746" s="26">
        <v>3640.0</v>
      </c>
      <c r="D746" s="27">
        <v>80.0</v>
      </c>
      <c r="E746" s="40"/>
    </row>
    <row r="747" hidden="1">
      <c r="A747" s="54" t="s">
        <v>2546</v>
      </c>
      <c r="B747" s="29">
        <v>98514.0</v>
      </c>
      <c r="C747" s="29">
        <v>98514.0</v>
      </c>
      <c r="D747" s="27">
        <v>0.0</v>
      </c>
      <c r="E747" s="40"/>
    </row>
    <row r="748" hidden="1">
      <c r="A748" s="54" t="s">
        <v>2547</v>
      </c>
      <c r="B748" s="29">
        <v>28744.0</v>
      </c>
      <c r="C748" s="55">
        <v>28744.0</v>
      </c>
      <c r="D748" s="27">
        <v>0.0</v>
      </c>
      <c r="E748" s="40"/>
    </row>
    <row r="749" hidden="1">
      <c r="A749" s="54" t="s">
        <v>2548</v>
      </c>
      <c r="B749" s="29">
        <v>73877.0</v>
      </c>
      <c r="C749" s="55">
        <v>73877.0</v>
      </c>
      <c r="D749" s="27">
        <v>0.0</v>
      </c>
      <c r="E749" s="40"/>
    </row>
    <row r="750" hidden="1">
      <c r="A750" s="54" t="s">
        <v>2549</v>
      </c>
      <c r="B750" s="29">
        <v>53288.0</v>
      </c>
      <c r="C750" s="55">
        <v>53288.0</v>
      </c>
      <c r="D750" s="27">
        <v>0.0</v>
      </c>
      <c r="E750" s="40"/>
    </row>
    <row r="751" hidden="1">
      <c r="A751" s="54" t="s">
        <v>2551</v>
      </c>
      <c r="B751" s="29">
        <v>6322.0</v>
      </c>
      <c r="C751" s="55">
        <v>6322.0</v>
      </c>
      <c r="D751" s="27">
        <v>0.0</v>
      </c>
      <c r="E751" s="40"/>
    </row>
    <row r="752" hidden="1">
      <c r="A752" s="54" t="s">
        <v>2552</v>
      </c>
      <c r="B752" s="29">
        <v>11480.0</v>
      </c>
      <c r="C752" s="55">
        <v>11480.0</v>
      </c>
      <c r="D752" s="27">
        <v>0.0</v>
      </c>
      <c r="E752" s="40"/>
    </row>
    <row r="753" hidden="1">
      <c r="A753" s="35" t="s">
        <v>2553</v>
      </c>
      <c r="B753" s="29">
        <v>323367.5</v>
      </c>
      <c r="C753" s="55">
        <v>323367.5</v>
      </c>
      <c r="D753" s="27">
        <v>0.0</v>
      </c>
      <c r="E753" s="40"/>
    </row>
    <row r="754" hidden="1">
      <c r="A754" s="36" t="s">
        <v>2554</v>
      </c>
      <c r="B754" s="41">
        <v>21.5</v>
      </c>
      <c r="C754" s="58">
        <v>12.5</v>
      </c>
      <c r="D754" s="59">
        <v>-9.0</v>
      </c>
      <c r="E754" s="44"/>
    </row>
    <row r="755" hidden="1"/>
    <row r="756" hidden="1"/>
    <row r="757" hidden="1">
      <c r="A757" s="5" t="s">
        <v>3208</v>
      </c>
      <c r="B757" s="6"/>
      <c r="C757" s="6"/>
      <c r="D757" s="6"/>
      <c r="E757" s="7"/>
    </row>
    <row r="758" hidden="1">
      <c r="A758" s="10"/>
      <c r="B758" s="11"/>
      <c r="C758" s="11"/>
      <c r="D758" s="11"/>
      <c r="E758" s="12"/>
    </row>
    <row r="759" hidden="1">
      <c r="A759" s="5" t="s">
        <v>2526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13">
        <v>45677.0</v>
      </c>
      <c r="B761" s="6"/>
      <c r="C761" s="50" t="s">
        <v>2527</v>
      </c>
      <c r="D761" s="15">
        <v>45683.0</v>
      </c>
      <c r="E761" s="7"/>
    </row>
    <row r="762" hidden="1">
      <c r="A762" s="10"/>
      <c r="B762" s="11"/>
      <c r="C762" s="16"/>
      <c r="D762" s="11"/>
      <c r="E762" s="12"/>
    </row>
    <row r="763" hidden="1">
      <c r="A763" s="51" t="s">
        <v>3211</v>
      </c>
      <c r="B763" s="7"/>
      <c r="C763" s="16"/>
      <c r="D763" s="52" t="s">
        <v>3212</v>
      </c>
      <c r="E763" s="7"/>
    </row>
    <row r="764" hidden="1">
      <c r="A764" s="10"/>
      <c r="B764" s="12"/>
      <c r="C764" s="16"/>
      <c r="D764" s="11"/>
      <c r="E764" s="12"/>
    </row>
    <row r="765" hidden="1">
      <c r="A765" s="19" t="s">
        <v>2528</v>
      </c>
      <c r="B765" s="6"/>
      <c r="C765" s="6"/>
      <c r="D765" s="6"/>
      <c r="E765" s="7"/>
    </row>
    <row r="766" hidden="1">
      <c r="A766" s="20" t="s">
        <v>2529</v>
      </c>
      <c r="B766" s="21" t="s">
        <v>2530</v>
      </c>
      <c r="C766" s="22" t="s">
        <v>2531</v>
      </c>
      <c r="D766" s="21" t="s">
        <v>2532</v>
      </c>
      <c r="E766" s="23" t="s">
        <v>13</v>
      </c>
    </row>
    <row r="767" hidden="1">
      <c r="A767" s="53" t="s">
        <v>2533</v>
      </c>
      <c r="B767" s="25">
        <v>29859.0</v>
      </c>
      <c r="C767" s="26">
        <v>29860.0</v>
      </c>
      <c r="D767" s="27">
        <v>1.0</v>
      </c>
      <c r="E767" s="40"/>
    </row>
    <row r="768" hidden="1">
      <c r="A768" s="53" t="s">
        <v>2535</v>
      </c>
      <c r="B768" s="29">
        <v>23008.0</v>
      </c>
      <c r="C768" s="26">
        <v>23008.0</v>
      </c>
      <c r="D768" s="27">
        <v>0.0</v>
      </c>
      <c r="E768" s="48"/>
    </row>
    <row r="769" hidden="1">
      <c r="A769" s="53" t="s">
        <v>2536</v>
      </c>
      <c r="B769" s="29">
        <v>0.0</v>
      </c>
      <c r="C769" s="26"/>
      <c r="D769" s="27">
        <v>0.0</v>
      </c>
      <c r="E769" s="40"/>
    </row>
    <row r="770" hidden="1">
      <c r="A770" s="53" t="s">
        <v>2538</v>
      </c>
      <c r="B770" s="29">
        <v>1000.0</v>
      </c>
      <c r="C770" s="26">
        <v>1000.0</v>
      </c>
      <c r="D770" s="27">
        <v>0.0</v>
      </c>
      <c r="E770" s="40"/>
    </row>
    <row r="771" hidden="1">
      <c r="A771" s="31" t="s">
        <v>2540</v>
      </c>
      <c r="B771" s="29">
        <v>0.0</v>
      </c>
      <c r="C771" s="26"/>
      <c r="D771" s="27">
        <v>0.0</v>
      </c>
      <c r="E771" s="28"/>
    </row>
    <row r="772" hidden="1">
      <c r="A772" s="31" t="s">
        <v>2541</v>
      </c>
      <c r="B772" s="29">
        <v>0.0</v>
      </c>
      <c r="C772" s="26"/>
      <c r="D772" s="27">
        <v>0.0</v>
      </c>
      <c r="E772" s="40"/>
    </row>
    <row r="773" hidden="1">
      <c r="A773" s="31" t="s">
        <v>2543</v>
      </c>
      <c r="B773" s="29">
        <v>185.0</v>
      </c>
      <c r="C773" s="26">
        <v>105.0</v>
      </c>
      <c r="D773" s="27">
        <v>-80.0</v>
      </c>
      <c r="E773" s="28" t="s">
        <v>6104</v>
      </c>
    </row>
    <row r="774" hidden="1">
      <c r="A774" s="31" t="s">
        <v>2545</v>
      </c>
      <c r="B774" s="29">
        <v>3160.0</v>
      </c>
      <c r="C774" s="26">
        <v>3240.0</v>
      </c>
      <c r="D774" s="27">
        <v>80.0</v>
      </c>
      <c r="E774" s="40"/>
    </row>
    <row r="775" hidden="1">
      <c r="A775" s="54" t="s">
        <v>2546</v>
      </c>
      <c r="B775" s="29">
        <v>89046.0</v>
      </c>
      <c r="C775" s="29">
        <v>89046.0</v>
      </c>
      <c r="D775" s="27">
        <v>0.0</v>
      </c>
      <c r="E775" s="40"/>
    </row>
    <row r="776" hidden="1">
      <c r="A776" s="54" t="s">
        <v>2547</v>
      </c>
      <c r="B776" s="29">
        <v>22499.0</v>
      </c>
      <c r="C776" s="55">
        <v>22499.0</v>
      </c>
      <c r="D776" s="27">
        <v>0.0</v>
      </c>
      <c r="E776" s="40"/>
    </row>
    <row r="777" hidden="1">
      <c r="A777" s="54" t="s">
        <v>2548</v>
      </c>
      <c r="B777" s="29">
        <v>76239.0</v>
      </c>
      <c r="C777" s="55">
        <v>76239.0</v>
      </c>
      <c r="D777" s="27">
        <v>0.0</v>
      </c>
      <c r="E777" s="40"/>
    </row>
    <row r="778" hidden="1">
      <c r="A778" s="54" t="s">
        <v>2549</v>
      </c>
      <c r="B778" s="29">
        <v>60242.5</v>
      </c>
      <c r="C778" s="55">
        <v>60242.5</v>
      </c>
      <c r="D778" s="27">
        <v>0.0</v>
      </c>
      <c r="E778" s="40"/>
    </row>
    <row r="779" hidden="1">
      <c r="A779" s="54" t="s">
        <v>2551</v>
      </c>
      <c r="B779" s="29">
        <v>5336.0</v>
      </c>
      <c r="C779" s="55">
        <v>5336.0</v>
      </c>
      <c r="D779" s="27">
        <v>0.0</v>
      </c>
      <c r="E779" s="40"/>
    </row>
    <row r="780" hidden="1">
      <c r="A780" s="54" t="s">
        <v>2552</v>
      </c>
      <c r="B780" s="29">
        <v>10002.0</v>
      </c>
      <c r="C780" s="55">
        <v>10002.0</v>
      </c>
      <c r="D780" s="27">
        <v>0.0</v>
      </c>
      <c r="E780" s="40"/>
    </row>
    <row r="781" hidden="1">
      <c r="A781" s="35" t="s">
        <v>2553</v>
      </c>
      <c r="B781" s="29">
        <v>310556.0</v>
      </c>
      <c r="C781" s="55">
        <v>310556.0</v>
      </c>
      <c r="D781" s="27">
        <v>0.0</v>
      </c>
      <c r="E781" s="40"/>
    </row>
    <row r="782" hidden="1">
      <c r="A782" s="36" t="s">
        <v>2554</v>
      </c>
      <c r="B782" s="41">
        <v>18.5</v>
      </c>
      <c r="C782" s="58">
        <v>19.5</v>
      </c>
      <c r="D782" s="59">
        <v>1.0</v>
      </c>
      <c r="E782" s="44"/>
    </row>
    <row r="783" hidden="1"/>
    <row r="784" hidden="1"/>
    <row r="785" hidden="1">
      <c r="A785" s="5" t="s">
        <v>3208</v>
      </c>
      <c r="B785" s="6"/>
      <c r="C785" s="6"/>
      <c r="D785" s="6"/>
      <c r="E785" s="7"/>
    </row>
    <row r="786" hidden="1">
      <c r="A786" s="10"/>
      <c r="B786" s="11"/>
      <c r="C786" s="11"/>
      <c r="D786" s="11"/>
      <c r="E786" s="12"/>
    </row>
    <row r="787" hidden="1">
      <c r="A787" s="5" t="s">
        <v>2526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13">
        <v>45684.0</v>
      </c>
      <c r="B789" s="6"/>
      <c r="C789" s="50" t="s">
        <v>2527</v>
      </c>
      <c r="D789" s="15">
        <v>45688.0</v>
      </c>
      <c r="E789" s="7"/>
    </row>
    <row r="790" hidden="1">
      <c r="A790" s="10"/>
      <c r="B790" s="11"/>
      <c r="C790" s="16"/>
      <c r="D790" s="11"/>
      <c r="E790" s="12"/>
    </row>
    <row r="791" hidden="1">
      <c r="A791" s="51" t="s">
        <v>3211</v>
      </c>
      <c r="B791" s="7"/>
      <c r="C791" s="16"/>
      <c r="D791" s="52" t="s">
        <v>3218</v>
      </c>
      <c r="E791" s="7"/>
    </row>
    <row r="792" hidden="1">
      <c r="A792" s="10"/>
      <c r="B792" s="12"/>
      <c r="C792" s="16"/>
      <c r="D792" s="11"/>
      <c r="E792" s="12"/>
    </row>
    <row r="793" hidden="1">
      <c r="A793" s="19" t="s">
        <v>2528</v>
      </c>
      <c r="B793" s="6"/>
      <c r="C793" s="6"/>
      <c r="D793" s="6"/>
      <c r="E793" s="7"/>
    </row>
    <row r="794" hidden="1">
      <c r="A794" s="20" t="s">
        <v>2529</v>
      </c>
      <c r="B794" s="21" t="s">
        <v>2530</v>
      </c>
      <c r="C794" s="22" t="s">
        <v>2531</v>
      </c>
      <c r="D794" s="21" t="s">
        <v>2532</v>
      </c>
      <c r="E794" s="23" t="s">
        <v>13</v>
      </c>
    </row>
    <row r="795" hidden="1">
      <c r="A795" s="53" t="s">
        <v>2533</v>
      </c>
      <c r="B795" s="25">
        <v>23519.0</v>
      </c>
      <c r="C795" s="26">
        <v>23519.0</v>
      </c>
      <c r="D795" s="27">
        <v>0.0</v>
      </c>
      <c r="E795" s="40"/>
    </row>
    <row r="796" hidden="1">
      <c r="A796" s="53" t="s">
        <v>2535</v>
      </c>
      <c r="B796" s="29">
        <v>12180.0</v>
      </c>
      <c r="C796" s="26">
        <v>12180.0</v>
      </c>
      <c r="D796" s="27">
        <v>0.0</v>
      </c>
      <c r="E796" s="48"/>
    </row>
    <row r="797" hidden="1">
      <c r="A797" s="53" t="s">
        <v>2536</v>
      </c>
      <c r="B797" s="29">
        <v>840.0</v>
      </c>
      <c r="C797" s="26">
        <v>840.0</v>
      </c>
      <c r="D797" s="27">
        <v>0.0</v>
      </c>
      <c r="E797" s="40"/>
    </row>
    <row r="798" hidden="1">
      <c r="A798" s="53" t="s">
        <v>2538</v>
      </c>
      <c r="B798" s="29">
        <v>0.0</v>
      </c>
      <c r="C798" s="26"/>
      <c r="D798" s="27">
        <v>0.0</v>
      </c>
      <c r="E798" s="40"/>
    </row>
    <row r="799" hidden="1">
      <c r="A799" s="31" t="s">
        <v>2540</v>
      </c>
      <c r="B799" s="29">
        <v>0.0</v>
      </c>
      <c r="C799" s="26"/>
      <c r="D799" s="27">
        <v>0.0</v>
      </c>
      <c r="E799" s="28"/>
    </row>
    <row r="800" hidden="1">
      <c r="A800" s="31" t="s">
        <v>2541</v>
      </c>
      <c r="B800" s="29">
        <v>0.0</v>
      </c>
      <c r="C800" s="26"/>
      <c r="D800" s="27">
        <v>0.0</v>
      </c>
      <c r="E800" s="40"/>
    </row>
    <row r="801" hidden="1">
      <c r="A801" s="31" t="s">
        <v>2543</v>
      </c>
      <c r="B801" s="29">
        <v>45.0</v>
      </c>
      <c r="C801" s="26">
        <v>45.0</v>
      </c>
      <c r="D801" s="27">
        <v>0.0</v>
      </c>
      <c r="E801" s="28"/>
    </row>
    <row r="802" hidden="1">
      <c r="A802" s="31" t="s">
        <v>2545</v>
      </c>
      <c r="B802" s="29">
        <v>2200.0</v>
      </c>
      <c r="C802" s="26">
        <v>2200.0</v>
      </c>
      <c r="D802" s="27">
        <v>0.0</v>
      </c>
      <c r="E802" s="40"/>
    </row>
    <row r="803" hidden="1">
      <c r="A803" s="54" t="s">
        <v>2546</v>
      </c>
      <c r="B803" s="29">
        <v>66187.0</v>
      </c>
      <c r="C803" s="29">
        <v>66187.0</v>
      </c>
      <c r="D803" s="27">
        <v>0.0</v>
      </c>
      <c r="E803" s="40"/>
    </row>
    <row r="804" hidden="1">
      <c r="A804" s="54" t="s">
        <v>2547</v>
      </c>
      <c r="B804" s="29">
        <v>17229.0</v>
      </c>
      <c r="C804" s="55">
        <v>17229.0</v>
      </c>
      <c r="D804" s="27">
        <v>0.0</v>
      </c>
      <c r="E804" s="40"/>
    </row>
    <row r="805" hidden="1">
      <c r="A805" s="54" t="s">
        <v>2548</v>
      </c>
      <c r="B805" s="29">
        <v>44820.0</v>
      </c>
      <c r="C805" s="55">
        <v>44820.0</v>
      </c>
      <c r="D805" s="27">
        <v>0.0</v>
      </c>
      <c r="E805" s="40"/>
    </row>
    <row r="806" hidden="1">
      <c r="A806" s="54" t="s">
        <v>2549</v>
      </c>
      <c r="B806" s="29">
        <v>42880.0</v>
      </c>
      <c r="C806" s="55">
        <v>42880.0</v>
      </c>
      <c r="D806" s="27">
        <v>0.0</v>
      </c>
      <c r="E806" s="40"/>
    </row>
    <row r="807" hidden="1">
      <c r="A807" s="54" t="s">
        <v>2551</v>
      </c>
      <c r="B807" s="29">
        <v>2522.0</v>
      </c>
      <c r="C807" s="55">
        <v>2522.0</v>
      </c>
      <c r="D807" s="27">
        <v>0.0</v>
      </c>
      <c r="E807" s="40"/>
    </row>
    <row r="808" hidden="1">
      <c r="A808" s="54" t="s">
        <v>2552</v>
      </c>
      <c r="B808" s="29">
        <v>8953.0</v>
      </c>
      <c r="C808" s="55">
        <v>8953.0</v>
      </c>
      <c r="D808" s="27">
        <v>0.0</v>
      </c>
      <c r="E808" s="40"/>
    </row>
    <row r="809" hidden="1">
      <c r="A809" s="35" t="s">
        <v>2553</v>
      </c>
      <c r="B809" s="29">
        <v>212421.2</v>
      </c>
      <c r="C809" s="55">
        <v>212421.2</v>
      </c>
      <c r="D809" s="27">
        <v>0.0</v>
      </c>
      <c r="E809" s="40"/>
    </row>
    <row r="810" hidden="1">
      <c r="A810" s="36" t="s">
        <v>2554</v>
      </c>
      <c r="B810" s="41">
        <v>0.8000000000029104</v>
      </c>
      <c r="C810" s="58">
        <v>0.7999999999883585</v>
      </c>
      <c r="D810" s="59">
        <v>-1.4551915228366852E-11</v>
      </c>
      <c r="E810" s="44"/>
    </row>
    <row r="811" hidden="1"/>
    <row r="812" hidden="1"/>
    <row r="813" hidden="1">
      <c r="A813" s="5" t="s">
        <v>3208</v>
      </c>
      <c r="B813" s="6"/>
      <c r="C813" s="6"/>
      <c r="D813" s="6"/>
      <c r="E813" s="7"/>
    </row>
    <row r="814" hidden="1">
      <c r="A814" s="10"/>
      <c r="B814" s="11"/>
      <c r="C814" s="11"/>
      <c r="D814" s="11"/>
      <c r="E814" s="12"/>
    </row>
    <row r="815" hidden="1">
      <c r="A815" s="5" t="s">
        <v>2526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13">
        <v>45689.0</v>
      </c>
      <c r="B817" s="6"/>
      <c r="C817" s="50" t="s">
        <v>2527</v>
      </c>
      <c r="D817" s="15">
        <v>45690.0</v>
      </c>
      <c r="E817" s="7"/>
    </row>
    <row r="818" hidden="1">
      <c r="A818" s="10"/>
      <c r="B818" s="11"/>
      <c r="C818" s="16"/>
      <c r="D818" s="11"/>
      <c r="E818" s="12"/>
    </row>
    <row r="819" hidden="1">
      <c r="A819" s="51" t="s">
        <v>3220</v>
      </c>
      <c r="B819" s="7"/>
      <c r="C819" s="16"/>
      <c r="D819" s="52" t="s">
        <v>3212</v>
      </c>
      <c r="E819" s="7"/>
    </row>
    <row r="820" hidden="1">
      <c r="A820" s="10"/>
      <c r="B820" s="12"/>
      <c r="C820" s="16"/>
      <c r="D820" s="11"/>
      <c r="E820" s="12"/>
    </row>
    <row r="821" hidden="1">
      <c r="A821" s="19" t="s">
        <v>2528</v>
      </c>
      <c r="B821" s="6"/>
      <c r="C821" s="6"/>
      <c r="D821" s="6"/>
      <c r="E821" s="7"/>
    </row>
    <row r="822" hidden="1">
      <c r="A822" s="20" t="s">
        <v>2529</v>
      </c>
      <c r="B822" s="21" t="s">
        <v>2530</v>
      </c>
      <c r="C822" s="22" t="s">
        <v>2531</v>
      </c>
      <c r="D822" s="21" t="s">
        <v>2532</v>
      </c>
      <c r="E822" s="23" t="s">
        <v>13</v>
      </c>
    </row>
    <row r="823" hidden="1">
      <c r="A823" s="53" t="s">
        <v>2533</v>
      </c>
      <c r="B823" s="25">
        <v>16539.0</v>
      </c>
      <c r="C823" s="26">
        <v>16540.0</v>
      </c>
      <c r="D823" s="27">
        <v>1.0</v>
      </c>
      <c r="E823" s="40"/>
    </row>
    <row r="824" hidden="1">
      <c r="A824" s="53" t="s">
        <v>2535</v>
      </c>
      <c r="B824" s="29">
        <v>5029.0</v>
      </c>
      <c r="C824" s="26">
        <v>5029.0</v>
      </c>
      <c r="D824" s="27">
        <v>0.0</v>
      </c>
      <c r="E824" s="48"/>
    </row>
    <row r="825" hidden="1">
      <c r="A825" s="53" t="s">
        <v>2536</v>
      </c>
      <c r="B825" s="29">
        <v>0.0</v>
      </c>
      <c r="C825" s="26"/>
      <c r="D825" s="27">
        <v>0.0</v>
      </c>
      <c r="E825" s="40"/>
    </row>
    <row r="826" hidden="1">
      <c r="A826" s="53" t="s">
        <v>2538</v>
      </c>
      <c r="B826" s="29">
        <v>500.0</v>
      </c>
      <c r="C826" s="26">
        <v>500.0</v>
      </c>
      <c r="D826" s="27">
        <v>0.0</v>
      </c>
      <c r="E826" s="40"/>
    </row>
    <row r="827" hidden="1">
      <c r="A827" s="31" t="s">
        <v>2540</v>
      </c>
      <c r="B827" s="29">
        <v>0.0</v>
      </c>
      <c r="C827" s="26"/>
      <c r="D827" s="27">
        <v>0.0</v>
      </c>
      <c r="E827" s="28"/>
    </row>
    <row r="828" hidden="1">
      <c r="A828" s="31" t="s">
        <v>2541</v>
      </c>
      <c r="B828" s="29">
        <v>0.0</v>
      </c>
      <c r="C828" s="26"/>
      <c r="D828" s="27">
        <v>0.0</v>
      </c>
      <c r="E828" s="40"/>
    </row>
    <row r="829" hidden="1">
      <c r="A829" s="31" t="s">
        <v>2543</v>
      </c>
      <c r="B829" s="29">
        <v>0.0</v>
      </c>
      <c r="C829" s="26"/>
      <c r="D829" s="27">
        <v>0.0</v>
      </c>
      <c r="E829" s="28"/>
    </row>
    <row r="830" hidden="1">
      <c r="A830" s="31" t="s">
        <v>2545</v>
      </c>
      <c r="B830" s="29">
        <v>1080.0</v>
      </c>
      <c r="C830" s="26">
        <v>1170.0</v>
      </c>
      <c r="D830" s="27">
        <v>90.0</v>
      </c>
      <c r="E830" s="40"/>
    </row>
    <row r="831" hidden="1">
      <c r="A831" s="54" t="s">
        <v>2546</v>
      </c>
      <c r="B831" s="29">
        <v>34396.0</v>
      </c>
      <c r="C831" s="29">
        <v>34396.0</v>
      </c>
      <c r="D831" s="27">
        <v>0.0</v>
      </c>
      <c r="E831" s="40"/>
    </row>
    <row r="832" hidden="1">
      <c r="A832" s="54" t="s">
        <v>2547</v>
      </c>
      <c r="B832" s="29">
        <v>8031.0</v>
      </c>
      <c r="C832" s="55">
        <v>8031.0</v>
      </c>
      <c r="D832" s="27">
        <v>0.0</v>
      </c>
      <c r="E832" s="40"/>
    </row>
    <row r="833" hidden="1">
      <c r="A833" s="54" t="s">
        <v>2548</v>
      </c>
      <c r="B833" s="29">
        <v>24781.0</v>
      </c>
      <c r="C833" s="55">
        <v>24781.0</v>
      </c>
      <c r="D833" s="27">
        <v>0.0</v>
      </c>
      <c r="E833" s="40"/>
    </row>
    <row r="834" hidden="1">
      <c r="A834" s="54" t="s">
        <v>2549</v>
      </c>
      <c r="B834" s="29">
        <v>24369.0</v>
      </c>
      <c r="C834" s="55">
        <v>24369.0</v>
      </c>
      <c r="D834" s="27">
        <v>0.0</v>
      </c>
      <c r="E834" s="40"/>
    </row>
    <row r="835" hidden="1">
      <c r="A835" s="54" t="s">
        <v>2551</v>
      </c>
      <c r="B835" s="29">
        <v>1286.0</v>
      </c>
      <c r="C835" s="55">
        <v>1286.0</v>
      </c>
      <c r="D835" s="27">
        <v>0.0</v>
      </c>
      <c r="E835" s="40"/>
    </row>
    <row r="836" hidden="1">
      <c r="A836" s="54" t="s">
        <v>2552</v>
      </c>
      <c r="B836" s="29">
        <v>6467.0</v>
      </c>
      <c r="C836" s="55">
        <v>6467.0</v>
      </c>
      <c r="D836" s="27">
        <v>0.0</v>
      </c>
      <c r="E836" s="40"/>
    </row>
    <row r="837" hidden="1">
      <c r="A837" s="35" t="s">
        <v>2553</v>
      </c>
      <c r="B837" s="29">
        <v>116011.0</v>
      </c>
      <c r="C837" s="55">
        <v>116011.0</v>
      </c>
      <c r="D837" s="27">
        <v>0.0</v>
      </c>
      <c r="E837" s="40"/>
    </row>
    <row r="838" hidden="1">
      <c r="A838" s="36" t="s">
        <v>2554</v>
      </c>
      <c r="B838" s="41">
        <v>0.0</v>
      </c>
      <c r="C838" s="58">
        <v>91.0</v>
      </c>
      <c r="D838" s="59">
        <v>91.0</v>
      </c>
      <c r="E838" s="44"/>
    </row>
    <row r="839" hidden="1"/>
    <row r="840" hidden="1"/>
    <row r="841" hidden="1">
      <c r="A841" s="5" t="s">
        <v>3208</v>
      </c>
      <c r="B841" s="6"/>
      <c r="C841" s="6"/>
      <c r="D841" s="6"/>
      <c r="E841" s="7"/>
    </row>
    <row r="842" hidden="1">
      <c r="A842" s="10"/>
      <c r="B842" s="11"/>
      <c r="C842" s="11"/>
      <c r="D842" s="11"/>
      <c r="E842" s="12"/>
    </row>
    <row r="843" hidden="1">
      <c r="A843" s="5" t="s">
        <v>2526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13">
        <v>45691.0</v>
      </c>
      <c r="B845" s="6"/>
      <c r="C845" s="50" t="s">
        <v>2527</v>
      </c>
      <c r="D845" s="15">
        <v>45697.0</v>
      </c>
      <c r="E845" s="7"/>
    </row>
    <row r="846" hidden="1">
      <c r="A846" s="10"/>
      <c r="B846" s="11"/>
      <c r="C846" s="16"/>
      <c r="D846" s="11"/>
      <c r="E846" s="12"/>
    </row>
    <row r="847" hidden="1">
      <c r="A847" s="51" t="s">
        <v>3211</v>
      </c>
      <c r="B847" s="7"/>
      <c r="C847" s="16"/>
      <c r="D847" s="52" t="s">
        <v>3212</v>
      </c>
      <c r="E847" s="7"/>
    </row>
    <row r="848" hidden="1">
      <c r="A848" s="10"/>
      <c r="B848" s="12"/>
      <c r="C848" s="16"/>
      <c r="D848" s="11"/>
      <c r="E848" s="12"/>
    </row>
    <row r="849" hidden="1">
      <c r="A849" s="19" t="s">
        <v>2528</v>
      </c>
      <c r="B849" s="6"/>
      <c r="C849" s="6"/>
      <c r="D849" s="6"/>
      <c r="E849" s="7"/>
    </row>
    <row r="850" hidden="1">
      <c r="A850" s="20" t="s">
        <v>2529</v>
      </c>
      <c r="B850" s="21" t="s">
        <v>2530</v>
      </c>
      <c r="C850" s="22" t="s">
        <v>2531</v>
      </c>
      <c r="D850" s="21" t="s">
        <v>2532</v>
      </c>
      <c r="E850" s="23" t="s">
        <v>13</v>
      </c>
    </row>
    <row r="851" hidden="1">
      <c r="A851" s="53" t="s">
        <v>2533</v>
      </c>
      <c r="B851" s="25">
        <v>30688.0</v>
      </c>
      <c r="C851" s="26">
        <v>30700.0</v>
      </c>
      <c r="D851" s="27">
        <v>12.0</v>
      </c>
      <c r="E851" s="48" t="s">
        <v>6105</v>
      </c>
    </row>
    <row r="852" hidden="1">
      <c r="A852" s="53" t="s">
        <v>2535</v>
      </c>
      <c r="B852" s="29">
        <v>23963.0</v>
      </c>
      <c r="C852" s="26">
        <v>23963.0</v>
      </c>
      <c r="D852" s="27">
        <v>0.0</v>
      </c>
      <c r="E852" s="48"/>
    </row>
    <row r="853" hidden="1">
      <c r="A853" s="53" t="s">
        <v>2536</v>
      </c>
      <c r="B853" s="29">
        <v>0.0</v>
      </c>
      <c r="C853" s="26"/>
      <c r="D853" s="27">
        <v>0.0</v>
      </c>
      <c r="E853" s="40"/>
    </row>
    <row r="854" hidden="1">
      <c r="A854" s="53" t="s">
        <v>2538</v>
      </c>
      <c r="B854" s="29">
        <v>999.0</v>
      </c>
      <c r="C854" s="26">
        <v>999.0</v>
      </c>
      <c r="D854" s="27">
        <v>0.0</v>
      </c>
      <c r="E854" s="40"/>
    </row>
    <row r="855" hidden="1">
      <c r="A855" s="31" t="s">
        <v>2540</v>
      </c>
      <c r="B855" s="29">
        <v>0.0</v>
      </c>
      <c r="C855" s="26"/>
      <c r="D855" s="27">
        <v>0.0</v>
      </c>
      <c r="E855" s="28"/>
    </row>
    <row r="856" hidden="1">
      <c r="A856" s="31" t="s">
        <v>2541</v>
      </c>
      <c r="B856" s="29">
        <v>0.0</v>
      </c>
      <c r="C856" s="26"/>
      <c r="D856" s="27">
        <v>0.0</v>
      </c>
      <c r="E856" s="40"/>
    </row>
    <row r="857" hidden="1">
      <c r="A857" s="31" t="s">
        <v>2543</v>
      </c>
      <c r="B857" s="29">
        <v>255.0</v>
      </c>
      <c r="C857" s="26">
        <v>135.0</v>
      </c>
      <c r="D857" s="27">
        <v>-120.0</v>
      </c>
      <c r="E857" s="28"/>
    </row>
    <row r="858" hidden="1">
      <c r="A858" s="31" t="s">
        <v>2545</v>
      </c>
      <c r="B858" s="29">
        <v>2600.0</v>
      </c>
      <c r="C858" s="26">
        <v>2720.0</v>
      </c>
      <c r="D858" s="27">
        <v>120.0</v>
      </c>
      <c r="E858" s="40"/>
    </row>
    <row r="859" hidden="1">
      <c r="A859" s="54" t="s">
        <v>2546</v>
      </c>
      <c r="B859" s="29">
        <v>101453.0</v>
      </c>
      <c r="C859" s="29">
        <v>101453.0</v>
      </c>
      <c r="D859" s="27">
        <v>0.0</v>
      </c>
      <c r="E859" s="40"/>
    </row>
    <row r="860" hidden="1">
      <c r="A860" s="54" t="s">
        <v>2547</v>
      </c>
      <c r="B860" s="29">
        <v>46960.799999999996</v>
      </c>
      <c r="C860" s="55">
        <v>46960.80000000008</v>
      </c>
      <c r="D860" s="27">
        <v>8.731149137020111E-11</v>
      </c>
      <c r="E860" s="40"/>
    </row>
    <row r="861" hidden="1">
      <c r="A861" s="54" t="s">
        <v>2548</v>
      </c>
      <c r="B861" s="29">
        <v>59294.0</v>
      </c>
      <c r="C861" s="55">
        <v>59294.0</v>
      </c>
      <c r="D861" s="27">
        <v>0.0</v>
      </c>
      <c r="E861" s="40"/>
    </row>
    <row r="862" hidden="1">
      <c r="A862" s="54" t="s">
        <v>2549</v>
      </c>
      <c r="B862" s="29">
        <v>66914.5</v>
      </c>
      <c r="C862" s="55">
        <v>66914.5</v>
      </c>
      <c r="D862" s="27">
        <v>0.0</v>
      </c>
      <c r="E862" s="40"/>
    </row>
    <row r="863" hidden="1">
      <c r="A863" s="54" t="s">
        <v>2551</v>
      </c>
      <c r="B863" s="29">
        <v>5934.0</v>
      </c>
      <c r="C863" s="55">
        <v>5934.0</v>
      </c>
      <c r="D863" s="27">
        <v>0.0</v>
      </c>
      <c r="E863" s="40"/>
    </row>
    <row r="864" hidden="1">
      <c r="A864" s="54" t="s">
        <v>2552</v>
      </c>
      <c r="B864" s="29">
        <v>13533.0</v>
      </c>
      <c r="C864" s="55">
        <v>13533.0</v>
      </c>
      <c r="D864" s="27">
        <v>0.0</v>
      </c>
      <c r="E864" s="40"/>
    </row>
    <row r="865" hidden="1">
      <c r="A865" s="35" t="s">
        <v>2553</v>
      </c>
      <c r="B865" s="29">
        <v>339057.30000000005</v>
      </c>
      <c r="C865" s="55">
        <v>339057.3000000004</v>
      </c>
      <c r="D865" s="27">
        <v>3.4924596548080444E-10</v>
      </c>
      <c r="E865" s="40"/>
    </row>
    <row r="866" hidden="1">
      <c r="A866" s="36" t="s">
        <v>2554</v>
      </c>
      <c r="B866" s="41">
        <v>3.9999999999417923</v>
      </c>
      <c r="C866" s="58">
        <v>15.999999999650754</v>
      </c>
      <c r="D866" s="59">
        <v>11.999999999708962</v>
      </c>
      <c r="E866" s="44"/>
    </row>
    <row r="867" hidden="1"/>
    <row r="868" hidden="1"/>
    <row r="869" hidden="1">
      <c r="A869" s="5" t="s">
        <v>3208</v>
      </c>
      <c r="B869" s="6"/>
      <c r="C869" s="6"/>
      <c r="D869" s="6"/>
      <c r="E869" s="7"/>
    </row>
    <row r="870" hidden="1">
      <c r="A870" s="10"/>
      <c r="B870" s="11"/>
      <c r="C870" s="11"/>
      <c r="D870" s="11"/>
      <c r="E870" s="12"/>
    </row>
    <row r="871" hidden="1">
      <c r="A871" s="5" t="s">
        <v>2526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13">
        <v>45698.0</v>
      </c>
      <c r="B873" s="6"/>
      <c r="C873" s="50" t="s">
        <v>2527</v>
      </c>
      <c r="D873" s="15">
        <v>45704.0</v>
      </c>
      <c r="E873" s="7"/>
    </row>
    <row r="874" hidden="1">
      <c r="A874" s="10"/>
      <c r="B874" s="11"/>
      <c r="C874" s="16"/>
      <c r="D874" s="11"/>
      <c r="E874" s="12"/>
    </row>
    <row r="875" hidden="1">
      <c r="A875" s="51" t="s">
        <v>3211</v>
      </c>
      <c r="B875" s="7"/>
      <c r="C875" s="16"/>
      <c r="D875" s="52" t="s">
        <v>3212</v>
      </c>
      <c r="E875" s="7"/>
    </row>
    <row r="876" hidden="1">
      <c r="A876" s="10"/>
      <c r="B876" s="12"/>
      <c r="C876" s="16"/>
      <c r="D876" s="11"/>
      <c r="E876" s="12"/>
    </row>
    <row r="877" hidden="1">
      <c r="A877" s="19" t="s">
        <v>2528</v>
      </c>
      <c r="B877" s="6"/>
      <c r="C877" s="6"/>
      <c r="D877" s="6"/>
      <c r="E877" s="7"/>
    </row>
    <row r="878" hidden="1">
      <c r="A878" s="20" t="s">
        <v>2529</v>
      </c>
      <c r="B878" s="21" t="s">
        <v>2530</v>
      </c>
      <c r="C878" s="22" t="s">
        <v>2531</v>
      </c>
      <c r="D878" s="21" t="s">
        <v>2532</v>
      </c>
      <c r="E878" s="23" t="s">
        <v>13</v>
      </c>
    </row>
    <row r="879" hidden="1">
      <c r="A879" s="53" t="s">
        <v>2533</v>
      </c>
      <c r="B879" s="25">
        <v>25957.0</v>
      </c>
      <c r="C879" s="26">
        <v>25960.0</v>
      </c>
      <c r="D879" s="27">
        <v>3.0</v>
      </c>
      <c r="E879" s="28" t="s">
        <v>6106</v>
      </c>
    </row>
    <row r="880" hidden="1">
      <c r="A880" s="53" t="s">
        <v>2535</v>
      </c>
      <c r="B880" s="29">
        <v>22058.0</v>
      </c>
      <c r="C880" s="26">
        <v>22058.0</v>
      </c>
      <c r="D880" s="27">
        <v>0.0</v>
      </c>
      <c r="E880" s="48"/>
    </row>
    <row r="881" hidden="1">
      <c r="A881" s="53" t="s">
        <v>2536</v>
      </c>
      <c r="B881" s="29">
        <v>0.0</v>
      </c>
      <c r="C881" s="26"/>
      <c r="D881" s="27">
        <v>0.0</v>
      </c>
      <c r="E881" s="40"/>
    </row>
    <row r="882" hidden="1">
      <c r="A882" s="53" t="s">
        <v>2538</v>
      </c>
      <c r="B882" s="29">
        <v>501.0</v>
      </c>
      <c r="C882" s="26">
        <v>501.0</v>
      </c>
      <c r="D882" s="27">
        <v>0.0</v>
      </c>
      <c r="E882" s="40"/>
    </row>
    <row r="883" hidden="1">
      <c r="A883" s="31" t="s">
        <v>2540</v>
      </c>
      <c r="B883" s="29">
        <v>0.0</v>
      </c>
      <c r="C883" s="26"/>
      <c r="D883" s="27">
        <v>0.0</v>
      </c>
      <c r="E883" s="28"/>
    </row>
    <row r="884" hidden="1">
      <c r="A884" s="31" t="s">
        <v>2541</v>
      </c>
      <c r="B884" s="29">
        <v>0.0</v>
      </c>
      <c r="C884" s="26"/>
      <c r="D884" s="27">
        <v>0.0</v>
      </c>
      <c r="E884" s="40"/>
    </row>
    <row r="885" hidden="1">
      <c r="A885" s="31" t="s">
        <v>2543</v>
      </c>
      <c r="B885" s="29">
        <v>386.0</v>
      </c>
      <c r="C885" s="26">
        <v>386.0</v>
      </c>
      <c r="D885" s="27">
        <v>0.0</v>
      </c>
      <c r="E885" s="28" t="s">
        <v>6107</v>
      </c>
    </row>
    <row r="886" hidden="1">
      <c r="A886" s="31" t="s">
        <v>2545</v>
      </c>
      <c r="B886" s="29">
        <v>2880.0</v>
      </c>
      <c r="C886" s="26">
        <v>2880.0</v>
      </c>
      <c r="D886" s="27">
        <v>0.0</v>
      </c>
      <c r="E886" s="40"/>
    </row>
    <row r="887" hidden="1">
      <c r="A887" s="54" t="s">
        <v>2546</v>
      </c>
      <c r="B887" s="29">
        <v>117034.0</v>
      </c>
      <c r="C887" s="29">
        <v>117034.0</v>
      </c>
      <c r="D887" s="27">
        <v>0.0</v>
      </c>
      <c r="E887" s="40"/>
    </row>
    <row r="888" hidden="1">
      <c r="A888" s="54" t="s">
        <v>2547</v>
      </c>
      <c r="B888" s="29">
        <v>44833.0</v>
      </c>
      <c r="C888" s="55">
        <v>44569.0</v>
      </c>
      <c r="D888" s="27">
        <v>-264.0</v>
      </c>
      <c r="E888" s="40"/>
    </row>
    <row r="889" hidden="1">
      <c r="A889" s="54" t="s">
        <v>2548</v>
      </c>
      <c r="B889" s="29">
        <v>59035.0</v>
      </c>
      <c r="C889" s="55">
        <v>59035.0</v>
      </c>
      <c r="D889" s="27">
        <v>0.0</v>
      </c>
      <c r="E889" s="40"/>
    </row>
    <row r="890" hidden="1">
      <c r="A890" s="54" t="s">
        <v>2549</v>
      </c>
      <c r="B890" s="29">
        <v>70121.5</v>
      </c>
      <c r="C890" s="55">
        <v>70121.5</v>
      </c>
      <c r="D890" s="27">
        <v>0.0</v>
      </c>
      <c r="E890" s="40"/>
    </row>
    <row r="891" hidden="1">
      <c r="A891" s="54" t="s">
        <v>2551</v>
      </c>
      <c r="B891" s="29">
        <v>4776.0</v>
      </c>
      <c r="C891" s="55">
        <v>4776.0</v>
      </c>
      <c r="D891" s="27">
        <v>0.0</v>
      </c>
      <c r="E891" s="40"/>
    </row>
    <row r="892" hidden="1">
      <c r="A892" s="54" t="s">
        <v>2552</v>
      </c>
      <c r="B892" s="29">
        <v>9055.0</v>
      </c>
      <c r="C892" s="55">
        <v>9055.0</v>
      </c>
      <c r="D892" s="27">
        <v>0.0</v>
      </c>
      <c r="E892" s="40"/>
    </row>
    <row r="893" hidden="1">
      <c r="A893" s="35" t="s">
        <v>2553</v>
      </c>
      <c r="B893" s="29">
        <v>347576.5</v>
      </c>
      <c r="C893" s="55">
        <v>347312.5</v>
      </c>
      <c r="D893" s="27">
        <v>-264.0</v>
      </c>
      <c r="E893" s="40"/>
    </row>
    <row r="894" hidden="1">
      <c r="A894" s="36" t="s">
        <v>2554</v>
      </c>
      <c r="B894" s="41">
        <v>5.0</v>
      </c>
      <c r="C894" s="58">
        <v>8.0</v>
      </c>
      <c r="D894" s="59">
        <v>3.0</v>
      </c>
      <c r="E894" s="44"/>
    </row>
    <row r="895" hidden="1"/>
    <row r="896" hidden="1"/>
    <row r="897" hidden="1">
      <c r="A897" s="5" t="s">
        <v>3208</v>
      </c>
      <c r="B897" s="6"/>
      <c r="C897" s="6"/>
      <c r="D897" s="6"/>
      <c r="E897" s="7"/>
    </row>
    <row r="898" hidden="1">
      <c r="A898" s="10"/>
      <c r="B898" s="11"/>
      <c r="C898" s="11"/>
      <c r="D898" s="11"/>
      <c r="E898" s="12"/>
    </row>
    <row r="899" hidden="1">
      <c r="A899" s="5" t="s">
        <v>2526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13">
        <v>45705.0</v>
      </c>
      <c r="B901" s="6"/>
      <c r="C901" s="50" t="s">
        <v>2527</v>
      </c>
      <c r="D901" s="15">
        <v>45711.0</v>
      </c>
      <c r="E901" s="7"/>
    </row>
    <row r="902" hidden="1">
      <c r="A902" s="10"/>
      <c r="B902" s="11"/>
      <c r="C902" s="16"/>
      <c r="D902" s="11"/>
      <c r="E902" s="12"/>
    </row>
    <row r="903" hidden="1">
      <c r="A903" s="51" t="s">
        <v>3211</v>
      </c>
      <c r="B903" s="7"/>
      <c r="C903" s="16"/>
      <c r="D903" s="52" t="s">
        <v>3212</v>
      </c>
      <c r="E903" s="7"/>
    </row>
    <row r="904" hidden="1">
      <c r="A904" s="10"/>
      <c r="B904" s="12"/>
      <c r="C904" s="16"/>
      <c r="D904" s="11"/>
      <c r="E904" s="12"/>
    </row>
    <row r="905" hidden="1">
      <c r="A905" s="19" t="s">
        <v>2528</v>
      </c>
      <c r="B905" s="6"/>
      <c r="C905" s="6"/>
      <c r="D905" s="6"/>
      <c r="E905" s="7"/>
    </row>
    <row r="906" hidden="1">
      <c r="A906" s="20" t="s">
        <v>2529</v>
      </c>
      <c r="B906" s="21" t="s">
        <v>2530</v>
      </c>
      <c r="C906" s="22" t="s">
        <v>2531</v>
      </c>
      <c r="D906" s="21" t="s">
        <v>2532</v>
      </c>
      <c r="E906" s="23" t="s">
        <v>13</v>
      </c>
    </row>
    <row r="907" hidden="1">
      <c r="A907" s="53" t="s">
        <v>2533</v>
      </c>
      <c r="B907" s="25">
        <v>37584.0</v>
      </c>
      <c r="C907" s="26">
        <v>37600.0</v>
      </c>
      <c r="D907" s="27">
        <v>16.0</v>
      </c>
      <c r="E907" s="28"/>
    </row>
    <row r="908" hidden="1">
      <c r="A908" s="53" t="s">
        <v>2535</v>
      </c>
      <c r="B908" s="29">
        <v>4391.0</v>
      </c>
      <c r="C908" s="26">
        <v>4391.0</v>
      </c>
      <c r="D908" s="27">
        <v>0.0</v>
      </c>
      <c r="E908" s="48"/>
    </row>
    <row r="909" hidden="1">
      <c r="A909" s="53" t="s">
        <v>2536</v>
      </c>
      <c r="B909" s="29">
        <v>110.0</v>
      </c>
      <c r="C909" s="26">
        <v>110.0</v>
      </c>
      <c r="D909" s="27">
        <v>0.0</v>
      </c>
      <c r="E909" s="40"/>
    </row>
    <row r="910" hidden="1">
      <c r="A910" s="53" t="s">
        <v>2538</v>
      </c>
      <c r="B910" s="29">
        <v>999.0</v>
      </c>
      <c r="C910" s="26">
        <v>999.0</v>
      </c>
      <c r="D910" s="27">
        <v>0.0</v>
      </c>
      <c r="E910" s="40"/>
    </row>
    <row r="911" hidden="1">
      <c r="A911" s="31" t="s">
        <v>2540</v>
      </c>
      <c r="B911" s="29">
        <v>0.0</v>
      </c>
      <c r="C911" s="26"/>
      <c r="D911" s="27">
        <v>0.0</v>
      </c>
      <c r="E911" s="28"/>
    </row>
    <row r="912" hidden="1">
      <c r="A912" s="31" t="s">
        <v>2541</v>
      </c>
      <c r="B912" s="29">
        <v>0.0</v>
      </c>
      <c r="C912" s="26"/>
      <c r="D912" s="27">
        <v>0.0</v>
      </c>
      <c r="E912" s="40"/>
    </row>
    <row r="913" hidden="1">
      <c r="A913" s="31" t="s">
        <v>2543</v>
      </c>
      <c r="B913" s="29">
        <v>295.0</v>
      </c>
      <c r="C913" s="26">
        <v>115.0</v>
      </c>
      <c r="D913" s="27">
        <v>-180.0</v>
      </c>
      <c r="E913" s="28"/>
    </row>
    <row r="914" hidden="1">
      <c r="A914" s="31" t="s">
        <v>2545</v>
      </c>
      <c r="B914" s="29">
        <v>2520.0</v>
      </c>
      <c r="C914" s="26">
        <v>2700.0</v>
      </c>
      <c r="D914" s="27">
        <v>180.0</v>
      </c>
      <c r="E914" s="40"/>
    </row>
    <row r="915" hidden="1">
      <c r="A915" s="54" t="s">
        <v>2546</v>
      </c>
      <c r="B915" s="29">
        <v>112388.0</v>
      </c>
      <c r="C915" s="29">
        <v>112388.0</v>
      </c>
      <c r="D915" s="27">
        <v>0.0</v>
      </c>
      <c r="E915" s="40"/>
    </row>
    <row r="916" hidden="1">
      <c r="A916" s="54" t="s">
        <v>2547</v>
      </c>
      <c r="B916" s="29">
        <v>45885.0</v>
      </c>
      <c r="C916" s="55">
        <v>45885.0</v>
      </c>
      <c r="D916" s="27">
        <v>0.0</v>
      </c>
      <c r="E916" s="40"/>
    </row>
    <row r="917" hidden="1">
      <c r="A917" s="54" t="s">
        <v>2548</v>
      </c>
      <c r="B917" s="29">
        <v>55726.0</v>
      </c>
      <c r="C917" s="55">
        <v>54804.0</v>
      </c>
      <c r="D917" s="27">
        <v>-922.0</v>
      </c>
      <c r="E917" s="40"/>
    </row>
    <row r="918" hidden="1">
      <c r="A918" s="54" t="s">
        <v>2549</v>
      </c>
      <c r="B918" s="29">
        <v>63547.0</v>
      </c>
      <c r="C918" s="55">
        <v>63547.0</v>
      </c>
      <c r="D918" s="27">
        <v>0.0</v>
      </c>
      <c r="E918" s="40"/>
    </row>
    <row r="919" hidden="1">
      <c r="A919" s="54" t="s">
        <v>2551</v>
      </c>
      <c r="B919" s="29">
        <v>6111.0</v>
      </c>
      <c r="C919" s="55">
        <v>6111.0</v>
      </c>
      <c r="D919" s="27">
        <v>0.0</v>
      </c>
      <c r="E919" s="40"/>
    </row>
    <row r="920" hidden="1">
      <c r="A920" s="54" t="s">
        <v>2552</v>
      </c>
      <c r="B920" s="29">
        <v>15004.0</v>
      </c>
      <c r="C920" s="55">
        <v>14740.0</v>
      </c>
      <c r="D920" s="27">
        <v>-264.0</v>
      </c>
      <c r="E920" s="40"/>
    </row>
    <row r="921" hidden="1">
      <c r="A921" s="35" t="s">
        <v>2553</v>
      </c>
      <c r="B921" s="29">
        <v>329554.5</v>
      </c>
      <c r="C921" s="55">
        <v>328368.5</v>
      </c>
      <c r="D921" s="27">
        <v>-1186.0</v>
      </c>
      <c r="E921" s="40"/>
    </row>
    <row r="922" hidden="1">
      <c r="A922" s="36" t="s">
        <v>2554</v>
      </c>
      <c r="B922" s="41">
        <v>1.5</v>
      </c>
      <c r="C922" s="58">
        <v>281.5</v>
      </c>
      <c r="D922" s="59">
        <v>280.0</v>
      </c>
      <c r="E922" s="44"/>
    </row>
    <row r="923" hidden="1"/>
    <row r="924" hidden="1"/>
    <row r="925" hidden="1">
      <c r="A925" s="5" t="s">
        <v>3208</v>
      </c>
      <c r="B925" s="6"/>
      <c r="C925" s="6"/>
      <c r="D925" s="6"/>
      <c r="E925" s="7"/>
    </row>
    <row r="926" hidden="1">
      <c r="A926" s="10"/>
      <c r="B926" s="11"/>
      <c r="C926" s="11"/>
      <c r="D926" s="11"/>
      <c r="E926" s="12"/>
    </row>
    <row r="927" hidden="1">
      <c r="A927" s="5" t="s">
        <v>2526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13">
        <v>45705.0</v>
      </c>
      <c r="B929" s="6"/>
      <c r="C929" s="50" t="s">
        <v>2527</v>
      </c>
      <c r="D929" s="15">
        <v>45711.0</v>
      </c>
      <c r="E929" s="7"/>
    </row>
    <row r="930" hidden="1">
      <c r="A930" s="10"/>
      <c r="B930" s="11"/>
      <c r="C930" s="16"/>
      <c r="D930" s="11"/>
      <c r="E930" s="12"/>
    </row>
    <row r="931" hidden="1">
      <c r="A931" s="51" t="s">
        <v>3211</v>
      </c>
      <c r="B931" s="7"/>
      <c r="C931" s="16"/>
      <c r="D931" s="52" t="s">
        <v>3212</v>
      </c>
      <c r="E931" s="7"/>
    </row>
    <row r="932" hidden="1">
      <c r="A932" s="10"/>
      <c r="B932" s="12"/>
      <c r="C932" s="16"/>
      <c r="D932" s="11"/>
      <c r="E932" s="12"/>
    </row>
    <row r="933" hidden="1">
      <c r="A933" s="19" t="s">
        <v>2528</v>
      </c>
      <c r="B933" s="6"/>
      <c r="C933" s="6"/>
      <c r="D933" s="6"/>
      <c r="E933" s="7"/>
    </row>
    <row r="934" hidden="1">
      <c r="A934" s="20" t="s">
        <v>2529</v>
      </c>
      <c r="B934" s="21" t="s">
        <v>2530</v>
      </c>
      <c r="C934" s="22" t="s">
        <v>2531</v>
      </c>
      <c r="D934" s="21" t="s">
        <v>2532</v>
      </c>
      <c r="E934" s="23" t="s">
        <v>13</v>
      </c>
    </row>
    <row r="935" hidden="1">
      <c r="A935" s="53" t="s">
        <v>2533</v>
      </c>
      <c r="B935" s="25">
        <v>37584.0</v>
      </c>
      <c r="C935" s="26">
        <v>37600.0</v>
      </c>
      <c r="D935" s="27">
        <v>16.0</v>
      </c>
      <c r="E935" s="28"/>
    </row>
    <row r="936" hidden="1">
      <c r="A936" s="53" t="s">
        <v>2535</v>
      </c>
      <c r="B936" s="29">
        <v>4391.0</v>
      </c>
      <c r="C936" s="26">
        <v>4391.0</v>
      </c>
      <c r="D936" s="27">
        <v>0.0</v>
      </c>
      <c r="E936" s="48"/>
    </row>
    <row r="937" hidden="1">
      <c r="A937" s="53" t="s">
        <v>2536</v>
      </c>
      <c r="B937" s="29">
        <v>110.0</v>
      </c>
      <c r="C937" s="26">
        <v>110.0</v>
      </c>
      <c r="D937" s="27">
        <v>0.0</v>
      </c>
      <c r="E937" s="40"/>
    </row>
    <row r="938" hidden="1">
      <c r="A938" s="53" t="s">
        <v>2538</v>
      </c>
      <c r="B938" s="29">
        <v>999.0</v>
      </c>
      <c r="C938" s="26">
        <v>999.0</v>
      </c>
      <c r="D938" s="27">
        <v>0.0</v>
      </c>
      <c r="E938" s="40"/>
    </row>
    <row r="939" hidden="1">
      <c r="A939" s="31" t="s">
        <v>2540</v>
      </c>
      <c r="B939" s="29">
        <v>0.0</v>
      </c>
      <c r="C939" s="26"/>
      <c r="D939" s="27">
        <v>0.0</v>
      </c>
      <c r="E939" s="28"/>
    </row>
    <row r="940" hidden="1">
      <c r="A940" s="31" t="s">
        <v>2541</v>
      </c>
      <c r="B940" s="29">
        <v>0.0</v>
      </c>
      <c r="C940" s="26"/>
      <c r="D940" s="27">
        <v>0.0</v>
      </c>
      <c r="E940" s="40"/>
    </row>
    <row r="941" hidden="1">
      <c r="A941" s="31" t="s">
        <v>2543</v>
      </c>
      <c r="B941" s="29">
        <v>295.0</v>
      </c>
      <c r="C941" s="26">
        <v>115.0</v>
      </c>
      <c r="D941" s="27">
        <v>-180.0</v>
      </c>
      <c r="E941" s="28"/>
    </row>
    <row r="942" hidden="1">
      <c r="A942" s="31" t="s">
        <v>2545</v>
      </c>
      <c r="B942" s="29">
        <v>2520.0</v>
      </c>
      <c r="C942" s="26">
        <v>2700.0</v>
      </c>
      <c r="D942" s="27">
        <v>180.0</v>
      </c>
      <c r="E942" s="40"/>
    </row>
    <row r="943" hidden="1">
      <c r="A943" s="54" t="s">
        <v>2546</v>
      </c>
      <c r="B943" s="29">
        <v>112388.0</v>
      </c>
      <c r="C943" s="29">
        <v>112388.0</v>
      </c>
      <c r="D943" s="27">
        <v>0.0</v>
      </c>
      <c r="E943" s="40"/>
    </row>
    <row r="944" hidden="1">
      <c r="A944" s="54" t="s">
        <v>2547</v>
      </c>
      <c r="B944" s="29">
        <v>45885.0</v>
      </c>
      <c r="C944" s="55">
        <v>45885.0</v>
      </c>
      <c r="D944" s="27">
        <v>0.0</v>
      </c>
      <c r="E944" s="40"/>
    </row>
    <row r="945" hidden="1">
      <c r="A945" s="54" t="s">
        <v>2548</v>
      </c>
      <c r="B945" s="29">
        <v>55726.0</v>
      </c>
      <c r="C945" s="55">
        <v>54804.0</v>
      </c>
      <c r="D945" s="27">
        <v>-922.0</v>
      </c>
      <c r="E945" s="40"/>
    </row>
    <row r="946" hidden="1">
      <c r="A946" s="54" t="s">
        <v>2549</v>
      </c>
      <c r="B946" s="29">
        <v>63547.0</v>
      </c>
      <c r="C946" s="55">
        <v>63547.0</v>
      </c>
      <c r="D946" s="27">
        <v>0.0</v>
      </c>
      <c r="E946" s="40"/>
    </row>
    <row r="947" hidden="1">
      <c r="A947" s="54" t="s">
        <v>2551</v>
      </c>
      <c r="B947" s="29">
        <v>6111.0</v>
      </c>
      <c r="C947" s="55">
        <v>6111.0</v>
      </c>
      <c r="D947" s="27">
        <v>0.0</v>
      </c>
      <c r="E947" s="40"/>
    </row>
    <row r="948" hidden="1">
      <c r="A948" s="54" t="s">
        <v>2552</v>
      </c>
      <c r="B948" s="29">
        <v>15004.0</v>
      </c>
      <c r="C948" s="55">
        <v>14740.0</v>
      </c>
      <c r="D948" s="27">
        <v>-264.0</v>
      </c>
      <c r="E948" s="40"/>
    </row>
    <row r="949" hidden="1">
      <c r="A949" s="35" t="s">
        <v>2553</v>
      </c>
      <c r="B949" s="29">
        <v>329554.5</v>
      </c>
      <c r="C949" s="55">
        <v>328368.5</v>
      </c>
      <c r="D949" s="27">
        <v>-1186.0</v>
      </c>
      <c r="E949" s="40"/>
    </row>
    <row r="950" hidden="1">
      <c r="A950" s="36" t="s">
        <v>2554</v>
      </c>
      <c r="B950" s="41">
        <v>1.5</v>
      </c>
      <c r="C950" s="58">
        <v>281.5</v>
      </c>
      <c r="D950" s="59">
        <v>280.0</v>
      </c>
      <c r="E950" s="44"/>
    </row>
    <row r="951" hidden="1"/>
    <row r="952" hidden="1"/>
    <row r="953" hidden="1">
      <c r="A953" s="5" t="s">
        <v>3208</v>
      </c>
      <c r="B953" s="6"/>
      <c r="C953" s="6"/>
      <c r="D953" s="6"/>
      <c r="E953" s="7"/>
    </row>
    <row r="954" hidden="1">
      <c r="A954" s="10"/>
      <c r="B954" s="11"/>
      <c r="C954" s="11"/>
      <c r="D954" s="11"/>
      <c r="E954" s="12"/>
    </row>
    <row r="955" hidden="1">
      <c r="A955" s="5" t="s">
        <v>2526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13">
        <v>45717.0</v>
      </c>
      <c r="B957" s="6"/>
      <c r="C957" s="50" t="s">
        <v>2527</v>
      </c>
      <c r="D957" s="15">
        <v>45718.0</v>
      </c>
      <c r="E957" s="7"/>
    </row>
    <row r="958" hidden="1">
      <c r="A958" s="10"/>
      <c r="B958" s="11"/>
      <c r="C958" s="16"/>
      <c r="D958" s="11"/>
      <c r="E958" s="12"/>
    </row>
    <row r="959" hidden="1">
      <c r="A959" s="51" t="s">
        <v>3220</v>
      </c>
      <c r="B959" s="7"/>
      <c r="C959" s="16"/>
      <c r="D959" s="52" t="s">
        <v>3212</v>
      </c>
      <c r="E959" s="7"/>
    </row>
    <row r="960" hidden="1">
      <c r="A960" s="10"/>
      <c r="B960" s="12"/>
      <c r="C960" s="16"/>
      <c r="D960" s="11"/>
      <c r="E960" s="12"/>
    </row>
    <row r="961" hidden="1">
      <c r="A961" s="19" t="s">
        <v>2528</v>
      </c>
      <c r="B961" s="6"/>
      <c r="C961" s="6"/>
      <c r="D961" s="6"/>
      <c r="E961" s="7"/>
    </row>
    <row r="962" hidden="1">
      <c r="A962" s="20" t="s">
        <v>2529</v>
      </c>
      <c r="B962" s="21" t="s">
        <v>2530</v>
      </c>
      <c r="C962" s="22" t="s">
        <v>2531</v>
      </c>
      <c r="D962" s="21" t="s">
        <v>2532</v>
      </c>
      <c r="E962" s="23" t="s">
        <v>13</v>
      </c>
    </row>
    <row r="963" hidden="1">
      <c r="A963" s="53" t="s">
        <v>2533</v>
      </c>
      <c r="B963" s="25">
        <v>13148.0</v>
      </c>
      <c r="C963" s="26">
        <v>13150.0</v>
      </c>
      <c r="D963" s="27">
        <v>2.0</v>
      </c>
      <c r="E963" s="28"/>
    </row>
    <row r="964" hidden="1">
      <c r="A964" s="53" t="s">
        <v>2535</v>
      </c>
      <c r="B964" s="29">
        <v>6767.0</v>
      </c>
      <c r="C964" s="26">
        <v>6767.0</v>
      </c>
      <c r="D964" s="27">
        <v>0.0</v>
      </c>
      <c r="E964" s="48"/>
    </row>
    <row r="965" hidden="1">
      <c r="A965" s="53" t="s">
        <v>2536</v>
      </c>
      <c r="B965" s="29">
        <v>0.0</v>
      </c>
      <c r="C965" s="26"/>
      <c r="D965" s="27">
        <v>0.0</v>
      </c>
      <c r="E965" s="40"/>
    </row>
    <row r="966" hidden="1">
      <c r="A966" s="53" t="s">
        <v>2538</v>
      </c>
      <c r="B966" s="29">
        <v>500.0</v>
      </c>
      <c r="C966" s="26">
        <v>500.0</v>
      </c>
      <c r="D966" s="27">
        <v>0.0</v>
      </c>
      <c r="E966" s="40"/>
    </row>
    <row r="967" hidden="1">
      <c r="A967" s="31" t="s">
        <v>2540</v>
      </c>
      <c r="B967" s="29">
        <v>0.0</v>
      </c>
      <c r="C967" s="26"/>
      <c r="D967" s="27">
        <v>0.0</v>
      </c>
      <c r="E967" s="28"/>
    </row>
    <row r="968" hidden="1">
      <c r="A968" s="31" t="s">
        <v>2541</v>
      </c>
      <c r="B968" s="29">
        <v>0.0</v>
      </c>
      <c r="C968" s="26"/>
      <c r="D968" s="27">
        <v>0.0</v>
      </c>
      <c r="E968" s="40"/>
    </row>
    <row r="969" hidden="1">
      <c r="A969" s="31" t="s">
        <v>2543</v>
      </c>
      <c r="B969" s="29">
        <v>520.0</v>
      </c>
      <c r="C969" s="26">
        <v>520.0</v>
      </c>
      <c r="D969" s="27">
        <v>0.0</v>
      </c>
      <c r="E969" s="28"/>
    </row>
    <row r="970" hidden="1">
      <c r="A970" s="31" t="s">
        <v>2545</v>
      </c>
      <c r="B970" s="29">
        <v>0.0</v>
      </c>
      <c r="C970" s="26"/>
      <c r="D970" s="27">
        <v>0.0</v>
      </c>
      <c r="E970" s="40"/>
    </row>
    <row r="971" hidden="1">
      <c r="A971" s="54" t="s">
        <v>2546</v>
      </c>
      <c r="B971" s="29">
        <v>29126.0</v>
      </c>
      <c r="C971" s="29">
        <v>29126.0</v>
      </c>
      <c r="D971" s="27">
        <v>0.0</v>
      </c>
      <c r="E971" s="40"/>
    </row>
    <row r="972" hidden="1">
      <c r="A972" s="54" t="s">
        <v>2547</v>
      </c>
      <c r="B972" s="29">
        <v>20408.0</v>
      </c>
      <c r="C972" s="55">
        <v>20408.0</v>
      </c>
      <c r="D972" s="27">
        <v>0.0</v>
      </c>
      <c r="E972" s="40"/>
    </row>
    <row r="973" hidden="1">
      <c r="A973" s="54" t="s">
        <v>2548</v>
      </c>
      <c r="B973" s="29">
        <v>28784.0</v>
      </c>
      <c r="C973" s="55">
        <v>28784.0</v>
      </c>
      <c r="D973" s="27">
        <v>0.0</v>
      </c>
      <c r="E973" s="40"/>
    </row>
    <row r="974" hidden="1">
      <c r="A974" s="54" t="s">
        <v>2549</v>
      </c>
      <c r="B974" s="29">
        <v>22476.0</v>
      </c>
      <c r="C974" s="55">
        <v>22476.0</v>
      </c>
      <c r="D974" s="27">
        <v>0.0</v>
      </c>
      <c r="E974" s="40"/>
    </row>
    <row r="975" hidden="1">
      <c r="A975" s="54" t="s">
        <v>2551</v>
      </c>
      <c r="B975" s="29">
        <v>1068.0</v>
      </c>
      <c r="C975" s="55">
        <v>1068.0</v>
      </c>
      <c r="D975" s="27">
        <v>0.0</v>
      </c>
      <c r="E975" s="40"/>
    </row>
    <row r="976" hidden="1">
      <c r="A976" s="54" t="s">
        <v>2552</v>
      </c>
      <c r="B976" s="29">
        <v>6186.0</v>
      </c>
      <c r="C976" s="55">
        <v>6186.0</v>
      </c>
      <c r="D976" s="27">
        <v>0.0</v>
      </c>
      <c r="E976" s="40"/>
    </row>
    <row r="977" hidden="1">
      <c r="A977" s="35" t="s">
        <v>2553</v>
      </c>
      <c r="B977" s="29">
        <v>122796.0</v>
      </c>
      <c r="C977" s="55">
        <v>122796.0</v>
      </c>
      <c r="D977" s="27">
        <v>0.0</v>
      </c>
      <c r="E977" s="40"/>
    </row>
    <row r="978" hidden="1">
      <c r="A978" s="36" t="s">
        <v>2554</v>
      </c>
      <c r="B978" s="41">
        <v>1.0</v>
      </c>
      <c r="C978" s="58">
        <v>3.0</v>
      </c>
      <c r="D978" s="59">
        <v>2.0</v>
      </c>
      <c r="E978" s="44"/>
    </row>
    <row r="979" hidden="1"/>
    <row r="980" hidden="1"/>
    <row r="981" hidden="1">
      <c r="A981" s="5" t="s">
        <v>3208</v>
      </c>
      <c r="B981" s="6"/>
      <c r="C981" s="6"/>
      <c r="D981" s="6"/>
      <c r="E981" s="7"/>
    </row>
    <row r="982" hidden="1">
      <c r="A982" s="10"/>
      <c r="B982" s="11"/>
      <c r="C982" s="11"/>
      <c r="D982" s="11"/>
      <c r="E982" s="12"/>
    </row>
    <row r="983" hidden="1">
      <c r="A983" s="5" t="s">
        <v>2526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13">
        <v>45719.0</v>
      </c>
      <c r="B985" s="6"/>
      <c r="C985" s="50" t="s">
        <v>2527</v>
      </c>
      <c r="D985" s="15">
        <v>45725.0</v>
      </c>
      <c r="E985" s="7"/>
    </row>
    <row r="986" hidden="1">
      <c r="A986" s="10"/>
      <c r="B986" s="11"/>
      <c r="C986" s="16"/>
      <c r="D986" s="11"/>
      <c r="E986" s="12"/>
    </row>
    <row r="987" hidden="1">
      <c r="A987" s="51" t="s">
        <v>3211</v>
      </c>
      <c r="B987" s="7"/>
      <c r="C987" s="16"/>
      <c r="D987" s="52" t="s">
        <v>3212</v>
      </c>
      <c r="E987" s="7"/>
    </row>
    <row r="988" hidden="1">
      <c r="A988" s="10"/>
      <c r="B988" s="12"/>
      <c r="C988" s="16"/>
      <c r="D988" s="11"/>
      <c r="E988" s="12"/>
    </row>
    <row r="989" hidden="1">
      <c r="A989" s="19" t="s">
        <v>2528</v>
      </c>
      <c r="B989" s="6"/>
      <c r="C989" s="6"/>
      <c r="D989" s="6"/>
      <c r="E989" s="7"/>
    </row>
    <row r="990" hidden="1">
      <c r="A990" s="20" t="s">
        <v>2529</v>
      </c>
      <c r="B990" s="21" t="s">
        <v>2530</v>
      </c>
      <c r="C990" s="22" t="s">
        <v>2531</v>
      </c>
      <c r="D990" s="21" t="s">
        <v>2532</v>
      </c>
      <c r="E990" s="23" t="s">
        <v>13</v>
      </c>
    </row>
    <row r="991" hidden="1">
      <c r="A991" s="53" t="s">
        <v>2533</v>
      </c>
      <c r="B991" s="25">
        <v>23484.0</v>
      </c>
      <c r="C991" s="26">
        <v>23485.0</v>
      </c>
      <c r="D991" s="27">
        <v>1.0</v>
      </c>
      <c r="E991" s="28"/>
    </row>
    <row r="992" hidden="1">
      <c r="A992" s="53" t="s">
        <v>2535</v>
      </c>
      <c r="B992" s="29">
        <v>17129.0</v>
      </c>
      <c r="C992" s="26">
        <v>17129.0</v>
      </c>
      <c r="D992" s="27">
        <v>0.0</v>
      </c>
      <c r="E992" s="48"/>
    </row>
    <row r="993" hidden="1">
      <c r="A993" s="53" t="s">
        <v>2536</v>
      </c>
      <c r="B993" s="29">
        <v>225.0</v>
      </c>
      <c r="C993" s="26">
        <v>225.0</v>
      </c>
      <c r="D993" s="27">
        <v>0.0</v>
      </c>
      <c r="E993" s="40"/>
    </row>
    <row r="994" hidden="1">
      <c r="A994" s="53" t="s">
        <v>2538</v>
      </c>
      <c r="B994" s="29">
        <v>500.0</v>
      </c>
      <c r="C994" s="26">
        <v>500.0</v>
      </c>
      <c r="D994" s="27">
        <v>0.0</v>
      </c>
      <c r="E994" s="40"/>
    </row>
    <row r="995" hidden="1">
      <c r="A995" s="31" t="s">
        <v>2540</v>
      </c>
      <c r="B995" s="29">
        <v>0.0</v>
      </c>
      <c r="C995" s="26"/>
      <c r="D995" s="27">
        <v>0.0</v>
      </c>
      <c r="E995" s="28"/>
    </row>
    <row r="996" hidden="1">
      <c r="A996" s="31" t="s">
        <v>2541</v>
      </c>
      <c r="B996" s="29">
        <v>0.0</v>
      </c>
      <c r="C996" s="26"/>
      <c r="D996" s="27">
        <v>0.0</v>
      </c>
      <c r="E996" s="40"/>
    </row>
    <row r="997" hidden="1">
      <c r="A997" s="31" t="s">
        <v>2543</v>
      </c>
      <c r="B997" s="29">
        <v>1960.0</v>
      </c>
      <c r="C997" s="26"/>
      <c r="D997" s="27">
        <v>-1960.0</v>
      </c>
      <c r="E997" s="28"/>
    </row>
    <row r="998" hidden="1">
      <c r="A998" s="31" t="s">
        <v>2545</v>
      </c>
      <c r="B998" s="29">
        <v>1960.0</v>
      </c>
      <c r="C998" s="26">
        <v>3920.0</v>
      </c>
      <c r="D998" s="27">
        <v>1960.0</v>
      </c>
      <c r="E998" s="40"/>
    </row>
    <row r="999" hidden="1">
      <c r="A999" s="54" t="s">
        <v>2546</v>
      </c>
      <c r="B999" s="29">
        <v>79161.0</v>
      </c>
      <c r="C999" s="29">
        <v>79161.0</v>
      </c>
      <c r="D999" s="27">
        <v>0.0</v>
      </c>
      <c r="E999" s="40"/>
    </row>
    <row r="1000" hidden="1">
      <c r="A1000" s="54" t="s">
        <v>2547</v>
      </c>
      <c r="B1000" s="29">
        <v>36190.0</v>
      </c>
      <c r="C1000" s="55">
        <v>36190.0</v>
      </c>
      <c r="D1000" s="27">
        <v>0.0</v>
      </c>
      <c r="E1000" s="40"/>
    </row>
    <row r="1001" hidden="1">
      <c r="A1001" s="54" t="s">
        <v>2548</v>
      </c>
      <c r="B1001" s="29">
        <v>49168.0</v>
      </c>
      <c r="C1001" s="55">
        <v>49168.0</v>
      </c>
      <c r="D1001" s="27">
        <v>0.0</v>
      </c>
      <c r="E1001" s="40"/>
    </row>
    <row r="1002" hidden="1">
      <c r="A1002" s="54" t="s">
        <v>2549</v>
      </c>
      <c r="B1002" s="29">
        <v>60887.5</v>
      </c>
      <c r="C1002" s="55">
        <v>60887.5</v>
      </c>
      <c r="D1002" s="27">
        <v>0.0</v>
      </c>
      <c r="E1002" s="40"/>
    </row>
    <row r="1003" hidden="1">
      <c r="A1003" s="54" t="s">
        <v>2551</v>
      </c>
      <c r="B1003" s="29">
        <v>3579.0</v>
      </c>
      <c r="C1003" s="55">
        <v>3579.0</v>
      </c>
      <c r="D1003" s="27">
        <v>0.0</v>
      </c>
      <c r="E1003" s="40"/>
    </row>
    <row r="1004" hidden="1">
      <c r="A1004" s="54" t="s">
        <v>2552</v>
      </c>
      <c r="B1004" s="29">
        <v>7961.0</v>
      </c>
      <c r="C1004" s="55">
        <v>7961.0</v>
      </c>
      <c r="D1004" s="27">
        <v>0.0</v>
      </c>
      <c r="E1004" s="40"/>
    </row>
    <row r="1005" hidden="1">
      <c r="A1005" s="35" t="s">
        <v>2553</v>
      </c>
      <c r="B1005" s="29">
        <v>274242.5</v>
      </c>
      <c r="C1005" s="55">
        <v>274242.5</v>
      </c>
      <c r="D1005" s="27">
        <v>0.0</v>
      </c>
      <c r="E1005" s="40"/>
    </row>
    <row r="1006" hidden="1">
      <c r="A1006" s="36" t="s">
        <v>2554</v>
      </c>
      <c r="B1006" s="41">
        <v>1.0</v>
      </c>
      <c r="C1006" s="58">
        <v>2.0</v>
      </c>
      <c r="D1006" s="59">
        <v>1.0</v>
      </c>
      <c r="E1006" s="44"/>
    </row>
    <row r="1007" hidden="1"/>
    <row r="1008" hidden="1"/>
    <row r="1009" hidden="1">
      <c r="A1009" s="5" t="s">
        <v>3208</v>
      </c>
      <c r="B1009" s="6"/>
      <c r="C1009" s="6"/>
      <c r="D1009" s="6"/>
      <c r="E1009" s="7"/>
    </row>
    <row r="1010" hidden="1">
      <c r="A1010" s="10"/>
      <c r="B1010" s="11"/>
      <c r="C1010" s="11"/>
      <c r="D1010" s="11"/>
      <c r="E1010" s="12"/>
    </row>
    <row r="1011" hidden="1">
      <c r="A1011" s="5" t="s">
        <v>2526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13">
        <v>45719.0</v>
      </c>
      <c r="B1013" s="6"/>
      <c r="C1013" s="50" t="s">
        <v>2527</v>
      </c>
      <c r="D1013" s="15">
        <v>45725.0</v>
      </c>
      <c r="E1013" s="7"/>
    </row>
    <row r="1014" hidden="1">
      <c r="A1014" s="10"/>
      <c r="B1014" s="11"/>
      <c r="C1014" s="16"/>
      <c r="D1014" s="11"/>
      <c r="E1014" s="12"/>
    </row>
    <row r="1015" hidden="1">
      <c r="A1015" s="51" t="s">
        <v>3211</v>
      </c>
      <c r="B1015" s="7"/>
      <c r="C1015" s="16"/>
      <c r="D1015" s="52" t="s">
        <v>3212</v>
      </c>
      <c r="E1015" s="7"/>
    </row>
    <row r="1016" hidden="1">
      <c r="A1016" s="10"/>
      <c r="B1016" s="12"/>
      <c r="C1016" s="16"/>
      <c r="D1016" s="11"/>
      <c r="E1016" s="12"/>
    </row>
    <row r="1017" hidden="1">
      <c r="A1017" s="19" t="s">
        <v>2528</v>
      </c>
      <c r="B1017" s="6"/>
      <c r="C1017" s="6"/>
      <c r="D1017" s="6"/>
      <c r="E1017" s="7"/>
    </row>
    <row r="1018" hidden="1">
      <c r="A1018" s="20" t="s">
        <v>2529</v>
      </c>
      <c r="B1018" s="21" t="s">
        <v>2530</v>
      </c>
      <c r="C1018" s="22" t="s">
        <v>2531</v>
      </c>
      <c r="D1018" s="21" t="s">
        <v>2532</v>
      </c>
      <c r="E1018" s="23" t="s">
        <v>13</v>
      </c>
    </row>
    <row r="1019" hidden="1">
      <c r="A1019" s="53" t="s">
        <v>2533</v>
      </c>
      <c r="B1019" s="25">
        <v>23484.0</v>
      </c>
      <c r="C1019" s="26">
        <v>23485.0</v>
      </c>
      <c r="D1019" s="27">
        <v>1.0</v>
      </c>
      <c r="E1019" s="28"/>
    </row>
    <row r="1020" hidden="1">
      <c r="A1020" s="53" t="s">
        <v>2535</v>
      </c>
      <c r="B1020" s="29">
        <v>17129.0</v>
      </c>
      <c r="C1020" s="26">
        <v>17129.0</v>
      </c>
      <c r="D1020" s="27">
        <v>0.0</v>
      </c>
      <c r="E1020" s="48"/>
    </row>
    <row r="1021" hidden="1">
      <c r="A1021" s="53" t="s">
        <v>2536</v>
      </c>
      <c r="B1021" s="29">
        <v>225.0</v>
      </c>
      <c r="C1021" s="26">
        <v>225.0</v>
      </c>
      <c r="D1021" s="27">
        <v>0.0</v>
      </c>
      <c r="E1021" s="40"/>
    </row>
    <row r="1022" hidden="1">
      <c r="A1022" s="53" t="s">
        <v>2538</v>
      </c>
      <c r="B1022" s="29">
        <v>500.0</v>
      </c>
      <c r="C1022" s="26">
        <v>500.0</v>
      </c>
      <c r="D1022" s="27">
        <v>0.0</v>
      </c>
      <c r="E1022" s="40"/>
    </row>
    <row r="1023" hidden="1">
      <c r="A1023" s="31" t="s">
        <v>2540</v>
      </c>
      <c r="B1023" s="29">
        <v>0.0</v>
      </c>
      <c r="C1023" s="26"/>
      <c r="D1023" s="27">
        <v>0.0</v>
      </c>
      <c r="E1023" s="28"/>
    </row>
    <row r="1024" hidden="1">
      <c r="A1024" s="31" t="s">
        <v>2541</v>
      </c>
      <c r="B1024" s="29">
        <v>0.0</v>
      </c>
      <c r="C1024" s="26"/>
      <c r="D1024" s="27">
        <v>0.0</v>
      </c>
      <c r="E1024" s="40"/>
    </row>
    <row r="1025" hidden="1">
      <c r="A1025" s="31" t="s">
        <v>2543</v>
      </c>
      <c r="B1025" s="29">
        <v>1960.0</v>
      </c>
      <c r="C1025" s="26"/>
      <c r="D1025" s="27">
        <v>-1960.0</v>
      </c>
      <c r="E1025" s="28"/>
    </row>
    <row r="1026" hidden="1">
      <c r="A1026" s="31" t="s">
        <v>2545</v>
      </c>
      <c r="B1026" s="29">
        <v>1960.0</v>
      </c>
      <c r="C1026" s="26">
        <v>3920.0</v>
      </c>
      <c r="D1026" s="27">
        <v>1960.0</v>
      </c>
      <c r="E1026" s="40"/>
    </row>
    <row r="1027" hidden="1">
      <c r="A1027" s="54" t="s">
        <v>2546</v>
      </c>
      <c r="B1027" s="29">
        <v>79161.0</v>
      </c>
      <c r="C1027" s="29">
        <v>79161.0</v>
      </c>
      <c r="D1027" s="27">
        <v>0.0</v>
      </c>
      <c r="E1027" s="40"/>
    </row>
    <row r="1028" hidden="1">
      <c r="A1028" s="54" t="s">
        <v>2547</v>
      </c>
      <c r="B1028" s="29">
        <v>36190.0</v>
      </c>
      <c r="C1028" s="55">
        <v>36190.0</v>
      </c>
      <c r="D1028" s="27">
        <v>0.0</v>
      </c>
      <c r="E1028" s="40"/>
    </row>
    <row r="1029" hidden="1">
      <c r="A1029" s="54" t="s">
        <v>2548</v>
      </c>
      <c r="B1029" s="29">
        <v>49168.0</v>
      </c>
      <c r="C1029" s="55">
        <v>49168.0</v>
      </c>
      <c r="D1029" s="27">
        <v>0.0</v>
      </c>
      <c r="E1029" s="40"/>
    </row>
    <row r="1030" hidden="1">
      <c r="A1030" s="54" t="s">
        <v>2549</v>
      </c>
      <c r="B1030" s="29">
        <v>60887.5</v>
      </c>
      <c r="C1030" s="55">
        <v>60887.5</v>
      </c>
      <c r="D1030" s="27">
        <v>0.0</v>
      </c>
      <c r="E1030" s="40"/>
    </row>
    <row r="1031" hidden="1">
      <c r="A1031" s="54" t="s">
        <v>2551</v>
      </c>
      <c r="B1031" s="29">
        <v>3579.0</v>
      </c>
      <c r="C1031" s="55">
        <v>3579.0</v>
      </c>
      <c r="D1031" s="27">
        <v>0.0</v>
      </c>
      <c r="E1031" s="40"/>
    </row>
    <row r="1032" hidden="1">
      <c r="A1032" s="54" t="s">
        <v>2552</v>
      </c>
      <c r="B1032" s="29">
        <v>7961.0</v>
      </c>
      <c r="C1032" s="55">
        <v>7961.0</v>
      </c>
      <c r="D1032" s="27">
        <v>0.0</v>
      </c>
      <c r="E1032" s="40"/>
    </row>
    <row r="1033" hidden="1">
      <c r="A1033" s="35" t="s">
        <v>2553</v>
      </c>
      <c r="B1033" s="29">
        <v>274242.5</v>
      </c>
      <c r="C1033" s="55">
        <v>274242.5</v>
      </c>
      <c r="D1033" s="27">
        <v>0.0</v>
      </c>
      <c r="E1033" s="40"/>
    </row>
    <row r="1034" hidden="1">
      <c r="A1034" s="36" t="s">
        <v>2554</v>
      </c>
      <c r="B1034" s="41">
        <v>1.0</v>
      </c>
      <c r="C1034" s="58">
        <v>2.0</v>
      </c>
      <c r="D1034" s="59">
        <v>1.0</v>
      </c>
      <c r="E1034" s="44"/>
    </row>
    <row r="1035" hidden="1"/>
    <row r="1036" hidden="1"/>
    <row r="1037" hidden="1">
      <c r="A1037" s="5" t="s">
        <v>3208</v>
      </c>
      <c r="B1037" s="6"/>
      <c r="C1037" s="6"/>
      <c r="D1037" s="6"/>
      <c r="E1037" s="7"/>
    </row>
    <row r="1038" hidden="1">
      <c r="A1038" s="10"/>
      <c r="B1038" s="11"/>
      <c r="C1038" s="11"/>
      <c r="D1038" s="11"/>
      <c r="E1038" s="12"/>
    </row>
    <row r="1039" hidden="1">
      <c r="A1039" s="5" t="s">
        <v>2526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13">
        <v>45726.0</v>
      </c>
      <c r="B1041" s="6"/>
      <c r="C1041" s="50" t="s">
        <v>2527</v>
      </c>
      <c r="D1041" s="15">
        <v>45732.0</v>
      </c>
      <c r="E1041" s="7"/>
    </row>
    <row r="1042" hidden="1">
      <c r="A1042" s="10"/>
      <c r="B1042" s="11"/>
      <c r="C1042" s="16"/>
      <c r="D1042" s="11"/>
      <c r="E1042" s="12"/>
    </row>
    <row r="1043" hidden="1">
      <c r="A1043" s="51" t="s">
        <v>3211</v>
      </c>
      <c r="B1043" s="7"/>
      <c r="C1043" s="16"/>
      <c r="D1043" s="52" t="s">
        <v>3212</v>
      </c>
      <c r="E1043" s="7"/>
    </row>
    <row r="1044" hidden="1">
      <c r="A1044" s="10"/>
      <c r="B1044" s="12"/>
      <c r="C1044" s="16"/>
      <c r="D1044" s="11"/>
      <c r="E1044" s="12"/>
    </row>
    <row r="1045" hidden="1">
      <c r="A1045" s="19" t="s">
        <v>2528</v>
      </c>
      <c r="B1045" s="6"/>
      <c r="C1045" s="6"/>
      <c r="D1045" s="6"/>
      <c r="E1045" s="7"/>
    </row>
    <row r="1046" hidden="1">
      <c r="A1046" s="20" t="s">
        <v>2529</v>
      </c>
      <c r="B1046" s="21" t="s">
        <v>2530</v>
      </c>
      <c r="C1046" s="22" t="s">
        <v>2531</v>
      </c>
      <c r="D1046" s="21" t="s">
        <v>2532</v>
      </c>
      <c r="E1046" s="23" t="s">
        <v>13</v>
      </c>
    </row>
    <row r="1047" hidden="1">
      <c r="A1047" s="53" t="s">
        <v>2533</v>
      </c>
      <c r="B1047" s="25">
        <v>25850.0</v>
      </c>
      <c r="C1047" s="26">
        <v>15852.0</v>
      </c>
      <c r="D1047" s="27">
        <v>-9998.0</v>
      </c>
    </row>
    <row r="1048" hidden="1">
      <c r="A1048" s="53" t="s">
        <v>2535</v>
      </c>
      <c r="B1048" s="29">
        <v>20510.0</v>
      </c>
      <c r="C1048" s="26">
        <v>20510.0</v>
      </c>
      <c r="D1048" s="27">
        <v>0.0</v>
      </c>
      <c r="E1048" s="48"/>
    </row>
    <row r="1049" hidden="1">
      <c r="A1049" s="53" t="s">
        <v>2536</v>
      </c>
      <c r="B1049" s="29">
        <v>0.0</v>
      </c>
      <c r="C1049" s="26"/>
      <c r="D1049" s="27">
        <v>0.0</v>
      </c>
      <c r="E1049" s="40"/>
    </row>
    <row r="1050" hidden="1">
      <c r="A1050" s="53" t="s">
        <v>2538</v>
      </c>
      <c r="B1050" s="29">
        <v>400.0</v>
      </c>
      <c r="C1050" s="26"/>
      <c r="D1050" s="27">
        <v>-400.0</v>
      </c>
      <c r="E1050" s="40"/>
    </row>
    <row r="1051" hidden="1">
      <c r="A1051" s="31" t="s">
        <v>2540</v>
      </c>
      <c r="B1051" s="29">
        <v>0.0</v>
      </c>
      <c r="C1051" s="26"/>
      <c r="D1051" s="27">
        <v>0.0</v>
      </c>
      <c r="E1051" s="28"/>
    </row>
    <row r="1052" hidden="1">
      <c r="A1052" s="31" t="s">
        <v>2541</v>
      </c>
      <c r="B1052" s="29">
        <v>112.0</v>
      </c>
      <c r="C1052" s="26">
        <v>164.0</v>
      </c>
      <c r="D1052" s="27">
        <v>52.0</v>
      </c>
      <c r="E1052" s="40"/>
    </row>
    <row r="1053" hidden="1">
      <c r="A1053" s="31" t="s">
        <v>2543</v>
      </c>
      <c r="B1053" s="29">
        <v>1090.0</v>
      </c>
      <c r="C1053" s="26">
        <v>10000.0</v>
      </c>
      <c r="D1053" s="27">
        <v>8910.0</v>
      </c>
      <c r="E1053" s="28" t="s">
        <v>6108</v>
      </c>
    </row>
    <row r="1054" hidden="1">
      <c r="A1054" s="31" t="s">
        <v>2545</v>
      </c>
      <c r="B1054" s="29">
        <v>3600.0</v>
      </c>
      <c r="C1054" s="26">
        <v>5000.0</v>
      </c>
      <c r="D1054" s="27">
        <v>1400.0</v>
      </c>
      <c r="E1054" s="40"/>
    </row>
    <row r="1055" hidden="1">
      <c r="A1055" s="54" t="s">
        <v>2546</v>
      </c>
      <c r="B1055" s="29">
        <v>100974.0</v>
      </c>
      <c r="C1055" s="29">
        <v>100974.0</v>
      </c>
      <c r="D1055" s="27">
        <v>0.0</v>
      </c>
      <c r="E1055" s="40"/>
    </row>
    <row r="1056" hidden="1">
      <c r="A1056" s="54" t="s">
        <v>2547</v>
      </c>
      <c r="B1056" s="29">
        <v>37226.0</v>
      </c>
      <c r="C1056" s="55">
        <v>37226.0</v>
      </c>
      <c r="D1056" s="27">
        <v>0.0</v>
      </c>
      <c r="E1056" s="40"/>
    </row>
    <row r="1057" hidden="1">
      <c r="A1057" s="54" t="s">
        <v>2548</v>
      </c>
      <c r="B1057" s="29">
        <v>68878.0</v>
      </c>
      <c r="C1057" s="55">
        <v>68878.0</v>
      </c>
      <c r="D1057" s="27">
        <v>0.0</v>
      </c>
      <c r="E1057" s="40"/>
    </row>
    <row r="1058" hidden="1">
      <c r="A1058" s="54" t="s">
        <v>2549</v>
      </c>
      <c r="B1058" s="29">
        <v>65777.0</v>
      </c>
      <c r="C1058" s="55">
        <v>65777.0</v>
      </c>
      <c r="D1058" s="27">
        <v>0.0</v>
      </c>
      <c r="E1058" s="40"/>
    </row>
    <row r="1059" hidden="1">
      <c r="A1059" s="54" t="s">
        <v>2551</v>
      </c>
      <c r="B1059" s="29">
        <v>3524.0</v>
      </c>
      <c r="C1059" s="55">
        <v>3524.0</v>
      </c>
      <c r="D1059" s="27">
        <v>0.0</v>
      </c>
      <c r="E1059" s="40"/>
    </row>
    <row r="1060" hidden="1">
      <c r="A1060" s="54" t="s">
        <v>2552</v>
      </c>
      <c r="B1060" s="29">
        <v>8891.0</v>
      </c>
      <c r="C1060" s="55">
        <v>8891.0</v>
      </c>
      <c r="D1060" s="27">
        <v>0.0</v>
      </c>
      <c r="E1060" s="40"/>
    </row>
    <row r="1061" hidden="1">
      <c r="A1061" s="35" t="s">
        <v>2553</v>
      </c>
      <c r="B1061" s="29">
        <v>327940.2</v>
      </c>
      <c r="C1061" s="55">
        <v>327940.2</v>
      </c>
      <c r="D1061" s="27">
        <v>0.0</v>
      </c>
      <c r="E1061" s="40"/>
    </row>
    <row r="1062" hidden="1">
      <c r="A1062" s="36" t="s">
        <v>2554</v>
      </c>
      <c r="B1062" s="41">
        <v>0.8000000000029104</v>
      </c>
      <c r="C1062" s="58">
        <v>-35.20000000001164</v>
      </c>
      <c r="D1062" s="59">
        <v>-36.00000000001455</v>
      </c>
      <c r="E1062" s="44"/>
    </row>
    <row r="1063" hidden="1"/>
    <row r="1064" hidden="1"/>
    <row r="1065" hidden="1">
      <c r="A1065" s="5" t="s">
        <v>3208</v>
      </c>
      <c r="B1065" s="6"/>
      <c r="C1065" s="6"/>
      <c r="D1065" s="6"/>
      <c r="E1065" s="7"/>
    </row>
    <row r="1066" hidden="1">
      <c r="A1066" s="10"/>
      <c r="B1066" s="11"/>
      <c r="C1066" s="11"/>
      <c r="D1066" s="11"/>
      <c r="E1066" s="12"/>
    </row>
    <row r="1067" hidden="1">
      <c r="A1067" s="5" t="s">
        <v>2526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13">
        <v>45733.0</v>
      </c>
      <c r="B1069" s="6"/>
      <c r="C1069" s="50" t="s">
        <v>2527</v>
      </c>
      <c r="D1069" s="15">
        <v>45739.0</v>
      </c>
      <c r="E1069" s="7"/>
    </row>
    <row r="1070" hidden="1">
      <c r="A1070" s="10"/>
      <c r="B1070" s="11"/>
      <c r="C1070" s="16"/>
      <c r="D1070" s="11"/>
      <c r="E1070" s="12"/>
    </row>
    <row r="1071" hidden="1">
      <c r="A1071" s="51" t="s">
        <v>3211</v>
      </c>
      <c r="B1071" s="7"/>
      <c r="C1071" s="16"/>
      <c r="D1071" s="52" t="s">
        <v>3212</v>
      </c>
      <c r="E1071" s="7"/>
    </row>
    <row r="1072" hidden="1">
      <c r="A1072" s="10"/>
      <c r="B1072" s="12"/>
      <c r="C1072" s="16"/>
      <c r="D1072" s="11"/>
      <c r="E1072" s="12"/>
    </row>
    <row r="1073" hidden="1">
      <c r="A1073" s="19" t="s">
        <v>2528</v>
      </c>
      <c r="B1073" s="6"/>
      <c r="C1073" s="6"/>
      <c r="D1073" s="6"/>
      <c r="E1073" s="7"/>
    </row>
    <row r="1074" hidden="1">
      <c r="A1074" s="20" t="s">
        <v>2529</v>
      </c>
      <c r="B1074" s="21" t="s">
        <v>2530</v>
      </c>
      <c r="C1074" s="22" t="s">
        <v>2531</v>
      </c>
      <c r="D1074" s="21" t="s">
        <v>2532</v>
      </c>
      <c r="E1074" s="23" t="s">
        <v>13</v>
      </c>
    </row>
    <row r="1075" hidden="1">
      <c r="A1075" s="53" t="s">
        <v>2533</v>
      </c>
      <c r="B1075" s="25">
        <v>32335.0</v>
      </c>
      <c r="C1075" s="26">
        <v>32335.0</v>
      </c>
      <c r="D1075" s="27">
        <v>0.0</v>
      </c>
    </row>
    <row r="1076" hidden="1">
      <c r="A1076" s="53" t="s">
        <v>2535</v>
      </c>
      <c r="B1076" s="29">
        <v>23954.0</v>
      </c>
      <c r="C1076" s="26">
        <v>23954.0</v>
      </c>
      <c r="D1076" s="27">
        <v>0.0</v>
      </c>
      <c r="E1076" s="48" t="s">
        <v>6109</v>
      </c>
    </row>
    <row r="1077" hidden="1">
      <c r="A1077" s="53" t="s">
        <v>2536</v>
      </c>
      <c r="B1077" s="29">
        <v>0.0</v>
      </c>
      <c r="C1077" s="26"/>
      <c r="D1077" s="27">
        <v>0.0</v>
      </c>
      <c r="E1077" s="40"/>
    </row>
    <row r="1078" hidden="1">
      <c r="A1078" s="53" t="s">
        <v>2538</v>
      </c>
      <c r="B1078" s="29">
        <v>0.0</v>
      </c>
      <c r="C1078" s="26"/>
      <c r="D1078" s="27">
        <v>0.0</v>
      </c>
      <c r="E1078" s="40"/>
    </row>
    <row r="1079" hidden="1">
      <c r="A1079" s="31" t="s">
        <v>2540</v>
      </c>
      <c r="B1079" s="29">
        <v>0.0</v>
      </c>
      <c r="C1079" s="26"/>
      <c r="D1079" s="27">
        <v>0.0</v>
      </c>
      <c r="E1079" s="28"/>
    </row>
    <row r="1080" hidden="1">
      <c r="A1080" s="31" t="s">
        <v>2541</v>
      </c>
      <c r="B1080" s="29">
        <v>0.0</v>
      </c>
      <c r="C1080" s="26"/>
      <c r="D1080" s="27">
        <v>0.0</v>
      </c>
      <c r="E1080" s="40"/>
    </row>
    <row r="1081" hidden="1">
      <c r="A1081" s="31" t="s">
        <v>2543</v>
      </c>
      <c r="B1081" s="29">
        <v>1694.0</v>
      </c>
      <c r="C1081" s="26">
        <v>800.0</v>
      </c>
      <c r="D1081" s="27">
        <v>-894.0</v>
      </c>
      <c r="E1081" s="28" t="s">
        <v>6110</v>
      </c>
    </row>
    <row r="1082" hidden="1">
      <c r="A1082" s="31" t="s">
        <v>2545</v>
      </c>
      <c r="B1082" s="29">
        <v>5560.0</v>
      </c>
      <c r="C1082" s="26">
        <v>6120.0</v>
      </c>
      <c r="D1082" s="27">
        <v>560.0</v>
      </c>
      <c r="E1082" s="40"/>
    </row>
    <row r="1083" hidden="1">
      <c r="A1083" s="54" t="s">
        <v>2546</v>
      </c>
      <c r="B1083" s="29">
        <v>126297.0</v>
      </c>
      <c r="C1083" s="29">
        <v>126297.0</v>
      </c>
      <c r="D1083" s="27">
        <v>0.0</v>
      </c>
      <c r="E1083" s="40"/>
    </row>
    <row r="1084" hidden="1">
      <c r="A1084" s="54" t="s">
        <v>2547</v>
      </c>
      <c r="B1084" s="29">
        <v>34267.0</v>
      </c>
      <c r="C1084" s="55">
        <v>34267.0</v>
      </c>
      <c r="D1084" s="27">
        <v>0.0</v>
      </c>
      <c r="E1084" s="40"/>
    </row>
    <row r="1085" hidden="1">
      <c r="A1085" s="54" t="s">
        <v>2548</v>
      </c>
      <c r="B1085" s="29">
        <v>68680.0</v>
      </c>
      <c r="C1085" s="55">
        <v>68680.0</v>
      </c>
      <c r="D1085" s="27">
        <v>0.0</v>
      </c>
      <c r="E1085" s="40"/>
    </row>
    <row r="1086" hidden="1">
      <c r="A1086" s="54" t="s">
        <v>2549</v>
      </c>
      <c r="B1086" s="29">
        <v>66045.0</v>
      </c>
      <c r="C1086" s="55">
        <v>66045.0</v>
      </c>
      <c r="D1086" s="27">
        <v>0.0</v>
      </c>
      <c r="E1086" s="40"/>
    </row>
    <row r="1087" hidden="1">
      <c r="A1087" s="54" t="s">
        <v>2551</v>
      </c>
      <c r="B1087" s="29">
        <v>437.0</v>
      </c>
      <c r="C1087" s="55">
        <v>437.0</v>
      </c>
      <c r="D1087" s="27">
        <v>0.0</v>
      </c>
      <c r="E1087" s="40"/>
    </row>
    <row r="1088" hidden="1">
      <c r="A1088" s="54" t="s">
        <v>2552</v>
      </c>
      <c r="B1088" s="29">
        <v>10436.0</v>
      </c>
      <c r="C1088" s="55">
        <v>10042.0</v>
      </c>
      <c r="D1088" s="27">
        <v>-394.0</v>
      </c>
      <c r="E1088" s="40"/>
    </row>
    <row r="1089" hidden="1">
      <c r="A1089" s="35" t="s">
        <v>2553</v>
      </c>
      <c r="B1089" s="29">
        <v>359268.5</v>
      </c>
      <c r="C1089" s="55">
        <v>358874.5</v>
      </c>
      <c r="D1089" s="27">
        <v>-394.0</v>
      </c>
      <c r="E1089" s="40"/>
    </row>
    <row r="1090" hidden="1">
      <c r="A1090" s="36" t="s">
        <v>2554</v>
      </c>
      <c r="B1090" s="41">
        <v>0.5</v>
      </c>
      <c r="C1090" s="58">
        <v>60.5</v>
      </c>
      <c r="D1090" s="59">
        <v>60.0</v>
      </c>
      <c r="E1090" s="44"/>
    </row>
    <row r="1091" hidden="1"/>
    <row r="1092" hidden="1"/>
    <row r="1093" hidden="1">
      <c r="A1093" s="5" t="s">
        <v>3208</v>
      </c>
      <c r="B1093" s="6"/>
      <c r="C1093" s="6"/>
      <c r="D1093" s="6"/>
      <c r="E1093" s="7"/>
    </row>
    <row r="1094" hidden="1">
      <c r="A1094" s="10"/>
      <c r="B1094" s="11"/>
      <c r="C1094" s="11"/>
      <c r="D1094" s="11"/>
      <c r="E1094" s="12"/>
    </row>
    <row r="1095" hidden="1">
      <c r="A1095" s="5" t="s">
        <v>2526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13">
        <v>45740.0</v>
      </c>
      <c r="B1097" s="6"/>
      <c r="C1097" s="50" t="s">
        <v>2527</v>
      </c>
      <c r="D1097" s="15">
        <v>45746.0</v>
      </c>
      <c r="E1097" s="7"/>
    </row>
    <row r="1098" hidden="1">
      <c r="A1098" s="10"/>
      <c r="B1098" s="11"/>
      <c r="C1098" s="16"/>
      <c r="D1098" s="11"/>
      <c r="E1098" s="12"/>
    </row>
    <row r="1099" hidden="1">
      <c r="A1099" s="51" t="s">
        <v>3211</v>
      </c>
      <c r="B1099" s="7"/>
      <c r="C1099" s="16"/>
      <c r="D1099" s="52" t="s">
        <v>3212</v>
      </c>
      <c r="E1099" s="7"/>
    </row>
    <row r="1100" hidden="1">
      <c r="A1100" s="10"/>
      <c r="B1100" s="12"/>
      <c r="C1100" s="16"/>
      <c r="D1100" s="11"/>
      <c r="E1100" s="12"/>
    </row>
    <row r="1101" hidden="1">
      <c r="A1101" s="19" t="s">
        <v>2528</v>
      </c>
      <c r="B1101" s="6"/>
      <c r="C1101" s="6"/>
      <c r="D1101" s="6"/>
      <c r="E1101" s="7"/>
    </row>
    <row r="1102" hidden="1">
      <c r="A1102" s="20" t="s">
        <v>2529</v>
      </c>
      <c r="B1102" s="21" t="s">
        <v>2530</v>
      </c>
      <c r="C1102" s="22" t="s">
        <v>2531</v>
      </c>
      <c r="D1102" s="21" t="s">
        <v>2532</v>
      </c>
      <c r="E1102" s="23" t="s">
        <v>13</v>
      </c>
    </row>
    <row r="1103" hidden="1">
      <c r="A1103" s="53" t="s">
        <v>2533</v>
      </c>
      <c r="B1103" s="25">
        <v>27725.0</v>
      </c>
      <c r="C1103" s="26">
        <v>27725.0</v>
      </c>
      <c r="D1103" s="27">
        <v>0.0</v>
      </c>
    </row>
    <row r="1104" hidden="1">
      <c r="A1104" s="53" t="s">
        <v>2535</v>
      </c>
      <c r="B1104" s="29">
        <v>22551.0</v>
      </c>
      <c r="C1104" s="26">
        <v>22551.0</v>
      </c>
      <c r="D1104" s="27">
        <v>0.0</v>
      </c>
      <c r="E1104" s="28"/>
    </row>
    <row r="1105" hidden="1">
      <c r="A1105" s="53" t="s">
        <v>2536</v>
      </c>
      <c r="B1105" s="29">
        <v>0.0</v>
      </c>
      <c r="C1105" s="26"/>
      <c r="D1105" s="27">
        <v>0.0</v>
      </c>
      <c r="E1105" s="40"/>
    </row>
    <row r="1106" hidden="1">
      <c r="A1106" s="53" t="s">
        <v>2538</v>
      </c>
      <c r="B1106" s="29">
        <v>0.0</v>
      </c>
      <c r="C1106" s="26"/>
      <c r="D1106" s="27">
        <v>0.0</v>
      </c>
      <c r="E1106" s="40"/>
    </row>
    <row r="1107" hidden="1">
      <c r="A1107" s="31" t="s">
        <v>2540</v>
      </c>
      <c r="B1107" s="29">
        <v>0.0</v>
      </c>
      <c r="C1107" s="26"/>
      <c r="D1107" s="27">
        <v>0.0</v>
      </c>
      <c r="E1107" s="28"/>
    </row>
    <row r="1108" hidden="1">
      <c r="A1108" s="31" t="s">
        <v>2541</v>
      </c>
      <c r="B1108" s="29">
        <v>80.0</v>
      </c>
      <c r="C1108" s="26">
        <v>80.0</v>
      </c>
      <c r="D1108" s="27">
        <v>0.0</v>
      </c>
      <c r="E1108" s="40"/>
    </row>
    <row r="1109" hidden="1">
      <c r="A1109" s="31" t="s">
        <v>2543</v>
      </c>
      <c r="B1109" s="29">
        <v>1800.0</v>
      </c>
      <c r="C1109" s="26"/>
      <c r="D1109" s="27">
        <v>-1800.0</v>
      </c>
      <c r="E1109" s="28"/>
    </row>
    <row r="1110" hidden="1">
      <c r="A1110" s="31" t="s">
        <v>2545</v>
      </c>
      <c r="B1110" s="29">
        <v>3800.0</v>
      </c>
      <c r="C1110" s="26">
        <v>5600.0</v>
      </c>
      <c r="D1110" s="27">
        <v>1800.0</v>
      </c>
      <c r="E1110" s="40"/>
    </row>
    <row r="1111" hidden="1">
      <c r="A1111" s="54" t="s">
        <v>2546</v>
      </c>
      <c r="B1111" s="29">
        <v>132161.47999999998</v>
      </c>
      <c r="C1111" s="29">
        <v>132161.47999999975</v>
      </c>
      <c r="D1111" s="27">
        <v>-2.3283064365386963E-10</v>
      </c>
      <c r="E1111" s="40"/>
    </row>
    <row r="1112" hidden="1">
      <c r="A1112" s="54" t="s">
        <v>2547</v>
      </c>
      <c r="B1112" s="29">
        <v>27222.0</v>
      </c>
      <c r="C1112" s="55">
        <v>27222.0</v>
      </c>
      <c r="D1112" s="27">
        <v>0.0</v>
      </c>
      <c r="E1112" s="40"/>
    </row>
    <row r="1113" hidden="1">
      <c r="A1113" s="54" t="s">
        <v>2548</v>
      </c>
      <c r="B1113" s="29">
        <v>48257.0</v>
      </c>
      <c r="C1113" s="55">
        <v>48257.0</v>
      </c>
      <c r="D1113" s="27">
        <v>0.0</v>
      </c>
      <c r="E1113" s="40"/>
    </row>
    <row r="1114" hidden="1">
      <c r="A1114" s="54" t="s">
        <v>2549</v>
      </c>
      <c r="B1114" s="29">
        <v>60598.5</v>
      </c>
      <c r="C1114" s="55">
        <v>60598.5</v>
      </c>
      <c r="D1114" s="27">
        <v>0.0</v>
      </c>
      <c r="E1114" s="40"/>
    </row>
    <row r="1115" hidden="1">
      <c r="A1115" s="54" t="s">
        <v>2551</v>
      </c>
      <c r="B1115" s="29">
        <v>1300.0</v>
      </c>
      <c r="C1115" s="55">
        <v>1300.0</v>
      </c>
      <c r="D1115" s="27">
        <v>0.0</v>
      </c>
      <c r="E1115" s="40"/>
    </row>
    <row r="1116" hidden="1">
      <c r="A1116" s="54" t="s">
        <v>2552</v>
      </c>
      <c r="B1116" s="29">
        <v>8844.0</v>
      </c>
      <c r="C1116" s="55">
        <v>8465.0</v>
      </c>
      <c r="D1116" s="27">
        <v>-379.0</v>
      </c>
      <c r="E1116" s="40"/>
    </row>
    <row r="1117" hidden="1">
      <c r="A1117" s="35" t="s">
        <v>2553</v>
      </c>
      <c r="B1117" s="29">
        <v>325873.98000000004</v>
      </c>
      <c r="C1117" s="55">
        <v>325494.98000000033</v>
      </c>
      <c r="D1117" s="27">
        <v>-378.99999999970896</v>
      </c>
      <c r="E1117" s="40"/>
    </row>
    <row r="1118" hidden="1">
      <c r="A1118" s="36" t="s">
        <v>2554</v>
      </c>
      <c r="B1118" s="41">
        <v>-379.0000000000291</v>
      </c>
      <c r="C1118" s="58">
        <v>-5.820766091346741E-10</v>
      </c>
      <c r="D1118" s="59">
        <v>378.999999999447</v>
      </c>
      <c r="E1118" s="44"/>
    </row>
    <row r="1119" hidden="1"/>
    <row r="1120" hidden="1"/>
    <row r="1121" hidden="1">
      <c r="A1121" s="5" t="s">
        <v>3208</v>
      </c>
      <c r="B1121" s="6"/>
      <c r="C1121" s="6"/>
      <c r="D1121" s="6"/>
      <c r="E1121" s="7"/>
    </row>
    <row r="1122" hidden="1">
      <c r="A1122" s="10"/>
      <c r="B1122" s="11"/>
      <c r="C1122" s="11"/>
      <c r="D1122" s="11"/>
      <c r="E1122" s="12"/>
    </row>
    <row r="1123" hidden="1">
      <c r="A1123" s="5" t="s">
        <v>2526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13">
        <v>45747.0</v>
      </c>
      <c r="B1125" s="6"/>
      <c r="C1125" s="50" t="s">
        <v>2527</v>
      </c>
      <c r="D1125" s="15">
        <v>45747.0</v>
      </c>
      <c r="E1125" s="7"/>
    </row>
    <row r="1126" hidden="1">
      <c r="A1126" s="10"/>
      <c r="B1126" s="11"/>
      <c r="C1126" s="16"/>
      <c r="D1126" s="11"/>
      <c r="E1126" s="12"/>
    </row>
    <row r="1127" hidden="1">
      <c r="A1127" s="51" t="s">
        <v>3211</v>
      </c>
      <c r="B1127" s="7"/>
      <c r="C1127" s="16"/>
      <c r="D1127" s="52" t="s">
        <v>3211</v>
      </c>
      <c r="E1127" s="7"/>
    </row>
    <row r="1128" hidden="1">
      <c r="A1128" s="10"/>
      <c r="B1128" s="12"/>
      <c r="C1128" s="16"/>
      <c r="D1128" s="11"/>
      <c r="E1128" s="12"/>
    </row>
    <row r="1129" hidden="1">
      <c r="A1129" s="19" t="s">
        <v>2528</v>
      </c>
      <c r="B1129" s="6"/>
      <c r="C1129" s="6"/>
      <c r="D1129" s="6"/>
      <c r="E1129" s="7"/>
    </row>
    <row r="1130" hidden="1">
      <c r="A1130" s="20" t="s">
        <v>2529</v>
      </c>
      <c r="B1130" s="21" t="s">
        <v>2530</v>
      </c>
      <c r="C1130" s="22" t="s">
        <v>2531</v>
      </c>
      <c r="D1130" s="21" t="s">
        <v>2532</v>
      </c>
      <c r="E1130" s="23" t="s">
        <v>13</v>
      </c>
    </row>
    <row r="1131" hidden="1">
      <c r="A1131" s="53" t="s">
        <v>2533</v>
      </c>
      <c r="B1131" s="25">
        <v>2232.0</v>
      </c>
      <c r="C1131" s="26">
        <v>2232.0</v>
      </c>
      <c r="D1131" s="27">
        <v>0.0</v>
      </c>
    </row>
    <row r="1132" hidden="1">
      <c r="A1132" s="53" t="s">
        <v>2535</v>
      </c>
      <c r="B1132" s="29">
        <v>1698.0</v>
      </c>
      <c r="C1132" s="26">
        <v>1698.0</v>
      </c>
      <c r="D1132" s="27">
        <v>0.0</v>
      </c>
      <c r="E1132" s="28"/>
    </row>
    <row r="1133" hidden="1">
      <c r="A1133" s="53" t="s">
        <v>2536</v>
      </c>
      <c r="B1133" s="29">
        <v>0.0</v>
      </c>
      <c r="C1133" s="26"/>
      <c r="D1133" s="27">
        <v>0.0</v>
      </c>
      <c r="E1133" s="40"/>
    </row>
    <row r="1134" hidden="1">
      <c r="A1134" s="53" t="s">
        <v>2538</v>
      </c>
      <c r="B1134" s="29">
        <v>0.0</v>
      </c>
      <c r="C1134" s="26"/>
      <c r="D1134" s="27">
        <v>0.0</v>
      </c>
      <c r="E1134" s="40"/>
    </row>
    <row r="1135" hidden="1">
      <c r="A1135" s="31" t="s">
        <v>2540</v>
      </c>
      <c r="B1135" s="29">
        <v>0.0</v>
      </c>
      <c r="C1135" s="26"/>
      <c r="D1135" s="27">
        <v>0.0</v>
      </c>
      <c r="E1135" s="28"/>
    </row>
    <row r="1136" hidden="1">
      <c r="A1136" s="31" t="s">
        <v>2541</v>
      </c>
      <c r="B1136" s="29">
        <v>0.0</v>
      </c>
      <c r="C1136" s="26"/>
      <c r="D1136" s="27">
        <v>0.0</v>
      </c>
      <c r="E1136" s="40"/>
    </row>
    <row r="1137" hidden="1">
      <c r="A1137" s="31" t="s">
        <v>2543</v>
      </c>
      <c r="B1137" s="29">
        <v>280.0</v>
      </c>
      <c r="C1137" s="26">
        <v>280.0</v>
      </c>
      <c r="D1137" s="27">
        <v>0.0</v>
      </c>
      <c r="E1137" s="28"/>
    </row>
    <row r="1138" hidden="1">
      <c r="A1138" s="31" t="s">
        <v>2545</v>
      </c>
      <c r="B1138" s="29">
        <v>280.0</v>
      </c>
      <c r="C1138" s="26">
        <v>280.0</v>
      </c>
      <c r="D1138" s="27">
        <v>0.0</v>
      </c>
      <c r="E1138" s="40"/>
    </row>
    <row r="1139" hidden="1">
      <c r="A1139" s="54" t="s">
        <v>2546</v>
      </c>
      <c r="B1139" s="29">
        <v>13792.74</v>
      </c>
      <c r="C1139" s="29">
        <v>13792.74</v>
      </c>
      <c r="D1139" s="27">
        <v>0.0</v>
      </c>
      <c r="E1139" s="40"/>
    </row>
    <row r="1140" hidden="1">
      <c r="A1140" s="54" t="s">
        <v>2547</v>
      </c>
      <c r="B1140" s="29">
        <v>4749.0</v>
      </c>
      <c r="C1140" s="55">
        <v>4485.0</v>
      </c>
      <c r="D1140" s="27">
        <v>-264.0</v>
      </c>
      <c r="E1140" s="40"/>
    </row>
    <row r="1141" hidden="1">
      <c r="A1141" s="54" t="s">
        <v>2548</v>
      </c>
      <c r="B1141" s="29">
        <v>4260.0</v>
      </c>
      <c r="C1141" s="55">
        <v>4036.0</v>
      </c>
      <c r="D1141" s="27">
        <v>-224.0</v>
      </c>
      <c r="E1141" s="40"/>
    </row>
    <row r="1142" hidden="1">
      <c r="A1142" s="54" t="s">
        <v>2549</v>
      </c>
      <c r="B1142" s="29">
        <v>3972.5</v>
      </c>
      <c r="C1142" s="55">
        <v>3972.5</v>
      </c>
      <c r="D1142" s="27">
        <v>0.0</v>
      </c>
      <c r="E1142" s="40"/>
    </row>
    <row r="1143" hidden="1">
      <c r="A1143" s="54" t="s">
        <v>2551</v>
      </c>
      <c r="B1143" s="29">
        <v>0.0</v>
      </c>
      <c r="C1143" s="55">
        <v>0.0</v>
      </c>
      <c r="D1143" s="27">
        <v>0.0</v>
      </c>
      <c r="E1143" s="40"/>
    </row>
    <row r="1144" hidden="1">
      <c r="A1144" s="54" t="s">
        <v>2552</v>
      </c>
      <c r="B1144" s="29">
        <v>1111.0</v>
      </c>
      <c r="C1144" s="55">
        <v>847.0</v>
      </c>
      <c r="D1144" s="27">
        <v>-264.0</v>
      </c>
      <c r="E1144" s="40"/>
    </row>
    <row r="1145" hidden="1">
      <c r="A1145" s="35" t="s">
        <v>2553</v>
      </c>
      <c r="B1145" s="29">
        <v>31528.24</v>
      </c>
      <c r="C1145" s="55">
        <v>30776.24</v>
      </c>
      <c r="D1145" s="27">
        <v>-752.0</v>
      </c>
      <c r="E1145" s="40"/>
    </row>
    <row r="1146" hidden="1">
      <c r="A1146" s="36" t="s">
        <v>2554</v>
      </c>
      <c r="B1146" s="41">
        <v>-264.00000000000364</v>
      </c>
      <c r="C1146" s="58">
        <v>-3.637978807091713E-12</v>
      </c>
      <c r="D1146" s="59">
        <v>264.0</v>
      </c>
      <c r="E1146" s="44"/>
    </row>
    <row r="1147" hidden="1"/>
    <row r="1148" hidden="1"/>
    <row r="1149" hidden="1">
      <c r="A1149" s="5" t="s">
        <v>3208</v>
      </c>
      <c r="B1149" s="6"/>
      <c r="C1149" s="6"/>
      <c r="D1149" s="6"/>
      <c r="E1149" s="7"/>
    </row>
    <row r="1150" hidden="1">
      <c r="A1150" s="10"/>
      <c r="B1150" s="11"/>
      <c r="C1150" s="11"/>
      <c r="D1150" s="11"/>
      <c r="E1150" s="12"/>
    </row>
    <row r="1151" hidden="1">
      <c r="A1151" s="5" t="s">
        <v>2526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13">
        <v>45748.0</v>
      </c>
      <c r="B1153" s="6"/>
      <c r="C1153" s="50" t="s">
        <v>2527</v>
      </c>
      <c r="D1153" s="15">
        <v>45753.0</v>
      </c>
      <c r="E1153" s="7"/>
    </row>
    <row r="1154" hidden="1">
      <c r="A1154" s="10"/>
      <c r="B1154" s="11"/>
      <c r="C1154" s="16"/>
      <c r="D1154" s="11"/>
      <c r="E1154" s="12"/>
    </row>
    <row r="1155" hidden="1">
      <c r="A1155" s="51" t="s">
        <v>3213</v>
      </c>
      <c r="B1155" s="7"/>
      <c r="C1155" s="16"/>
      <c r="D1155" s="52" t="s">
        <v>3212</v>
      </c>
      <c r="E1155" s="7"/>
    </row>
    <row r="1156" hidden="1">
      <c r="A1156" s="10"/>
      <c r="B1156" s="12"/>
      <c r="C1156" s="16"/>
      <c r="D1156" s="11"/>
      <c r="E1156" s="12"/>
    </row>
    <row r="1157" hidden="1">
      <c r="A1157" s="19" t="s">
        <v>2528</v>
      </c>
      <c r="B1157" s="6"/>
      <c r="C1157" s="6"/>
      <c r="D1157" s="6"/>
      <c r="E1157" s="7"/>
    </row>
    <row r="1158" hidden="1">
      <c r="A1158" s="20" t="s">
        <v>2529</v>
      </c>
      <c r="B1158" s="21" t="s">
        <v>2530</v>
      </c>
      <c r="C1158" s="22" t="s">
        <v>2531</v>
      </c>
      <c r="D1158" s="21" t="s">
        <v>2532</v>
      </c>
      <c r="E1158" s="23" t="s">
        <v>13</v>
      </c>
    </row>
    <row r="1159" hidden="1">
      <c r="A1159" s="53" t="s">
        <v>2533</v>
      </c>
      <c r="B1159" s="25">
        <v>22311.0</v>
      </c>
      <c r="C1159" s="26">
        <v>22312.0</v>
      </c>
      <c r="D1159" s="27">
        <v>1.0</v>
      </c>
    </row>
    <row r="1160" hidden="1">
      <c r="A1160" s="53" t="s">
        <v>2535</v>
      </c>
      <c r="B1160" s="29">
        <v>20227.0</v>
      </c>
      <c r="C1160" s="26">
        <v>20227.0</v>
      </c>
      <c r="D1160" s="27">
        <v>0.0</v>
      </c>
      <c r="E1160" s="28" t="s">
        <v>6111</v>
      </c>
    </row>
    <row r="1161" hidden="1">
      <c r="A1161" s="53" t="s">
        <v>2536</v>
      </c>
      <c r="B1161" s="29">
        <v>0.0</v>
      </c>
      <c r="C1161" s="26"/>
      <c r="D1161" s="27">
        <v>0.0</v>
      </c>
      <c r="E1161" s="40"/>
    </row>
    <row r="1162" hidden="1">
      <c r="A1162" s="53" t="s">
        <v>2538</v>
      </c>
      <c r="B1162" s="29">
        <v>0.0</v>
      </c>
      <c r="C1162" s="26"/>
      <c r="D1162" s="27">
        <v>0.0</v>
      </c>
      <c r="E1162" s="40"/>
    </row>
    <row r="1163" hidden="1">
      <c r="A1163" s="31" t="s">
        <v>2540</v>
      </c>
      <c r="B1163" s="29">
        <v>0.0</v>
      </c>
      <c r="C1163" s="26"/>
      <c r="D1163" s="27">
        <v>0.0</v>
      </c>
      <c r="E1163" s="28"/>
    </row>
    <row r="1164" hidden="1">
      <c r="A1164" s="31" t="s">
        <v>2541</v>
      </c>
      <c r="B1164" s="29">
        <v>447.0</v>
      </c>
      <c r="C1164" s="26"/>
      <c r="D1164" s="27">
        <v>-447.0</v>
      </c>
      <c r="E1164" s="40"/>
    </row>
    <row r="1165" hidden="1">
      <c r="A1165" s="31" t="s">
        <v>2543</v>
      </c>
      <c r="B1165" s="29">
        <v>1534.0</v>
      </c>
      <c r="C1165" s="26">
        <v>860.0</v>
      </c>
      <c r="D1165" s="27">
        <v>-674.0</v>
      </c>
      <c r="E1165" s="28"/>
    </row>
    <row r="1166" hidden="1">
      <c r="A1166" s="31" t="s">
        <v>2545</v>
      </c>
      <c r="B1166" s="29">
        <v>4120.0</v>
      </c>
      <c r="C1166" s="26">
        <v>5240.0</v>
      </c>
      <c r="D1166" s="27">
        <v>1120.0</v>
      </c>
      <c r="E1166" s="40"/>
    </row>
    <row r="1167" hidden="1">
      <c r="A1167" s="54" t="s">
        <v>2546</v>
      </c>
      <c r="B1167" s="29">
        <v>100024.0</v>
      </c>
      <c r="C1167" s="29">
        <v>99705.0</v>
      </c>
      <c r="D1167" s="27">
        <v>-319.0</v>
      </c>
      <c r="E1167" s="40"/>
    </row>
    <row r="1168" hidden="1">
      <c r="A1168" s="54" t="s">
        <v>2547</v>
      </c>
      <c r="B1168" s="29">
        <v>27988.0</v>
      </c>
      <c r="C1168" s="55">
        <v>27988.0</v>
      </c>
      <c r="D1168" s="27">
        <v>0.0</v>
      </c>
      <c r="E1168" s="40"/>
    </row>
    <row r="1169" hidden="1">
      <c r="A1169" s="54" t="s">
        <v>2548</v>
      </c>
      <c r="B1169" s="29">
        <v>43219.0</v>
      </c>
      <c r="C1169" s="55">
        <v>43219.0</v>
      </c>
      <c r="D1169" s="27">
        <v>0.0</v>
      </c>
      <c r="E1169" s="40"/>
    </row>
    <row r="1170" hidden="1">
      <c r="A1170" s="54" t="s">
        <v>2549</v>
      </c>
      <c r="B1170" s="29">
        <v>60104.0</v>
      </c>
      <c r="C1170" s="55">
        <v>60104.0</v>
      </c>
      <c r="D1170" s="27">
        <v>0.0</v>
      </c>
      <c r="E1170" s="40"/>
    </row>
    <row r="1171" hidden="1">
      <c r="A1171" s="54" t="s">
        <v>2551</v>
      </c>
      <c r="B1171" s="29">
        <v>2160.0</v>
      </c>
      <c r="C1171" s="55">
        <v>2160.0</v>
      </c>
      <c r="D1171" s="27">
        <v>0.0</v>
      </c>
      <c r="E1171" s="40"/>
    </row>
    <row r="1172" hidden="1">
      <c r="A1172" s="54" t="s">
        <v>2552</v>
      </c>
      <c r="B1172" s="29">
        <v>5648.0</v>
      </c>
      <c r="C1172" s="55">
        <v>5648.0</v>
      </c>
      <c r="D1172" s="27">
        <v>0.0</v>
      </c>
      <c r="E1172" s="40"/>
    </row>
    <row r="1173" hidden="1">
      <c r="A1173" s="35" t="s">
        <v>2553</v>
      </c>
      <c r="B1173" s="29">
        <v>282134.0</v>
      </c>
      <c r="C1173" s="55">
        <v>281815.0</v>
      </c>
      <c r="D1173" s="27">
        <v>-319.0</v>
      </c>
      <c r="E1173" s="40"/>
    </row>
    <row r="1174" hidden="1">
      <c r="A1174" s="36" t="s">
        <v>2554</v>
      </c>
      <c r="B1174" s="41">
        <v>0.0</v>
      </c>
      <c r="C1174" s="58">
        <v>0.0</v>
      </c>
      <c r="D1174" s="59">
        <v>0.0</v>
      </c>
      <c r="E1174" s="44"/>
    </row>
    <row r="1175" hidden="1"/>
    <row r="1176" hidden="1"/>
    <row r="1177" hidden="1">
      <c r="A1177" s="5" t="s">
        <v>3208</v>
      </c>
      <c r="B1177" s="6"/>
      <c r="C1177" s="6"/>
      <c r="D1177" s="6"/>
      <c r="E1177" s="7"/>
    </row>
    <row r="1178" hidden="1">
      <c r="A1178" s="10"/>
      <c r="B1178" s="11"/>
      <c r="C1178" s="11"/>
      <c r="D1178" s="11"/>
      <c r="E1178" s="12"/>
    </row>
    <row r="1179" hidden="1">
      <c r="A1179" s="5" t="s">
        <v>2526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13">
        <v>45754.0</v>
      </c>
      <c r="B1181" s="6"/>
      <c r="C1181" s="50" t="s">
        <v>2527</v>
      </c>
      <c r="D1181" s="15">
        <v>45760.0</v>
      </c>
      <c r="E1181" s="7"/>
    </row>
    <row r="1182" hidden="1">
      <c r="A1182" s="10"/>
      <c r="B1182" s="11"/>
      <c r="C1182" s="16"/>
      <c r="D1182" s="11"/>
      <c r="E1182" s="12"/>
    </row>
    <row r="1183" hidden="1">
      <c r="A1183" s="51" t="s">
        <v>3211</v>
      </c>
      <c r="B1183" s="7"/>
      <c r="C1183" s="16"/>
      <c r="D1183" s="52" t="s">
        <v>3212</v>
      </c>
      <c r="E1183" s="7"/>
    </row>
    <row r="1184" hidden="1">
      <c r="A1184" s="10"/>
      <c r="B1184" s="12"/>
      <c r="C1184" s="16"/>
      <c r="D1184" s="11"/>
      <c r="E1184" s="12"/>
    </row>
    <row r="1185" hidden="1">
      <c r="A1185" s="19" t="s">
        <v>2528</v>
      </c>
      <c r="B1185" s="6"/>
      <c r="C1185" s="6"/>
      <c r="D1185" s="6"/>
      <c r="E1185" s="7"/>
    </row>
    <row r="1186" hidden="1">
      <c r="A1186" s="20" t="s">
        <v>2529</v>
      </c>
      <c r="B1186" s="21" t="s">
        <v>2530</v>
      </c>
      <c r="C1186" s="22" t="s">
        <v>2531</v>
      </c>
      <c r="D1186" s="21" t="s">
        <v>2532</v>
      </c>
      <c r="E1186" s="23" t="s">
        <v>13</v>
      </c>
    </row>
    <row r="1187" hidden="1">
      <c r="A1187" s="53" t="s">
        <v>2533</v>
      </c>
      <c r="B1187" s="25">
        <v>17206.0</v>
      </c>
      <c r="C1187" s="26">
        <v>17207.0</v>
      </c>
      <c r="D1187" s="27">
        <v>1.0</v>
      </c>
    </row>
    <row r="1188" hidden="1">
      <c r="A1188" s="53" t="s">
        <v>2535</v>
      </c>
      <c r="B1188" s="29">
        <v>29819.0</v>
      </c>
      <c r="C1188" s="26">
        <v>29820.0</v>
      </c>
      <c r="D1188" s="27">
        <v>1.0</v>
      </c>
      <c r="E1188" s="28"/>
    </row>
    <row r="1189" hidden="1">
      <c r="A1189" s="53" t="s">
        <v>2536</v>
      </c>
      <c r="B1189" s="29">
        <v>320.0</v>
      </c>
      <c r="C1189" s="26">
        <v>320.0</v>
      </c>
      <c r="D1189" s="27">
        <v>0.0</v>
      </c>
      <c r="E1189" s="40"/>
    </row>
    <row r="1190" hidden="1">
      <c r="A1190" s="53" t="s">
        <v>2538</v>
      </c>
      <c r="B1190" s="29">
        <v>800.0</v>
      </c>
      <c r="C1190" s="26">
        <v>800.0</v>
      </c>
      <c r="D1190" s="27">
        <v>0.0</v>
      </c>
      <c r="E1190" s="40"/>
    </row>
    <row r="1191" hidden="1">
      <c r="A1191" s="31" t="s">
        <v>2540</v>
      </c>
      <c r="B1191" s="29">
        <v>0.0</v>
      </c>
      <c r="C1191" s="26"/>
      <c r="D1191" s="27">
        <v>0.0</v>
      </c>
      <c r="E1191" s="28"/>
    </row>
    <row r="1192" hidden="1">
      <c r="A1192" s="31" t="s">
        <v>2541</v>
      </c>
      <c r="B1192" s="29">
        <v>29.0</v>
      </c>
      <c r="C1192" s="26">
        <v>29.0</v>
      </c>
      <c r="D1192" s="27">
        <v>0.0</v>
      </c>
      <c r="E1192" s="40"/>
    </row>
    <row r="1193" hidden="1">
      <c r="A1193" s="31" t="s">
        <v>2543</v>
      </c>
      <c r="B1193" s="29">
        <v>2040.0</v>
      </c>
      <c r="C1193" s="26">
        <v>2000.0</v>
      </c>
      <c r="D1193" s="27">
        <v>-40.0</v>
      </c>
      <c r="E1193" s="28" t="s">
        <v>6112</v>
      </c>
    </row>
    <row r="1194" hidden="1">
      <c r="A1194" s="31" t="s">
        <v>2545</v>
      </c>
      <c r="B1194" s="29">
        <v>4800.0</v>
      </c>
      <c r="C1194" s="26">
        <v>4800.0</v>
      </c>
      <c r="D1194" s="27">
        <v>0.0</v>
      </c>
      <c r="E1194" s="40"/>
    </row>
    <row r="1195" hidden="1">
      <c r="A1195" s="54" t="s">
        <v>2546</v>
      </c>
      <c r="B1195" s="29">
        <v>115897.0</v>
      </c>
      <c r="C1195" s="29">
        <v>116420.0</v>
      </c>
      <c r="D1195" s="27">
        <v>523.0</v>
      </c>
      <c r="E1195" s="40"/>
    </row>
    <row r="1196" hidden="1">
      <c r="A1196" s="54" t="s">
        <v>2547</v>
      </c>
      <c r="B1196" s="29">
        <v>34146.0</v>
      </c>
      <c r="C1196" s="55">
        <v>34146.0</v>
      </c>
      <c r="D1196" s="27">
        <v>0.0</v>
      </c>
      <c r="E1196" s="40"/>
    </row>
    <row r="1197" hidden="1">
      <c r="A1197" s="54" t="s">
        <v>2548</v>
      </c>
      <c r="B1197" s="29">
        <v>60099.0</v>
      </c>
      <c r="C1197" s="55">
        <v>59780.0</v>
      </c>
      <c r="D1197" s="27">
        <v>-319.0</v>
      </c>
      <c r="E1197" s="40"/>
    </row>
    <row r="1198" hidden="1">
      <c r="A1198" s="54" t="s">
        <v>2549</v>
      </c>
      <c r="B1198" s="29">
        <v>67531.0</v>
      </c>
      <c r="C1198" s="55">
        <v>67531.0</v>
      </c>
      <c r="D1198" s="27">
        <v>0.0</v>
      </c>
      <c r="E1198" s="40"/>
    </row>
    <row r="1199" hidden="1">
      <c r="A1199" s="54" t="s">
        <v>2551</v>
      </c>
      <c r="B1199" s="29">
        <v>866.0</v>
      </c>
      <c r="C1199" s="55">
        <v>866.0</v>
      </c>
      <c r="D1199" s="27">
        <v>0.0</v>
      </c>
      <c r="E1199" s="40"/>
    </row>
    <row r="1200" hidden="1">
      <c r="A1200" s="54" t="s">
        <v>2552</v>
      </c>
      <c r="B1200" s="29">
        <v>9029.0</v>
      </c>
      <c r="C1200" s="55">
        <v>8630.0</v>
      </c>
      <c r="D1200" s="27">
        <v>-399.0</v>
      </c>
      <c r="E1200" s="40"/>
    </row>
    <row r="1201" hidden="1">
      <c r="A1201" s="35" t="s">
        <v>2553</v>
      </c>
      <c r="B1201" s="29">
        <v>333545.0</v>
      </c>
      <c r="C1201" s="55">
        <v>333350.0</v>
      </c>
      <c r="D1201" s="27">
        <v>-195.0</v>
      </c>
      <c r="E1201" s="40"/>
    </row>
    <row r="1202" hidden="1">
      <c r="A1202" s="36" t="s">
        <v>2554</v>
      </c>
      <c r="B1202" s="41">
        <v>8.0</v>
      </c>
      <c r="C1202" s="58">
        <v>369.0</v>
      </c>
      <c r="D1202" s="59">
        <v>361.0</v>
      </c>
      <c r="E1202" s="44"/>
    </row>
    <row r="1203" hidden="1"/>
    <row r="1204" hidden="1"/>
    <row r="1205" hidden="1">
      <c r="A1205" s="5" t="s">
        <v>3208</v>
      </c>
      <c r="B1205" s="6"/>
      <c r="C1205" s="6"/>
      <c r="D1205" s="6"/>
      <c r="E1205" s="7"/>
    </row>
    <row r="1206" hidden="1">
      <c r="A1206" s="10"/>
      <c r="B1206" s="11"/>
      <c r="C1206" s="11"/>
      <c r="D1206" s="11"/>
      <c r="E1206" s="12"/>
    </row>
    <row r="1207" hidden="1">
      <c r="A1207" s="5" t="s">
        <v>2526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13">
        <v>45761.0</v>
      </c>
      <c r="B1209" s="6"/>
      <c r="C1209" s="50" t="s">
        <v>2527</v>
      </c>
      <c r="D1209" s="15">
        <v>45767.0</v>
      </c>
      <c r="E1209" s="7"/>
    </row>
    <row r="1210" hidden="1">
      <c r="A1210" s="10"/>
      <c r="B1210" s="11"/>
      <c r="C1210" s="16"/>
      <c r="D1210" s="11"/>
      <c r="E1210" s="12"/>
    </row>
    <row r="1211" hidden="1">
      <c r="A1211" s="51" t="s">
        <v>3211</v>
      </c>
      <c r="B1211" s="7"/>
      <c r="C1211" s="16"/>
      <c r="D1211" s="52" t="s">
        <v>3212</v>
      </c>
      <c r="E1211" s="7"/>
    </row>
    <row r="1212" hidden="1">
      <c r="A1212" s="10"/>
      <c r="B1212" s="12"/>
      <c r="C1212" s="16"/>
      <c r="D1212" s="11"/>
      <c r="E1212" s="12"/>
    </row>
    <row r="1213" hidden="1">
      <c r="A1213" s="19" t="s">
        <v>2528</v>
      </c>
      <c r="B1213" s="6"/>
      <c r="C1213" s="6"/>
      <c r="D1213" s="6"/>
      <c r="E1213" s="7"/>
    </row>
    <row r="1214" hidden="1">
      <c r="A1214" s="20" t="s">
        <v>2529</v>
      </c>
      <c r="B1214" s="21" t="s">
        <v>2530</v>
      </c>
      <c r="C1214" s="22" t="s">
        <v>2531</v>
      </c>
      <c r="D1214" s="21" t="s">
        <v>2532</v>
      </c>
      <c r="E1214" s="23" t="s">
        <v>13</v>
      </c>
    </row>
    <row r="1215" hidden="1">
      <c r="A1215" s="53" t="s">
        <v>2533</v>
      </c>
      <c r="B1215" s="25">
        <v>19603.0</v>
      </c>
      <c r="C1215" s="26">
        <v>19604.0</v>
      </c>
      <c r="D1215" s="27">
        <v>1.0</v>
      </c>
    </row>
    <row r="1216" hidden="1">
      <c r="A1216" s="53" t="s">
        <v>2535</v>
      </c>
      <c r="B1216" s="29">
        <v>20389.0</v>
      </c>
      <c r="C1216" s="26">
        <v>20389.0</v>
      </c>
      <c r="D1216" s="27">
        <v>0.0</v>
      </c>
      <c r="E1216" s="28"/>
    </row>
    <row r="1217" hidden="1">
      <c r="A1217" s="53" t="s">
        <v>2536</v>
      </c>
      <c r="B1217" s="29">
        <v>510.0</v>
      </c>
      <c r="C1217" s="26">
        <v>510.0</v>
      </c>
      <c r="D1217" s="27">
        <v>0.0</v>
      </c>
      <c r="E1217" s="40"/>
    </row>
    <row r="1218" hidden="1">
      <c r="A1218" s="53" t="s">
        <v>2538</v>
      </c>
      <c r="B1218" s="29">
        <v>0.0</v>
      </c>
      <c r="C1218" s="26"/>
      <c r="D1218" s="27">
        <v>0.0</v>
      </c>
      <c r="E1218" s="40"/>
    </row>
    <row r="1219" hidden="1">
      <c r="A1219" s="31" t="s">
        <v>2540</v>
      </c>
      <c r="B1219" s="29">
        <v>0.0</v>
      </c>
      <c r="C1219" s="26"/>
      <c r="D1219" s="27">
        <v>0.0</v>
      </c>
      <c r="E1219" s="28"/>
    </row>
    <row r="1220" hidden="1">
      <c r="A1220" s="31" t="s">
        <v>2541</v>
      </c>
      <c r="B1220" s="29">
        <v>0.0</v>
      </c>
      <c r="C1220" s="26"/>
      <c r="D1220" s="27">
        <v>0.0</v>
      </c>
      <c r="E1220" s="40"/>
    </row>
    <row r="1221" hidden="1">
      <c r="A1221" s="31" t="s">
        <v>2543</v>
      </c>
      <c r="B1221" s="29">
        <v>5650.0</v>
      </c>
      <c r="C1221" s="26">
        <v>5410.0</v>
      </c>
      <c r="D1221" s="27">
        <v>-240.0</v>
      </c>
      <c r="E1221" s="28" t="s">
        <v>6113</v>
      </c>
    </row>
    <row r="1222" hidden="1">
      <c r="A1222" s="31" t="s">
        <v>2545</v>
      </c>
      <c r="B1222" s="29">
        <v>4960.0</v>
      </c>
      <c r="C1222" s="26">
        <v>5120.0</v>
      </c>
      <c r="D1222" s="27">
        <v>160.0</v>
      </c>
      <c r="E1222" s="40"/>
    </row>
    <row r="1223" hidden="1">
      <c r="A1223" s="54" t="s">
        <v>2546</v>
      </c>
      <c r="B1223" s="29">
        <v>123215.0</v>
      </c>
      <c r="C1223" s="29">
        <v>123215.0</v>
      </c>
      <c r="D1223" s="27">
        <v>0.0</v>
      </c>
      <c r="E1223" s="40"/>
    </row>
    <row r="1224" hidden="1">
      <c r="A1224" s="54" t="s">
        <v>2547</v>
      </c>
      <c r="B1224" s="29">
        <v>35139.0</v>
      </c>
      <c r="C1224" s="55">
        <v>35139.0</v>
      </c>
      <c r="D1224" s="27">
        <v>0.0</v>
      </c>
      <c r="E1224" s="40"/>
    </row>
    <row r="1225" hidden="1">
      <c r="A1225" s="54" t="s">
        <v>2548</v>
      </c>
      <c r="B1225" s="29">
        <v>53127.0</v>
      </c>
      <c r="C1225" s="55">
        <v>53127.0</v>
      </c>
      <c r="D1225" s="27">
        <v>0.0</v>
      </c>
      <c r="E1225" s="40"/>
    </row>
    <row r="1226" hidden="1">
      <c r="A1226" s="54" t="s">
        <v>2549</v>
      </c>
      <c r="B1226" s="29">
        <v>70437.0</v>
      </c>
      <c r="C1226" s="55">
        <v>70437.0</v>
      </c>
      <c r="D1226" s="27">
        <v>0.0</v>
      </c>
      <c r="E1226" s="40"/>
    </row>
    <row r="1227" hidden="1">
      <c r="A1227" s="54" t="s">
        <v>2551</v>
      </c>
      <c r="B1227" s="29">
        <v>1847.0</v>
      </c>
      <c r="C1227" s="55">
        <v>1847.0</v>
      </c>
      <c r="D1227" s="27">
        <v>0.0</v>
      </c>
      <c r="E1227" s="40"/>
    </row>
    <row r="1228" hidden="1">
      <c r="A1228" s="54" t="s">
        <v>2552</v>
      </c>
      <c r="B1228" s="29">
        <v>9749.0</v>
      </c>
      <c r="C1228" s="55">
        <v>9749.0</v>
      </c>
      <c r="D1228" s="27">
        <v>0.0</v>
      </c>
      <c r="E1228" s="40"/>
    </row>
    <row r="1229" hidden="1">
      <c r="A1229" s="35" t="s">
        <v>2553</v>
      </c>
      <c r="B1229" s="29">
        <v>334876.7</v>
      </c>
      <c r="C1229" s="55">
        <v>334876.7</v>
      </c>
      <c r="D1229" s="27">
        <v>0.0</v>
      </c>
      <c r="E1229" s="40"/>
    </row>
    <row r="1230" hidden="1">
      <c r="A1230" s="36" t="s">
        <v>2554</v>
      </c>
      <c r="B1230" s="41">
        <v>0.3000000000029104</v>
      </c>
      <c r="C1230" s="58">
        <v>-78.70000000001164</v>
      </c>
      <c r="D1230" s="59">
        <v>-79.00000000001455</v>
      </c>
      <c r="E1230" s="44"/>
    </row>
    <row r="1231" hidden="1"/>
    <row r="1232" hidden="1"/>
    <row r="1233" hidden="1">
      <c r="A1233" s="5" t="s">
        <v>3208</v>
      </c>
      <c r="B1233" s="6"/>
      <c r="C1233" s="6"/>
      <c r="D1233" s="6"/>
      <c r="E1233" s="7"/>
    </row>
    <row r="1234" hidden="1">
      <c r="A1234" s="10"/>
      <c r="B1234" s="11"/>
      <c r="C1234" s="11"/>
      <c r="D1234" s="11"/>
      <c r="E1234" s="12"/>
    </row>
    <row r="1235" hidden="1">
      <c r="A1235" s="5" t="s">
        <v>2526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13">
        <v>45768.0</v>
      </c>
      <c r="B1237" s="6"/>
      <c r="C1237" s="50" t="s">
        <v>2527</v>
      </c>
      <c r="D1237" s="15">
        <v>45774.0</v>
      </c>
      <c r="E1237" s="7"/>
    </row>
    <row r="1238" hidden="1">
      <c r="A1238" s="10"/>
      <c r="B1238" s="11"/>
      <c r="C1238" s="16"/>
      <c r="D1238" s="11"/>
      <c r="E1238" s="12"/>
    </row>
    <row r="1239" hidden="1">
      <c r="A1239" s="51" t="s">
        <v>3211</v>
      </c>
      <c r="B1239" s="7"/>
      <c r="C1239" s="16"/>
      <c r="D1239" s="52" t="s">
        <v>3212</v>
      </c>
      <c r="E1239" s="7"/>
    </row>
    <row r="1240" hidden="1">
      <c r="A1240" s="10"/>
      <c r="B1240" s="12"/>
      <c r="C1240" s="16"/>
      <c r="D1240" s="11"/>
      <c r="E1240" s="12"/>
    </row>
    <row r="1241" hidden="1">
      <c r="A1241" s="19" t="s">
        <v>2528</v>
      </c>
      <c r="B1241" s="6"/>
      <c r="C1241" s="6"/>
      <c r="D1241" s="6"/>
      <c r="E1241" s="7"/>
    </row>
    <row r="1242" hidden="1">
      <c r="A1242" s="20" t="s">
        <v>2529</v>
      </c>
      <c r="B1242" s="21" t="s">
        <v>2530</v>
      </c>
      <c r="C1242" s="22" t="s">
        <v>2531</v>
      </c>
      <c r="D1242" s="21" t="s">
        <v>2532</v>
      </c>
      <c r="E1242" s="23" t="s">
        <v>13</v>
      </c>
    </row>
    <row r="1243" hidden="1">
      <c r="A1243" s="53" t="s">
        <v>2533</v>
      </c>
      <c r="B1243" s="25">
        <v>31989.0</v>
      </c>
      <c r="C1243" s="26">
        <v>32000.0</v>
      </c>
      <c r="D1243" s="27">
        <v>11.0</v>
      </c>
    </row>
    <row r="1244" hidden="1">
      <c r="A1244" s="53" t="s">
        <v>2535</v>
      </c>
      <c r="B1244" s="29">
        <v>20574.0</v>
      </c>
      <c r="C1244" s="26">
        <v>20574.0</v>
      </c>
      <c r="D1244" s="27">
        <v>0.0</v>
      </c>
      <c r="E1244" s="28"/>
    </row>
    <row r="1245" hidden="1">
      <c r="A1245" s="53" t="s">
        <v>2536</v>
      </c>
      <c r="B1245" s="29">
        <v>0.0</v>
      </c>
      <c r="C1245" s="26"/>
      <c r="D1245" s="27">
        <v>0.0</v>
      </c>
      <c r="E1245" s="40"/>
    </row>
    <row r="1246" hidden="1">
      <c r="A1246" s="53" t="s">
        <v>2538</v>
      </c>
      <c r="B1246" s="29">
        <v>0.0</v>
      </c>
      <c r="C1246" s="26"/>
      <c r="D1246" s="27">
        <v>0.0</v>
      </c>
      <c r="E1246" s="40"/>
    </row>
    <row r="1247" hidden="1">
      <c r="A1247" s="31" t="s">
        <v>2540</v>
      </c>
      <c r="B1247" s="29">
        <v>0.0</v>
      </c>
      <c r="C1247" s="26"/>
      <c r="D1247" s="27">
        <v>0.0</v>
      </c>
      <c r="E1247" s="28"/>
    </row>
    <row r="1248" hidden="1">
      <c r="A1248" s="31" t="s">
        <v>2541</v>
      </c>
      <c r="B1248" s="29">
        <v>60.0</v>
      </c>
      <c r="C1248" s="26">
        <v>60.0</v>
      </c>
      <c r="D1248" s="27">
        <v>0.0</v>
      </c>
      <c r="E1248" s="40"/>
    </row>
    <row r="1249" hidden="1">
      <c r="A1249" s="31" t="s">
        <v>2543</v>
      </c>
      <c r="B1249" s="29">
        <v>360.0</v>
      </c>
      <c r="C1249" s="26"/>
      <c r="D1249" s="27">
        <v>-360.0</v>
      </c>
      <c r="E1249" s="28"/>
    </row>
    <row r="1250" hidden="1">
      <c r="A1250" s="31" t="s">
        <v>2545</v>
      </c>
      <c r="B1250" s="29">
        <v>4280.0</v>
      </c>
      <c r="C1250" s="26">
        <v>4680.0</v>
      </c>
      <c r="D1250" s="27">
        <v>400.0</v>
      </c>
      <c r="E1250" s="40"/>
    </row>
    <row r="1251" hidden="1">
      <c r="A1251" s="54" t="s">
        <v>2546</v>
      </c>
      <c r="B1251" s="29">
        <v>148297.55</v>
      </c>
      <c r="C1251" s="29">
        <v>148297.5499999998</v>
      </c>
      <c r="D1251" s="27">
        <v>-1.7462298274040222E-10</v>
      </c>
      <c r="E1251" s="40"/>
    </row>
    <row r="1252" hidden="1">
      <c r="A1252" s="54" t="s">
        <v>2547</v>
      </c>
      <c r="B1252" s="29">
        <v>37520.0</v>
      </c>
      <c r="C1252" s="55">
        <v>37520.0</v>
      </c>
      <c r="D1252" s="27">
        <v>0.0</v>
      </c>
      <c r="E1252" s="40"/>
    </row>
    <row r="1253" hidden="1">
      <c r="A1253" s="54" t="s">
        <v>2548</v>
      </c>
      <c r="B1253" s="29">
        <v>49899.0</v>
      </c>
      <c r="C1253" s="55">
        <v>49635.0</v>
      </c>
      <c r="D1253" s="27">
        <v>-264.0</v>
      </c>
      <c r="E1253" s="40"/>
    </row>
    <row r="1254" hidden="1">
      <c r="A1254" s="54" t="s">
        <v>2549</v>
      </c>
      <c r="B1254" s="29">
        <v>64292.5</v>
      </c>
      <c r="C1254" s="55">
        <v>64292.5</v>
      </c>
      <c r="D1254" s="27">
        <v>0.0</v>
      </c>
      <c r="E1254" s="40"/>
    </row>
    <row r="1255" hidden="1">
      <c r="A1255" s="54" t="s">
        <v>2551</v>
      </c>
      <c r="B1255" s="29">
        <v>4442.0</v>
      </c>
      <c r="C1255" s="55">
        <v>4442.0</v>
      </c>
      <c r="D1255" s="27">
        <v>0.0</v>
      </c>
      <c r="E1255" s="40"/>
    </row>
    <row r="1256" hidden="1">
      <c r="A1256" s="54" t="s">
        <v>2552</v>
      </c>
      <c r="B1256" s="29">
        <v>8260.0</v>
      </c>
      <c r="C1256" s="55">
        <v>8260.0</v>
      </c>
      <c r="D1256" s="27">
        <v>0.0</v>
      </c>
      <c r="E1256" s="40"/>
    </row>
    <row r="1257" hidden="1">
      <c r="A1257" s="35" t="s">
        <v>2553</v>
      </c>
      <c r="B1257" s="29">
        <v>361713.05000000005</v>
      </c>
      <c r="C1257" s="55">
        <v>361449.0500000002</v>
      </c>
      <c r="D1257" s="27">
        <v>-263.9999999998254</v>
      </c>
      <c r="E1257" s="40"/>
    </row>
    <row r="1258" hidden="1">
      <c r="A1258" s="36" t="s">
        <v>2554</v>
      </c>
      <c r="B1258" s="41">
        <v>0.9999999999636202</v>
      </c>
      <c r="C1258" s="58">
        <v>51.999999999592546</v>
      </c>
      <c r="D1258" s="59">
        <v>50.999999999628926</v>
      </c>
      <c r="E1258" s="44"/>
    </row>
    <row r="1259" hidden="1"/>
    <row r="1260" hidden="1"/>
    <row r="1261" hidden="1">
      <c r="A1261" s="5" t="s">
        <v>3208</v>
      </c>
      <c r="B1261" s="6"/>
      <c r="C1261" s="6"/>
      <c r="D1261" s="6"/>
      <c r="E1261" s="7"/>
    </row>
    <row r="1262" hidden="1">
      <c r="A1262" s="10"/>
      <c r="B1262" s="11"/>
      <c r="C1262" s="11"/>
      <c r="D1262" s="11"/>
      <c r="E1262" s="12"/>
    </row>
    <row r="1263" hidden="1">
      <c r="A1263" s="5" t="s">
        <v>2526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13">
        <v>45775.0</v>
      </c>
      <c r="B1265" s="6"/>
      <c r="C1265" s="50" t="s">
        <v>2527</v>
      </c>
      <c r="D1265" s="15">
        <v>45777.0</v>
      </c>
      <c r="E1265" s="7"/>
    </row>
    <row r="1266" hidden="1">
      <c r="A1266" s="10"/>
      <c r="B1266" s="11"/>
      <c r="C1266" s="16"/>
      <c r="D1266" s="11"/>
      <c r="E1266" s="12"/>
    </row>
    <row r="1267" hidden="1">
      <c r="A1267" s="51" t="s">
        <v>3211</v>
      </c>
      <c r="B1267" s="7"/>
      <c r="C1267" s="16"/>
      <c r="D1267" s="52" t="s">
        <v>3214</v>
      </c>
      <c r="E1267" s="7"/>
    </row>
    <row r="1268" hidden="1">
      <c r="A1268" s="10"/>
      <c r="B1268" s="12"/>
      <c r="C1268" s="16"/>
      <c r="D1268" s="11"/>
      <c r="E1268" s="12"/>
    </row>
    <row r="1269" hidden="1">
      <c r="A1269" s="19" t="s">
        <v>2528</v>
      </c>
      <c r="B1269" s="6"/>
      <c r="C1269" s="6"/>
      <c r="D1269" s="6"/>
      <c r="E1269" s="7"/>
    </row>
    <row r="1270" hidden="1">
      <c r="A1270" s="20" t="s">
        <v>2529</v>
      </c>
      <c r="B1270" s="21" t="s">
        <v>2530</v>
      </c>
      <c r="C1270" s="22" t="s">
        <v>2531</v>
      </c>
      <c r="D1270" s="21" t="s">
        <v>2532</v>
      </c>
      <c r="E1270" s="23" t="s">
        <v>13</v>
      </c>
    </row>
    <row r="1271" hidden="1">
      <c r="A1271" s="53" t="s">
        <v>2533</v>
      </c>
      <c r="B1271" s="25">
        <v>5532.0</v>
      </c>
      <c r="C1271" s="26">
        <v>4532.0</v>
      </c>
      <c r="D1271" s="27">
        <v>-1000.0</v>
      </c>
    </row>
    <row r="1272" hidden="1">
      <c r="A1272" s="53" t="s">
        <v>2535</v>
      </c>
      <c r="B1272" s="29">
        <v>8724.0</v>
      </c>
      <c r="C1272" s="26">
        <v>8724.0</v>
      </c>
      <c r="D1272" s="27">
        <v>0.0</v>
      </c>
      <c r="E1272" s="28"/>
    </row>
    <row r="1273" hidden="1">
      <c r="A1273" s="53" t="s">
        <v>2536</v>
      </c>
      <c r="B1273" s="29">
        <v>140.0</v>
      </c>
      <c r="C1273" s="26">
        <v>140.0</v>
      </c>
      <c r="D1273" s="27">
        <v>0.0</v>
      </c>
      <c r="E1273" s="40"/>
    </row>
    <row r="1274" hidden="1">
      <c r="A1274" s="53" t="s">
        <v>2538</v>
      </c>
      <c r="B1274" s="29">
        <v>0.0</v>
      </c>
      <c r="C1274" s="26"/>
      <c r="D1274" s="27">
        <v>0.0</v>
      </c>
      <c r="E1274" s="40"/>
    </row>
    <row r="1275" hidden="1">
      <c r="A1275" s="31" t="s">
        <v>2540</v>
      </c>
      <c r="B1275" s="29">
        <v>0.0</v>
      </c>
      <c r="C1275" s="26"/>
      <c r="D1275" s="27">
        <v>0.0</v>
      </c>
      <c r="E1275" s="28"/>
    </row>
    <row r="1276" hidden="1">
      <c r="A1276" s="31" t="s">
        <v>2541</v>
      </c>
      <c r="B1276" s="29">
        <v>0.0</v>
      </c>
      <c r="C1276" s="26"/>
      <c r="D1276" s="27">
        <v>0.0</v>
      </c>
      <c r="E1276" s="40"/>
    </row>
    <row r="1277" hidden="1">
      <c r="A1277" s="31" t="s">
        <v>2543</v>
      </c>
      <c r="B1277" s="29">
        <v>7540.0</v>
      </c>
      <c r="C1277" s="26">
        <v>8420.0</v>
      </c>
      <c r="D1277" s="27">
        <v>880.0</v>
      </c>
      <c r="E1277" s="28" t="s">
        <v>6114</v>
      </c>
    </row>
    <row r="1278" hidden="1">
      <c r="A1278" s="31" t="s">
        <v>2545</v>
      </c>
      <c r="B1278" s="29">
        <v>1640.0</v>
      </c>
      <c r="C1278" s="26">
        <v>1760.0</v>
      </c>
      <c r="D1278" s="27">
        <v>120.0</v>
      </c>
      <c r="E1278" s="40"/>
    </row>
    <row r="1279" hidden="1">
      <c r="A1279" s="54" t="s">
        <v>2546</v>
      </c>
      <c r="B1279" s="29">
        <v>49498.0</v>
      </c>
      <c r="C1279" s="29">
        <v>49498.0</v>
      </c>
      <c r="D1279" s="27">
        <v>0.0</v>
      </c>
      <c r="E1279" s="40"/>
    </row>
    <row r="1280" hidden="1">
      <c r="A1280" s="54" t="s">
        <v>2547</v>
      </c>
      <c r="B1280" s="29">
        <v>9018.0</v>
      </c>
      <c r="C1280" s="55">
        <v>9018.0</v>
      </c>
      <c r="D1280" s="27">
        <v>0.0</v>
      </c>
      <c r="E1280" s="40"/>
    </row>
    <row r="1281" hidden="1">
      <c r="A1281" s="54" t="s">
        <v>2548</v>
      </c>
      <c r="B1281" s="29">
        <v>14849.0</v>
      </c>
      <c r="C1281" s="55">
        <v>14849.0</v>
      </c>
      <c r="D1281" s="27">
        <v>0.0</v>
      </c>
      <c r="E1281" s="40"/>
    </row>
    <row r="1282" hidden="1">
      <c r="A1282" s="54" t="s">
        <v>2549</v>
      </c>
      <c r="B1282" s="29">
        <v>17711.0</v>
      </c>
      <c r="C1282" s="55">
        <v>17711.0</v>
      </c>
      <c r="D1282" s="27">
        <v>0.0</v>
      </c>
      <c r="E1282" s="40"/>
    </row>
    <row r="1283" hidden="1">
      <c r="A1283" s="54" t="s">
        <v>2551</v>
      </c>
      <c r="B1283" s="29">
        <v>1239.0</v>
      </c>
      <c r="C1283" s="55">
        <v>1239.0</v>
      </c>
      <c r="D1283" s="27">
        <v>0.0</v>
      </c>
      <c r="E1283" s="40"/>
    </row>
    <row r="1284" hidden="1">
      <c r="A1284" s="54" t="s">
        <v>2552</v>
      </c>
      <c r="B1284" s="29">
        <v>3439.0</v>
      </c>
      <c r="C1284" s="55">
        <v>3439.0</v>
      </c>
      <c r="D1284" s="27">
        <v>0.0</v>
      </c>
      <c r="E1284" s="40"/>
    </row>
    <row r="1285" hidden="1">
      <c r="A1285" s="35" t="s">
        <v>2553</v>
      </c>
      <c r="B1285" s="29">
        <v>115891.0</v>
      </c>
      <c r="C1285" s="55">
        <v>115891.0</v>
      </c>
      <c r="D1285" s="27">
        <v>0.0</v>
      </c>
      <c r="E1285" s="40"/>
    </row>
    <row r="1286" hidden="1">
      <c r="A1286" s="36" t="s">
        <v>2554</v>
      </c>
      <c r="B1286" s="41">
        <v>0.0</v>
      </c>
      <c r="C1286" s="58">
        <v>0.0</v>
      </c>
      <c r="D1286" s="59">
        <v>0.0</v>
      </c>
      <c r="E1286" s="44"/>
    </row>
    <row r="1287" hidden="1"/>
    <row r="1288" hidden="1"/>
    <row r="1289" hidden="1">
      <c r="A1289" s="5" t="s">
        <v>3208</v>
      </c>
      <c r="B1289" s="6"/>
      <c r="C1289" s="6"/>
      <c r="D1289" s="6"/>
      <c r="E1289" s="7"/>
    </row>
    <row r="1290" hidden="1">
      <c r="A1290" s="10"/>
      <c r="B1290" s="11"/>
      <c r="C1290" s="11"/>
      <c r="D1290" s="11"/>
      <c r="E1290" s="12"/>
    </row>
    <row r="1291" hidden="1">
      <c r="A1291" s="5" t="s">
        <v>2526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13">
        <v>45778.0</v>
      </c>
      <c r="B1293" s="6"/>
      <c r="C1293" s="50" t="s">
        <v>2527</v>
      </c>
      <c r="D1293" s="15">
        <v>45781.0</v>
      </c>
      <c r="E1293" s="7"/>
    </row>
    <row r="1294" hidden="1">
      <c r="A1294" s="10"/>
      <c r="B1294" s="11"/>
      <c r="C1294" s="16"/>
      <c r="D1294" s="11"/>
      <c r="E1294" s="12"/>
    </row>
    <row r="1295" hidden="1">
      <c r="A1295" s="51" t="s">
        <v>3267</v>
      </c>
      <c r="B1295" s="7"/>
      <c r="C1295" s="16"/>
      <c r="D1295" s="52" t="s">
        <v>3212</v>
      </c>
      <c r="E1295" s="7"/>
    </row>
    <row r="1296" hidden="1">
      <c r="A1296" s="10"/>
      <c r="B1296" s="12"/>
      <c r="C1296" s="16"/>
      <c r="D1296" s="11"/>
      <c r="E1296" s="12"/>
    </row>
    <row r="1297" hidden="1">
      <c r="A1297" s="19" t="s">
        <v>2528</v>
      </c>
      <c r="B1297" s="6"/>
      <c r="C1297" s="6"/>
      <c r="D1297" s="6"/>
      <c r="E1297" s="7"/>
    </row>
    <row r="1298" hidden="1">
      <c r="A1298" s="20" t="s">
        <v>2529</v>
      </c>
      <c r="B1298" s="21" t="s">
        <v>2530</v>
      </c>
      <c r="C1298" s="22" t="s">
        <v>2531</v>
      </c>
      <c r="D1298" s="21" t="s">
        <v>2532</v>
      </c>
      <c r="E1298" s="23" t="s">
        <v>13</v>
      </c>
    </row>
    <row r="1299" hidden="1">
      <c r="A1299" s="53" t="s">
        <v>2533</v>
      </c>
      <c r="B1299" s="25">
        <v>20080.0</v>
      </c>
      <c r="C1299" s="26">
        <v>20080.0</v>
      </c>
      <c r="D1299" s="27">
        <v>0.0</v>
      </c>
    </row>
    <row r="1300" hidden="1">
      <c r="A1300" s="53" t="s">
        <v>2535</v>
      </c>
      <c r="B1300" s="29">
        <v>18342.0</v>
      </c>
      <c r="C1300" s="26">
        <v>18342.0</v>
      </c>
      <c r="D1300" s="27">
        <v>0.0</v>
      </c>
      <c r="E1300" s="28"/>
    </row>
    <row r="1301" hidden="1">
      <c r="A1301" s="53" t="s">
        <v>2536</v>
      </c>
      <c r="B1301" s="29">
        <v>0.0</v>
      </c>
      <c r="C1301" s="26"/>
      <c r="D1301" s="27">
        <v>0.0</v>
      </c>
      <c r="E1301" s="40"/>
    </row>
    <row r="1302" hidden="1">
      <c r="A1302" s="53" t="s">
        <v>2538</v>
      </c>
      <c r="B1302" s="29">
        <v>0.0</v>
      </c>
      <c r="C1302" s="26"/>
      <c r="D1302" s="27">
        <v>0.0</v>
      </c>
      <c r="E1302" s="40"/>
    </row>
    <row r="1303" hidden="1">
      <c r="A1303" s="31" t="s">
        <v>2540</v>
      </c>
      <c r="B1303" s="29">
        <v>0.0</v>
      </c>
      <c r="C1303" s="26"/>
      <c r="D1303" s="27">
        <v>0.0</v>
      </c>
      <c r="E1303" s="28"/>
    </row>
    <row r="1304" hidden="1">
      <c r="A1304" s="31" t="s">
        <v>2541</v>
      </c>
      <c r="B1304" s="29">
        <v>0.0</v>
      </c>
      <c r="C1304" s="26"/>
      <c r="D1304" s="27">
        <v>0.0</v>
      </c>
      <c r="E1304" s="40"/>
    </row>
    <row r="1305" hidden="1">
      <c r="A1305" s="31" t="s">
        <v>2543</v>
      </c>
      <c r="B1305" s="29">
        <v>40.0</v>
      </c>
      <c r="C1305" s="26"/>
      <c r="D1305" s="27">
        <v>-40.0</v>
      </c>
      <c r="E1305" s="28"/>
    </row>
    <row r="1306" hidden="1">
      <c r="A1306" s="31" t="s">
        <v>2545</v>
      </c>
      <c r="B1306" s="29">
        <v>3040.0</v>
      </c>
      <c r="C1306" s="26">
        <v>3080.0</v>
      </c>
      <c r="D1306" s="27">
        <v>40.0</v>
      </c>
      <c r="E1306" s="40"/>
    </row>
    <row r="1307" hidden="1">
      <c r="A1307" s="54" t="s">
        <v>2546</v>
      </c>
      <c r="B1307" s="29">
        <v>79058.0</v>
      </c>
      <c r="C1307" s="29">
        <v>79058.0</v>
      </c>
      <c r="D1307" s="27">
        <v>0.0</v>
      </c>
      <c r="E1307" s="40"/>
    </row>
    <row r="1308" hidden="1">
      <c r="A1308" s="54" t="s">
        <v>2547</v>
      </c>
      <c r="B1308" s="29">
        <v>23043.0</v>
      </c>
      <c r="C1308" s="55">
        <v>23043.0</v>
      </c>
      <c r="D1308" s="27">
        <v>0.0</v>
      </c>
      <c r="E1308" s="40"/>
    </row>
    <row r="1309" hidden="1">
      <c r="A1309" s="54" t="s">
        <v>2548</v>
      </c>
      <c r="B1309" s="29">
        <v>27429.0</v>
      </c>
      <c r="C1309" s="55">
        <v>27110.0</v>
      </c>
      <c r="D1309" s="27">
        <v>-319.0</v>
      </c>
      <c r="E1309" s="40"/>
    </row>
    <row r="1310" hidden="1">
      <c r="A1310" s="54" t="s">
        <v>2549</v>
      </c>
      <c r="B1310" s="29">
        <v>43833.0</v>
      </c>
      <c r="C1310" s="55">
        <v>43833.0</v>
      </c>
      <c r="D1310" s="27">
        <v>0.0</v>
      </c>
      <c r="E1310" s="40"/>
    </row>
    <row r="1311" hidden="1">
      <c r="A1311" s="54" t="s">
        <v>2551</v>
      </c>
      <c r="B1311" s="29">
        <v>4326.0</v>
      </c>
      <c r="C1311" s="55">
        <v>4326.0</v>
      </c>
      <c r="D1311" s="27">
        <v>0.0</v>
      </c>
      <c r="E1311" s="40"/>
    </row>
    <row r="1312" hidden="1">
      <c r="A1312" s="54" t="s">
        <v>2552</v>
      </c>
      <c r="B1312" s="29">
        <v>6020.0</v>
      </c>
      <c r="C1312" s="55">
        <v>6020.0</v>
      </c>
      <c r="D1312" s="27">
        <v>0.0</v>
      </c>
      <c r="E1312" s="40"/>
    </row>
    <row r="1313" hidden="1">
      <c r="A1313" s="35" t="s">
        <v>2553</v>
      </c>
      <c r="B1313" s="29">
        <v>219191.2</v>
      </c>
      <c r="C1313" s="55">
        <v>218872.2</v>
      </c>
      <c r="D1313" s="27">
        <v>-319.0</v>
      </c>
      <c r="E1313" s="40"/>
    </row>
    <row r="1314" hidden="1">
      <c r="A1314" s="36" t="s">
        <v>2554</v>
      </c>
      <c r="B1314" s="41">
        <v>-0.19999999999708962</v>
      </c>
      <c r="C1314" s="58">
        <v>-0.20000000001164153</v>
      </c>
      <c r="D1314" s="59">
        <v>-1.4551915228366852E-11</v>
      </c>
      <c r="E1314" s="44"/>
    </row>
    <row r="1315" hidden="1"/>
    <row r="1316" hidden="1"/>
    <row r="1317" hidden="1">
      <c r="A1317" s="5" t="s">
        <v>3208</v>
      </c>
      <c r="B1317" s="6"/>
      <c r="C1317" s="6"/>
      <c r="D1317" s="6"/>
      <c r="E1317" s="7"/>
    </row>
    <row r="1318" hidden="1">
      <c r="A1318" s="10"/>
      <c r="B1318" s="11"/>
      <c r="C1318" s="11"/>
      <c r="D1318" s="11"/>
      <c r="E1318" s="12"/>
    </row>
    <row r="1319" hidden="1">
      <c r="A1319" s="5" t="s">
        <v>2526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13">
        <v>45782.0</v>
      </c>
      <c r="B1321" s="6"/>
      <c r="C1321" s="50" t="s">
        <v>2527</v>
      </c>
      <c r="D1321" s="15">
        <v>45788.0</v>
      </c>
      <c r="E1321" s="7"/>
    </row>
    <row r="1322" hidden="1">
      <c r="A1322" s="10"/>
      <c r="B1322" s="11"/>
      <c r="C1322" s="16"/>
      <c r="D1322" s="11"/>
      <c r="E1322" s="12"/>
    </row>
    <row r="1323" hidden="1">
      <c r="A1323" s="51" t="s">
        <v>3211</v>
      </c>
      <c r="B1323" s="7"/>
      <c r="C1323" s="16"/>
      <c r="D1323" s="52" t="s">
        <v>3212</v>
      </c>
      <c r="E1323" s="7"/>
    </row>
    <row r="1324" hidden="1">
      <c r="A1324" s="10"/>
      <c r="B1324" s="12"/>
      <c r="C1324" s="16"/>
      <c r="D1324" s="11"/>
      <c r="E1324" s="12"/>
    </row>
    <row r="1325" hidden="1">
      <c r="A1325" s="19" t="s">
        <v>2528</v>
      </c>
      <c r="B1325" s="6"/>
      <c r="C1325" s="6"/>
      <c r="D1325" s="6"/>
      <c r="E1325" s="7"/>
    </row>
    <row r="1326" hidden="1">
      <c r="A1326" s="20" t="s">
        <v>2529</v>
      </c>
      <c r="B1326" s="21" t="s">
        <v>2530</v>
      </c>
      <c r="C1326" s="22" t="s">
        <v>2531</v>
      </c>
      <c r="D1326" s="21" t="s">
        <v>2532</v>
      </c>
      <c r="E1326" s="23" t="s">
        <v>13</v>
      </c>
    </row>
    <row r="1327" hidden="1">
      <c r="A1327" s="53" t="s">
        <v>2533</v>
      </c>
      <c r="B1327" s="25">
        <v>36610.0</v>
      </c>
      <c r="C1327" s="26">
        <v>35300.0</v>
      </c>
      <c r="D1327" s="27">
        <v>-1310.0</v>
      </c>
    </row>
    <row r="1328" hidden="1">
      <c r="A1328" s="53" t="s">
        <v>2535</v>
      </c>
      <c r="B1328" s="29">
        <v>24073.0</v>
      </c>
      <c r="C1328" s="26">
        <v>24073.0</v>
      </c>
      <c r="D1328" s="27">
        <v>0.0</v>
      </c>
      <c r="E1328" s="28"/>
    </row>
    <row r="1329" hidden="1">
      <c r="A1329" s="53" t="s">
        <v>2536</v>
      </c>
      <c r="B1329" s="29">
        <v>0.0</v>
      </c>
      <c r="C1329" s="26"/>
      <c r="D1329" s="27">
        <v>0.0</v>
      </c>
      <c r="E1329" s="40"/>
    </row>
    <row r="1330" hidden="1">
      <c r="A1330" s="53" t="s">
        <v>2538</v>
      </c>
      <c r="B1330" s="29">
        <v>0.0</v>
      </c>
      <c r="C1330" s="26"/>
      <c r="D1330" s="27">
        <v>0.0</v>
      </c>
      <c r="E1330" s="40"/>
    </row>
    <row r="1331" hidden="1">
      <c r="A1331" s="31" t="s">
        <v>2540</v>
      </c>
      <c r="B1331" s="29">
        <v>0.0</v>
      </c>
      <c r="C1331" s="26"/>
      <c r="D1331" s="27">
        <v>0.0</v>
      </c>
      <c r="E1331" s="28"/>
    </row>
    <row r="1332" hidden="1">
      <c r="A1332" s="31" t="s">
        <v>2541</v>
      </c>
      <c r="B1332" s="29">
        <v>40.0</v>
      </c>
      <c r="C1332" s="26"/>
      <c r="D1332" s="27">
        <v>-40.0</v>
      </c>
      <c r="E1332" s="40"/>
    </row>
    <row r="1333" hidden="1">
      <c r="A1333" s="31" t="s">
        <v>2543</v>
      </c>
      <c r="B1333" s="29">
        <v>765.0</v>
      </c>
      <c r="C1333" s="26">
        <v>284.0</v>
      </c>
      <c r="D1333" s="27">
        <v>-481.0</v>
      </c>
      <c r="E1333" s="28"/>
    </row>
    <row r="1334" hidden="1">
      <c r="A1334" s="31" t="s">
        <v>2545</v>
      </c>
      <c r="B1334" s="29">
        <v>4920.0</v>
      </c>
      <c r="C1334" s="26">
        <v>5440.0</v>
      </c>
      <c r="D1334" s="27">
        <v>520.0</v>
      </c>
      <c r="E1334" s="40"/>
    </row>
    <row r="1335" hidden="1">
      <c r="A1335" s="54" t="s">
        <v>2546</v>
      </c>
      <c r="B1335" s="29">
        <v>122877.0</v>
      </c>
      <c r="C1335" s="29">
        <v>122877.0</v>
      </c>
      <c r="D1335" s="27">
        <v>0.0</v>
      </c>
      <c r="E1335" s="40"/>
    </row>
    <row r="1336" hidden="1">
      <c r="A1336" s="54" t="s">
        <v>2547</v>
      </c>
      <c r="B1336" s="29">
        <v>38723.0</v>
      </c>
      <c r="C1336" s="55">
        <v>38723.0</v>
      </c>
      <c r="D1336" s="27">
        <v>0.0</v>
      </c>
      <c r="E1336" s="40"/>
    </row>
    <row r="1337" hidden="1">
      <c r="A1337" s="54" t="s">
        <v>2548</v>
      </c>
      <c r="B1337" s="29">
        <v>42595.0</v>
      </c>
      <c r="C1337" s="55">
        <v>42595.0</v>
      </c>
      <c r="D1337" s="27">
        <v>0.0</v>
      </c>
      <c r="E1337" s="40"/>
    </row>
    <row r="1338" hidden="1">
      <c r="A1338" s="54" t="s">
        <v>2549</v>
      </c>
      <c r="B1338" s="29">
        <v>63576.0</v>
      </c>
      <c r="C1338" s="55">
        <v>63576.0</v>
      </c>
      <c r="D1338" s="27">
        <v>0.0</v>
      </c>
      <c r="E1338" s="40"/>
    </row>
    <row r="1339" hidden="1">
      <c r="A1339" s="54" t="s">
        <v>2551</v>
      </c>
      <c r="B1339" s="29">
        <v>4607.0</v>
      </c>
      <c r="C1339" s="55">
        <v>4607.0</v>
      </c>
      <c r="D1339" s="27">
        <v>0.0</v>
      </c>
      <c r="E1339" s="40"/>
    </row>
    <row r="1340" hidden="1">
      <c r="A1340" s="54" t="s">
        <v>2552</v>
      </c>
      <c r="B1340" s="29">
        <v>12916.0</v>
      </c>
      <c r="C1340" s="55">
        <v>12916.0</v>
      </c>
      <c r="D1340" s="27">
        <v>0.0</v>
      </c>
      <c r="E1340" s="40"/>
    </row>
    <row r="1341" hidden="1">
      <c r="A1341" s="35" t="s">
        <v>2553</v>
      </c>
      <c r="B1341" s="29">
        <v>338785.5</v>
      </c>
      <c r="C1341" s="55">
        <v>338785.5</v>
      </c>
      <c r="D1341" s="27">
        <v>0.0</v>
      </c>
      <c r="E1341" s="40"/>
    </row>
    <row r="1342" hidden="1">
      <c r="A1342" s="36" t="s">
        <v>2554</v>
      </c>
      <c r="B1342" s="41">
        <v>0.5</v>
      </c>
      <c r="C1342" s="58">
        <v>-1310.5</v>
      </c>
      <c r="D1342" s="59">
        <v>-1311.0</v>
      </c>
      <c r="E1342" s="44"/>
    </row>
    <row r="1343" hidden="1"/>
    <row r="1344" hidden="1"/>
    <row r="1345" hidden="1">
      <c r="A1345" s="5" t="s">
        <v>3208</v>
      </c>
      <c r="B1345" s="6"/>
      <c r="C1345" s="6"/>
      <c r="D1345" s="6"/>
      <c r="E1345" s="7"/>
    </row>
    <row r="1346" hidden="1">
      <c r="A1346" s="10"/>
      <c r="B1346" s="11"/>
      <c r="C1346" s="11"/>
      <c r="D1346" s="11"/>
      <c r="E1346" s="12"/>
    </row>
    <row r="1347" hidden="1">
      <c r="A1347" s="5" t="s">
        <v>2526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13">
        <v>45789.0</v>
      </c>
      <c r="B1349" s="6"/>
      <c r="C1349" s="50" t="s">
        <v>2527</v>
      </c>
      <c r="D1349" s="15">
        <v>45795.0</v>
      </c>
      <c r="E1349" s="7"/>
    </row>
    <row r="1350" hidden="1">
      <c r="A1350" s="10"/>
      <c r="B1350" s="11"/>
      <c r="C1350" s="16"/>
      <c r="D1350" s="11"/>
      <c r="E1350" s="12"/>
    </row>
    <row r="1351" hidden="1">
      <c r="A1351" s="51" t="s">
        <v>3211</v>
      </c>
      <c r="B1351" s="7"/>
      <c r="C1351" s="16"/>
      <c r="D1351" s="52" t="s">
        <v>3212</v>
      </c>
      <c r="E1351" s="7"/>
    </row>
    <row r="1352" hidden="1">
      <c r="A1352" s="10"/>
      <c r="B1352" s="12"/>
      <c r="C1352" s="16"/>
      <c r="D1352" s="11"/>
      <c r="E1352" s="12"/>
    </row>
    <row r="1353" hidden="1">
      <c r="A1353" s="19" t="s">
        <v>2528</v>
      </c>
      <c r="B1353" s="6"/>
      <c r="C1353" s="6"/>
      <c r="D1353" s="6"/>
      <c r="E1353" s="7"/>
    </row>
    <row r="1354" hidden="1">
      <c r="A1354" s="20" t="s">
        <v>2529</v>
      </c>
      <c r="B1354" s="21" t="s">
        <v>2530</v>
      </c>
      <c r="C1354" s="22" t="s">
        <v>2531</v>
      </c>
      <c r="D1354" s="21" t="s">
        <v>2532</v>
      </c>
      <c r="E1354" s="23" t="s">
        <v>13</v>
      </c>
    </row>
    <row r="1355" hidden="1">
      <c r="A1355" s="53" t="s">
        <v>2533</v>
      </c>
      <c r="B1355" s="25">
        <v>33925.0</v>
      </c>
      <c r="C1355" s="26">
        <v>33925.0</v>
      </c>
      <c r="D1355" s="27">
        <v>0.0</v>
      </c>
    </row>
    <row r="1356" hidden="1">
      <c r="A1356" s="53" t="s">
        <v>2535</v>
      </c>
      <c r="B1356" s="29">
        <v>26070.0</v>
      </c>
      <c r="C1356" s="26">
        <v>26070.0</v>
      </c>
      <c r="D1356" s="27">
        <v>0.0</v>
      </c>
      <c r="E1356" s="28"/>
    </row>
    <row r="1357" hidden="1">
      <c r="A1357" s="53" t="s">
        <v>2536</v>
      </c>
      <c r="B1357" s="29">
        <v>0.0</v>
      </c>
      <c r="C1357" s="26"/>
      <c r="D1357" s="27">
        <v>0.0</v>
      </c>
      <c r="E1357" s="40"/>
    </row>
    <row r="1358" hidden="1">
      <c r="A1358" s="53" t="s">
        <v>2538</v>
      </c>
      <c r="B1358" s="29">
        <v>500.0</v>
      </c>
      <c r="C1358" s="26">
        <v>500.0</v>
      </c>
      <c r="D1358" s="27">
        <v>0.0</v>
      </c>
      <c r="E1358" s="40"/>
    </row>
    <row r="1359" hidden="1">
      <c r="A1359" s="31" t="s">
        <v>2540</v>
      </c>
      <c r="B1359" s="29">
        <v>0.0</v>
      </c>
      <c r="C1359" s="26"/>
      <c r="D1359" s="27">
        <v>0.0</v>
      </c>
      <c r="E1359" s="28"/>
    </row>
    <row r="1360" hidden="1">
      <c r="A1360" s="31" t="s">
        <v>2541</v>
      </c>
      <c r="B1360" s="29">
        <v>0.0</v>
      </c>
      <c r="C1360" s="26"/>
      <c r="D1360" s="27">
        <v>0.0</v>
      </c>
      <c r="E1360" s="40"/>
    </row>
    <row r="1361" hidden="1">
      <c r="A1361" s="31" t="s">
        <v>2543</v>
      </c>
      <c r="B1361" s="29">
        <v>427.0</v>
      </c>
      <c r="C1361" s="26">
        <v>427.0</v>
      </c>
      <c r="D1361" s="27">
        <v>0.0</v>
      </c>
      <c r="E1361" s="28" t="s">
        <v>6115</v>
      </c>
    </row>
    <row r="1362" hidden="1">
      <c r="A1362" s="31" t="s">
        <v>2545</v>
      </c>
      <c r="B1362" s="29">
        <v>3960.0</v>
      </c>
      <c r="C1362" s="26">
        <v>3920.0</v>
      </c>
      <c r="D1362" s="27">
        <v>-40.0</v>
      </c>
      <c r="E1362" s="40"/>
    </row>
    <row r="1363" hidden="1">
      <c r="A1363" s="54" t="s">
        <v>2546</v>
      </c>
      <c r="B1363" s="29">
        <v>137534.0</v>
      </c>
      <c r="C1363" s="29">
        <v>137534.0</v>
      </c>
      <c r="D1363" s="27">
        <v>0.0</v>
      </c>
      <c r="E1363" s="40"/>
    </row>
    <row r="1364" hidden="1">
      <c r="A1364" s="54" t="s">
        <v>2547</v>
      </c>
      <c r="B1364" s="29">
        <v>27780.0</v>
      </c>
      <c r="C1364" s="55">
        <v>27780.0</v>
      </c>
      <c r="D1364" s="27">
        <v>0.0</v>
      </c>
      <c r="E1364" s="40"/>
    </row>
    <row r="1365" hidden="1">
      <c r="A1365" s="54" t="s">
        <v>2548</v>
      </c>
      <c r="B1365" s="29">
        <v>57769.0</v>
      </c>
      <c r="C1365" s="55">
        <v>57769.0</v>
      </c>
      <c r="D1365" s="27">
        <v>0.0</v>
      </c>
      <c r="E1365" s="40"/>
    </row>
    <row r="1366" hidden="1">
      <c r="A1366" s="54" t="s">
        <v>2549</v>
      </c>
      <c r="B1366" s="29">
        <v>69564.0</v>
      </c>
      <c r="C1366" s="55">
        <v>69564.0</v>
      </c>
      <c r="D1366" s="27">
        <v>0.0</v>
      </c>
      <c r="E1366" s="40"/>
    </row>
    <row r="1367" hidden="1">
      <c r="A1367" s="54" t="s">
        <v>2551</v>
      </c>
      <c r="B1367" s="29">
        <v>5727.0</v>
      </c>
      <c r="C1367" s="55">
        <v>5727.0</v>
      </c>
      <c r="D1367" s="27">
        <v>0.0</v>
      </c>
      <c r="E1367" s="40"/>
    </row>
    <row r="1368" hidden="1">
      <c r="A1368" s="54" t="s">
        <v>2552</v>
      </c>
      <c r="B1368" s="29">
        <v>9479.0</v>
      </c>
      <c r="C1368" s="55">
        <v>9479.0</v>
      </c>
      <c r="D1368" s="27">
        <v>0.0</v>
      </c>
      <c r="E1368" s="40"/>
    </row>
    <row r="1369" hidden="1">
      <c r="A1369" s="35" t="s">
        <v>2553</v>
      </c>
      <c r="B1369" s="29">
        <v>363254.7</v>
      </c>
      <c r="C1369" s="55">
        <v>363254.7</v>
      </c>
      <c r="D1369" s="27">
        <v>0.0</v>
      </c>
      <c r="E1369" s="40"/>
    </row>
    <row r="1370" hidden="1">
      <c r="A1370" s="36" t="s">
        <v>2554</v>
      </c>
      <c r="B1370" s="41">
        <v>1.3000000000029104</v>
      </c>
      <c r="C1370" s="58">
        <v>-38.70000000001164</v>
      </c>
      <c r="D1370" s="59">
        <v>-40.00000000001455</v>
      </c>
      <c r="E1370" s="44"/>
    </row>
    <row r="1371" hidden="1"/>
    <row r="1372" hidden="1"/>
    <row r="1373" hidden="1">
      <c r="A1373" s="5" t="s">
        <v>3208</v>
      </c>
      <c r="B1373" s="6"/>
      <c r="C1373" s="6"/>
      <c r="D1373" s="6"/>
      <c r="E1373" s="7"/>
    </row>
    <row r="1374" hidden="1">
      <c r="A1374" s="10"/>
      <c r="B1374" s="11"/>
      <c r="C1374" s="11"/>
      <c r="D1374" s="11"/>
      <c r="E1374" s="12"/>
    </row>
    <row r="1375" hidden="1">
      <c r="A1375" s="5" t="s">
        <v>2526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13">
        <v>45796.0</v>
      </c>
      <c r="B1377" s="6"/>
      <c r="C1377" s="50" t="s">
        <v>2527</v>
      </c>
      <c r="D1377" s="15">
        <v>45802.0</v>
      </c>
      <c r="E1377" s="7"/>
    </row>
    <row r="1378" hidden="1">
      <c r="A1378" s="10"/>
      <c r="B1378" s="11"/>
      <c r="C1378" s="16"/>
      <c r="D1378" s="11"/>
      <c r="E1378" s="12"/>
    </row>
    <row r="1379" hidden="1">
      <c r="A1379" s="51" t="s">
        <v>3211</v>
      </c>
      <c r="B1379" s="7"/>
      <c r="C1379" s="16"/>
      <c r="D1379" s="52" t="s">
        <v>3212</v>
      </c>
      <c r="E1379" s="7"/>
    </row>
    <row r="1380" hidden="1">
      <c r="A1380" s="10"/>
      <c r="B1380" s="12"/>
      <c r="C1380" s="16"/>
      <c r="D1380" s="11"/>
      <c r="E1380" s="12"/>
    </row>
    <row r="1381" hidden="1">
      <c r="A1381" s="19" t="s">
        <v>2528</v>
      </c>
      <c r="B1381" s="6"/>
      <c r="C1381" s="6"/>
      <c r="D1381" s="6"/>
      <c r="E1381" s="7"/>
    </row>
    <row r="1382" hidden="1">
      <c r="A1382" s="20" t="s">
        <v>2529</v>
      </c>
      <c r="B1382" s="21" t="s">
        <v>2530</v>
      </c>
      <c r="C1382" s="22" t="s">
        <v>2531</v>
      </c>
      <c r="D1382" s="21" t="s">
        <v>2532</v>
      </c>
      <c r="E1382" s="23" t="s">
        <v>13</v>
      </c>
    </row>
    <row r="1383" hidden="1">
      <c r="A1383" s="53" t="s">
        <v>2533</v>
      </c>
      <c r="B1383" s="25">
        <v>42536.0</v>
      </c>
      <c r="C1383" s="26">
        <v>42540.0</v>
      </c>
      <c r="D1383" s="27">
        <v>4.0</v>
      </c>
      <c r="E1383" s="28"/>
    </row>
    <row r="1384" hidden="1">
      <c r="A1384" s="53" t="s">
        <v>2535</v>
      </c>
      <c r="B1384" s="29">
        <v>21490.0</v>
      </c>
      <c r="C1384" s="26">
        <v>21490.0</v>
      </c>
      <c r="D1384" s="27">
        <v>0.0</v>
      </c>
      <c r="E1384" s="28" t="s">
        <v>6116</v>
      </c>
    </row>
    <row r="1385" hidden="1">
      <c r="A1385" s="53" t="s">
        <v>2536</v>
      </c>
      <c r="B1385" s="29">
        <v>140.0</v>
      </c>
      <c r="C1385" s="26">
        <v>140.0</v>
      </c>
      <c r="D1385" s="27">
        <v>0.0</v>
      </c>
      <c r="E1385" s="40"/>
    </row>
    <row r="1386" hidden="1">
      <c r="A1386" s="53" t="s">
        <v>2538</v>
      </c>
      <c r="B1386" s="29">
        <v>0.0</v>
      </c>
      <c r="C1386" s="26"/>
      <c r="D1386" s="27">
        <v>0.0</v>
      </c>
      <c r="E1386" s="40"/>
    </row>
    <row r="1387" hidden="1">
      <c r="A1387" s="31" t="s">
        <v>2540</v>
      </c>
      <c r="B1387" s="29">
        <v>0.0</v>
      </c>
      <c r="C1387" s="26"/>
      <c r="D1387" s="27">
        <v>0.0</v>
      </c>
      <c r="E1387" s="28"/>
    </row>
    <row r="1388" hidden="1">
      <c r="A1388" s="31" t="s">
        <v>2541</v>
      </c>
      <c r="B1388" s="29">
        <v>0.0</v>
      </c>
      <c r="C1388" s="26"/>
      <c r="D1388" s="27">
        <v>0.0</v>
      </c>
      <c r="E1388" s="40"/>
    </row>
    <row r="1389" hidden="1">
      <c r="A1389" s="31" t="s">
        <v>2543</v>
      </c>
      <c r="B1389" s="29">
        <v>0.0</v>
      </c>
      <c r="C1389" s="26"/>
      <c r="D1389" s="27">
        <v>0.0</v>
      </c>
      <c r="E1389" s="28"/>
    </row>
    <row r="1390" hidden="1">
      <c r="A1390" s="31" t="s">
        <v>2545</v>
      </c>
      <c r="B1390" s="29">
        <v>5280.0</v>
      </c>
      <c r="C1390" s="26">
        <v>5200.0</v>
      </c>
      <c r="D1390" s="27">
        <v>-80.0</v>
      </c>
      <c r="E1390" s="40"/>
    </row>
    <row r="1391" hidden="1">
      <c r="A1391" s="54" t="s">
        <v>2546</v>
      </c>
      <c r="B1391" s="29">
        <v>110274.0</v>
      </c>
      <c r="C1391" s="29">
        <v>110274.0</v>
      </c>
      <c r="D1391" s="27">
        <v>0.0</v>
      </c>
      <c r="E1391" s="40"/>
    </row>
    <row r="1392" hidden="1">
      <c r="A1392" s="54" t="s">
        <v>2547</v>
      </c>
      <c r="B1392" s="29">
        <v>47698.0</v>
      </c>
      <c r="C1392" s="55">
        <v>47698.0</v>
      </c>
      <c r="D1392" s="27">
        <v>0.0</v>
      </c>
      <c r="E1392" s="40"/>
    </row>
    <row r="1393" hidden="1">
      <c r="A1393" s="54" t="s">
        <v>2548</v>
      </c>
      <c r="B1393" s="29">
        <v>59133.0</v>
      </c>
      <c r="C1393" s="55">
        <v>59133.0</v>
      </c>
      <c r="D1393" s="27">
        <v>0.0</v>
      </c>
      <c r="E1393" s="40"/>
    </row>
    <row r="1394" hidden="1">
      <c r="A1394" s="54" t="s">
        <v>2549</v>
      </c>
      <c r="B1394" s="29">
        <v>77304.0</v>
      </c>
      <c r="C1394" s="55">
        <v>77304.0</v>
      </c>
      <c r="D1394" s="27">
        <v>0.0</v>
      </c>
      <c r="E1394" s="40"/>
    </row>
    <row r="1395" hidden="1">
      <c r="A1395" s="54" t="s">
        <v>2551</v>
      </c>
      <c r="B1395" s="29">
        <v>11410.0</v>
      </c>
      <c r="C1395" s="55">
        <v>11410.0</v>
      </c>
      <c r="D1395" s="27">
        <v>0.0</v>
      </c>
      <c r="E1395" s="40"/>
    </row>
    <row r="1396" hidden="1">
      <c r="A1396" s="54" t="s">
        <v>2552</v>
      </c>
      <c r="B1396" s="29">
        <v>13016.0</v>
      </c>
      <c r="C1396" s="55">
        <v>12687.0</v>
      </c>
      <c r="D1396" s="27">
        <v>-329.0</v>
      </c>
      <c r="E1396" s="40"/>
    </row>
    <row r="1397" hidden="1">
      <c r="A1397" s="35" t="s">
        <v>2553</v>
      </c>
      <c r="B1397" s="29">
        <v>375264.2</v>
      </c>
      <c r="C1397" s="55">
        <v>374935.2</v>
      </c>
      <c r="D1397" s="27">
        <v>-329.0</v>
      </c>
      <c r="E1397" s="40"/>
    </row>
    <row r="1398" hidden="1">
      <c r="A1398" s="36" t="s">
        <v>2554</v>
      </c>
      <c r="B1398" s="41">
        <v>0.8000000000029104</v>
      </c>
      <c r="C1398" s="58">
        <v>253.79999999998836</v>
      </c>
      <c r="D1398" s="59">
        <v>252.99999999998545</v>
      </c>
      <c r="E1398" s="44"/>
    </row>
    <row r="1399" hidden="1"/>
    <row r="1400" hidden="1"/>
    <row r="1401" hidden="1">
      <c r="A1401" s="5" t="s">
        <v>3208</v>
      </c>
      <c r="B1401" s="6"/>
      <c r="C1401" s="6"/>
      <c r="D1401" s="6"/>
      <c r="E1401" s="7"/>
    </row>
    <row r="1402" hidden="1">
      <c r="A1402" s="10"/>
      <c r="B1402" s="11"/>
      <c r="C1402" s="11"/>
      <c r="D1402" s="11"/>
      <c r="E1402" s="12"/>
    </row>
    <row r="1403" hidden="1">
      <c r="A1403" s="5" t="s">
        <v>2526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13">
        <v>45803.0</v>
      </c>
      <c r="B1405" s="6"/>
      <c r="C1405" s="50" t="s">
        <v>2527</v>
      </c>
      <c r="D1405" s="15">
        <v>45808.0</v>
      </c>
      <c r="E1405" s="7"/>
    </row>
    <row r="1406" hidden="1">
      <c r="A1406" s="10"/>
      <c r="B1406" s="11"/>
      <c r="C1406" s="16"/>
      <c r="D1406" s="11"/>
      <c r="E1406" s="12"/>
    </row>
    <row r="1407" hidden="1">
      <c r="A1407" s="51" t="s">
        <v>3211</v>
      </c>
      <c r="B1407" s="7"/>
      <c r="C1407" s="16"/>
      <c r="D1407" s="52" t="s">
        <v>3220</v>
      </c>
      <c r="E1407" s="7"/>
    </row>
    <row r="1408" hidden="1">
      <c r="A1408" s="10"/>
      <c r="B1408" s="12"/>
      <c r="C1408" s="16"/>
      <c r="D1408" s="11"/>
      <c r="E1408" s="12"/>
    </row>
    <row r="1409" hidden="1">
      <c r="A1409" s="19" t="s">
        <v>2528</v>
      </c>
      <c r="B1409" s="6"/>
      <c r="C1409" s="6"/>
      <c r="D1409" s="6"/>
      <c r="E1409" s="7"/>
    </row>
    <row r="1410" hidden="1">
      <c r="A1410" s="20" t="s">
        <v>2529</v>
      </c>
      <c r="B1410" s="21" t="s">
        <v>2530</v>
      </c>
      <c r="C1410" s="22" t="s">
        <v>2531</v>
      </c>
      <c r="D1410" s="21" t="s">
        <v>2532</v>
      </c>
      <c r="E1410" s="23" t="s">
        <v>13</v>
      </c>
    </row>
    <row r="1411" hidden="1">
      <c r="A1411" s="53" t="s">
        <v>2533</v>
      </c>
      <c r="B1411" s="25">
        <v>29410.0</v>
      </c>
      <c r="C1411" s="26">
        <v>29415.0</v>
      </c>
      <c r="D1411" s="27">
        <v>5.0</v>
      </c>
      <c r="E1411" s="28"/>
    </row>
    <row r="1412" hidden="1">
      <c r="A1412" s="53" t="s">
        <v>2535</v>
      </c>
      <c r="B1412" s="29">
        <v>12234.0</v>
      </c>
      <c r="C1412" s="26">
        <v>12234.0</v>
      </c>
      <c r="D1412" s="27">
        <v>0.0</v>
      </c>
      <c r="E1412" s="28"/>
    </row>
    <row r="1413" hidden="1">
      <c r="A1413" s="53" t="s">
        <v>2536</v>
      </c>
      <c r="B1413" s="29">
        <v>280.0</v>
      </c>
      <c r="C1413" s="26">
        <v>280.0</v>
      </c>
      <c r="D1413" s="27">
        <v>0.0</v>
      </c>
      <c r="E1413" s="40"/>
    </row>
    <row r="1414" hidden="1">
      <c r="A1414" s="53" t="s">
        <v>2538</v>
      </c>
      <c r="B1414" s="29">
        <v>500.0</v>
      </c>
      <c r="C1414" s="26">
        <v>500.0</v>
      </c>
      <c r="D1414" s="27">
        <v>0.0</v>
      </c>
      <c r="E1414" s="40"/>
    </row>
    <row r="1415" hidden="1">
      <c r="A1415" s="31" t="s">
        <v>2540</v>
      </c>
      <c r="B1415" s="29">
        <v>0.0</v>
      </c>
      <c r="C1415" s="26"/>
      <c r="D1415" s="27">
        <v>0.0</v>
      </c>
      <c r="E1415" s="28"/>
    </row>
    <row r="1416" hidden="1">
      <c r="A1416" s="31" t="s">
        <v>2541</v>
      </c>
      <c r="B1416" s="29">
        <v>0.0</v>
      </c>
      <c r="C1416" s="26"/>
      <c r="D1416" s="27">
        <v>0.0</v>
      </c>
      <c r="E1416" s="40"/>
    </row>
    <row r="1417" hidden="1">
      <c r="A1417" s="31" t="s">
        <v>2543</v>
      </c>
      <c r="B1417" s="29">
        <v>0.0</v>
      </c>
      <c r="C1417" s="26">
        <v>15000.0</v>
      </c>
      <c r="D1417" s="27">
        <v>15000.0</v>
      </c>
      <c r="E1417" s="28" t="s">
        <v>6117</v>
      </c>
    </row>
    <row r="1418" hidden="1">
      <c r="A1418" s="31" t="s">
        <v>2545</v>
      </c>
      <c r="B1418" s="29">
        <v>1480.0</v>
      </c>
      <c r="C1418" s="26">
        <v>1480.0</v>
      </c>
      <c r="D1418" s="27">
        <v>0.0</v>
      </c>
      <c r="E1418" s="40"/>
    </row>
    <row r="1419" hidden="1">
      <c r="A1419" s="54" t="s">
        <v>2546</v>
      </c>
      <c r="B1419" s="29">
        <v>105611.0</v>
      </c>
      <c r="C1419" s="29">
        <v>105611.0</v>
      </c>
      <c r="D1419" s="27">
        <v>0.0</v>
      </c>
      <c r="E1419" s="40"/>
    </row>
    <row r="1420" hidden="1">
      <c r="A1420" s="54" t="s">
        <v>2547</v>
      </c>
      <c r="B1420" s="29">
        <v>25888.0</v>
      </c>
      <c r="C1420" s="55">
        <v>25888.0</v>
      </c>
      <c r="D1420" s="27">
        <v>0.0</v>
      </c>
      <c r="E1420" s="40"/>
    </row>
    <row r="1421" hidden="1">
      <c r="A1421" s="54" t="s">
        <v>2548</v>
      </c>
      <c r="B1421" s="29">
        <v>44596.0</v>
      </c>
      <c r="C1421" s="55">
        <v>43938.0</v>
      </c>
      <c r="D1421" s="27">
        <v>-658.0</v>
      </c>
      <c r="E1421" s="40"/>
    </row>
    <row r="1422" hidden="1">
      <c r="A1422" s="54" t="s">
        <v>2549</v>
      </c>
      <c r="B1422" s="29">
        <v>45785.0</v>
      </c>
      <c r="C1422" s="55">
        <v>45785.0</v>
      </c>
      <c r="D1422" s="27">
        <v>0.0</v>
      </c>
      <c r="E1422" s="40"/>
    </row>
    <row r="1423" hidden="1">
      <c r="A1423" s="54" t="s">
        <v>2551</v>
      </c>
      <c r="B1423" s="29">
        <v>3384.0</v>
      </c>
      <c r="C1423" s="55">
        <v>3903.0</v>
      </c>
      <c r="D1423" s="27">
        <v>519.0</v>
      </c>
      <c r="E1423" s="40"/>
    </row>
    <row r="1424" hidden="1">
      <c r="A1424" s="54" t="s">
        <v>2552</v>
      </c>
      <c r="B1424" s="29">
        <v>10430.0</v>
      </c>
      <c r="C1424" s="55">
        <v>10430.0</v>
      </c>
      <c r="D1424" s="27">
        <v>0.0</v>
      </c>
      <c r="E1424" s="40"/>
    </row>
    <row r="1425" hidden="1">
      <c r="A1425" s="35" t="s">
        <v>2553</v>
      </c>
      <c r="B1425" s="29">
        <v>269166.5</v>
      </c>
      <c r="C1425" s="55">
        <v>268508.5</v>
      </c>
      <c r="D1425" s="27">
        <v>-658.0</v>
      </c>
      <c r="E1425" s="40"/>
    </row>
    <row r="1426" hidden="1">
      <c r="A1426" s="36" t="s">
        <v>2554</v>
      </c>
      <c r="B1426" s="41">
        <v>1.5</v>
      </c>
      <c r="C1426" s="58">
        <v>15525.5</v>
      </c>
      <c r="D1426" s="59">
        <v>15524.0</v>
      </c>
      <c r="E1426" s="44"/>
    </row>
    <row r="1427" hidden="1"/>
    <row r="1428" hidden="1"/>
    <row r="1429" hidden="1">
      <c r="A1429" s="5" t="s">
        <v>3208</v>
      </c>
      <c r="B1429" s="6"/>
      <c r="C1429" s="6"/>
      <c r="D1429" s="6"/>
      <c r="E1429" s="7"/>
    </row>
    <row r="1430" hidden="1">
      <c r="A1430" s="10"/>
      <c r="B1430" s="11"/>
      <c r="C1430" s="11"/>
      <c r="D1430" s="11"/>
      <c r="E1430" s="12"/>
    </row>
    <row r="1431" hidden="1">
      <c r="A1431" s="5" t="s">
        <v>2526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13">
        <v>45809.0</v>
      </c>
      <c r="B1433" s="6"/>
      <c r="C1433" s="50" t="s">
        <v>2527</v>
      </c>
      <c r="D1433" s="15">
        <v>45809.0</v>
      </c>
      <c r="E1433" s="7"/>
    </row>
    <row r="1434" hidden="1">
      <c r="A1434" s="10"/>
      <c r="B1434" s="11"/>
      <c r="C1434" s="16"/>
      <c r="D1434" s="11"/>
      <c r="E1434" s="12"/>
    </row>
    <row r="1435" hidden="1">
      <c r="A1435" s="51" t="s">
        <v>3212</v>
      </c>
      <c r="B1435" s="7"/>
      <c r="C1435" s="16"/>
      <c r="D1435" s="52" t="s">
        <v>3212</v>
      </c>
      <c r="E1435" s="7"/>
    </row>
    <row r="1436" hidden="1">
      <c r="A1436" s="10"/>
      <c r="B1436" s="12"/>
      <c r="C1436" s="16"/>
      <c r="D1436" s="11"/>
      <c r="E1436" s="12"/>
    </row>
    <row r="1437" hidden="1">
      <c r="A1437" s="19" t="s">
        <v>2528</v>
      </c>
      <c r="B1437" s="6"/>
      <c r="C1437" s="6"/>
      <c r="D1437" s="6"/>
      <c r="E1437" s="7"/>
    </row>
    <row r="1438" hidden="1">
      <c r="A1438" s="20" t="s">
        <v>2529</v>
      </c>
      <c r="B1438" s="21" t="s">
        <v>2530</v>
      </c>
      <c r="C1438" s="22" t="s">
        <v>2531</v>
      </c>
      <c r="D1438" s="21" t="s">
        <v>2532</v>
      </c>
      <c r="E1438" s="23" t="s">
        <v>13</v>
      </c>
    </row>
    <row r="1439" hidden="1">
      <c r="A1439" s="53" t="s">
        <v>2533</v>
      </c>
      <c r="B1439" s="25">
        <v>3790.0</v>
      </c>
      <c r="C1439" s="26">
        <v>3790.0</v>
      </c>
      <c r="D1439" s="27">
        <v>0.0</v>
      </c>
      <c r="E1439" s="28"/>
    </row>
    <row r="1440" hidden="1">
      <c r="A1440" s="53" t="s">
        <v>2535</v>
      </c>
      <c r="B1440" s="29">
        <v>3743.0</v>
      </c>
      <c r="C1440" s="26">
        <v>3743.0</v>
      </c>
      <c r="D1440" s="27">
        <v>0.0</v>
      </c>
      <c r="E1440" s="28"/>
    </row>
    <row r="1441" hidden="1">
      <c r="A1441" s="53" t="s">
        <v>2536</v>
      </c>
      <c r="B1441" s="29">
        <v>0.0</v>
      </c>
      <c r="C1441" s="26"/>
      <c r="D1441" s="27">
        <v>0.0</v>
      </c>
      <c r="E1441" s="40"/>
    </row>
    <row r="1442" hidden="1">
      <c r="A1442" s="53" t="s">
        <v>2538</v>
      </c>
      <c r="B1442" s="29">
        <v>0.0</v>
      </c>
      <c r="C1442" s="26"/>
      <c r="D1442" s="27">
        <v>0.0</v>
      </c>
      <c r="E1442" s="40"/>
    </row>
    <row r="1443" hidden="1">
      <c r="A1443" s="31" t="s">
        <v>2540</v>
      </c>
      <c r="B1443" s="29">
        <v>0.0</v>
      </c>
      <c r="C1443" s="26"/>
      <c r="D1443" s="27">
        <v>0.0</v>
      </c>
      <c r="E1443" s="28"/>
    </row>
    <row r="1444" hidden="1">
      <c r="A1444" s="31" t="s">
        <v>2541</v>
      </c>
      <c r="B1444" s="29">
        <v>0.0</v>
      </c>
      <c r="C1444" s="26"/>
      <c r="D1444" s="27">
        <v>0.0</v>
      </c>
      <c r="E1444" s="40"/>
    </row>
    <row r="1445" hidden="1">
      <c r="A1445" s="31" t="s">
        <v>2543</v>
      </c>
      <c r="B1445" s="29">
        <v>0.0</v>
      </c>
      <c r="C1445" s="26"/>
      <c r="D1445" s="27">
        <v>0.0</v>
      </c>
      <c r="E1445" s="28"/>
    </row>
    <row r="1446" hidden="1">
      <c r="A1446" s="31" t="s">
        <v>2545</v>
      </c>
      <c r="B1446" s="29">
        <v>640.0</v>
      </c>
      <c r="C1446" s="26">
        <v>640.0</v>
      </c>
      <c r="D1446" s="27">
        <v>0.0</v>
      </c>
      <c r="E1446" s="40"/>
    </row>
    <row r="1447" hidden="1">
      <c r="A1447" s="54" t="s">
        <v>2546</v>
      </c>
      <c r="B1447" s="29">
        <v>17222.0</v>
      </c>
      <c r="C1447" s="29">
        <v>17222.0</v>
      </c>
      <c r="D1447" s="27">
        <v>0.0</v>
      </c>
      <c r="E1447" s="40"/>
    </row>
    <row r="1448" hidden="1">
      <c r="A1448" s="54" t="s">
        <v>2547</v>
      </c>
      <c r="B1448" s="29">
        <v>6535.0</v>
      </c>
      <c r="C1448" s="55">
        <v>6535.0</v>
      </c>
      <c r="D1448" s="27">
        <v>0.0</v>
      </c>
      <c r="E1448" s="40"/>
    </row>
    <row r="1449" hidden="1">
      <c r="A1449" s="54" t="s">
        <v>2548</v>
      </c>
      <c r="B1449" s="29">
        <v>8134.0</v>
      </c>
      <c r="C1449" s="55">
        <v>8134.0</v>
      </c>
      <c r="D1449" s="27">
        <v>0.0</v>
      </c>
      <c r="E1449" s="40"/>
    </row>
    <row r="1450" hidden="1">
      <c r="A1450" s="54" t="s">
        <v>2549</v>
      </c>
      <c r="B1450" s="29">
        <v>12939.0</v>
      </c>
      <c r="C1450" s="55">
        <v>12939.0</v>
      </c>
      <c r="D1450" s="27">
        <v>0.0</v>
      </c>
      <c r="E1450" s="40"/>
    </row>
    <row r="1451" hidden="1">
      <c r="A1451" s="54" t="s">
        <v>2551</v>
      </c>
      <c r="B1451" s="29">
        <v>2031.0</v>
      </c>
      <c r="C1451" s="55">
        <v>2031.0</v>
      </c>
      <c r="D1451" s="27">
        <v>0.0</v>
      </c>
      <c r="E1451" s="40"/>
    </row>
    <row r="1452" hidden="1">
      <c r="A1452" s="54" t="s">
        <v>2552</v>
      </c>
      <c r="B1452" s="29">
        <v>907.0</v>
      </c>
      <c r="C1452" s="55">
        <v>907.0</v>
      </c>
      <c r="D1452" s="27">
        <v>0.0</v>
      </c>
      <c r="E1452" s="40"/>
    </row>
    <row r="1453" hidden="1">
      <c r="A1453" s="35" t="s">
        <v>2553</v>
      </c>
      <c r="B1453" s="29">
        <v>55034.0</v>
      </c>
      <c r="C1453" s="55">
        <v>55034.0</v>
      </c>
      <c r="D1453" s="27">
        <v>0.0</v>
      </c>
      <c r="E1453" s="40"/>
    </row>
    <row r="1454" hidden="1">
      <c r="A1454" s="36" t="s">
        <v>2554</v>
      </c>
      <c r="B1454" s="41">
        <v>0.0</v>
      </c>
      <c r="C1454" s="58">
        <v>0.0</v>
      </c>
      <c r="D1454" s="59">
        <v>0.0</v>
      </c>
      <c r="E1454" s="44"/>
    </row>
    <row r="1455" hidden="1"/>
    <row r="1456" hidden="1"/>
    <row r="1457" hidden="1">
      <c r="A1457" s="5" t="s">
        <v>3208</v>
      </c>
      <c r="B1457" s="6"/>
      <c r="C1457" s="6"/>
      <c r="D1457" s="6"/>
      <c r="E1457" s="7"/>
    </row>
    <row r="1458" hidden="1">
      <c r="A1458" s="10"/>
      <c r="B1458" s="11"/>
      <c r="C1458" s="11"/>
      <c r="D1458" s="11"/>
      <c r="E1458" s="12"/>
    </row>
    <row r="1459" hidden="1">
      <c r="A1459" s="5" t="s">
        <v>2526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13">
        <v>45810.0</v>
      </c>
      <c r="B1461" s="6"/>
      <c r="C1461" s="50" t="s">
        <v>2527</v>
      </c>
      <c r="D1461" s="15">
        <v>45816.0</v>
      </c>
      <c r="E1461" s="7"/>
    </row>
    <row r="1462" hidden="1">
      <c r="A1462" s="10"/>
      <c r="B1462" s="11"/>
      <c r="C1462" s="16"/>
      <c r="D1462" s="11"/>
      <c r="E1462" s="12"/>
    </row>
    <row r="1463" hidden="1">
      <c r="A1463" s="51" t="s">
        <v>3211</v>
      </c>
      <c r="B1463" s="7"/>
      <c r="C1463" s="16"/>
      <c r="D1463" s="52" t="s">
        <v>3212</v>
      </c>
      <c r="E1463" s="7"/>
    </row>
    <row r="1464" hidden="1">
      <c r="A1464" s="10"/>
      <c r="B1464" s="12"/>
      <c r="C1464" s="16"/>
      <c r="D1464" s="11"/>
      <c r="E1464" s="12"/>
    </row>
    <row r="1465" hidden="1">
      <c r="A1465" s="19" t="s">
        <v>2528</v>
      </c>
      <c r="B1465" s="6"/>
      <c r="C1465" s="6"/>
      <c r="D1465" s="6"/>
      <c r="E1465" s="7"/>
    </row>
    <row r="1466" hidden="1">
      <c r="A1466" s="20" t="s">
        <v>2529</v>
      </c>
      <c r="B1466" s="21" t="s">
        <v>2530</v>
      </c>
      <c r="C1466" s="22" t="s">
        <v>2531</v>
      </c>
      <c r="D1466" s="21" t="s">
        <v>2532</v>
      </c>
      <c r="E1466" s="23" t="s">
        <v>13</v>
      </c>
    </row>
    <row r="1467" hidden="1">
      <c r="A1467" s="53" t="s">
        <v>2533</v>
      </c>
      <c r="B1467" s="25">
        <v>26438.0</v>
      </c>
      <c r="C1467" s="26">
        <v>26440.0</v>
      </c>
      <c r="D1467" s="27">
        <v>2.0</v>
      </c>
      <c r="E1467" s="28"/>
    </row>
    <row r="1468" hidden="1">
      <c r="A1468" s="53" t="s">
        <v>2535</v>
      </c>
      <c r="B1468" s="29">
        <v>27914.0</v>
      </c>
      <c r="C1468" s="26">
        <v>27914.0</v>
      </c>
      <c r="D1468" s="27">
        <v>0.0</v>
      </c>
      <c r="E1468" s="28"/>
    </row>
    <row r="1469" hidden="1">
      <c r="A1469" s="53" t="s">
        <v>2536</v>
      </c>
      <c r="B1469" s="29">
        <v>0.0</v>
      </c>
      <c r="C1469" s="26"/>
      <c r="D1469" s="27">
        <v>0.0</v>
      </c>
      <c r="E1469" s="40"/>
    </row>
    <row r="1470" hidden="1">
      <c r="A1470" s="53" t="s">
        <v>2538</v>
      </c>
      <c r="B1470" s="29">
        <v>700.0</v>
      </c>
      <c r="C1470" s="26">
        <v>700.0</v>
      </c>
      <c r="D1470" s="27">
        <v>0.0</v>
      </c>
      <c r="E1470" s="40"/>
    </row>
    <row r="1471" hidden="1">
      <c r="A1471" s="31" t="s">
        <v>2540</v>
      </c>
      <c r="B1471" s="29">
        <v>0.0</v>
      </c>
      <c r="C1471" s="26"/>
      <c r="D1471" s="27">
        <v>0.0</v>
      </c>
      <c r="E1471" s="28"/>
    </row>
    <row r="1472" hidden="1">
      <c r="A1472" s="31" t="s">
        <v>2541</v>
      </c>
      <c r="B1472" s="29">
        <v>0.0</v>
      </c>
      <c r="C1472" s="26"/>
      <c r="D1472" s="27">
        <v>0.0</v>
      </c>
      <c r="E1472" s="40"/>
    </row>
    <row r="1473" hidden="1">
      <c r="A1473" s="31" t="s">
        <v>2543</v>
      </c>
      <c r="B1473" s="29">
        <v>2000.0</v>
      </c>
      <c r="C1473" s="26">
        <v>2000.0</v>
      </c>
      <c r="D1473" s="27">
        <v>0.0</v>
      </c>
      <c r="E1473" s="28" t="s">
        <v>6118</v>
      </c>
    </row>
    <row r="1474" hidden="1">
      <c r="A1474" s="31" t="s">
        <v>2545</v>
      </c>
      <c r="B1474" s="29">
        <v>2840.0</v>
      </c>
      <c r="C1474" s="26">
        <v>2880.0</v>
      </c>
      <c r="D1474" s="27">
        <v>40.0</v>
      </c>
      <c r="E1474" s="40"/>
    </row>
    <row r="1475" hidden="1">
      <c r="A1475" s="54" t="s">
        <v>2546</v>
      </c>
      <c r="B1475" s="29">
        <v>111872.0</v>
      </c>
      <c r="C1475" s="29">
        <v>111872.0</v>
      </c>
      <c r="D1475" s="27">
        <v>0.0</v>
      </c>
      <c r="E1475" s="40"/>
    </row>
    <row r="1476" hidden="1">
      <c r="A1476" s="54" t="s">
        <v>2547</v>
      </c>
      <c r="B1476" s="29">
        <v>54220.0</v>
      </c>
      <c r="C1476" s="55">
        <v>54220.0</v>
      </c>
      <c r="D1476" s="27">
        <v>0.0</v>
      </c>
      <c r="E1476" s="40"/>
    </row>
    <row r="1477" hidden="1">
      <c r="A1477" s="54" t="s">
        <v>2548</v>
      </c>
      <c r="B1477" s="29">
        <v>56677.0</v>
      </c>
      <c r="C1477" s="55">
        <v>56677.0</v>
      </c>
      <c r="D1477" s="27">
        <v>0.0</v>
      </c>
      <c r="E1477" s="40"/>
    </row>
    <row r="1478" hidden="1">
      <c r="A1478" s="54" t="s">
        <v>2549</v>
      </c>
      <c r="B1478" s="29">
        <v>77199.5</v>
      </c>
      <c r="C1478" s="55">
        <v>77199.5</v>
      </c>
      <c r="D1478" s="27">
        <v>0.0</v>
      </c>
      <c r="E1478" s="40"/>
    </row>
    <row r="1479" hidden="1">
      <c r="A1479" s="54" t="s">
        <v>2551</v>
      </c>
      <c r="B1479" s="29">
        <v>6330.0</v>
      </c>
      <c r="C1479" s="55">
        <v>6330.0</v>
      </c>
      <c r="D1479" s="27">
        <v>0.0</v>
      </c>
      <c r="E1479" s="40"/>
    </row>
    <row r="1480" hidden="1">
      <c r="A1480" s="54" t="s">
        <v>2552</v>
      </c>
      <c r="B1480" s="29">
        <v>10194.0</v>
      </c>
      <c r="C1480" s="55">
        <v>10194.0</v>
      </c>
      <c r="D1480" s="27">
        <v>0.0</v>
      </c>
      <c r="E1480" s="40"/>
    </row>
    <row r="1481" hidden="1">
      <c r="A1481" s="35" t="s">
        <v>2553</v>
      </c>
      <c r="B1481" s="29">
        <v>366190.0</v>
      </c>
      <c r="C1481" s="55">
        <v>366190.0</v>
      </c>
      <c r="D1481" s="27">
        <v>0.0</v>
      </c>
      <c r="E1481" s="40"/>
    </row>
    <row r="1482" hidden="1">
      <c r="A1482" s="36" t="s">
        <v>2554</v>
      </c>
      <c r="B1482" s="41">
        <v>0.5</v>
      </c>
      <c r="C1482" s="58">
        <v>42.5</v>
      </c>
      <c r="D1482" s="59">
        <v>42.0</v>
      </c>
      <c r="E1482" s="44"/>
    </row>
    <row r="1483" hidden="1"/>
    <row r="1484" hidden="1"/>
    <row r="1485" hidden="1">
      <c r="A1485" s="5" t="s">
        <v>3208</v>
      </c>
      <c r="B1485" s="6"/>
      <c r="C1485" s="6"/>
      <c r="D1485" s="6"/>
      <c r="E1485" s="7"/>
    </row>
    <row r="1486" hidden="1">
      <c r="A1486" s="10"/>
      <c r="B1486" s="11"/>
      <c r="C1486" s="11"/>
      <c r="D1486" s="11"/>
      <c r="E1486" s="12"/>
    </row>
    <row r="1487" hidden="1">
      <c r="A1487" s="5" t="s">
        <v>2526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13">
        <v>45824.0</v>
      </c>
      <c r="B1489" s="6"/>
      <c r="C1489" s="50" t="s">
        <v>2527</v>
      </c>
      <c r="D1489" s="15">
        <v>45830.0</v>
      </c>
      <c r="E1489" s="7"/>
    </row>
    <row r="1490" hidden="1">
      <c r="A1490" s="10"/>
      <c r="B1490" s="11"/>
      <c r="C1490" s="16"/>
      <c r="D1490" s="11"/>
      <c r="E1490" s="12"/>
    </row>
    <row r="1491" hidden="1">
      <c r="A1491" s="51" t="s">
        <v>3211</v>
      </c>
      <c r="B1491" s="7"/>
      <c r="C1491" s="16"/>
      <c r="D1491" s="52" t="s">
        <v>3212</v>
      </c>
      <c r="E1491" s="7"/>
    </row>
    <row r="1492" hidden="1">
      <c r="A1492" s="10"/>
      <c r="B1492" s="12"/>
      <c r="C1492" s="16"/>
      <c r="D1492" s="11"/>
      <c r="E1492" s="12"/>
    </row>
    <row r="1493" hidden="1">
      <c r="A1493" s="19" t="s">
        <v>2528</v>
      </c>
      <c r="B1493" s="6"/>
      <c r="C1493" s="6"/>
      <c r="D1493" s="6"/>
      <c r="E1493" s="7"/>
    </row>
    <row r="1494" hidden="1">
      <c r="A1494" s="20" t="s">
        <v>2529</v>
      </c>
      <c r="B1494" s="21" t="s">
        <v>2530</v>
      </c>
      <c r="C1494" s="22" t="s">
        <v>2531</v>
      </c>
      <c r="D1494" s="21" t="s">
        <v>2532</v>
      </c>
      <c r="E1494" s="23" t="s">
        <v>13</v>
      </c>
    </row>
    <row r="1495" hidden="1">
      <c r="A1495" s="53" t="s">
        <v>2533</v>
      </c>
      <c r="B1495" s="25">
        <v>33508.0</v>
      </c>
      <c r="C1495" s="26">
        <v>33510.0</v>
      </c>
      <c r="D1495" s="27">
        <v>2.0</v>
      </c>
      <c r="E1495" s="28"/>
    </row>
    <row r="1496" hidden="1">
      <c r="A1496" s="53" t="s">
        <v>2535</v>
      </c>
      <c r="B1496" s="29">
        <v>29599.0</v>
      </c>
      <c r="C1496" s="26">
        <v>29599.0</v>
      </c>
      <c r="D1496" s="27">
        <v>0.0</v>
      </c>
      <c r="E1496" s="28" t="s">
        <v>6119</v>
      </c>
    </row>
    <row r="1497" hidden="1">
      <c r="A1497" s="53" t="s">
        <v>2536</v>
      </c>
      <c r="B1497" s="29">
        <v>0.0</v>
      </c>
      <c r="C1497" s="26"/>
      <c r="D1497" s="27">
        <v>0.0</v>
      </c>
      <c r="E1497" s="40"/>
    </row>
    <row r="1498" hidden="1">
      <c r="A1498" s="53" t="s">
        <v>2538</v>
      </c>
      <c r="B1498" s="29">
        <v>1000.0</v>
      </c>
      <c r="C1498" s="26">
        <v>1000.0</v>
      </c>
      <c r="D1498" s="27">
        <v>0.0</v>
      </c>
      <c r="E1498" s="40"/>
    </row>
    <row r="1499" hidden="1">
      <c r="A1499" s="31" t="s">
        <v>2540</v>
      </c>
      <c r="B1499" s="29">
        <v>0.0</v>
      </c>
      <c r="C1499" s="26"/>
      <c r="D1499" s="27">
        <v>0.0</v>
      </c>
      <c r="E1499" s="28"/>
    </row>
    <row r="1500" hidden="1">
      <c r="A1500" s="31" t="s">
        <v>2541</v>
      </c>
      <c r="B1500" s="29">
        <v>0.0</v>
      </c>
      <c r="C1500" s="26"/>
      <c r="D1500" s="27">
        <v>0.0</v>
      </c>
      <c r="E1500" s="40"/>
    </row>
    <row r="1501" hidden="1">
      <c r="A1501" s="31" t="s">
        <v>2543</v>
      </c>
      <c r="B1501" s="29">
        <v>5040.0</v>
      </c>
      <c r="C1501" s="26">
        <v>5000.0</v>
      </c>
      <c r="D1501" s="27">
        <v>-40.0</v>
      </c>
      <c r="E1501" s="28" t="s">
        <v>6120</v>
      </c>
    </row>
    <row r="1502" hidden="1">
      <c r="A1502" s="31" t="s">
        <v>2545</v>
      </c>
      <c r="B1502" s="29">
        <v>2120.0</v>
      </c>
      <c r="C1502" s="26">
        <v>2160.0</v>
      </c>
      <c r="D1502" s="27">
        <v>40.0</v>
      </c>
      <c r="E1502" s="40"/>
    </row>
    <row r="1503" hidden="1">
      <c r="A1503" s="54" t="s">
        <v>2546</v>
      </c>
      <c r="B1503" s="29">
        <v>114072.0</v>
      </c>
      <c r="C1503" s="29">
        <v>116838.0</v>
      </c>
      <c r="D1503" s="27">
        <v>2766.0</v>
      </c>
      <c r="E1503" s="40"/>
    </row>
    <row r="1504" hidden="1">
      <c r="A1504" s="54" t="s">
        <v>2547</v>
      </c>
      <c r="B1504" s="29">
        <v>44927.0</v>
      </c>
      <c r="C1504" s="55">
        <v>45466.0</v>
      </c>
      <c r="D1504" s="27">
        <v>539.0</v>
      </c>
      <c r="E1504" s="40"/>
    </row>
    <row r="1505" hidden="1">
      <c r="A1505" s="54" t="s">
        <v>2548</v>
      </c>
      <c r="B1505" s="29">
        <v>64818.0</v>
      </c>
      <c r="C1505" s="55">
        <v>65069.0</v>
      </c>
      <c r="D1505" s="27">
        <v>251.0</v>
      </c>
      <c r="E1505" s="40"/>
    </row>
    <row r="1506" hidden="1">
      <c r="A1506" s="54" t="s">
        <v>2549</v>
      </c>
      <c r="B1506" s="29">
        <v>54602.0</v>
      </c>
      <c r="C1506" s="55">
        <v>54989.0</v>
      </c>
      <c r="D1506" s="27">
        <v>387.0</v>
      </c>
      <c r="E1506" s="40"/>
    </row>
    <row r="1507" hidden="1">
      <c r="A1507" s="54" t="s">
        <v>2551</v>
      </c>
      <c r="B1507" s="29">
        <v>5175.0</v>
      </c>
      <c r="C1507" s="55">
        <v>5175.0</v>
      </c>
      <c r="D1507" s="27">
        <v>0.0</v>
      </c>
      <c r="E1507" s="40"/>
    </row>
    <row r="1508" hidden="1">
      <c r="A1508" s="54" t="s">
        <v>2552</v>
      </c>
      <c r="B1508" s="29">
        <v>10645.0</v>
      </c>
      <c r="C1508" s="55">
        <v>10775.0</v>
      </c>
      <c r="D1508" s="27">
        <v>130.0</v>
      </c>
      <c r="E1508" s="40"/>
    </row>
    <row r="1509" hidden="1">
      <c r="A1509" s="35" t="s">
        <v>2553</v>
      </c>
      <c r="B1509" s="29">
        <v>354860.5</v>
      </c>
      <c r="C1509" s="55">
        <v>359858.5</v>
      </c>
      <c r="D1509" s="27">
        <v>4998.0</v>
      </c>
      <c r="E1509" s="40"/>
    </row>
    <row r="1510" hidden="1">
      <c r="A1510" s="36" t="s">
        <v>2554</v>
      </c>
      <c r="B1510" s="41">
        <v>0.5</v>
      </c>
      <c r="C1510" s="58">
        <v>-1052.5</v>
      </c>
      <c r="D1510" s="59">
        <v>-1053.0</v>
      </c>
      <c r="E1510" s="44"/>
    </row>
    <row r="1511" hidden="1"/>
    <row r="1512" hidden="1"/>
    <row r="1513" hidden="1">
      <c r="A1513" s="5" t="s">
        <v>3208</v>
      </c>
      <c r="B1513" s="6"/>
      <c r="C1513" s="6"/>
      <c r="D1513" s="6"/>
      <c r="E1513" s="7"/>
    </row>
    <row r="1514" hidden="1">
      <c r="A1514" s="10"/>
      <c r="B1514" s="11"/>
      <c r="C1514" s="11"/>
      <c r="D1514" s="11"/>
      <c r="E1514" s="12"/>
    </row>
    <row r="1515" hidden="1">
      <c r="A1515" s="5" t="s">
        <v>2526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13">
        <v>45831.0</v>
      </c>
      <c r="B1517" s="6"/>
      <c r="C1517" s="50" t="s">
        <v>2527</v>
      </c>
      <c r="D1517" s="15">
        <v>45838.0</v>
      </c>
      <c r="E1517" s="7"/>
    </row>
    <row r="1518" hidden="1">
      <c r="A1518" s="10"/>
      <c r="B1518" s="11"/>
      <c r="C1518" s="16"/>
      <c r="D1518" s="11"/>
      <c r="E1518" s="12"/>
    </row>
    <row r="1519" hidden="1">
      <c r="A1519" s="51" t="s">
        <v>3211</v>
      </c>
      <c r="B1519" s="7"/>
      <c r="C1519" s="16"/>
      <c r="D1519" s="52" t="s">
        <v>3211</v>
      </c>
      <c r="E1519" s="7"/>
    </row>
    <row r="1520" hidden="1">
      <c r="A1520" s="10"/>
      <c r="B1520" s="12"/>
      <c r="C1520" s="16"/>
      <c r="D1520" s="11"/>
      <c r="E1520" s="12"/>
    </row>
    <row r="1521" hidden="1">
      <c r="A1521" s="19" t="s">
        <v>2528</v>
      </c>
      <c r="B1521" s="6"/>
      <c r="C1521" s="6"/>
      <c r="D1521" s="6"/>
      <c r="E1521" s="7"/>
    </row>
    <row r="1522" hidden="1">
      <c r="A1522" s="20" t="s">
        <v>2529</v>
      </c>
      <c r="B1522" s="21" t="s">
        <v>2530</v>
      </c>
      <c r="C1522" s="22" t="s">
        <v>2531</v>
      </c>
      <c r="D1522" s="21" t="s">
        <v>2532</v>
      </c>
      <c r="E1522" s="23" t="s">
        <v>13</v>
      </c>
    </row>
    <row r="1523" hidden="1">
      <c r="A1523" s="53" t="s">
        <v>2533</v>
      </c>
      <c r="B1523" s="25">
        <v>52386.0</v>
      </c>
      <c r="C1523" s="26">
        <v>52386.0</v>
      </c>
      <c r="D1523" s="27">
        <v>0.0</v>
      </c>
      <c r="E1523" s="28"/>
    </row>
    <row r="1524" hidden="1">
      <c r="A1524" s="53" t="s">
        <v>2535</v>
      </c>
      <c r="B1524" s="29">
        <v>28234.0</v>
      </c>
      <c r="C1524" s="26">
        <v>28234.0</v>
      </c>
      <c r="D1524" s="27">
        <v>0.0</v>
      </c>
      <c r="E1524" s="28"/>
    </row>
    <row r="1525" hidden="1">
      <c r="A1525" s="53" t="s">
        <v>2536</v>
      </c>
      <c r="B1525" s="29">
        <v>200.0</v>
      </c>
      <c r="C1525" s="26">
        <v>200.0</v>
      </c>
      <c r="D1525" s="27">
        <v>0.0</v>
      </c>
      <c r="E1525" s="40"/>
    </row>
    <row r="1526" hidden="1">
      <c r="A1526" s="53" t="s">
        <v>2538</v>
      </c>
      <c r="B1526" s="29">
        <v>1000.0</v>
      </c>
      <c r="C1526" s="26">
        <v>1000.0</v>
      </c>
      <c r="D1526" s="27">
        <v>0.0</v>
      </c>
      <c r="E1526" s="40"/>
    </row>
    <row r="1527" hidden="1">
      <c r="A1527" s="31" t="s">
        <v>2540</v>
      </c>
      <c r="B1527" s="29">
        <v>0.0</v>
      </c>
      <c r="C1527" s="26"/>
      <c r="D1527" s="27">
        <v>0.0</v>
      </c>
      <c r="E1527" s="28"/>
    </row>
    <row r="1528" hidden="1">
      <c r="A1528" s="31" t="s">
        <v>2541</v>
      </c>
      <c r="B1528" s="29">
        <v>0.0</v>
      </c>
      <c r="C1528" s="26"/>
      <c r="D1528" s="27">
        <v>0.0</v>
      </c>
      <c r="E1528" s="40"/>
    </row>
    <row r="1529" hidden="1">
      <c r="A1529" s="31" t="s">
        <v>2543</v>
      </c>
      <c r="B1529" s="29">
        <v>2460.0</v>
      </c>
      <c r="C1529" s="26">
        <v>1900.0</v>
      </c>
      <c r="D1529" s="27">
        <v>-560.0</v>
      </c>
      <c r="E1529" s="28" t="s">
        <v>6121</v>
      </c>
    </row>
    <row r="1530" hidden="1">
      <c r="A1530" s="31" t="s">
        <v>2545</v>
      </c>
      <c r="B1530" s="29">
        <v>3160.0</v>
      </c>
      <c r="C1530" s="26">
        <v>3720.0</v>
      </c>
      <c r="D1530" s="27">
        <v>560.0</v>
      </c>
      <c r="E1530" s="40"/>
    </row>
    <row r="1531" hidden="1">
      <c r="A1531" s="54" t="s">
        <v>2546</v>
      </c>
      <c r="B1531" s="29">
        <v>127578.0</v>
      </c>
      <c r="C1531" s="29">
        <v>128061.0</v>
      </c>
      <c r="D1531" s="27">
        <v>483.0</v>
      </c>
      <c r="E1531" s="40"/>
    </row>
    <row r="1532" hidden="1">
      <c r="A1532" s="54" t="s">
        <v>2547</v>
      </c>
      <c r="B1532" s="29">
        <v>52420.0</v>
      </c>
      <c r="C1532" s="55">
        <v>53150.0</v>
      </c>
      <c r="D1532" s="27">
        <v>730.0</v>
      </c>
      <c r="E1532" s="40"/>
    </row>
    <row r="1533" hidden="1">
      <c r="A1533" s="54" t="s">
        <v>2548</v>
      </c>
      <c r="B1533" s="29">
        <v>65752.0</v>
      </c>
      <c r="C1533" s="55">
        <v>66280.0</v>
      </c>
      <c r="D1533" s="27">
        <v>528.0</v>
      </c>
      <c r="E1533" s="40"/>
    </row>
    <row r="1534" hidden="1">
      <c r="A1534" s="54" t="s">
        <v>2549</v>
      </c>
      <c r="B1534" s="29">
        <v>81908.0</v>
      </c>
      <c r="C1534" s="55">
        <v>81908.0</v>
      </c>
      <c r="D1534" s="27">
        <v>0.0</v>
      </c>
      <c r="E1534" s="40"/>
    </row>
    <row r="1535" hidden="1">
      <c r="A1535" s="54" t="s">
        <v>2551</v>
      </c>
      <c r="B1535" s="29">
        <v>5560.0</v>
      </c>
      <c r="C1535" s="55">
        <v>5560.0</v>
      </c>
      <c r="D1535" s="27">
        <v>0.0</v>
      </c>
      <c r="E1535" s="40"/>
    </row>
    <row r="1536" hidden="1">
      <c r="A1536" s="54" t="s">
        <v>2552</v>
      </c>
      <c r="B1536" s="29">
        <v>16848.0</v>
      </c>
      <c r="C1536" s="55">
        <v>16051.0</v>
      </c>
      <c r="D1536" s="27">
        <v>-797.0</v>
      </c>
      <c r="E1536" s="40"/>
    </row>
    <row r="1537" hidden="1">
      <c r="A1537" s="35" t="s">
        <v>2553</v>
      </c>
      <c r="B1537" s="29">
        <v>420649.3</v>
      </c>
      <c r="C1537" s="55">
        <v>422038.3</v>
      </c>
      <c r="D1537" s="27">
        <v>1389.0</v>
      </c>
      <c r="E1537" s="40"/>
    </row>
    <row r="1538" hidden="1">
      <c r="A1538" s="36" t="s">
        <v>2554</v>
      </c>
      <c r="B1538" s="41">
        <v>8.700000000004366</v>
      </c>
      <c r="C1538" s="58">
        <v>360.70000000001164</v>
      </c>
      <c r="D1538" s="59">
        <v>352.0000000000073</v>
      </c>
      <c r="E1538" s="44"/>
    </row>
    <row r="1539" hidden="1"/>
    <row r="1540" hidden="1"/>
    <row r="1541" hidden="1">
      <c r="A1541" s="5" t="s">
        <v>3208</v>
      </c>
      <c r="B1541" s="6"/>
      <c r="C1541" s="6"/>
      <c r="D1541" s="6"/>
      <c r="E1541" s="7"/>
    </row>
    <row r="1542" hidden="1">
      <c r="A1542" s="10"/>
      <c r="B1542" s="11"/>
      <c r="C1542" s="11"/>
      <c r="D1542" s="11"/>
      <c r="E1542" s="12"/>
    </row>
    <row r="1543" hidden="1">
      <c r="A1543" s="5" t="s">
        <v>2526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13">
        <v>45839.0</v>
      </c>
      <c r="B1545" s="6"/>
      <c r="C1545" s="50" t="s">
        <v>2527</v>
      </c>
      <c r="D1545" s="15">
        <v>45844.0</v>
      </c>
      <c r="E1545" s="7"/>
    </row>
    <row r="1546" hidden="1">
      <c r="A1546" s="10"/>
      <c r="B1546" s="11"/>
      <c r="C1546" s="16"/>
      <c r="D1546" s="11"/>
      <c r="E1546" s="12"/>
    </row>
    <row r="1547" hidden="1">
      <c r="A1547" s="51" t="s">
        <v>3213</v>
      </c>
      <c r="B1547" s="7"/>
      <c r="C1547" s="16"/>
      <c r="D1547" s="52" t="s">
        <v>3212</v>
      </c>
      <c r="E1547" s="7"/>
    </row>
    <row r="1548" hidden="1">
      <c r="A1548" s="10"/>
      <c r="B1548" s="12"/>
      <c r="C1548" s="16"/>
      <c r="D1548" s="11"/>
      <c r="E1548" s="12"/>
    </row>
    <row r="1549" hidden="1">
      <c r="A1549" s="19" t="s">
        <v>2528</v>
      </c>
      <c r="B1549" s="6"/>
      <c r="C1549" s="6"/>
      <c r="D1549" s="6"/>
      <c r="E1549" s="7"/>
    </row>
    <row r="1550" hidden="1">
      <c r="A1550" s="20" t="s">
        <v>2529</v>
      </c>
      <c r="B1550" s="21" t="s">
        <v>2530</v>
      </c>
      <c r="C1550" s="22" t="s">
        <v>2531</v>
      </c>
      <c r="D1550" s="21" t="s">
        <v>2532</v>
      </c>
      <c r="E1550" s="23" t="s">
        <v>13</v>
      </c>
    </row>
    <row r="1551" hidden="1">
      <c r="A1551" s="53" t="s">
        <v>2533</v>
      </c>
      <c r="B1551" s="25">
        <v>26309.0</v>
      </c>
      <c r="C1551" s="26">
        <v>26310.0</v>
      </c>
      <c r="D1551" s="27">
        <v>1.0</v>
      </c>
      <c r="E1551" s="28"/>
    </row>
    <row r="1552" hidden="1">
      <c r="A1552" s="53" t="s">
        <v>2535</v>
      </c>
      <c r="B1552" s="29">
        <v>17502.0</v>
      </c>
      <c r="C1552" s="26">
        <v>17502.0</v>
      </c>
      <c r="D1552" s="27">
        <v>0.0</v>
      </c>
      <c r="E1552" s="28"/>
    </row>
    <row r="1553" hidden="1">
      <c r="A1553" s="53" t="s">
        <v>2536</v>
      </c>
      <c r="B1553" s="29">
        <v>0.0</v>
      </c>
      <c r="C1553" s="26"/>
      <c r="D1553" s="27">
        <v>0.0</v>
      </c>
      <c r="E1553" s="40"/>
    </row>
    <row r="1554" hidden="1">
      <c r="A1554" s="53" t="s">
        <v>2538</v>
      </c>
      <c r="B1554" s="29">
        <v>0.0</v>
      </c>
      <c r="C1554" s="26"/>
      <c r="D1554" s="27">
        <v>0.0</v>
      </c>
      <c r="E1554" s="40"/>
    </row>
    <row r="1555" hidden="1">
      <c r="A1555" s="31" t="s">
        <v>2540</v>
      </c>
      <c r="B1555" s="29">
        <v>0.0</v>
      </c>
      <c r="C1555" s="26"/>
      <c r="D1555" s="27">
        <v>0.0</v>
      </c>
      <c r="E1555" s="28"/>
    </row>
    <row r="1556" hidden="1">
      <c r="A1556" s="31" t="s">
        <v>2541</v>
      </c>
      <c r="B1556" s="29">
        <v>0.0</v>
      </c>
      <c r="C1556" s="26"/>
      <c r="D1556" s="27">
        <v>0.0</v>
      </c>
      <c r="E1556" s="40"/>
    </row>
    <row r="1557" hidden="1">
      <c r="A1557" s="31" t="s">
        <v>2543</v>
      </c>
      <c r="B1557" s="29">
        <v>175.0</v>
      </c>
      <c r="C1557" s="26">
        <v>135.0</v>
      </c>
      <c r="D1557" s="27">
        <v>-40.0</v>
      </c>
      <c r="E1557" s="28" t="s">
        <v>6122</v>
      </c>
    </row>
    <row r="1558" hidden="1">
      <c r="A1558" s="31" t="s">
        <v>2545</v>
      </c>
      <c r="B1558" s="29">
        <v>1280.0</v>
      </c>
      <c r="C1558" s="26">
        <v>1160.0</v>
      </c>
      <c r="D1558" s="27">
        <v>-120.0</v>
      </c>
      <c r="E1558" s="40"/>
    </row>
    <row r="1559" hidden="1">
      <c r="A1559" s="54" t="s">
        <v>2546</v>
      </c>
      <c r="B1559" s="29">
        <v>80588.0</v>
      </c>
      <c r="C1559" s="29">
        <v>80588.0</v>
      </c>
      <c r="D1559" s="27">
        <v>0.0</v>
      </c>
      <c r="E1559" s="40"/>
    </row>
    <row r="1560" hidden="1">
      <c r="A1560" s="54" t="s">
        <v>2547</v>
      </c>
      <c r="B1560" s="29">
        <v>36571.0</v>
      </c>
      <c r="C1560" s="55">
        <v>36571.0</v>
      </c>
      <c r="D1560" s="27">
        <v>0.0</v>
      </c>
      <c r="E1560" s="40"/>
    </row>
    <row r="1561" hidden="1">
      <c r="A1561" s="54" t="s">
        <v>2548</v>
      </c>
      <c r="B1561" s="29">
        <v>47594.0</v>
      </c>
      <c r="C1561" s="55">
        <v>47594.0</v>
      </c>
      <c r="D1561" s="27">
        <v>0.0</v>
      </c>
      <c r="E1561" s="40"/>
    </row>
    <row r="1562" hidden="1">
      <c r="A1562" s="54" t="s">
        <v>2549</v>
      </c>
      <c r="B1562" s="29">
        <v>44006.0</v>
      </c>
      <c r="C1562" s="55">
        <v>44006.0</v>
      </c>
      <c r="D1562" s="27">
        <v>0.0</v>
      </c>
      <c r="E1562" s="40"/>
    </row>
    <row r="1563" hidden="1">
      <c r="A1563" s="54" t="s">
        <v>2551</v>
      </c>
      <c r="B1563" s="29">
        <v>9781.0</v>
      </c>
      <c r="C1563" s="55">
        <v>9781.0</v>
      </c>
      <c r="D1563" s="27">
        <v>0.0</v>
      </c>
      <c r="E1563" s="40"/>
    </row>
    <row r="1564" hidden="1">
      <c r="A1564" s="54" t="s">
        <v>2552</v>
      </c>
      <c r="B1564" s="29">
        <v>13605.0</v>
      </c>
      <c r="C1564" s="55">
        <v>13605.0</v>
      </c>
      <c r="D1564" s="27">
        <v>0.0</v>
      </c>
      <c r="E1564" s="40"/>
    </row>
    <row r="1565" hidden="1">
      <c r="A1565" s="35" t="s">
        <v>2553</v>
      </c>
      <c r="B1565" s="29">
        <v>263805.5</v>
      </c>
      <c r="C1565" s="55">
        <v>263805.5</v>
      </c>
      <c r="D1565" s="27">
        <v>0.0</v>
      </c>
      <c r="E1565" s="40"/>
    </row>
    <row r="1566" hidden="1">
      <c r="A1566" s="36" t="s">
        <v>2554</v>
      </c>
      <c r="B1566" s="41">
        <v>0.5</v>
      </c>
      <c r="C1566" s="58">
        <v>-158.5</v>
      </c>
      <c r="D1566" s="59">
        <v>-159.0</v>
      </c>
      <c r="E1566" s="44"/>
    </row>
    <row r="1567" hidden="1"/>
    <row r="1568" hidden="1"/>
    <row r="1569" hidden="1">
      <c r="A1569" s="5" t="s">
        <v>3208</v>
      </c>
      <c r="B1569" s="6"/>
      <c r="C1569" s="6"/>
      <c r="D1569" s="6"/>
      <c r="E1569" s="7"/>
    </row>
    <row r="1570" hidden="1">
      <c r="A1570" s="10"/>
      <c r="B1570" s="11"/>
      <c r="C1570" s="11"/>
      <c r="D1570" s="11"/>
      <c r="E1570" s="12"/>
    </row>
    <row r="1571" hidden="1">
      <c r="A1571" s="5" t="s">
        <v>2526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13">
        <v>45845.0</v>
      </c>
      <c r="B1573" s="6"/>
      <c r="C1573" s="50" t="s">
        <v>2527</v>
      </c>
      <c r="D1573" s="15">
        <v>45851.0</v>
      </c>
      <c r="E1573" s="7"/>
    </row>
    <row r="1574" hidden="1">
      <c r="A1574" s="10"/>
      <c r="B1574" s="11"/>
      <c r="C1574" s="16"/>
      <c r="D1574" s="11"/>
      <c r="E1574" s="12"/>
    </row>
    <row r="1575" hidden="1">
      <c r="A1575" s="51" t="s">
        <v>3211</v>
      </c>
      <c r="B1575" s="7"/>
      <c r="C1575" s="16"/>
      <c r="D1575" s="52" t="s">
        <v>3212</v>
      </c>
      <c r="E1575" s="7"/>
    </row>
    <row r="1576" hidden="1">
      <c r="A1576" s="10"/>
      <c r="B1576" s="12"/>
      <c r="C1576" s="16"/>
      <c r="D1576" s="11"/>
      <c r="E1576" s="12"/>
    </row>
    <row r="1577" hidden="1">
      <c r="A1577" s="19" t="s">
        <v>2528</v>
      </c>
      <c r="B1577" s="6"/>
      <c r="C1577" s="6"/>
      <c r="D1577" s="6"/>
      <c r="E1577" s="7"/>
    </row>
    <row r="1578" hidden="1">
      <c r="A1578" s="20" t="s">
        <v>2529</v>
      </c>
      <c r="B1578" s="21" t="s">
        <v>2530</v>
      </c>
      <c r="C1578" s="22" t="s">
        <v>2531</v>
      </c>
      <c r="D1578" s="21" t="s">
        <v>2532</v>
      </c>
      <c r="E1578" s="23" t="s">
        <v>13</v>
      </c>
    </row>
    <row r="1579" hidden="1">
      <c r="A1579" s="53" t="s">
        <v>2533</v>
      </c>
      <c r="B1579" s="25">
        <v>31380.0</v>
      </c>
      <c r="C1579" s="26">
        <v>31380.0</v>
      </c>
      <c r="D1579" s="27">
        <v>0.0</v>
      </c>
      <c r="E1579" s="28"/>
    </row>
    <row r="1580" hidden="1">
      <c r="A1580" s="53" t="s">
        <v>2535</v>
      </c>
      <c r="B1580" s="29">
        <v>21696.0</v>
      </c>
      <c r="C1580" s="26">
        <v>21696.0</v>
      </c>
      <c r="D1580" s="27">
        <v>0.0</v>
      </c>
      <c r="E1580" s="28"/>
    </row>
    <row r="1581" hidden="1">
      <c r="A1581" s="53" t="s">
        <v>2536</v>
      </c>
      <c r="B1581" s="29">
        <v>100.0</v>
      </c>
      <c r="C1581" s="26">
        <v>100.0</v>
      </c>
      <c r="D1581" s="27">
        <v>0.0</v>
      </c>
      <c r="E1581" s="40"/>
    </row>
    <row r="1582" hidden="1">
      <c r="A1582" s="53" t="s">
        <v>2538</v>
      </c>
      <c r="B1582" s="29">
        <v>1000.0</v>
      </c>
      <c r="C1582" s="26">
        <v>1000.0</v>
      </c>
      <c r="D1582" s="27">
        <v>0.0</v>
      </c>
      <c r="E1582" s="40"/>
    </row>
    <row r="1583" hidden="1">
      <c r="A1583" s="31" t="s">
        <v>2540</v>
      </c>
      <c r="B1583" s="29">
        <v>0.0</v>
      </c>
      <c r="C1583" s="26"/>
      <c r="D1583" s="27">
        <v>0.0</v>
      </c>
      <c r="E1583" s="28"/>
    </row>
    <row r="1584" hidden="1">
      <c r="A1584" s="31" t="s">
        <v>2541</v>
      </c>
      <c r="B1584" s="29">
        <v>0.0</v>
      </c>
      <c r="C1584" s="26"/>
      <c r="D1584" s="27">
        <v>0.0</v>
      </c>
      <c r="E1584" s="40"/>
    </row>
    <row r="1585" hidden="1">
      <c r="A1585" s="31" t="s">
        <v>2543</v>
      </c>
      <c r="B1585" s="29">
        <v>160.0</v>
      </c>
      <c r="C1585" s="26"/>
      <c r="D1585" s="27">
        <v>-160.0</v>
      </c>
      <c r="E1585" s="28"/>
    </row>
    <row r="1586" hidden="1">
      <c r="A1586" s="31" t="s">
        <v>2545</v>
      </c>
      <c r="B1586" s="29">
        <v>2000.0</v>
      </c>
      <c r="C1586" s="26">
        <v>2200.0</v>
      </c>
      <c r="D1586" s="27">
        <v>200.0</v>
      </c>
      <c r="E1586" s="40"/>
    </row>
    <row r="1587" hidden="1">
      <c r="A1587" s="54" t="s">
        <v>2546</v>
      </c>
      <c r="B1587" s="29">
        <v>112630.0</v>
      </c>
      <c r="C1587" s="29">
        <v>112630.0</v>
      </c>
      <c r="D1587" s="27">
        <v>0.0</v>
      </c>
      <c r="E1587" s="40"/>
    </row>
    <row r="1588" hidden="1">
      <c r="A1588" s="54" t="s">
        <v>2547</v>
      </c>
      <c r="B1588" s="29">
        <v>49190.0</v>
      </c>
      <c r="C1588" s="55">
        <v>49190.0</v>
      </c>
      <c r="D1588" s="27">
        <v>0.0</v>
      </c>
      <c r="E1588" s="40"/>
    </row>
    <row r="1589" hidden="1">
      <c r="A1589" s="54" t="s">
        <v>2548</v>
      </c>
      <c r="B1589" s="29">
        <v>52607.0</v>
      </c>
      <c r="C1589" s="55">
        <v>52607.0</v>
      </c>
      <c r="D1589" s="27">
        <v>0.0</v>
      </c>
      <c r="E1589" s="40"/>
    </row>
    <row r="1590" hidden="1">
      <c r="A1590" s="54" t="s">
        <v>2549</v>
      </c>
      <c r="B1590" s="29">
        <v>70056.0</v>
      </c>
      <c r="C1590" s="55">
        <v>70306.0</v>
      </c>
      <c r="D1590" s="27">
        <v>250.0</v>
      </c>
      <c r="E1590" s="40"/>
    </row>
    <row r="1591" hidden="1">
      <c r="A1591" s="54" t="s">
        <v>2551</v>
      </c>
      <c r="B1591" s="29">
        <v>11311.0</v>
      </c>
      <c r="C1591" s="55">
        <v>11311.0</v>
      </c>
      <c r="D1591" s="27">
        <v>0.0</v>
      </c>
      <c r="E1591" s="40"/>
    </row>
    <row r="1592" hidden="1">
      <c r="A1592" s="54" t="s">
        <v>2552</v>
      </c>
      <c r="B1592" s="29">
        <v>14062.0</v>
      </c>
      <c r="C1592" s="55">
        <v>14062.0</v>
      </c>
      <c r="D1592" s="27">
        <v>0.0</v>
      </c>
      <c r="E1592" s="40"/>
    </row>
    <row r="1593" hidden="1">
      <c r="A1593" s="35" t="s">
        <v>2553</v>
      </c>
      <c r="B1593" s="29">
        <v>352129.0</v>
      </c>
      <c r="C1593" s="55">
        <v>352379.0</v>
      </c>
      <c r="D1593" s="27">
        <v>250.0</v>
      </c>
      <c r="E1593" s="40"/>
    </row>
    <row r="1594" hidden="1">
      <c r="A1594" s="36" t="s">
        <v>2554</v>
      </c>
      <c r="B1594" s="41">
        <v>1.0</v>
      </c>
      <c r="C1594" s="58">
        <v>41.0</v>
      </c>
      <c r="D1594" s="59">
        <v>40.0</v>
      </c>
      <c r="E1594" s="44"/>
    </row>
    <row r="1595" hidden="1"/>
    <row r="1596" hidden="1"/>
    <row r="1597" hidden="1">
      <c r="A1597" s="5" t="s">
        <v>3208</v>
      </c>
      <c r="B1597" s="6"/>
      <c r="C1597" s="6"/>
      <c r="D1597" s="6"/>
      <c r="E1597" s="7"/>
    </row>
    <row r="1598" hidden="1">
      <c r="A1598" s="10"/>
      <c r="B1598" s="11"/>
      <c r="C1598" s="11"/>
      <c r="D1598" s="11"/>
      <c r="E1598" s="12"/>
    </row>
    <row r="1599" hidden="1">
      <c r="A1599" s="5" t="s">
        <v>2526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13">
        <v>45852.0</v>
      </c>
      <c r="B1601" s="6"/>
      <c r="C1601" s="50" t="s">
        <v>2527</v>
      </c>
      <c r="D1601" s="15">
        <v>45858.0</v>
      </c>
      <c r="E1601" s="7"/>
    </row>
    <row r="1602" hidden="1">
      <c r="A1602" s="10"/>
      <c r="B1602" s="11"/>
      <c r="C1602" s="16"/>
      <c r="D1602" s="11"/>
      <c r="E1602" s="12"/>
    </row>
    <row r="1603" hidden="1">
      <c r="A1603" s="51" t="s">
        <v>3211</v>
      </c>
      <c r="B1603" s="7"/>
      <c r="C1603" s="16"/>
      <c r="D1603" s="52" t="s">
        <v>3212</v>
      </c>
      <c r="E1603" s="7"/>
    </row>
    <row r="1604" hidden="1">
      <c r="A1604" s="10"/>
      <c r="B1604" s="12"/>
      <c r="C1604" s="16"/>
      <c r="D1604" s="11"/>
      <c r="E1604" s="12"/>
    </row>
    <row r="1605" hidden="1">
      <c r="A1605" s="19" t="s">
        <v>2528</v>
      </c>
      <c r="B1605" s="6"/>
      <c r="C1605" s="6"/>
      <c r="D1605" s="6"/>
      <c r="E1605" s="7"/>
    </row>
    <row r="1606" hidden="1">
      <c r="A1606" s="20" t="s">
        <v>2529</v>
      </c>
      <c r="B1606" s="21" t="s">
        <v>2530</v>
      </c>
      <c r="C1606" s="22" t="s">
        <v>2531</v>
      </c>
      <c r="D1606" s="21" t="s">
        <v>2532</v>
      </c>
      <c r="E1606" s="23" t="s">
        <v>13</v>
      </c>
    </row>
    <row r="1607" hidden="1">
      <c r="A1607" s="53" t="s">
        <v>2533</v>
      </c>
      <c r="B1607" s="25">
        <v>42944.0</v>
      </c>
      <c r="C1607" s="26">
        <v>42945.0</v>
      </c>
      <c r="D1607" s="27">
        <v>1.0</v>
      </c>
      <c r="E1607" s="28"/>
    </row>
    <row r="1608" hidden="1">
      <c r="A1608" s="53" t="s">
        <v>2535</v>
      </c>
      <c r="B1608" s="29">
        <v>29792.0</v>
      </c>
      <c r="C1608" s="26">
        <v>29792.0</v>
      </c>
      <c r="D1608" s="27">
        <v>0.0</v>
      </c>
      <c r="E1608" s="28"/>
    </row>
    <row r="1609" hidden="1">
      <c r="A1609" s="53" t="s">
        <v>2536</v>
      </c>
      <c r="B1609" s="29">
        <v>140.0</v>
      </c>
      <c r="C1609" s="26">
        <v>140.0</v>
      </c>
      <c r="D1609" s="27">
        <v>0.0</v>
      </c>
      <c r="E1609" s="40"/>
    </row>
    <row r="1610" hidden="1">
      <c r="A1610" s="53" t="s">
        <v>2538</v>
      </c>
      <c r="B1610" s="29">
        <v>0.0</v>
      </c>
      <c r="C1610" s="26"/>
      <c r="D1610" s="27">
        <v>0.0</v>
      </c>
      <c r="E1610" s="40"/>
    </row>
    <row r="1611" hidden="1">
      <c r="A1611" s="31" t="s">
        <v>2540</v>
      </c>
      <c r="B1611" s="29">
        <v>0.0</v>
      </c>
      <c r="C1611" s="26"/>
      <c r="D1611" s="27">
        <v>0.0</v>
      </c>
      <c r="E1611" s="28"/>
    </row>
    <row r="1612" hidden="1">
      <c r="A1612" s="31" t="s">
        <v>2541</v>
      </c>
      <c r="B1612" s="29">
        <v>0.0</v>
      </c>
      <c r="C1612" s="26"/>
      <c r="D1612" s="27">
        <v>0.0</v>
      </c>
      <c r="E1612" s="40"/>
    </row>
    <row r="1613" hidden="1">
      <c r="A1613" s="31" t="s">
        <v>2543</v>
      </c>
      <c r="B1613" s="29">
        <v>0.0</v>
      </c>
      <c r="C1613" s="26"/>
      <c r="D1613" s="27">
        <v>0.0</v>
      </c>
      <c r="E1613" s="28"/>
    </row>
    <row r="1614" hidden="1">
      <c r="A1614" s="31" t="s">
        <v>2545</v>
      </c>
      <c r="B1614" s="29">
        <v>2160.0</v>
      </c>
      <c r="C1614" s="26">
        <v>2160.0</v>
      </c>
      <c r="D1614" s="27">
        <v>0.0</v>
      </c>
      <c r="E1614" s="40"/>
    </row>
    <row r="1615" hidden="1">
      <c r="A1615" s="54" t="s">
        <v>2546</v>
      </c>
      <c r="B1615" s="29">
        <v>114858.0</v>
      </c>
      <c r="C1615" s="29">
        <v>114858.0</v>
      </c>
      <c r="D1615" s="27">
        <v>0.0</v>
      </c>
      <c r="E1615" s="40"/>
    </row>
    <row r="1616" hidden="1">
      <c r="A1616" s="54" t="s">
        <v>2547</v>
      </c>
      <c r="B1616" s="29">
        <v>55964.0</v>
      </c>
      <c r="C1616" s="55">
        <v>55964.0</v>
      </c>
      <c r="D1616" s="27">
        <v>0.0</v>
      </c>
      <c r="E1616" s="40"/>
    </row>
    <row r="1617" hidden="1">
      <c r="A1617" s="54" t="s">
        <v>2548</v>
      </c>
      <c r="B1617" s="29">
        <v>63161.0</v>
      </c>
      <c r="C1617" s="55">
        <v>63161.0</v>
      </c>
      <c r="D1617" s="27">
        <v>0.0</v>
      </c>
      <c r="E1617" s="40"/>
    </row>
    <row r="1618" hidden="1">
      <c r="A1618" s="54" t="s">
        <v>2549</v>
      </c>
      <c r="B1618" s="29">
        <v>57796.0</v>
      </c>
      <c r="C1618" s="55">
        <v>57796.0</v>
      </c>
      <c r="D1618" s="27">
        <v>0.0</v>
      </c>
      <c r="E1618" s="40"/>
    </row>
    <row r="1619" hidden="1">
      <c r="A1619" s="54" t="s">
        <v>2551</v>
      </c>
      <c r="B1619" s="29">
        <v>8585.0</v>
      </c>
      <c r="C1619" s="55">
        <v>8585.0</v>
      </c>
      <c r="D1619" s="27">
        <v>0.0</v>
      </c>
      <c r="E1619" s="40"/>
    </row>
    <row r="1620" hidden="1">
      <c r="A1620" s="54" t="s">
        <v>2552</v>
      </c>
      <c r="B1620" s="29">
        <v>14338.0</v>
      </c>
      <c r="C1620" s="55">
        <v>14009.0</v>
      </c>
      <c r="D1620" s="27">
        <v>-329.0</v>
      </c>
      <c r="E1620" s="40"/>
    </row>
    <row r="1621" hidden="1">
      <c r="A1621" s="35" t="s">
        <v>2553</v>
      </c>
      <c r="B1621" s="29">
        <v>375399.0</v>
      </c>
      <c r="C1621" s="55">
        <v>375070.0</v>
      </c>
      <c r="D1621" s="27">
        <v>-329.0</v>
      </c>
      <c r="E1621" s="40"/>
    </row>
    <row r="1622" hidden="1">
      <c r="A1622" s="36" t="s">
        <v>2554</v>
      </c>
      <c r="B1622" s="41">
        <v>1.0</v>
      </c>
      <c r="C1622" s="58">
        <v>331.0</v>
      </c>
      <c r="D1622" s="59">
        <v>330.0</v>
      </c>
      <c r="E1622" s="44"/>
    </row>
    <row r="1623" hidden="1"/>
    <row r="1624" hidden="1"/>
    <row r="1625" hidden="1">
      <c r="A1625" s="5" t="s">
        <v>3208</v>
      </c>
      <c r="B1625" s="6"/>
      <c r="C1625" s="6"/>
      <c r="D1625" s="6"/>
      <c r="E1625" s="7"/>
    </row>
    <row r="1626" hidden="1">
      <c r="A1626" s="10"/>
      <c r="B1626" s="11"/>
      <c r="C1626" s="11"/>
      <c r="D1626" s="11"/>
      <c r="E1626" s="12"/>
    </row>
    <row r="1627" hidden="1">
      <c r="A1627" s="5" t="s">
        <v>2526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13">
        <v>45866.0</v>
      </c>
      <c r="B1629" s="6"/>
      <c r="C1629" s="50" t="s">
        <v>2527</v>
      </c>
      <c r="D1629" s="15">
        <v>45869.0</v>
      </c>
      <c r="E1629" s="7"/>
    </row>
    <row r="1630" hidden="1">
      <c r="A1630" s="10"/>
      <c r="B1630" s="11"/>
      <c r="C1630" s="16"/>
      <c r="D1630" s="11"/>
      <c r="E1630" s="12"/>
    </row>
    <row r="1631" hidden="1">
      <c r="A1631" s="51" t="s">
        <v>3211</v>
      </c>
      <c r="B1631" s="7"/>
      <c r="C1631" s="16"/>
      <c r="D1631" s="52" t="s">
        <v>3267</v>
      </c>
      <c r="E1631" s="7"/>
    </row>
    <row r="1632" hidden="1">
      <c r="A1632" s="10"/>
      <c r="B1632" s="12"/>
      <c r="C1632" s="16"/>
      <c r="D1632" s="11"/>
      <c r="E1632" s="12"/>
    </row>
    <row r="1633" hidden="1">
      <c r="A1633" s="19" t="s">
        <v>2528</v>
      </c>
      <c r="B1633" s="6"/>
      <c r="C1633" s="6"/>
      <c r="D1633" s="6"/>
      <c r="E1633" s="7"/>
    </row>
    <row r="1634" hidden="1">
      <c r="A1634" s="20" t="s">
        <v>2529</v>
      </c>
      <c r="B1634" s="21" t="s">
        <v>2530</v>
      </c>
      <c r="C1634" s="22" t="s">
        <v>2531</v>
      </c>
      <c r="D1634" s="21" t="s">
        <v>2532</v>
      </c>
      <c r="E1634" s="23" t="s">
        <v>13</v>
      </c>
    </row>
    <row r="1635" hidden="1">
      <c r="A1635" s="53" t="s">
        <v>2533</v>
      </c>
      <c r="B1635" s="25">
        <v>24008.0</v>
      </c>
      <c r="C1635" s="26">
        <v>24100.0</v>
      </c>
      <c r="D1635" s="27">
        <v>92.0</v>
      </c>
      <c r="E1635" s="28"/>
    </row>
    <row r="1636" hidden="1">
      <c r="A1636" s="53" t="s">
        <v>2535</v>
      </c>
      <c r="B1636" s="29">
        <v>9488.0</v>
      </c>
      <c r="C1636" s="26">
        <v>9488.0</v>
      </c>
      <c r="D1636" s="27">
        <v>0.0</v>
      </c>
      <c r="E1636" s="28"/>
    </row>
    <row r="1637" hidden="1">
      <c r="A1637" s="53" t="s">
        <v>2536</v>
      </c>
      <c r="B1637" s="29">
        <v>0.0</v>
      </c>
      <c r="C1637" s="26"/>
      <c r="D1637" s="27">
        <v>0.0</v>
      </c>
      <c r="E1637" s="40"/>
    </row>
    <row r="1638" hidden="1">
      <c r="A1638" s="53" t="s">
        <v>2538</v>
      </c>
      <c r="B1638" s="29">
        <v>0.0</v>
      </c>
      <c r="C1638" s="26"/>
      <c r="D1638" s="27">
        <v>0.0</v>
      </c>
      <c r="E1638" s="40"/>
    </row>
    <row r="1639" hidden="1">
      <c r="A1639" s="31" t="s">
        <v>2540</v>
      </c>
      <c r="B1639" s="29">
        <v>0.0</v>
      </c>
      <c r="C1639" s="26"/>
      <c r="D1639" s="27">
        <v>0.0</v>
      </c>
      <c r="E1639" s="28"/>
    </row>
    <row r="1640" hidden="1">
      <c r="A1640" s="31" t="s">
        <v>2541</v>
      </c>
      <c r="B1640" s="29">
        <v>0.0</v>
      </c>
      <c r="C1640" s="26"/>
      <c r="D1640" s="27">
        <v>0.0</v>
      </c>
      <c r="E1640" s="40"/>
    </row>
    <row r="1641" hidden="1">
      <c r="A1641" s="31" t="s">
        <v>2543</v>
      </c>
      <c r="B1641" s="29">
        <v>4040.0</v>
      </c>
      <c r="C1641" s="26">
        <v>4000.0</v>
      </c>
      <c r="D1641" s="27">
        <v>-40.0</v>
      </c>
      <c r="E1641" s="28" t="s">
        <v>6123</v>
      </c>
    </row>
    <row r="1642" hidden="1">
      <c r="A1642" s="31" t="s">
        <v>2545</v>
      </c>
      <c r="B1642" s="29">
        <v>2560.0</v>
      </c>
      <c r="C1642" s="26">
        <v>2600.0</v>
      </c>
      <c r="D1642" s="27">
        <v>40.0</v>
      </c>
      <c r="E1642" s="40"/>
    </row>
    <row r="1643" hidden="1">
      <c r="A1643" s="54" t="s">
        <v>2546</v>
      </c>
      <c r="B1643" s="29">
        <v>56448.0</v>
      </c>
      <c r="C1643" s="29">
        <v>55775.0</v>
      </c>
      <c r="D1643" s="27">
        <v>-673.0</v>
      </c>
      <c r="E1643" s="40"/>
    </row>
    <row r="1644" hidden="1">
      <c r="A1644" s="54" t="s">
        <v>2547</v>
      </c>
      <c r="B1644" s="29">
        <v>19591.0</v>
      </c>
      <c r="C1644" s="55">
        <v>19591.0</v>
      </c>
      <c r="D1644" s="27">
        <v>0.0</v>
      </c>
      <c r="E1644" s="40"/>
    </row>
    <row r="1645" hidden="1">
      <c r="A1645" s="54" t="s">
        <v>2548</v>
      </c>
      <c r="B1645" s="29">
        <v>35087.0</v>
      </c>
      <c r="C1645" s="55">
        <v>35087.0</v>
      </c>
      <c r="D1645" s="27">
        <v>0.0</v>
      </c>
      <c r="E1645" s="40"/>
    </row>
    <row r="1646" hidden="1">
      <c r="A1646" s="54" t="s">
        <v>2549</v>
      </c>
      <c r="B1646" s="29">
        <v>26596.0</v>
      </c>
      <c r="C1646" s="55">
        <v>26596.0</v>
      </c>
      <c r="D1646" s="27">
        <v>0.0</v>
      </c>
      <c r="E1646" s="40"/>
    </row>
    <row r="1647" hidden="1">
      <c r="A1647" s="54" t="s">
        <v>2551</v>
      </c>
      <c r="B1647" s="29">
        <v>1418.0</v>
      </c>
      <c r="C1647" s="55">
        <v>1418.0</v>
      </c>
      <c r="D1647" s="27">
        <v>0.0</v>
      </c>
      <c r="E1647" s="40"/>
    </row>
    <row r="1648" hidden="1">
      <c r="A1648" s="54" t="s">
        <v>2552</v>
      </c>
      <c r="B1648" s="29">
        <v>10590.0</v>
      </c>
      <c r="C1648" s="55">
        <v>10590.0</v>
      </c>
      <c r="D1648" s="27">
        <v>0.0</v>
      </c>
      <c r="E1648" s="40"/>
    </row>
    <row r="1649" hidden="1">
      <c r="A1649" s="35" t="s">
        <v>2553</v>
      </c>
      <c r="B1649" s="29">
        <v>179226.5</v>
      </c>
      <c r="C1649" s="55">
        <v>178553.5</v>
      </c>
      <c r="D1649" s="27">
        <v>-673.0</v>
      </c>
      <c r="E1649" s="40"/>
    </row>
    <row r="1650" hidden="1">
      <c r="A1650" s="36" t="s">
        <v>2554</v>
      </c>
      <c r="B1650" s="41">
        <v>9.5</v>
      </c>
      <c r="C1650" s="58">
        <v>101.5</v>
      </c>
      <c r="D1650" s="59">
        <v>92.0</v>
      </c>
      <c r="E1650" s="44"/>
    </row>
    <row r="1651" hidden="1"/>
    <row r="1652" hidden="1"/>
    <row r="1653" hidden="1">
      <c r="A1653" s="5" t="s">
        <v>3208</v>
      </c>
      <c r="B1653" s="6"/>
      <c r="C1653" s="6"/>
      <c r="D1653" s="6"/>
      <c r="E1653" s="7"/>
    </row>
    <row r="1654" hidden="1">
      <c r="A1654" s="10"/>
      <c r="B1654" s="11"/>
      <c r="C1654" s="11"/>
      <c r="D1654" s="11"/>
      <c r="E1654" s="12"/>
    </row>
    <row r="1655" hidden="1">
      <c r="A1655" s="5" t="s">
        <v>2526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13">
        <v>45870.0</v>
      </c>
      <c r="B1657" s="6"/>
      <c r="C1657" s="50" t="s">
        <v>2527</v>
      </c>
      <c r="D1657" s="15">
        <v>45872.0</v>
      </c>
      <c r="E1657" s="7"/>
    </row>
    <row r="1658" hidden="1">
      <c r="A1658" s="10"/>
      <c r="B1658" s="11"/>
      <c r="C1658" s="16"/>
      <c r="D1658" s="11"/>
      <c r="E1658" s="12"/>
    </row>
    <row r="1659" hidden="1">
      <c r="A1659" s="51" t="s">
        <v>3218</v>
      </c>
      <c r="B1659" s="7"/>
      <c r="C1659" s="16"/>
      <c r="D1659" s="52" t="s">
        <v>3212</v>
      </c>
      <c r="E1659" s="7"/>
    </row>
    <row r="1660" hidden="1">
      <c r="A1660" s="10"/>
      <c r="B1660" s="12"/>
      <c r="C1660" s="16"/>
      <c r="D1660" s="11"/>
      <c r="E1660" s="12"/>
    </row>
    <row r="1661" hidden="1">
      <c r="A1661" s="19" t="s">
        <v>2528</v>
      </c>
      <c r="B1661" s="6"/>
      <c r="C1661" s="6"/>
      <c r="D1661" s="6"/>
      <c r="E1661" s="7"/>
    </row>
    <row r="1662" hidden="1">
      <c r="A1662" s="20" t="s">
        <v>2529</v>
      </c>
      <c r="B1662" s="21" t="s">
        <v>2530</v>
      </c>
      <c r="C1662" s="22" t="s">
        <v>2531</v>
      </c>
      <c r="D1662" s="21" t="s">
        <v>2532</v>
      </c>
      <c r="E1662" s="23" t="s">
        <v>13</v>
      </c>
    </row>
    <row r="1663" hidden="1">
      <c r="A1663" s="53" t="s">
        <v>2533</v>
      </c>
      <c r="B1663" s="25">
        <v>14009.0</v>
      </c>
      <c r="C1663" s="26">
        <v>14010.0</v>
      </c>
      <c r="D1663" s="27">
        <v>1.0</v>
      </c>
      <c r="E1663" s="28"/>
    </row>
    <row r="1664" hidden="1">
      <c r="A1664" s="53" t="s">
        <v>2535</v>
      </c>
      <c r="B1664" s="29">
        <v>9029.0</v>
      </c>
      <c r="C1664" s="26">
        <v>9029.0</v>
      </c>
      <c r="D1664" s="27">
        <v>0.0</v>
      </c>
      <c r="E1664" s="28"/>
    </row>
    <row r="1665" hidden="1">
      <c r="A1665" s="53" t="s">
        <v>2536</v>
      </c>
      <c r="B1665" s="29">
        <v>0.0</v>
      </c>
      <c r="C1665" s="26"/>
      <c r="D1665" s="27">
        <v>0.0</v>
      </c>
      <c r="E1665" s="40"/>
    </row>
    <row r="1666" hidden="1">
      <c r="A1666" s="53" t="s">
        <v>2538</v>
      </c>
      <c r="B1666" s="29">
        <v>1000.0</v>
      </c>
      <c r="C1666" s="26">
        <v>1000.0</v>
      </c>
      <c r="D1666" s="27">
        <v>0.0</v>
      </c>
      <c r="E1666" s="40"/>
    </row>
    <row r="1667" hidden="1">
      <c r="A1667" s="31" t="s">
        <v>2540</v>
      </c>
      <c r="B1667" s="29">
        <v>0.0</v>
      </c>
      <c r="C1667" s="26"/>
      <c r="D1667" s="27">
        <v>0.0</v>
      </c>
      <c r="E1667" s="28"/>
    </row>
    <row r="1668" hidden="1">
      <c r="A1668" s="31" t="s">
        <v>2541</v>
      </c>
      <c r="B1668" s="29">
        <v>0.0</v>
      </c>
      <c r="C1668" s="26"/>
      <c r="D1668" s="27">
        <v>0.0</v>
      </c>
      <c r="E1668" s="40"/>
    </row>
    <row r="1669" hidden="1">
      <c r="A1669" s="31" t="s">
        <v>2543</v>
      </c>
      <c r="B1669" s="29">
        <v>0.0</v>
      </c>
      <c r="C1669" s="26"/>
      <c r="D1669" s="27">
        <v>0.0</v>
      </c>
      <c r="E1669" s="28"/>
    </row>
    <row r="1670" hidden="1">
      <c r="A1670" s="31" t="s">
        <v>2545</v>
      </c>
      <c r="B1670" s="29">
        <v>1680.0</v>
      </c>
      <c r="C1670" s="26">
        <v>1640.0</v>
      </c>
      <c r="D1670" s="27">
        <v>-40.0</v>
      </c>
      <c r="E1670" s="40"/>
    </row>
    <row r="1671" hidden="1">
      <c r="A1671" s="54" t="s">
        <v>2546</v>
      </c>
      <c r="B1671" s="29">
        <v>58934.0</v>
      </c>
      <c r="C1671" s="29">
        <v>58934.0</v>
      </c>
      <c r="D1671" s="27">
        <v>0.0</v>
      </c>
      <c r="E1671" s="40"/>
    </row>
    <row r="1672" hidden="1">
      <c r="A1672" s="54" t="s">
        <v>2547</v>
      </c>
      <c r="B1672" s="29">
        <v>29600.0</v>
      </c>
      <c r="C1672" s="55">
        <v>29600.0</v>
      </c>
      <c r="D1672" s="27">
        <v>0.0</v>
      </c>
      <c r="E1672" s="40"/>
    </row>
    <row r="1673" hidden="1">
      <c r="A1673" s="54" t="s">
        <v>2548</v>
      </c>
      <c r="B1673" s="29">
        <v>27278.0</v>
      </c>
      <c r="C1673" s="55">
        <v>26536.0</v>
      </c>
      <c r="D1673" s="27">
        <v>-742.0</v>
      </c>
      <c r="E1673" s="40"/>
    </row>
    <row r="1674" hidden="1">
      <c r="A1674" s="54" t="s">
        <v>2549</v>
      </c>
      <c r="B1674" s="29">
        <v>24616.0</v>
      </c>
      <c r="C1674" s="55">
        <v>24616.0</v>
      </c>
      <c r="D1674" s="27">
        <v>0.0</v>
      </c>
      <c r="E1674" s="40"/>
    </row>
    <row r="1675" hidden="1">
      <c r="A1675" s="54" t="s">
        <v>2551</v>
      </c>
      <c r="B1675" s="29">
        <v>1840.0</v>
      </c>
      <c r="C1675" s="55">
        <v>1840.0</v>
      </c>
      <c r="D1675" s="27">
        <v>0.0</v>
      </c>
      <c r="E1675" s="40"/>
    </row>
    <row r="1676" hidden="1">
      <c r="A1676" s="54" t="s">
        <v>2552</v>
      </c>
      <c r="B1676" s="29">
        <v>3240.0</v>
      </c>
      <c r="C1676" s="55">
        <v>3240.0</v>
      </c>
      <c r="D1676" s="27">
        <v>0.0</v>
      </c>
      <c r="E1676" s="40"/>
    </row>
    <row r="1677" hidden="1">
      <c r="A1677" s="35" t="s">
        <v>2553</v>
      </c>
      <c r="B1677" s="29">
        <v>167982.7</v>
      </c>
      <c r="C1677" s="55">
        <v>167240.7</v>
      </c>
      <c r="D1677" s="27">
        <v>-742.0</v>
      </c>
      <c r="E1677" s="40"/>
    </row>
    <row r="1678" hidden="1">
      <c r="A1678" s="36" t="s">
        <v>2554</v>
      </c>
      <c r="B1678" s="41">
        <v>3.3000000000029104</v>
      </c>
      <c r="C1678" s="58">
        <v>-35.70000000001164</v>
      </c>
      <c r="D1678" s="59">
        <v>-39.00000000001455</v>
      </c>
      <c r="E1678" s="44"/>
    </row>
    <row r="1679" hidden="1"/>
    <row r="1680" hidden="1"/>
    <row r="1681" hidden="1">
      <c r="A1681" s="5" t="s">
        <v>3208</v>
      </c>
      <c r="B1681" s="6"/>
      <c r="C1681" s="6"/>
      <c r="D1681" s="6"/>
      <c r="E1681" s="7"/>
    </row>
    <row r="1682" hidden="1">
      <c r="A1682" s="10"/>
      <c r="B1682" s="11"/>
      <c r="C1682" s="11"/>
      <c r="D1682" s="11"/>
      <c r="E1682" s="12"/>
    </row>
    <row r="1683" hidden="1">
      <c r="A1683" s="5" t="s">
        <v>2526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13">
        <v>45873.0</v>
      </c>
      <c r="B1685" s="6"/>
      <c r="C1685" s="50" t="s">
        <v>2527</v>
      </c>
      <c r="D1685" s="15">
        <v>45879.0</v>
      </c>
      <c r="E1685" s="7"/>
    </row>
    <row r="1686" hidden="1">
      <c r="A1686" s="10"/>
      <c r="B1686" s="11"/>
      <c r="C1686" s="16"/>
      <c r="D1686" s="11"/>
      <c r="E1686" s="12"/>
    </row>
    <row r="1687" hidden="1">
      <c r="A1687" s="51" t="s">
        <v>3211</v>
      </c>
      <c r="B1687" s="7"/>
      <c r="C1687" s="16"/>
      <c r="D1687" s="52" t="s">
        <v>3212</v>
      </c>
      <c r="E1687" s="7"/>
    </row>
    <row r="1688" hidden="1">
      <c r="A1688" s="10"/>
      <c r="B1688" s="12"/>
      <c r="C1688" s="16"/>
      <c r="D1688" s="11"/>
      <c r="E1688" s="12"/>
    </row>
    <row r="1689" hidden="1">
      <c r="A1689" s="19" t="s">
        <v>2528</v>
      </c>
      <c r="B1689" s="6"/>
      <c r="C1689" s="6"/>
      <c r="D1689" s="6"/>
      <c r="E1689" s="7"/>
    </row>
    <row r="1690" hidden="1">
      <c r="A1690" s="20" t="s">
        <v>2529</v>
      </c>
      <c r="B1690" s="21" t="s">
        <v>2530</v>
      </c>
      <c r="C1690" s="22" t="s">
        <v>2531</v>
      </c>
      <c r="D1690" s="21" t="s">
        <v>2532</v>
      </c>
      <c r="E1690" s="23" t="s">
        <v>13</v>
      </c>
    </row>
    <row r="1691" hidden="1">
      <c r="A1691" s="53" t="s">
        <v>2533</v>
      </c>
      <c r="B1691" s="25">
        <v>25170.0</v>
      </c>
      <c r="C1691" s="26">
        <v>25170.0</v>
      </c>
      <c r="D1691" s="27">
        <v>0.0</v>
      </c>
      <c r="E1691" s="28"/>
    </row>
    <row r="1692" hidden="1">
      <c r="A1692" s="53" t="s">
        <v>2535</v>
      </c>
      <c r="B1692" s="29">
        <v>28496.0</v>
      </c>
      <c r="C1692" s="26">
        <v>28496.0</v>
      </c>
      <c r="D1692" s="27">
        <v>0.0</v>
      </c>
      <c r="E1692" s="28"/>
    </row>
    <row r="1693" hidden="1">
      <c r="A1693" s="53" t="s">
        <v>2536</v>
      </c>
      <c r="B1693" s="29">
        <v>0.0</v>
      </c>
      <c r="C1693" s="26"/>
      <c r="D1693" s="27">
        <v>0.0</v>
      </c>
      <c r="E1693" s="40"/>
    </row>
    <row r="1694" hidden="1">
      <c r="A1694" s="53" t="s">
        <v>2538</v>
      </c>
      <c r="B1694" s="29">
        <v>2000.0</v>
      </c>
      <c r="C1694" s="26">
        <v>2000.0</v>
      </c>
      <c r="D1694" s="27">
        <v>0.0</v>
      </c>
      <c r="E1694" s="40"/>
    </row>
    <row r="1695" hidden="1">
      <c r="A1695" s="31" t="s">
        <v>2540</v>
      </c>
      <c r="B1695" s="29">
        <v>0.0</v>
      </c>
      <c r="C1695" s="26"/>
      <c r="D1695" s="27">
        <v>0.0</v>
      </c>
      <c r="E1695" s="28"/>
    </row>
    <row r="1696" hidden="1">
      <c r="A1696" s="31" t="s">
        <v>2541</v>
      </c>
      <c r="B1696" s="29">
        <v>216.0</v>
      </c>
      <c r="C1696" s="26">
        <v>216.0</v>
      </c>
      <c r="D1696" s="27">
        <v>0.0</v>
      </c>
      <c r="E1696" s="40"/>
    </row>
    <row r="1697" hidden="1">
      <c r="A1697" s="31" t="s">
        <v>2543</v>
      </c>
      <c r="B1697" s="29">
        <v>200.0</v>
      </c>
      <c r="C1697" s="26"/>
      <c r="D1697" s="27">
        <v>-200.0</v>
      </c>
      <c r="E1697" s="28"/>
    </row>
    <row r="1698" hidden="1">
      <c r="A1698" s="31" t="s">
        <v>2545</v>
      </c>
      <c r="B1698" s="29">
        <v>3760.0</v>
      </c>
      <c r="C1698" s="26">
        <v>3880.0</v>
      </c>
      <c r="D1698" s="27">
        <v>120.0</v>
      </c>
      <c r="E1698" s="48" t="s">
        <v>6124</v>
      </c>
    </row>
    <row r="1699" hidden="1">
      <c r="A1699" s="54" t="s">
        <v>2546</v>
      </c>
      <c r="B1699" s="29">
        <v>102719.0</v>
      </c>
      <c r="C1699" s="29">
        <v>102719.0</v>
      </c>
      <c r="D1699" s="27">
        <v>0.0</v>
      </c>
      <c r="E1699" s="40"/>
    </row>
    <row r="1700" hidden="1">
      <c r="A1700" s="54" t="s">
        <v>2547</v>
      </c>
      <c r="B1700" s="29">
        <v>55280.0</v>
      </c>
      <c r="C1700" s="55">
        <v>55280.0</v>
      </c>
      <c r="D1700" s="27">
        <v>0.0</v>
      </c>
      <c r="E1700" s="40"/>
    </row>
    <row r="1701" hidden="1">
      <c r="A1701" s="54" t="s">
        <v>2548</v>
      </c>
      <c r="B1701" s="29">
        <v>57147.0</v>
      </c>
      <c r="C1701" s="55">
        <v>56723.0</v>
      </c>
      <c r="D1701" s="27">
        <v>-424.0</v>
      </c>
      <c r="E1701" s="40"/>
    </row>
    <row r="1702" hidden="1">
      <c r="A1702" s="54" t="s">
        <v>2549</v>
      </c>
      <c r="B1702" s="29">
        <v>64750.5</v>
      </c>
      <c r="C1702" s="55">
        <v>64750.5</v>
      </c>
      <c r="D1702" s="27">
        <v>0.0</v>
      </c>
      <c r="E1702" s="40"/>
    </row>
    <row r="1703" hidden="1">
      <c r="A1703" s="54" t="s">
        <v>2551</v>
      </c>
      <c r="B1703" s="29">
        <v>8721.0</v>
      </c>
      <c r="C1703" s="55">
        <v>8721.0</v>
      </c>
      <c r="D1703" s="27">
        <v>0.0</v>
      </c>
      <c r="E1703" s="40"/>
    </row>
    <row r="1704" hidden="1">
      <c r="A1704" s="54" t="s">
        <v>2552</v>
      </c>
      <c r="B1704" s="29">
        <v>9471.0</v>
      </c>
      <c r="C1704" s="55">
        <v>9471.0</v>
      </c>
      <c r="D1704" s="27">
        <v>0.0</v>
      </c>
      <c r="E1704" s="40"/>
    </row>
    <row r="1705" hidden="1">
      <c r="A1705" s="35" t="s">
        <v>2553</v>
      </c>
      <c r="B1705" s="29">
        <v>348926.5</v>
      </c>
      <c r="C1705" s="55">
        <v>348502.5</v>
      </c>
      <c r="D1705" s="27">
        <v>-424.0</v>
      </c>
      <c r="E1705" s="40"/>
    </row>
    <row r="1706" hidden="1">
      <c r="A1706" s="36" t="s">
        <v>2554</v>
      </c>
      <c r="B1706" s="41">
        <v>-467.0</v>
      </c>
      <c r="C1706" s="58">
        <v>-547.0</v>
      </c>
      <c r="D1706" s="59">
        <v>-80.0</v>
      </c>
      <c r="E1706" s="44"/>
    </row>
    <row r="1707" hidden="1"/>
    <row r="1708" hidden="1"/>
    <row r="1709" hidden="1">
      <c r="A1709" s="5" t="s">
        <v>3208</v>
      </c>
      <c r="B1709" s="6"/>
      <c r="C1709" s="6"/>
      <c r="D1709" s="6"/>
      <c r="E1709" s="7"/>
    </row>
    <row r="1710" hidden="1">
      <c r="A1710" s="10"/>
      <c r="B1710" s="11"/>
      <c r="C1710" s="11"/>
      <c r="D1710" s="11"/>
      <c r="E1710" s="12"/>
    </row>
    <row r="1711" hidden="1">
      <c r="A1711" s="5" t="s">
        <v>2526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13">
        <v>45880.0</v>
      </c>
      <c r="B1713" s="6"/>
      <c r="C1713" s="50" t="s">
        <v>2527</v>
      </c>
      <c r="D1713" s="15">
        <v>45886.0</v>
      </c>
      <c r="E1713" s="7"/>
    </row>
    <row r="1714" hidden="1">
      <c r="A1714" s="10"/>
      <c r="B1714" s="11"/>
      <c r="C1714" s="16"/>
      <c r="D1714" s="11"/>
      <c r="E1714" s="12"/>
    </row>
    <row r="1715" hidden="1">
      <c r="A1715" s="51" t="s">
        <v>3211</v>
      </c>
      <c r="B1715" s="7"/>
      <c r="C1715" s="16"/>
      <c r="D1715" s="52" t="s">
        <v>3212</v>
      </c>
      <c r="E1715" s="7"/>
    </row>
    <row r="1716" hidden="1">
      <c r="A1716" s="10"/>
      <c r="B1716" s="12"/>
      <c r="C1716" s="16"/>
      <c r="D1716" s="11"/>
      <c r="E1716" s="12"/>
    </row>
    <row r="1717" hidden="1">
      <c r="A1717" s="19" t="s">
        <v>2528</v>
      </c>
      <c r="B1717" s="6"/>
      <c r="C1717" s="6"/>
      <c r="D1717" s="6"/>
      <c r="E1717" s="7"/>
    </row>
    <row r="1718" hidden="1">
      <c r="A1718" s="20" t="s">
        <v>2529</v>
      </c>
      <c r="B1718" s="21" t="s">
        <v>2530</v>
      </c>
      <c r="C1718" s="22" t="s">
        <v>2531</v>
      </c>
      <c r="D1718" s="21" t="s">
        <v>2532</v>
      </c>
      <c r="E1718" s="23" t="s">
        <v>13</v>
      </c>
    </row>
    <row r="1719" hidden="1">
      <c r="A1719" s="53" t="s">
        <v>2533</v>
      </c>
      <c r="B1719" s="25">
        <v>33654.0</v>
      </c>
      <c r="C1719" s="26">
        <v>35425.0</v>
      </c>
      <c r="D1719" s="27">
        <v>1771.0</v>
      </c>
      <c r="E1719" s="28"/>
    </row>
    <row r="1720" hidden="1">
      <c r="A1720" s="53" t="s">
        <v>2535</v>
      </c>
      <c r="B1720" s="29">
        <v>26305.0</v>
      </c>
      <c r="C1720" s="26">
        <v>26305.0</v>
      </c>
      <c r="D1720" s="27">
        <v>0.0</v>
      </c>
      <c r="E1720" s="28" t="s">
        <v>6125</v>
      </c>
    </row>
    <row r="1721" hidden="1">
      <c r="A1721" s="53" t="s">
        <v>2536</v>
      </c>
      <c r="B1721" s="29">
        <v>1171.0</v>
      </c>
      <c r="C1721" s="26"/>
      <c r="D1721" s="27">
        <v>-1171.0</v>
      </c>
      <c r="E1721" s="40"/>
    </row>
    <row r="1722" hidden="1">
      <c r="A1722" s="53" t="s">
        <v>2538</v>
      </c>
      <c r="B1722" s="29">
        <v>1000.0</v>
      </c>
      <c r="C1722" s="26">
        <v>1000.0</v>
      </c>
      <c r="D1722" s="27">
        <v>0.0</v>
      </c>
      <c r="E1722" s="40"/>
    </row>
    <row r="1723" hidden="1">
      <c r="A1723" s="31" t="s">
        <v>2540</v>
      </c>
      <c r="B1723" s="29">
        <v>269.0</v>
      </c>
      <c r="C1723" s="26">
        <v>269.0</v>
      </c>
      <c r="D1723" s="27">
        <v>0.0</v>
      </c>
      <c r="E1723" s="28" t="s">
        <v>6126</v>
      </c>
    </row>
    <row r="1724" hidden="1">
      <c r="A1724" s="31" t="s">
        <v>2541</v>
      </c>
      <c r="B1724" s="29">
        <v>0.0</v>
      </c>
      <c r="C1724" s="26"/>
      <c r="D1724" s="27">
        <v>0.0</v>
      </c>
      <c r="E1724" s="40"/>
    </row>
    <row r="1725" hidden="1">
      <c r="A1725" s="31" t="s">
        <v>2543</v>
      </c>
      <c r="B1725" s="29">
        <v>0.0</v>
      </c>
      <c r="C1725" s="26"/>
      <c r="D1725" s="27">
        <v>0.0</v>
      </c>
      <c r="E1725" s="28"/>
    </row>
    <row r="1726" hidden="1">
      <c r="A1726" s="31" t="s">
        <v>2545</v>
      </c>
      <c r="B1726" s="29">
        <v>4280.0</v>
      </c>
      <c r="C1726" s="26">
        <v>4280.0</v>
      </c>
      <c r="D1726" s="27">
        <v>0.0</v>
      </c>
      <c r="E1726" s="48"/>
    </row>
    <row r="1727" hidden="1">
      <c r="A1727" s="54" t="s">
        <v>2546</v>
      </c>
      <c r="B1727" s="29">
        <v>91456.0</v>
      </c>
      <c r="C1727" s="29">
        <v>91456.0</v>
      </c>
      <c r="D1727" s="27">
        <v>0.0</v>
      </c>
      <c r="E1727" s="40"/>
    </row>
    <row r="1728" hidden="1">
      <c r="A1728" s="54" t="s">
        <v>2547</v>
      </c>
      <c r="B1728" s="29">
        <v>69699.0</v>
      </c>
      <c r="C1728" s="55">
        <v>70357.0</v>
      </c>
      <c r="D1728" s="27">
        <v>658.0</v>
      </c>
      <c r="E1728" s="40"/>
    </row>
    <row r="1729" hidden="1">
      <c r="A1729" s="54" t="s">
        <v>2548</v>
      </c>
      <c r="B1729" s="29">
        <v>64629.0</v>
      </c>
      <c r="C1729" s="55">
        <v>65646.0</v>
      </c>
      <c r="D1729" s="27">
        <v>1017.0</v>
      </c>
      <c r="E1729" s="40"/>
    </row>
    <row r="1730" hidden="1">
      <c r="A1730" s="54" t="s">
        <v>2549</v>
      </c>
      <c r="B1730" s="29">
        <v>48545.0</v>
      </c>
      <c r="C1730" s="55">
        <v>48854.0</v>
      </c>
      <c r="D1730" s="27">
        <v>309.0</v>
      </c>
      <c r="E1730" s="40"/>
    </row>
    <row r="1731" hidden="1">
      <c r="A1731" s="54" t="s">
        <v>2551</v>
      </c>
      <c r="B1731" s="29">
        <v>705.0</v>
      </c>
      <c r="C1731" s="55">
        <v>705.0</v>
      </c>
      <c r="D1731" s="27">
        <v>0.0</v>
      </c>
      <c r="E1731" s="40"/>
    </row>
    <row r="1732" hidden="1">
      <c r="A1732" s="54" t="s">
        <v>2552</v>
      </c>
      <c r="B1732" s="29">
        <v>10262.0</v>
      </c>
      <c r="C1732" s="55">
        <v>10262.0</v>
      </c>
      <c r="D1732" s="27">
        <v>0.0</v>
      </c>
      <c r="E1732" s="40"/>
    </row>
    <row r="1733" hidden="1">
      <c r="A1733" s="35" t="s">
        <v>2553</v>
      </c>
      <c r="B1733" s="29">
        <v>341226.5</v>
      </c>
      <c r="C1733" s="55">
        <v>343464.5</v>
      </c>
      <c r="D1733" s="27">
        <v>2238.0</v>
      </c>
      <c r="E1733" s="40"/>
    </row>
    <row r="1734" hidden="1">
      <c r="A1734" s="36" t="s">
        <v>2554</v>
      </c>
      <c r="B1734" s="41">
        <v>486.5</v>
      </c>
      <c r="C1734" s="58">
        <v>832.5</v>
      </c>
      <c r="D1734" s="59">
        <v>346.0</v>
      </c>
      <c r="E1734" s="44"/>
    </row>
    <row r="1735" hidden="1"/>
    <row r="1736" hidden="1"/>
    <row r="1737" hidden="1">
      <c r="A1737" s="5" t="s">
        <v>3208</v>
      </c>
      <c r="B1737" s="6"/>
      <c r="C1737" s="6"/>
      <c r="D1737" s="6"/>
      <c r="E1737" s="7"/>
    </row>
    <row r="1738" hidden="1">
      <c r="A1738" s="10"/>
      <c r="B1738" s="11"/>
      <c r="C1738" s="11"/>
      <c r="D1738" s="11"/>
      <c r="E1738" s="12"/>
    </row>
    <row r="1739" hidden="1">
      <c r="A1739" s="5" t="s">
        <v>2526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13">
        <v>45887.0</v>
      </c>
      <c r="B1741" s="6"/>
      <c r="C1741" s="50" t="s">
        <v>2527</v>
      </c>
      <c r="D1741" s="15">
        <v>45893.0</v>
      </c>
      <c r="E1741" s="7"/>
    </row>
    <row r="1742" hidden="1">
      <c r="A1742" s="10"/>
      <c r="B1742" s="11"/>
      <c r="C1742" s="16"/>
      <c r="D1742" s="11"/>
      <c r="E1742" s="12"/>
    </row>
    <row r="1743" hidden="1">
      <c r="A1743" s="51" t="s">
        <v>3211</v>
      </c>
      <c r="B1743" s="7"/>
      <c r="C1743" s="16"/>
      <c r="D1743" s="52" t="s">
        <v>3212</v>
      </c>
      <c r="E1743" s="7"/>
    </row>
    <row r="1744" hidden="1">
      <c r="A1744" s="10"/>
      <c r="B1744" s="12"/>
      <c r="C1744" s="16"/>
      <c r="D1744" s="11"/>
      <c r="E1744" s="12"/>
    </row>
    <row r="1745" hidden="1">
      <c r="A1745" s="19" t="s">
        <v>2528</v>
      </c>
      <c r="B1745" s="6"/>
      <c r="C1745" s="6"/>
      <c r="D1745" s="6"/>
      <c r="E1745" s="7"/>
    </row>
    <row r="1746" hidden="1">
      <c r="A1746" s="20" t="s">
        <v>2529</v>
      </c>
      <c r="B1746" s="21" t="s">
        <v>2530</v>
      </c>
      <c r="C1746" s="22" t="s">
        <v>2531</v>
      </c>
      <c r="D1746" s="21" t="s">
        <v>2532</v>
      </c>
      <c r="E1746" s="23" t="s">
        <v>13</v>
      </c>
    </row>
    <row r="1747" hidden="1">
      <c r="A1747" s="53" t="s">
        <v>2533</v>
      </c>
      <c r="B1747" s="25">
        <v>33948.0</v>
      </c>
      <c r="C1747" s="26">
        <v>40914.0</v>
      </c>
      <c r="D1747" s="27">
        <v>6966.0</v>
      </c>
      <c r="E1747" s="28"/>
    </row>
    <row r="1748" hidden="1">
      <c r="A1748" s="53" t="s">
        <v>2535</v>
      </c>
      <c r="B1748" s="29">
        <v>25990.0</v>
      </c>
      <c r="C1748" s="26">
        <v>25990.0</v>
      </c>
      <c r="D1748" s="27">
        <v>0.0</v>
      </c>
      <c r="E1748" s="28"/>
    </row>
    <row r="1749" hidden="1">
      <c r="A1749" s="53" t="s">
        <v>2536</v>
      </c>
      <c r="B1749" s="29">
        <v>7237.0</v>
      </c>
      <c r="C1749" s="26">
        <v>280.0</v>
      </c>
      <c r="D1749" s="27">
        <v>-6957.0</v>
      </c>
      <c r="E1749" s="40"/>
    </row>
    <row r="1750" hidden="1">
      <c r="A1750" s="53" t="s">
        <v>2538</v>
      </c>
      <c r="B1750" s="29">
        <v>1000.0</v>
      </c>
      <c r="C1750" s="26">
        <v>1000.0</v>
      </c>
      <c r="D1750" s="27">
        <v>0.0</v>
      </c>
      <c r="E1750" s="40"/>
    </row>
    <row r="1751" hidden="1">
      <c r="A1751" s="31" t="s">
        <v>2540</v>
      </c>
      <c r="B1751" s="29">
        <v>0.0</v>
      </c>
      <c r="C1751" s="26"/>
      <c r="D1751" s="27">
        <v>0.0</v>
      </c>
      <c r="E1751" s="28"/>
    </row>
    <row r="1752" hidden="1">
      <c r="A1752" s="31" t="s">
        <v>2541</v>
      </c>
      <c r="B1752" s="29">
        <v>0.0</v>
      </c>
      <c r="C1752" s="26"/>
      <c r="D1752" s="27">
        <v>0.0</v>
      </c>
      <c r="E1752" s="40"/>
    </row>
    <row r="1753" hidden="1">
      <c r="A1753" s="31" t="s">
        <v>2543</v>
      </c>
      <c r="B1753" s="29">
        <v>0.0</v>
      </c>
      <c r="C1753" s="26"/>
      <c r="D1753" s="27">
        <v>0.0</v>
      </c>
      <c r="E1753" s="28"/>
    </row>
    <row r="1754" hidden="1">
      <c r="A1754" s="31" t="s">
        <v>2545</v>
      </c>
      <c r="B1754" s="29">
        <v>3200.0</v>
      </c>
      <c r="C1754" s="26">
        <v>3200.0</v>
      </c>
      <c r="D1754" s="27">
        <v>0.0</v>
      </c>
      <c r="E1754" s="48"/>
    </row>
    <row r="1755" hidden="1">
      <c r="A1755" s="54" t="s">
        <v>2546</v>
      </c>
      <c r="B1755" s="29">
        <v>101264.0</v>
      </c>
      <c r="C1755" s="29">
        <v>101264.0</v>
      </c>
      <c r="D1755" s="27">
        <v>0.0</v>
      </c>
      <c r="E1755" s="40"/>
    </row>
    <row r="1756" hidden="1">
      <c r="A1756" s="54" t="s">
        <v>2547</v>
      </c>
      <c r="B1756" s="29">
        <v>64713.0</v>
      </c>
      <c r="C1756" s="55">
        <v>64713.0</v>
      </c>
      <c r="D1756" s="27">
        <v>0.0</v>
      </c>
      <c r="E1756" s="40"/>
    </row>
    <row r="1757" hidden="1">
      <c r="A1757" s="54" t="s">
        <v>2548</v>
      </c>
      <c r="B1757" s="29">
        <v>63942.0</v>
      </c>
      <c r="C1757" s="55">
        <v>62963.0</v>
      </c>
      <c r="D1757" s="27">
        <v>-979.0</v>
      </c>
      <c r="E1757" s="40"/>
    </row>
    <row r="1758" hidden="1">
      <c r="A1758" s="54" t="s">
        <v>2549</v>
      </c>
      <c r="B1758" s="29">
        <v>49865.5</v>
      </c>
      <c r="C1758" s="55">
        <v>49865.5</v>
      </c>
      <c r="D1758" s="27">
        <v>0.0</v>
      </c>
      <c r="E1758" s="40"/>
    </row>
    <row r="1759" hidden="1">
      <c r="A1759" s="54" t="s">
        <v>2551</v>
      </c>
      <c r="B1759" s="29">
        <v>1157.0</v>
      </c>
      <c r="C1759" s="55">
        <v>1157.0</v>
      </c>
      <c r="D1759" s="27">
        <v>0.0</v>
      </c>
      <c r="E1759" s="40"/>
    </row>
    <row r="1760" hidden="1">
      <c r="A1760" s="54" t="s">
        <v>2552</v>
      </c>
      <c r="B1760" s="29">
        <v>12857.0</v>
      </c>
      <c r="C1760" s="55">
        <v>12857.0</v>
      </c>
      <c r="D1760" s="27">
        <v>0.0</v>
      </c>
      <c r="E1760" s="40"/>
    </row>
    <row r="1761" hidden="1">
      <c r="A1761" s="35" t="s">
        <v>2553</v>
      </c>
      <c r="B1761" s="29">
        <v>352315.0</v>
      </c>
      <c r="C1761" s="55">
        <v>351336.0</v>
      </c>
      <c r="D1761" s="27">
        <v>-979.0</v>
      </c>
      <c r="E1761" s="40"/>
    </row>
    <row r="1762" hidden="1">
      <c r="A1762" s="36" t="s">
        <v>2554</v>
      </c>
      <c r="B1762" s="41">
        <v>1.5</v>
      </c>
      <c r="C1762" s="58">
        <v>10.5</v>
      </c>
      <c r="D1762" s="59">
        <v>9.0</v>
      </c>
      <c r="E1762" s="44"/>
    </row>
    <row r="1763" hidden="1"/>
    <row r="1764" hidden="1"/>
    <row r="1765" hidden="1">
      <c r="A1765" s="5" t="s">
        <v>3208</v>
      </c>
      <c r="B1765" s="6"/>
      <c r="C1765" s="6"/>
      <c r="D1765" s="6"/>
      <c r="E1765" s="7"/>
    </row>
    <row r="1766" hidden="1">
      <c r="A1766" s="10"/>
      <c r="B1766" s="11"/>
      <c r="C1766" s="11"/>
      <c r="D1766" s="11"/>
      <c r="E1766" s="12"/>
    </row>
    <row r="1767" hidden="1">
      <c r="A1767" s="5" t="s">
        <v>2526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13">
        <v>45894.0</v>
      </c>
      <c r="B1769" s="6"/>
      <c r="C1769" s="50" t="s">
        <v>2527</v>
      </c>
      <c r="D1769" s="15">
        <v>45900.0</v>
      </c>
      <c r="E1769" s="7"/>
    </row>
    <row r="1770" hidden="1">
      <c r="A1770" s="10"/>
      <c r="B1770" s="11"/>
      <c r="C1770" s="16"/>
      <c r="D1770" s="11"/>
      <c r="E1770" s="12"/>
    </row>
    <row r="1771" hidden="1">
      <c r="A1771" s="51" t="s">
        <v>3211</v>
      </c>
      <c r="B1771" s="7"/>
      <c r="C1771" s="16"/>
      <c r="D1771" s="52" t="s">
        <v>3212</v>
      </c>
      <c r="E1771" s="7"/>
    </row>
    <row r="1772" hidden="1">
      <c r="A1772" s="10"/>
      <c r="B1772" s="12"/>
      <c r="C1772" s="16"/>
      <c r="D1772" s="11"/>
      <c r="E1772" s="12"/>
    </row>
    <row r="1773" hidden="1">
      <c r="A1773" s="19" t="s">
        <v>2528</v>
      </c>
      <c r="B1773" s="6"/>
      <c r="C1773" s="6"/>
      <c r="D1773" s="6"/>
      <c r="E1773" s="7"/>
    </row>
    <row r="1774" hidden="1">
      <c r="A1774" s="20" t="s">
        <v>2529</v>
      </c>
      <c r="B1774" s="21" t="s">
        <v>2530</v>
      </c>
      <c r="C1774" s="22" t="s">
        <v>2531</v>
      </c>
      <c r="D1774" s="21" t="s">
        <v>2532</v>
      </c>
      <c r="E1774" s="23" t="s">
        <v>13</v>
      </c>
    </row>
    <row r="1775" hidden="1">
      <c r="A1775" s="53" t="s">
        <v>2533</v>
      </c>
      <c r="B1775" s="25">
        <v>37623.0</v>
      </c>
      <c r="C1775" s="26">
        <v>38000.0</v>
      </c>
      <c r="D1775" s="27">
        <v>377.0</v>
      </c>
      <c r="E1775" s="28"/>
    </row>
    <row r="1776" hidden="1">
      <c r="A1776" s="53" t="s">
        <v>2535</v>
      </c>
      <c r="B1776" s="29">
        <v>26733.0</v>
      </c>
      <c r="C1776" s="26">
        <v>26733.0</v>
      </c>
      <c r="D1776" s="27">
        <v>0.0</v>
      </c>
      <c r="E1776" s="28"/>
    </row>
    <row r="1777" hidden="1">
      <c r="A1777" s="53" t="s">
        <v>2536</v>
      </c>
      <c r="B1777" s="29">
        <v>980.0</v>
      </c>
      <c r="C1777" s="26">
        <v>980.0</v>
      </c>
      <c r="D1777" s="27">
        <v>0.0</v>
      </c>
      <c r="E1777" s="40"/>
    </row>
    <row r="1778" hidden="1">
      <c r="A1778" s="53" t="s">
        <v>2538</v>
      </c>
      <c r="B1778" s="29">
        <v>390.0</v>
      </c>
      <c r="C1778" s="26">
        <v>1000.0</v>
      </c>
      <c r="D1778" s="27">
        <v>610.0</v>
      </c>
      <c r="E1778" s="40"/>
    </row>
    <row r="1779" hidden="1">
      <c r="A1779" s="31" t="s">
        <v>2540</v>
      </c>
      <c r="B1779" s="29">
        <v>980.0</v>
      </c>
      <c r="C1779" s="26"/>
      <c r="D1779" s="27">
        <v>-980.0</v>
      </c>
      <c r="E1779" s="28"/>
    </row>
    <row r="1780" hidden="1">
      <c r="A1780" s="31" t="s">
        <v>2541</v>
      </c>
      <c r="B1780" s="29">
        <v>0.0</v>
      </c>
      <c r="C1780" s="26"/>
      <c r="D1780" s="27">
        <v>0.0</v>
      </c>
      <c r="E1780" s="40"/>
    </row>
    <row r="1781" hidden="1">
      <c r="A1781" s="31" t="s">
        <v>2543</v>
      </c>
      <c r="B1781" s="29">
        <v>290.0</v>
      </c>
      <c r="C1781" s="26">
        <v>130.0</v>
      </c>
      <c r="D1781" s="27">
        <v>-160.0</v>
      </c>
      <c r="E1781" s="28"/>
    </row>
    <row r="1782" hidden="1">
      <c r="A1782" s="31" t="s">
        <v>2545</v>
      </c>
      <c r="B1782" s="29">
        <v>2840.0</v>
      </c>
      <c r="C1782" s="26">
        <v>3000.0</v>
      </c>
      <c r="D1782" s="27">
        <v>160.0</v>
      </c>
      <c r="E1782" s="48"/>
    </row>
    <row r="1783" hidden="1">
      <c r="A1783" s="54" t="s">
        <v>2546</v>
      </c>
      <c r="B1783" s="29">
        <v>108107.0</v>
      </c>
      <c r="C1783" s="29">
        <v>108107.0</v>
      </c>
      <c r="D1783" s="27">
        <v>0.0</v>
      </c>
      <c r="E1783" s="40"/>
    </row>
    <row r="1784" hidden="1">
      <c r="A1784" s="54" t="s">
        <v>2547</v>
      </c>
      <c r="B1784" s="29">
        <v>64125.0</v>
      </c>
      <c r="C1784" s="55">
        <v>64125.0</v>
      </c>
      <c r="D1784" s="27">
        <v>0.0</v>
      </c>
      <c r="E1784" s="40"/>
    </row>
    <row r="1785" hidden="1">
      <c r="A1785" s="54" t="s">
        <v>2548</v>
      </c>
      <c r="B1785" s="29">
        <v>72883.0</v>
      </c>
      <c r="C1785" s="55">
        <v>72186.0</v>
      </c>
      <c r="D1785" s="27">
        <v>-697.0</v>
      </c>
      <c r="E1785" s="40"/>
    </row>
    <row r="1786" hidden="1">
      <c r="A1786" s="54" t="s">
        <v>2549</v>
      </c>
      <c r="B1786" s="29">
        <v>59214.5</v>
      </c>
      <c r="C1786" s="55">
        <v>59214.5</v>
      </c>
      <c r="D1786" s="27">
        <v>0.0</v>
      </c>
      <c r="E1786" s="40"/>
    </row>
    <row r="1787" hidden="1">
      <c r="A1787" s="54" t="s">
        <v>2551</v>
      </c>
      <c r="B1787" s="29">
        <v>3122.0</v>
      </c>
      <c r="C1787" s="55">
        <v>3122.0</v>
      </c>
      <c r="D1787" s="27">
        <v>0.0</v>
      </c>
      <c r="E1787" s="40"/>
    </row>
    <row r="1788" hidden="1">
      <c r="A1788" s="54" t="s">
        <v>2552</v>
      </c>
      <c r="B1788" s="29">
        <v>14348.0</v>
      </c>
      <c r="C1788" s="55">
        <v>14348.0</v>
      </c>
      <c r="D1788" s="27">
        <v>0.0</v>
      </c>
      <c r="E1788" s="40"/>
    </row>
    <row r="1789" hidden="1">
      <c r="A1789" s="35" t="s">
        <v>2553</v>
      </c>
      <c r="B1789" s="29">
        <v>377287.0</v>
      </c>
      <c r="C1789" s="55">
        <v>376590.0</v>
      </c>
      <c r="D1789" s="27">
        <v>-697.0</v>
      </c>
      <c r="E1789" s="40"/>
    </row>
    <row r="1790" hidden="1">
      <c r="A1790" s="36" t="s">
        <v>2554</v>
      </c>
      <c r="B1790" s="41">
        <v>0.5</v>
      </c>
      <c r="C1790" s="58">
        <v>7.5</v>
      </c>
      <c r="D1790" s="59">
        <v>7.0</v>
      </c>
      <c r="E1790" s="44"/>
    </row>
    <row r="1791" hidden="1"/>
    <row r="1792" hidden="1"/>
    <row r="1793" hidden="1">
      <c r="A1793" s="5" t="s">
        <v>3208</v>
      </c>
      <c r="B1793" s="6"/>
      <c r="C1793" s="6"/>
      <c r="D1793" s="6"/>
      <c r="E1793" s="7"/>
    </row>
    <row r="1794" hidden="1">
      <c r="A1794" s="10"/>
      <c r="B1794" s="11"/>
      <c r="C1794" s="11"/>
      <c r="D1794" s="11"/>
      <c r="E1794" s="12"/>
    </row>
    <row r="1795" hidden="1">
      <c r="A1795" s="5" t="s">
        <v>2526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13">
        <v>45908.0</v>
      </c>
      <c r="B1797" s="6"/>
      <c r="C1797" s="50" t="s">
        <v>2527</v>
      </c>
      <c r="D1797" s="15">
        <v>45914.0</v>
      </c>
      <c r="E1797" s="7"/>
    </row>
    <row r="1798" hidden="1">
      <c r="A1798" s="10"/>
      <c r="B1798" s="11"/>
      <c r="C1798" s="16"/>
      <c r="D1798" s="11"/>
      <c r="E1798" s="12"/>
    </row>
    <row r="1799" hidden="1">
      <c r="A1799" s="51" t="s">
        <v>3211</v>
      </c>
      <c r="B1799" s="7"/>
      <c r="C1799" s="16"/>
      <c r="D1799" s="52" t="s">
        <v>3212</v>
      </c>
      <c r="E1799" s="7"/>
    </row>
    <row r="1800" hidden="1">
      <c r="A1800" s="10"/>
      <c r="B1800" s="12"/>
      <c r="C1800" s="16"/>
      <c r="D1800" s="11"/>
      <c r="E1800" s="12"/>
    </row>
    <row r="1801" hidden="1">
      <c r="A1801" s="19" t="s">
        <v>2528</v>
      </c>
      <c r="B1801" s="6"/>
      <c r="C1801" s="6"/>
      <c r="D1801" s="6"/>
      <c r="E1801" s="7"/>
    </row>
    <row r="1802" hidden="1">
      <c r="A1802" s="20" t="s">
        <v>2529</v>
      </c>
      <c r="B1802" s="21" t="s">
        <v>2530</v>
      </c>
      <c r="C1802" s="22" t="s">
        <v>2531</v>
      </c>
      <c r="D1802" s="21" t="s">
        <v>2532</v>
      </c>
      <c r="E1802" s="23" t="s">
        <v>13</v>
      </c>
    </row>
    <row r="1803" hidden="1">
      <c r="A1803" s="53" t="s">
        <v>2533</v>
      </c>
      <c r="B1803" s="25">
        <v>29429.0</v>
      </c>
      <c r="C1803" s="26">
        <v>29400.0</v>
      </c>
      <c r="D1803" s="27">
        <v>-29.0</v>
      </c>
      <c r="E1803" s="28"/>
    </row>
    <row r="1804" hidden="1">
      <c r="A1804" s="53" t="s">
        <v>2535</v>
      </c>
      <c r="B1804" s="29">
        <v>29034.0</v>
      </c>
      <c r="C1804" s="26">
        <v>29034.0</v>
      </c>
      <c r="D1804" s="27">
        <v>0.0</v>
      </c>
      <c r="E1804" s="28"/>
    </row>
    <row r="1805" hidden="1">
      <c r="A1805" s="53" t="s">
        <v>2536</v>
      </c>
      <c r="B1805" s="29">
        <v>0.0</v>
      </c>
      <c r="C1805" s="26"/>
      <c r="D1805" s="27">
        <v>0.0</v>
      </c>
      <c r="E1805" s="40"/>
    </row>
    <row r="1806" hidden="1">
      <c r="A1806" s="53" t="s">
        <v>2538</v>
      </c>
      <c r="B1806" s="29">
        <v>1000.0</v>
      </c>
      <c r="C1806" s="26">
        <v>1000.0</v>
      </c>
      <c r="D1806" s="27">
        <v>0.0</v>
      </c>
      <c r="E1806" s="40"/>
    </row>
    <row r="1807" hidden="1">
      <c r="A1807" s="31" t="s">
        <v>2540</v>
      </c>
      <c r="B1807" s="29">
        <v>0.0</v>
      </c>
      <c r="C1807" s="26"/>
      <c r="D1807" s="27">
        <v>0.0</v>
      </c>
      <c r="E1807" s="28"/>
    </row>
    <row r="1808" hidden="1">
      <c r="A1808" s="31" t="s">
        <v>2541</v>
      </c>
      <c r="B1808" s="29">
        <v>635.0</v>
      </c>
      <c r="C1808" s="26">
        <v>635.0</v>
      </c>
      <c r="D1808" s="27">
        <v>0.0</v>
      </c>
      <c r="E1808" s="40"/>
    </row>
    <row r="1809" hidden="1">
      <c r="A1809" s="31" t="s">
        <v>2543</v>
      </c>
      <c r="B1809" s="29">
        <v>0.0</v>
      </c>
      <c r="C1809" s="26"/>
      <c r="D1809" s="27">
        <v>0.0</v>
      </c>
      <c r="E1809" s="28"/>
    </row>
    <row r="1810" hidden="1">
      <c r="A1810" s="31" t="s">
        <v>2545</v>
      </c>
      <c r="B1810" s="29">
        <v>2640.0</v>
      </c>
      <c r="C1810" s="26">
        <v>2680.0</v>
      </c>
      <c r="D1810" s="27">
        <v>40.0</v>
      </c>
      <c r="E1810" s="48"/>
    </row>
    <row r="1811" hidden="1">
      <c r="A1811" s="54" t="s">
        <v>2546</v>
      </c>
      <c r="B1811" s="29">
        <v>93080.0</v>
      </c>
      <c r="C1811" s="29">
        <v>93080.0</v>
      </c>
      <c r="D1811" s="27">
        <v>0.0</v>
      </c>
      <c r="E1811" s="40"/>
    </row>
    <row r="1812" hidden="1">
      <c r="A1812" s="54" t="s">
        <v>2547</v>
      </c>
      <c r="B1812" s="29">
        <v>52711.0</v>
      </c>
      <c r="C1812" s="55">
        <v>52711.0</v>
      </c>
      <c r="D1812" s="27">
        <v>0.0</v>
      </c>
      <c r="E1812" s="40"/>
    </row>
    <row r="1813" hidden="1">
      <c r="A1813" s="54" t="s">
        <v>2548</v>
      </c>
      <c r="B1813" s="29">
        <v>71848.0</v>
      </c>
      <c r="C1813" s="55">
        <v>71584.0</v>
      </c>
      <c r="D1813" s="27">
        <v>-264.0</v>
      </c>
      <c r="E1813" s="40"/>
    </row>
    <row r="1814" hidden="1">
      <c r="A1814" s="54" t="s">
        <v>2549</v>
      </c>
      <c r="B1814" s="29">
        <v>62619.0</v>
      </c>
      <c r="C1814" s="55">
        <v>62619.0</v>
      </c>
      <c r="D1814" s="27">
        <v>0.0</v>
      </c>
      <c r="E1814" s="40"/>
    </row>
    <row r="1815" hidden="1">
      <c r="A1815" s="54" t="s">
        <v>2551</v>
      </c>
      <c r="B1815" s="29">
        <v>3308.0</v>
      </c>
      <c r="C1815" s="55">
        <v>3308.0</v>
      </c>
      <c r="D1815" s="27">
        <v>0.0</v>
      </c>
      <c r="E1815" s="40"/>
    </row>
    <row r="1816" hidden="1">
      <c r="A1816" s="54" t="s">
        <v>2552</v>
      </c>
      <c r="B1816" s="29">
        <v>10890.0</v>
      </c>
      <c r="C1816" s="55">
        <v>10516.0</v>
      </c>
      <c r="D1816" s="27">
        <v>-374.0</v>
      </c>
      <c r="E1816" s="40"/>
    </row>
    <row r="1817" hidden="1">
      <c r="A1817" s="35" t="s">
        <v>2553</v>
      </c>
      <c r="B1817" s="29">
        <v>346295.0</v>
      </c>
      <c r="C1817" s="55">
        <v>345657.0</v>
      </c>
      <c r="D1817" s="27">
        <v>-638.0</v>
      </c>
      <c r="E1817" s="40"/>
    </row>
    <row r="1818" hidden="1">
      <c r="A1818" s="36" t="s">
        <v>2554</v>
      </c>
      <c r="B1818" s="41">
        <v>9.0</v>
      </c>
      <c r="C1818" s="58">
        <v>394.0</v>
      </c>
      <c r="D1818" s="59">
        <v>385.0</v>
      </c>
      <c r="E1818" s="44"/>
    </row>
    <row r="1819" hidden="1"/>
    <row r="1820" hidden="1"/>
    <row r="1821" hidden="1">
      <c r="A1821" s="5" t="s">
        <v>3208</v>
      </c>
      <c r="B1821" s="6"/>
      <c r="C1821" s="6"/>
      <c r="D1821" s="6"/>
      <c r="E1821" s="7"/>
    </row>
    <row r="1822" hidden="1">
      <c r="A1822" s="10"/>
      <c r="B1822" s="11"/>
      <c r="C1822" s="11"/>
      <c r="D1822" s="11"/>
      <c r="E1822" s="12"/>
    </row>
    <row r="1823" hidden="1">
      <c r="A1823" s="5" t="s">
        <v>2526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13">
        <v>45915.0</v>
      </c>
      <c r="B1825" s="6"/>
      <c r="C1825" s="50" t="s">
        <v>2527</v>
      </c>
      <c r="D1825" s="15">
        <v>45921.0</v>
      </c>
      <c r="E1825" s="7"/>
    </row>
    <row r="1826" hidden="1">
      <c r="A1826" s="10"/>
      <c r="B1826" s="11"/>
      <c r="C1826" s="16"/>
      <c r="D1826" s="11"/>
      <c r="E1826" s="12"/>
    </row>
    <row r="1827" hidden="1">
      <c r="A1827" s="51" t="s">
        <v>3211</v>
      </c>
      <c r="B1827" s="7"/>
      <c r="C1827" s="16"/>
      <c r="D1827" s="52" t="s">
        <v>3212</v>
      </c>
      <c r="E1827" s="7"/>
    </row>
    <row r="1828" hidden="1">
      <c r="A1828" s="10"/>
      <c r="B1828" s="12"/>
      <c r="C1828" s="16"/>
      <c r="D1828" s="11"/>
      <c r="E1828" s="12"/>
    </row>
    <row r="1829" hidden="1">
      <c r="A1829" s="19" t="s">
        <v>2528</v>
      </c>
      <c r="B1829" s="6"/>
      <c r="C1829" s="6"/>
      <c r="D1829" s="6"/>
      <c r="E1829" s="7"/>
    </row>
    <row r="1830" hidden="1">
      <c r="A1830" s="20" t="s">
        <v>2529</v>
      </c>
      <c r="B1830" s="21" t="s">
        <v>2530</v>
      </c>
      <c r="C1830" s="22" t="s">
        <v>2531</v>
      </c>
      <c r="D1830" s="21" t="s">
        <v>2532</v>
      </c>
      <c r="E1830" s="23" t="s">
        <v>13</v>
      </c>
    </row>
    <row r="1831" hidden="1">
      <c r="A1831" s="53" t="s">
        <v>2533</v>
      </c>
      <c r="B1831" s="25">
        <v>33784.0</v>
      </c>
      <c r="C1831" s="26">
        <v>33785.0</v>
      </c>
      <c r="D1831" s="27">
        <v>1.0</v>
      </c>
      <c r="E1831" s="28"/>
    </row>
    <row r="1832" hidden="1">
      <c r="A1832" s="53" t="s">
        <v>2535</v>
      </c>
      <c r="B1832" s="29">
        <v>19276.0</v>
      </c>
      <c r="C1832" s="26">
        <v>19276.0</v>
      </c>
      <c r="D1832" s="27">
        <v>0.0</v>
      </c>
      <c r="E1832" s="28"/>
    </row>
    <row r="1833" hidden="1">
      <c r="A1833" s="53" t="s">
        <v>2536</v>
      </c>
      <c r="B1833" s="29">
        <v>400.0</v>
      </c>
      <c r="C1833" s="26">
        <v>400.0</v>
      </c>
      <c r="D1833" s="27">
        <v>0.0</v>
      </c>
      <c r="E1833" s="40"/>
    </row>
    <row r="1834" hidden="1">
      <c r="A1834" s="53" t="s">
        <v>2538</v>
      </c>
      <c r="B1834" s="29">
        <v>1000.0</v>
      </c>
      <c r="C1834" s="26">
        <v>1000.0</v>
      </c>
      <c r="D1834" s="27">
        <v>0.0</v>
      </c>
      <c r="E1834" s="40"/>
    </row>
    <row r="1835" hidden="1">
      <c r="A1835" s="31" t="s">
        <v>2540</v>
      </c>
      <c r="B1835" s="29">
        <v>0.0</v>
      </c>
      <c r="C1835" s="26"/>
      <c r="D1835" s="27">
        <v>0.0</v>
      </c>
      <c r="E1835" s="28"/>
    </row>
    <row r="1836" hidden="1">
      <c r="A1836" s="31" t="s">
        <v>2541</v>
      </c>
      <c r="B1836" s="29">
        <v>35.0</v>
      </c>
      <c r="C1836" s="26">
        <v>35.0</v>
      </c>
      <c r="D1836" s="27">
        <v>0.0</v>
      </c>
      <c r="E1836" s="40"/>
    </row>
    <row r="1837" hidden="1">
      <c r="A1837" s="31" t="s">
        <v>2543</v>
      </c>
      <c r="B1837" s="29">
        <v>40.0</v>
      </c>
      <c r="C1837" s="26"/>
      <c r="D1837" s="27">
        <v>-40.0</v>
      </c>
      <c r="E1837" s="28"/>
    </row>
    <row r="1838" hidden="1">
      <c r="A1838" s="31" t="s">
        <v>2545</v>
      </c>
      <c r="B1838" s="29">
        <v>2640.0</v>
      </c>
      <c r="C1838" s="26">
        <v>2640.0</v>
      </c>
      <c r="D1838" s="27">
        <v>0.0</v>
      </c>
      <c r="E1838" s="48"/>
    </row>
    <row r="1839" hidden="1">
      <c r="A1839" s="54" t="s">
        <v>2546</v>
      </c>
      <c r="B1839" s="29">
        <v>98909.0</v>
      </c>
      <c r="C1839" s="29">
        <v>98909.0</v>
      </c>
      <c r="D1839" s="27">
        <v>0.0</v>
      </c>
      <c r="E1839" s="40"/>
    </row>
    <row r="1840" hidden="1">
      <c r="A1840" s="54" t="s">
        <v>2547</v>
      </c>
      <c r="B1840" s="29">
        <v>78822.0</v>
      </c>
      <c r="C1840" s="55">
        <v>78822.0</v>
      </c>
      <c r="D1840" s="27">
        <v>0.0</v>
      </c>
      <c r="E1840" s="40"/>
    </row>
    <row r="1841" hidden="1">
      <c r="A1841" s="54" t="s">
        <v>2548</v>
      </c>
      <c r="B1841" s="29">
        <v>72024.0</v>
      </c>
      <c r="C1841" s="55">
        <v>72024.0</v>
      </c>
      <c r="D1841" s="27">
        <v>0.0</v>
      </c>
      <c r="E1841" s="40"/>
    </row>
    <row r="1842" hidden="1">
      <c r="A1842" s="54" t="s">
        <v>2549</v>
      </c>
      <c r="B1842" s="29">
        <v>49346.0</v>
      </c>
      <c r="C1842" s="55">
        <v>49939.0</v>
      </c>
      <c r="D1842" s="27">
        <v>593.0</v>
      </c>
      <c r="E1842" s="40"/>
    </row>
    <row r="1843" hidden="1">
      <c r="A1843" s="54" t="s">
        <v>2551</v>
      </c>
      <c r="B1843" s="29">
        <v>2018.0</v>
      </c>
      <c r="C1843" s="55">
        <v>2018.0</v>
      </c>
      <c r="D1843" s="27">
        <v>0.0</v>
      </c>
      <c r="E1843" s="40"/>
    </row>
    <row r="1844" hidden="1">
      <c r="A1844" s="54" t="s">
        <v>2552</v>
      </c>
      <c r="B1844" s="29">
        <v>7500.0</v>
      </c>
      <c r="C1844" s="55">
        <v>7500.0</v>
      </c>
      <c r="D1844" s="27">
        <v>0.0</v>
      </c>
      <c r="E1844" s="40"/>
    </row>
    <row r="1845" hidden="1">
      <c r="A1845" s="35" t="s">
        <v>2553</v>
      </c>
      <c r="B1845" s="29">
        <v>358293.5</v>
      </c>
      <c r="C1845" s="55">
        <v>358886.5</v>
      </c>
      <c r="D1845" s="27">
        <v>593.0</v>
      </c>
      <c r="E1845" s="40"/>
    </row>
    <row r="1846" hidden="1">
      <c r="A1846" s="36" t="s">
        <v>2554</v>
      </c>
      <c r="B1846" s="41">
        <v>0.5</v>
      </c>
      <c r="C1846" s="58">
        <v>-38.5</v>
      </c>
      <c r="D1846" s="59">
        <v>-39.0</v>
      </c>
      <c r="E1846" s="44"/>
    </row>
    <row r="1847" hidden="1"/>
    <row r="1848" hidden="1"/>
    <row r="1849" hidden="1">
      <c r="A1849" s="5" t="s">
        <v>3208</v>
      </c>
      <c r="B1849" s="6"/>
      <c r="C1849" s="6"/>
      <c r="D1849" s="6"/>
      <c r="E1849" s="7"/>
    </row>
    <row r="1850" hidden="1">
      <c r="A1850" s="10"/>
      <c r="B1850" s="11"/>
      <c r="C1850" s="11"/>
      <c r="D1850" s="11"/>
      <c r="E1850" s="12"/>
    </row>
    <row r="1851" hidden="1">
      <c r="A1851" s="5" t="s">
        <v>2526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13">
        <v>45922.0</v>
      </c>
      <c r="B1853" s="6"/>
      <c r="C1853" s="50" t="s">
        <v>2527</v>
      </c>
      <c r="D1853" s="15">
        <v>45928.0</v>
      </c>
      <c r="E1853" s="7"/>
    </row>
    <row r="1854" hidden="1">
      <c r="A1854" s="10"/>
      <c r="B1854" s="11"/>
      <c r="C1854" s="16"/>
      <c r="D1854" s="11"/>
      <c r="E1854" s="12"/>
    </row>
    <row r="1855" hidden="1">
      <c r="A1855" s="51" t="s">
        <v>3211</v>
      </c>
      <c r="B1855" s="7"/>
      <c r="C1855" s="16"/>
      <c r="D1855" s="52" t="s">
        <v>3212</v>
      </c>
      <c r="E1855" s="7"/>
    </row>
    <row r="1856" hidden="1">
      <c r="A1856" s="10"/>
      <c r="B1856" s="12"/>
      <c r="C1856" s="16"/>
      <c r="D1856" s="11"/>
      <c r="E1856" s="12"/>
    </row>
    <row r="1857" hidden="1">
      <c r="A1857" s="19" t="s">
        <v>2528</v>
      </c>
      <c r="B1857" s="6"/>
      <c r="C1857" s="6"/>
      <c r="D1857" s="6"/>
      <c r="E1857" s="7"/>
    </row>
    <row r="1858" hidden="1">
      <c r="A1858" s="20" t="s">
        <v>2529</v>
      </c>
      <c r="B1858" s="21" t="s">
        <v>2530</v>
      </c>
      <c r="C1858" s="22" t="s">
        <v>2531</v>
      </c>
      <c r="D1858" s="21" t="s">
        <v>2532</v>
      </c>
      <c r="E1858" s="23" t="s">
        <v>13</v>
      </c>
    </row>
    <row r="1859" hidden="1">
      <c r="A1859" s="53" t="s">
        <v>2533</v>
      </c>
      <c r="B1859" s="25">
        <v>17486.0</v>
      </c>
      <c r="C1859" s="26">
        <v>17486.0</v>
      </c>
      <c r="D1859" s="27">
        <v>0.0</v>
      </c>
      <c r="E1859" s="28"/>
    </row>
    <row r="1860" hidden="1">
      <c r="A1860" s="53" t="s">
        <v>2535</v>
      </c>
      <c r="B1860" s="29">
        <v>17599.0</v>
      </c>
      <c r="C1860" s="26">
        <v>17599.0</v>
      </c>
      <c r="D1860" s="27">
        <v>0.0</v>
      </c>
      <c r="E1860" s="28"/>
    </row>
    <row r="1861" hidden="1">
      <c r="A1861" s="53" t="s">
        <v>2536</v>
      </c>
      <c r="B1861" s="29">
        <v>0.0</v>
      </c>
      <c r="C1861" s="26"/>
      <c r="D1861" s="27">
        <v>0.0</v>
      </c>
      <c r="E1861" s="40"/>
    </row>
    <row r="1862" hidden="1">
      <c r="A1862" s="53" t="s">
        <v>2538</v>
      </c>
      <c r="B1862" s="29">
        <v>800.0</v>
      </c>
      <c r="C1862" s="26">
        <v>800.0</v>
      </c>
      <c r="D1862" s="27">
        <v>0.0</v>
      </c>
      <c r="E1862" s="40"/>
    </row>
    <row r="1863" hidden="1">
      <c r="A1863" s="31" t="s">
        <v>2540</v>
      </c>
      <c r="B1863" s="29">
        <v>0.0</v>
      </c>
      <c r="C1863" s="26"/>
      <c r="D1863" s="27">
        <v>0.0</v>
      </c>
      <c r="E1863" s="28"/>
    </row>
    <row r="1864" hidden="1">
      <c r="A1864" s="31" t="s">
        <v>2541</v>
      </c>
      <c r="B1864" s="29">
        <v>0.0</v>
      </c>
      <c r="C1864" s="26"/>
      <c r="D1864" s="27">
        <v>0.0</v>
      </c>
      <c r="E1864" s="40"/>
    </row>
    <row r="1865" hidden="1">
      <c r="A1865" s="31" t="s">
        <v>2543</v>
      </c>
      <c r="B1865" s="29">
        <v>13776.0</v>
      </c>
      <c r="C1865" s="26">
        <v>13776.0</v>
      </c>
      <c r="D1865" s="27">
        <v>0.0</v>
      </c>
      <c r="E1865" s="28" t="s">
        <v>6127</v>
      </c>
    </row>
    <row r="1866" hidden="1">
      <c r="A1866" s="31" t="s">
        <v>2545</v>
      </c>
      <c r="B1866" s="29">
        <v>2840.0</v>
      </c>
      <c r="C1866" s="26">
        <v>2840.0</v>
      </c>
      <c r="D1866" s="27">
        <v>0.0</v>
      </c>
      <c r="E1866" s="48"/>
    </row>
    <row r="1867" hidden="1">
      <c r="A1867" s="54" t="s">
        <v>2546</v>
      </c>
      <c r="B1867" s="29">
        <v>123735.0</v>
      </c>
      <c r="C1867" s="29">
        <v>123735.0</v>
      </c>
      <c r="D1867" s="27">
        <v>0.0</v>
      </c>
      <c r="E1867" s="40"/>
    </row>
    <row r="1868" hidden="1">
      <c r="A1868" s="54" t="s">
        <v>2547</v>
      </c>
      <c r="B1868" s="29">
        <v>72222.0</v>
      </c>
      <c r="C1868" s="55">
        <v>72222.0</v>
      </c>
      <c r="D1868" s="27">
        <v>0.0</v>
      </c>
      <c r="E1868" s="40"/>
    </row>
    <row r="1869" hidden="1">
      <c r="A1869" s="54" t="s">
        <v>2548</v>
      </c>
      <c r="B1869" s="29">
        <v>76480.0</v>
      </c>
      <c r="C1869" s="55">
        <v>75912.0</v>
      </c>
      <c r="D1869" s="27">
        <v>-568.0</v>
      </c>
      <c r="E1869" s="40"/>
    </row>
    <row r="1870" hidden="1">
      <c r="A1870" s="54" t="s">
        <v>2549</v>
      </c>
      <c r="B1870" s="29">
        <v>61621.0</v>
      </c>
      <c r="C1870" s="55">
        <v>61621.0</v>
      </c>
      <c r="D1870" s="27">
        <v>0.0</v>
      </c>
      <c r="E1870" s="40"/>
    </row>
    <row r="1871" hidden="1">
      <c r="A1871" s="54" t="s">
        <v>2551</v>
      </c>
      <c r="B1871" s="29">
        <v>3866.0</v>
      </c>
      <c r="C1871" s="55">
        <v>3866.0</v>
      </c>
      <c r="D1871" s="27">
        <v>0.0</v>
      </c>
      <c r="E1871" s="40"/>
    </row>
    <row r="1872" hidden="1">
      <c r="A1872" s="54" t="s">
        <v>2552</v>
      </c>
      <c r="B1872" s="29">
        <v>9557.0</v>
      </c>
      <c r="C1872" s="55">
        <v>9557.0</v>
      </c>
      <c r="D1872" s="27">
        <v>0.0</v>
      </c>
      <c r="E1872" s="40"/>
    </row>
    <row r="1873" hidden="1">
      <c r="A1873" s="35" t="s">
        <v>2553</v>
      </c>
      <c r="B1873" s="29">
        <v>390423.5</v>
      </c>
      <c r="C1873" s="55">
        <v>389855.5</v>
      </c>
      <c r="D1873" s="27">
        <v>-568.0</v>
      </c>
      <c r="E1873" s="40"/>
    </row>
    <row r="1874" hidden="1">
      <c r="A1874" s="36" t="s">
        <v>2554</v>
      </c>
      <c r="B1874" s="41">
        <v>1.5</v>
      </c>
      <c r="C1874" s="58">
        <v>1.5</v>
      </c>
      <c r="D1874" s="59">
        <v>0.0</v>
      </c>
      <c r="E1874" s="44"/>
    </row>
    <row r="1875" hidden="1"/>
    <row r="1876" hidden="1"/>
    <row r="1877" hidden="1">
      <c r="A1877" s="5" t="s">
        <v>3208</v>
      </c>
      <c r="B1877" s="6"/>
      <c r="C1877" s="6"/>
      <c r="D1877" s="6"/>
      <c r="E1877" s="7"/>
    </row>
    <row r="1878" hidden="1">
      <c r="A1878" s="10"/>
      <c r="B1878" s="11"/>
      <c r="C1878" s="11"/>
      <c r="D1878" s="11"/>
      <c r="E1878" s="12"/>
    </row>
    <row r="1879" hidden="1">
      <c r="A1879" s="5" t="s">
        <v>2526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13">
        <v>45931.0</v>
      </c>
      <c r="B1881" s="6"/>
      <c r="C1881" s="50" t="s">
        <v>2527</v>
      </c>
      <c r="D1881" s="15">
        <v>45935.0</v>
      </c>
      <c r="E1881" s="7"/>
    </row>
    <row r="1882" hidden="1">
      <c r="A1882" s="10"/>
      <c r="B1882" s="11"/>
      <c r="C1882" s="16"/>
      <c r="D1882" s="11"/>
      <c r="E1882" s="12"/>
    </row>
    <row r="1883" hidden="1">
      <c r="A1883" s="51" t="s">
        <v>3214</v>
      </c>
      <c r="B1883" s="7"/>
      <c r="C1883" s="16"/>
      <c r="D1883" s="52" t="s">
        <v>3212</v>
      </c>
      <c r="E1883" s="7"/>
    </row>
    <row r="1884" hidden="1">
      <c r="A1884" s="10"/>
      <c r="B1884" s="12"/>
      <c r="C1884" s="16"/>
      <c r="D1884" s="11"/>
      <c r="E1884" s="12"/>
    </row>
    <row r="1885" hidden="1">
      <c r="A1885" s="19" t="s">
        <v>2528</v>
      </c>
      <c r="B1885" s="6"/>
      <c r="C1885" s="6"/>
      <c r="D1885" s="6"/>
      <c r="E1885" s="7"/>
    </row>
    <row r="1886" hidden="1">
      <c r="A1886" s="20" t="s">
        <v>2529</v>
      </c>
      <c r="B1886" s="21" t="s">
        <v>2530</v>
      </c>
      <c r="C1886" s="22" t="s">
        <v>2531</v>
      </c>
      <c r="D1886" s="21" t="s">
        <v>2532</v>
      </c>
      <c r="E1886" s="23" t="s">
        <v>13</v>
      </c>
    </row>
    <row r="1887" hidden="1">
      <c r="A1887" s="53" t="s">
        <v>2533</v>
      </c>
      <c r="B1887" s="25">
        <v>21719.0</v>
      </c>
      <c r="C1887" s="26">
        <v>21720.0</v>
      </c>
      <c r="D1887" s="27">
        <v>1.0</v>
      </c>
      <c r="E1887" s="28"/>
    </row>
    <row r="1888" hidden="1">
      <c r="A1888" s="53" t="s">
        <v>2535</v>
      </c>
      <c r="B1888" s="29">
        <v>20581.0</v>
      </c>
      <c r="C1888" s="26">
        <v>20581.0</v>
      </c>
      <c r="D1888" s="27">
        <v>0.0</v>
      </c>
      <c r="E1888" s="28"/>
    </row>
    <row r="1889" hidden="1">
      <c r="A1889" s="53" t="s">
        <v>2536</v>
      </c>
      <c r="B1889" s="29">
        <v>984.0</v>
      </c>
      <c r="C1889" s="26">
        <v>984.0</v>
      </c>
      <c r="D1889" s="27">
        <v>0.0</v>
      </c>
      <c r="E1889" s="40"/>
    </row>
    <row r="1890" hidden="1">
      <c r="A1890" s="53" t="s">
        <v>2538</v>
      </c>
      <c r="B1890" s="29">
        <v>1000.0</v>
      </c>
      <c r="C1890" s="26">
        <v>1000.0</v>
      </c>
      <c r="D1890" s="27">
        <v>0.0</v>
      </c>
      <c r="E1890" s="40"/>
    </row>
    <row r="1891" hidden="1">
      <c r="A1891" s="31" t="s">
        <v>2540</v>
      </c>
      <c r="B1891" s="29">
        <v>0.0</v>
      </c>
      <c r="C1891" s="26"/>
      <c r="D1891" s="27">
        <v>0.0</v>
      </c>
      <c r="E1891" s="28"/>
    </row>
    <row r="1892" hidden="1">
      <c r="A1892" s="31" t="s">
        <v>2541</v>
      </c>
      <c r="B1892" s="29">
        <v>0.0</v>
      </c>
      <c r="C1892" s="26"/>
      <c r="D1892" s="27">
        <v>0.0</v>
      </c>
      <c r="E1892" s="40"/>
    </row>
    <row r="1893" hidden="1">
      <c r="A1893" s="31" t="s">
        <v>2543</v>
      </c>
      <c r="B1893" s="29">
        <v>218.0</v>
      </c>
      <c r="C1893" s="26">
        <v>218.0</v>
      </c>
      <c r="D1893" s="27">
        <v>0.0</v>
      </c>
      <c r="E1893" s="28" t="s">
        <v>6128</v>
      </c>
    </row>
    <row r="1894" hidden="1">
      <c r="A1894" s="31" t="s">
        <v>2545</v>
      </c>
      <c r="B1894" s="29">
        <v>3280.0</v>
      </c>
      <c r="C1894" s="26">
        <v>3280.0</v>
      </c>
      <c r="D1894" s="27">
        <v>0.0</v>
      </c>
      <c r="E1894" s="48"/>
    </row>
    <row r="1895" hidden="1">
      <c r="A1895" s="54" t="s">
        <v>2546</v>
      </c>
      <c r="B1895" s="29">
        <v>93284.0</v>
      </c>
      <c r="C1895" s="29">
        <v>93284.0</v>
      </c>
      <c r="D1895" s="27">
        <v>0.0</v>
      </c>
      <c r="E1895" s="40"/>
    </row>
    <row r="1896" hidden="1">
      <c r="A1896" s="54" t="s">
        <v>2547</v>
      </c>
      <c r="B1896" s="29">
        <v>39065.0</v>
      </c>
      <c r="C1896" s="55">
        <v>39065.0</v>
      </c>
      <c r="D1896" s="27">
        <v>0.0</v>
      </c>
      <c r="E1896" s="40"/>
    </row>
    <row r="1897" hidden="1">
      <c r="A1897" s="54" t="s">
        <v>2548</v>
      </c>
      <c r="B1897" s="29">
        <v>62699.0</v>
      </c>
      <c r="C1897" s="55">
        <v>62699.0</v>
      </c>
      <c r="D1897" s="27">
        <v>0.0</v>
      </c>
      <c r="E1897" s="40"/>
    </row>
    <row r="1898" hidden="1">
      <c r="A1898" s="54" t="s">
        <v>2549</v>
      </c>
      <c r="B1898" s="29">
        <v>47095.5</v>
      </c>
      <c r="C1898" s="55">
        <v>47095.5</v>
      </c>
      <c r="D1898" s="27">
        <v>0.0</v>
      </c>
      <c r="E1898" s="40"/>
    </row>
    <row r="1899" hidden="1">
      <c r="A1899" s="54" t="s">
        <v>2551</v>
      </c>
      <c r="B1899" s="29">
        <v>674.0</v>
      </c>
      <c r="C1899" s="55">
        <v>674.0</v>
      </c>
      <c r="D1899" s="27">
        <v>0.0</v>
      </c>
      <c r="E1899" s="40"/>
    </row>
    <row r="1900" hidden="1">
      <c r="A1900" s="54" t="s">
        <v>2552</v>
      </c>
      <c r="B1900" s="29">
        <v>7340.0</v>
      </c>
      <c r="C1900" s="55">
        <v>7340.0</v>
      </c>
      <c r="D1900" s="27">
        <v>0.0</v>
      </c>
      <c r="E1900" s="40"/>
    </row>
    <row r="1901" hidden="1">
      <c r="A1901" s="35" t="s">
        <v>2553</v>
      </c>
      <c r="B1901" s="29">
        <v>290598.5</v>
      </c>
      <c r="C1901" s="55">
        <v>290598.5</v>
      </c>
      <c r="D1901" s="27">
        <v>0.0</v>
      </c>
      <c r="E1901" s="40"/>
    </row>
    <row r="1902" hidden="1">
      <c r="A1902" s="36" t="s">
        <v>2554</v>
      </c>
      <c r="B1902" s="41">
        <v>1.0</v>
      </c>
      <c r="C1902" s="58">
        <v>2.0</v>
      </c>
      <c r="D1902" s="59">
        <v>1.0</v>
      </c>
      <c r="E1902" s="44"/>
    </row>
    <row r="1903" hidden="1"/>
    <row r="1904" hidden="1"/>
    <row r="1905" hidden="1">
      <c r="A1905" s="5" t="s">
        <v>3208</v>
      </c>
      <c r="B1905" s="6"/>
      <c r="C1905" s="6"/>
      <c r="D1905" s="6"/>
      <c r="E1905" s="7"/>
    </row>
    <row r="1906" hidden="1">
      <c r="A1906" s="10"/>
      <c r="B1906" s="11"/>
      <c r="C1906" s="11"/>
      <c r="D1906" s="11"/>
      <c r="E1906" s="12"/>
    </row>
    <row r="1907" hidden="1">
      <c r="A1907" s="5" t="s">
        <v>2526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13">
        <v>45936.0</v>
      </c>
      <c r="B1909" s="6"/>
      <c r="C1909" s="50" t="s">
        <v>2527</v>
      </c>
      <c r="D1909" s="15">
        <v>45942.0</v>
      </c>
      <c r="E1909" s="7"/>
    </row>
    <row r="1910" hidden="1">
      <c r="A1910" s="10"/>
      <c r="B1910" s="11"/>
      <c r="C1910" s="16"/>
      <c r="D1910" s="11"/>
      <c r="E1910" s="12"/>
    </row>
    <row r="1911" hidden="1">
      <c r="A1911" s="51" t="s">
        <v>3211</v>
      </c>
      <c r="B1911" s="7"/>
      <c r="C1911" s="16"/>
      <c r="D1911" s="52" t="s">
        <v>3212</v>
      </c>
      <c r="E1911" s="7"/>
    </row>
    <row r="1912" hidden="1">
      <c r="A1912" s="10"/>
      <c r="B1912" s="12"/>
      <c r="C1912" s="16"/>
      <c r="D1912" s="11"/>
      <c r="E1912" s="12"/>
    </row>
    <row r="1913" hidden="1">
      <c r="A1913" s="19" t="s">
        <v>2528</v>
      </c>
      <c r="B1913" s="6"/>
      <c r="C1913" s="6"/>
      <c r="D1913" s="6"/>
      <c r="E1913" s="7"/>
    </row>
    <row r="1914" hidden="1">
      <c r="A1914" s="20" t="s">
        <v>2529</v>
      </c>
      <c r="B1914" s="21" t="s">
        <v>2530</v>
      </c>
      <c r="C1914" s="22" t="s">
        <v>2531</v>
      </c>
      <c r="D1914" s="21" t="s">
        <v>2532</v>
      </c>
      <c r="E1914" s="23" t="s">
        <v>13</v>
      </c>
    </row>
    <row r="1915" hidden="1">
      <c r="A1915" s="53" t="s">
        <v>2533</v>
      </c>
      <c r="B1915" s="25">
        <v>13171.0</v>
      </c>
      <c r="C1915" s="26">
        <v>15840.0</v>
      </c>
      <c r="D1915" s="27">
        <v>2669.0</v>
      </c>
      <c r="E1915" s="28"/>
    </row>
    <row r="1916" hidden="1">
      <c r="A1916" s="53" t="s">
        <v>2535</v>
      </c>
      <c r="B1916" s="29">
        <v>24903.0</v>
      </c>
      <c r="C1916" s="26">
        <v>24903.0</v>
      </c>
      <c r="D1916" s="27">
        <v>0.0</v>
      </c>
      <c r="E1916" s="28"/>
    </row>
    <row r="1917" hidden="1">
      <c r="A1917" s="53" t="s">
        <v>2536</v>
      </c>
      <c r="B1917" s="29">
        <v>2907.0</v>
      </c>
      <c r="C1917" s="26">
        <v>240.0</v>
      </c>
      <c r="D1917" s="27">
        <v>-2667.0</v>
      </c>
      <c r="E1917" s="40"/>
    </row>
    <row r="1918" hidden="1">
      <c r="A1918" s="53" t="s">
        <v>2538</v>
      </c>
      <c r="B1918" s="29">
        <v>0.0</v>
      </c>
      <c r="C1918" s="26"/>
      <c r="D1918" s="27">
        <v>0.0</v>
      </c>
      <c r="E1918" s="40"/>
    </row>
    <row r="1919" hidden="1">
      <c r="A1919" s="31" t="s">
        <v>2540</v>
      </c>
      <c r="B1919" s="29">
        <v>0.0</v>
      </c>
      <c r="C1919" s="26"/>
      <c r="D1919" s="27">
        <v>0.0</v>
      </c>
      <c r="E1919" s="28"/>
    </row>
    <row r="1920" hidden="1">
      <c r="A1920" s="31" t="s">
        <v>2541</v>
      </c>
      <c r="B1920" s="29">
        <v>246.0</v>
      </c>
      <c r="C1920" s="26">
        <v>246.0</v>
      </c>
      <c r="D1920" s="27">
        <v>0.0</v>
      </c>
      <c r="E1920" s="40"/>
    </row>
    <row r="1921" hidden="1">
      <c r="A1921" s="31" t="s">
        <v>2543</v>
      </c>
      <c r="B1921" s="29">
        <v>2635.0</v>
      </c>
      <c r="C1921" s="26">
        <v>2475.0</v>
      </c>
      <c r="D1921" s="27">
        <v>-160.0</v>
      </c>
      <c r="E1921" s="28" t="s">
        <v>6129</v>
      </c>
    </row>
    <row r="1922" hidden="1">
      <c r="A1922" s="31" t="s">
        <v>2545</v>
      </c>
      <c r="B1922" s="29">
        <v>3760.0</v>
      </c>
      <c r="C1922" s="26">
        <v>4000.0</v>
      </c>
      <c r="D1922" s="27">
        <v>240.0</v>
      </c>
      <c r="E1922" s="48"/>
    </row>
    <row r="1923" hidden="1">
      <c r="A1923" s="54" t="s">
        <v>2546</v>
      </c>
      <c r="B1923" s="29">
        <v>108457.0</v>
      </c>
      <c r="C1923" s="29">
        <v>108457.0</v>
      </c>
      <c r="D1923" s="27">
        <v>0.0</v>
      </c>
      <c r="E1923" s="40"/>
    </row>
    <row r="1924" hidden="1">
      <c r="A1924" s="54" t="s">
        <v>2547</v>
      </c>
      <c r="B1924" s="29">
        <v>61969.0</v>
      </c>
      <c r="C1924" s="55">
        <v>61969.0</v>
      </c>
      <c r="D1924" s="27">
        <v>0.0</v>
      </c>
      <c r="E1924" s="40"/>
    </row>
    <row r="1925" hidden="1">
      <c r="A1925" s="54" t="s">
        <v>2548</v>
      </c>
      <c r="B1925" s="29">
        <v>82140.0</v>
      </c>
      <c r="C1925" s="55">
        <v>82140.0</v>
      </c>
      <c r="D1925" s="27">
        <v>0.0</v>
      </c>
      <c r="E1925" s="40"/>
    </row>
    <row r="1926" hidden="1">
      <c r="A1926" s="54" t="s">
        <v>2549</v>
      </c>
      <c r="B1926" s="29">
        <v>64561.5</v>
      </c>
      <c r="C1926" s="55">
        <v>64561.5</v>
      </c>
      <c r="D1926" s="27">
        <v>0.0</v>
      </c>
      <c r="E1926" s="40"/>
    </row>
    <row r="1927" hidden="1">
      <c r="A1927" s="54" t="s">
        <v>2551</v>
      </c>
      <c r="B1927" s="29">
        <v>2338.0</v>
      </c>
      <c r="C1927" s="55">
        <v>2338.0</v>
      </c>
      <c r="D1927" s="27">
        <v>0.0</v>
      </c>
      <c r="E1927" s="40"/>
    </row>
    <row r="1928" hidden="1">
      <c r="A1928" s="54" t="s">
        <v>2552</v>
      </c>
      <c r="B1928" s="29">
        <v>4293.0</v>
      </c>
      <c r="C1928" s="55">
        <v>4293.0</v>
      </c>
      <c r="D1928" s="27">
        <v>0.0</v>
      </c>
      <c r="E1928" s="40"/>
    </row>
    <row r="1929" hidden="1">
      <c r="A1929" s="35" t="s">
        <v>2553</v>
      </c>
      <c r="B1929" s="29">
        <v>367087.0</v>
      </c>
      <c r="C1929" s="55">
        <v>367087.0</v>
      </c>
      <c r="D1929" s="27">
        <v>0.0</v>
      </c>
      <c r="E1929" s="40"/>
    </row>
    <row r="1930" hidden="1">
      <c r="A1930" s="36" t="s">
        <v>2554</v>
      </c>
      <c r="B1930" s="41">
        <v>0.5</v>
      </c>
      <c r="C1930" s="58">
        <v>82.5</v>
      </c>
      <c r="D1930" s="59">
        <v>82.0</v>
      </c>
      <c r="E1930" s="44"/>
    </row>
    <row r="1931" hidden="1"/>
    <row r="1932" hidden="1"/>
    <row r="1933" hidden="1">
      <c r="A1933" s="5" t="s">
        <v>3208</v>
      </c>
      <c r="B1933" s="6"/>
      <c r="C1933" s="6"/>
      <c r="D1933" s="6"/>
      <c r="E1933" s="7"/>
    </row>
    <row r="1934" hidden="1">
      <c r="A1934" s="10"/>
      <c r="B1934" s="11"/>
      <c r="C1934" s="11"/>
      <c r="D1934" s="11"/>
      <c r="E1934" s="12"/>
    </row>
    <row r="1935" hidden="1">
      <c r="A1935" s="5" t="s">
        <v>2526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13">
        <v>45950.0</v>
      </c>
      <c r="B1937" s="6"/>
      <c r="C1937" s="50" t="s">
        <v>2527</v>
      </c>
      <c r="D1937" s="15">
        <v>45956.0</v>
      </c>
      <c r="E1937" s="7"/>
    </row>
    <row r="1938" hidden="1">
      <c r="A1938" s="10"/>
      <c r="B1938" s="11"/>
      <c r="C1938" s="16"/>
      <c r="D1938" s="11"/>
      <c r="E1938" s="12"/>
    </row>
    <row r="1939" hidden="1">
      <c r="A1939" s="51" t="s">
        <v>3211</v>
      </c>
      <c r="B1939" s="7"/>
      <c r="C1939" s="16"/>
      <c r="D1939" s="52" t="s">
        <v>3212</v>
      </c>
      <c r="E1939" s="7"/>
    </row>
    <row r="1940" hidden="1">
      <c r="A1940" s="10"/>
      <c r="B1940" s="12"/>
      <c r="C1940" s="16"/>
      <c r="D1940" s="11"/>
      <c r="E1940" s="12"/>
    </row>
    <row r="1941" hidden="1">
      <c r="A1941" s="19" t="s">
        <v>2528</v>
      </c>
      <c r="B1941" s="6"/>
      <c r="C1941" s="6"/>
      <c r="D1941" s="6"/>
      <c r="E1941" s="7"/>
    </row>
    <row r="1942" hidden="1">
      <c r="A1942" s="20" t="s">
        <v>2529</v>
      </c>
      <c r="B1942" s="21" t="s">
        <v>2530</v>
      </c>
      <c r="C1942" s="22" t="s">
        <v>2531</v>
      </c>
      <c r="D1942" s="21" t="s">
        <v>2532</v>
      </c>
      <c r="E1942" s="23" t="s">
        <v>13</v>
      </c>
    </row>
    <row r="1943" hidden="1">
      <c r="A1943" s="53" t="s">
        <v>2533</v>
      </c>
      <c r="B1943" s="25">
        <v>36762.0</v>
      </c>
      <c r="C1943" s="26">
        <v>36762.0</v>
      </c>
      <c r="D1943" s="27">
        <v>0.0</v>
      </c>
      <c r="E1943" s="28"/>
    </row>
    <row r="1944" hidden="1">
      <c r="A1944" s="53" t="s">
        <v>2535</v>
      </c>
      <c r="B1944" s="29">
        <v>22710.0</v>
      </c>
      <c r="C1944" s="26">
        <v>22710.0</v>
      </c>
      <c r="D1944" s="27">
        <v>0.0</v>
      </c>
      <c r="E1944" s="28"/>
    </row>
    <row r="1945" hidden="1">
      <c r="A1945" s="53" t="s">
        <v>2536</v>
      </c>
      <c r="B1945" s="29">
        <v>200.0</v>
      </c>
      <c r="C1945" s="26">
        <v>200.0</v>
      </c>
      <c r="D1945" s="27">
        <v>0.0</v>
      </c>
      <c r="E1945" s="40"/>
    </row>
    <row r="1946" hidden="1">
      <c r="A1946" s="53" t="s">
        <v>2538</v>
      </c>
      <c r="B1946" s="29">
        <v>1000.0</v>
      </c>
      <c r="C1946" s="26">
        <v>1000.0</v>
      </c>
      <c r="D1946" s="27">
        <v>0.0</v>
      </c>
      <c r="E1946" s="40"/>
    </row>
    <row r="1947" hidden="1">
      <c r="A1947" s="31" t="s">
        <v>2540</v>
      </c>
      <c r="B1947" s="29">
        <v>0.0</v>
      </c>
      <c r="C1947" s="26"/>
      <c r="D1947" s="27">
        <v>0.0</v>
      </c>
      <c r="E1947" s="28"/>
    </row>
    <row r="1948" hidden="1">
      <c r="A1948" s="31" t="s">
        <v>2541</v>
      </c>
      <c r="B1948" s="29">
        <v>30.0</v>
      </c>
      <c r="C1948" s="26"/>
      <c r="D1948" s="27">
        <v>-30.0</v>
      </c>
      <c r="E1948" s="40"/>
    </row>
    <row r="1949" hidden="1">
      <c r="A1949" s="31" t="s">
        <v>2543</v>
      </c>
      <c r="B1949" s="29">
        <v>0.0</v>
      </c>
      <c r="C1949" s="26"/>
      <c r="D1949" s="27">
        <v>0.0</v>
      </c>
      <c r="E1949" s="28"/>
    </row>
    <row r="1950" hidden="1">
      <c r="A1950" s="31" t="s">
        <v>2545</v>
      </c>
      <c r="B1950" s="29">
        <v>2440.0</v>
      </c>
      <c r="C1950" s="26">
        <v>2440.0</v>
      </c>
      <c r="D1950" s="27">
        <v>0.0</v>
      </c>
      <c r="E1950" s="48"/>
    </row>
    <row r="1951" hidden="1">
      <c r="A1951" s="54" t="s">
        <v>2546</v>
      </c>
      <c r="B1951" s="29">
        <v>105445.0</v>
      </c>
      <c r="C1951" s="29">
        <v>105445.0</v>
      </c>
      <c r="D1951" s="27">
        <v>0.0</v>
      </c>
      <c r="E1951" s="40"/>
    </row>
    <row r="1952" hidden="1">
      <c r="A1952" s="54" t="s">
        <v>2547</v>
      </c>
      <c r="B1952" s="29">
        <v>51354.0</v>
      </c>
      <c r="C1952" s="55">
        <v>51354.0</v>
      </c>
      <c r="D1952" s="27">
        <v>0.0</v>
      </c>
      <c r="E1952" s="40"/>
    </row>
    <row r="1953" hidden="1">
      <c r="A1953" s="54" t="s">
        <v>2548</v>
      </c>
      <c r="B1953" s="29">
        <v>72099.0</v>
      </c>
      <c r="C1953" s="55">
        <v>71670.0</v>
      </c>
      <c r="D1953" s="27">
        <v>-429.0</v>
      </c>
      <c r="E1953" s="40"/>
    </row>
    <row r="1954" hidden="1">
      <c r="A1954" s="54" t="s">
        <v>2549</v>
      </c>
      <c r="B1954" s="29">
        <v>51773.5</v>
      </c>
      <c r="C1954" s="55">
        <v>51773.5</v>
      </c>
      <c r="D1954" s="27">
        <v>0.0</v>
      </c>
      <c r="E1954" s="40"/>
    </row>
    <row r="1955" hidden="1">
      <c r="A1955" s="54" t="s">
        <v>2551</v>
      </c>
      <c r="B1955" s="29">
        <v>4384.0</v>
      </c>
      <c r="C1955" s="55">
        <v>4384.0</v>
      </c>
      <c r="D1955" s="27">
        <v>0.0</v>
      </c>
      <c r="E1955" s="40"/>
    </row>
    <row r="1956" hidden="1">
      <c r="A1956" s="54" t="s">
        <v>2552</v>
      </c>
      <c r="B1956" s="29">
        <v>15598.0</v>
      </c>
      <c r="C1956" s="55">
        <v>15598.0</v>
      </c>
      <c r="D1956" s="27">
        <v>0.0</v>
      </c>
      <c r="E1956" s="40"/>
    </row>
    <row r="1957" hidden="1">
      <c r="A1957" s="35" t="s">
        <v>2553</v>
      </c>
      <c r="B1957" s="29">
        <v>348197.5</v>
      </c>
      <c r="C1957" s="55">
        <v>347768.5</v>
      </c>
      <c r="D1957" s="27">
        <v>-429.0</v>
      </c>
      <c r="E1957" s="40"/>
    </row>
    <row r="1958" hidden="1">
      <c r="A1958" s="36" t="s">
        <v>2554</v>
      </c>
      <c r="B1958" s="41">
        <v>0.0</v>
      </c>
      <c r="C1958" s="58">
        <v>-30.0</v>
      </c>
      <c r="D1958" s="59">
        <v>-30.0</v>
      </c>
      <c r="E1958" s="44"/>
    </row>
    <row r="1959" hidden="1"/>
    <row r="1960" hidden="1"/>
    <row r="1961" hidden="1">
      <c r="A1961" s="5" t="s">
        <v>3208</v>
      </c>
      <c r="B1961" s="6"/>
      <c r="C1961" s="6"/>
      <c r="D1961" s="6"/>
      <c r="E1961" s="7"/>
    </row>
    <row r="1962" hidden="1">
      <c r="A1962" s="10"/>
      <c r="B1962" s="11"/>
      <c r="C1962" s="11"/>
      <c r="D1962" s="11"/>
      <c r="E1962" s="12"/>
    </row>
    <row r="1963" hidden="1">
      <c r="A1963" s="5" t="s">
        <v>2526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13">
        <v>45957.0</v>
      </c>
      <c r="B1965" s="6"/>
      <c r="C1965" s="50" t="s">
        <v>2527</v>
      </c>
      <c r="D1965" s="15">
        <v>45961.0</v>
      </c>
      <c r="E1965" s="7"/>
    </row>
    <row r="1966" hidden="1">
      <c r="A1966" s="10"/>
      <c r="B1966" s="11"/>
      <c r="C1966" s="16"/>
      <c r="D1966" s="11"/>
      <c r="E1966" s="12"/>
    </row>
    <row r="1967" hidden="1">
      <c r="A1967" s="51" t="s">
        <v>3211</v>
      </c>
      <c r="B1967" s="7"/>
      <c r="C1967" s="16"/>
      <c r="D1967" s="52" t="s">
        <v>3218</v>
      </c>
      <c r="E1967" s="7"/>
    </row>
    <row r="1968" hidden="1">
      <c r="A1968" s="10"/>
      <c r="B1968" s="12"/>
      <c r="C1968" s="16"/>
      <c r="D1968" s="11"/>
      <c r="E1968" s="12"/>
    </row>
    <row r="1969" hidden="1">
      <c r="A1969" s="19" t="s">
        <v>2528</v>
      </c>
      <c r="B1969" s="6"/>
      <c r="C1969" s="6"/>
      <c r="D1969" s="6"/>
      <c r="E1969" s="7"/>
    </row>
    <row r="1970" hidden="1">
      <c r="A1970" s="20" t="s">
        <v>2529</v>
      </c>
      <c r="B1970" s="21" t="s">
        <v>2530</v>
      </c>
      <c r="C1970" s="22" t="s">
        <v>2531</v>
      </c>
      <c r="D1970" s="21" t="s">
        <v>2532</v>
      </c>
      <c r="E1970" s="23" t="s">
        <v>13</v>
      </c>
    </row>
    <row r="1971" hidden="1">
      <c r="A1971" s="53" t="s">
        <v>2533</v>
      </c>
      <c r="B1971" s="25">
        <v>25738.0</v>
      </c>
      <c r="C1971" s="26">
        <v>25740.0</v>
      </c>
      <c r="D1971" s="27">
        <v>2.0</v>
      </c>
      <c r="E1971" s="28"/>
    </row>
    <row r="1972" hidden="1">
      <c r="A1972" s="53" t="s">
        <v>2535</v>
      </c>
      <c r="B1972" s="29">
        <v>14008.0</v>
      </c>
      <c r="C1972" s="26">
        <v>14008.0</v>
      </c>
      <c r="D1972" s="27">
        <v>0.0</v>
      </c>
      <c r="E1972" s="28"/>
    </row>
    <row r="1973" hidden="1">
      <c r="A1973" s="53" t="s">
        <v>2536</v>
      </c>
      <c r="B1973" s="29">
        <v>0.0</v>
      </c>
      <c r="C1973" s="26"/>
      <c r="D1973" s="27">
        <v>0.0</v>
      </c>
      <c r="E1973" s="40"/>
    </row>
    <row r="1974" hidden="1">
      <c r="A1974" s="53" t="s">
        <v>2538</v>
      </c>
      <c r="B1974" s="29">
        <v>1000.0</v>
      </c>
      <c r="C1974" s="26">
        <v>1000.0</v>
      </c>
      <c r="D1974" s="27">
        <v>0.0</v>
      </c>
      <c r="E1974" s="40"/>
    </row>
    <row r="1975" hidden="1">
      <c r="A1975" s="31" t="s">
        <v>2540</v>
      </c>
      <c r="B1975" s="29">
        <v>0.0</v>
      </c>
      <c r="C1975" s="26"/>
      <c r="D1975" s="27">
        <v>0.0</v>
      </c>
      <c r="E1975" s="28"/>
    </row>
    <row r="1976" hidden="1">
      <c r="A1976" s="31" t="s">
        <v>2541</v>
      </c>
      <c r="B1976" s="29">
        <v>0.0</v>
      </c>
      <c r="C1976" s="26"/>
      <c r="D1976" s="27">
        <v>0.0</v>
      </c>
      <c r="E1976" s="40"/>
    </row>
    <row r="1977" hidden="1">
      <c r="A1977" s="31" t="s">
        <v>2543</v>
      </c>
      <c r="B1977" s="29">
        <v>2000.0</v>
      </c>
      <c r="C1977" s="26">
        <v>2000.0</v>
      </c>
      <c r="D1977" s="27">
        <v>0.0</v>
      </c>
      <c r="E1977" s="28"/>
    </row>
    <row r="1978" hidden="1">
      <c r="A1978" s="31" t="s">
        <v>2545</v>
      </c>
      <c r="B1978" s="29">
        <v>760.0</v>
      </c>
      <c r="C1978" s="26">
        <v>760.0</v>
      </c>
      <c r="D1978" s="27">
        <v>0.0</v>
      </c>
      <c r="E1978" s="48"/>
    </row>
    <row r="1979" hidden="1">
      <c r="A1979" s="54" t="s">
        <v>2546</v>
      </c>
      <c r="B1979" s="29">
        <v>82386.0</v>
      </c>
      <c r="C1979" s="29">
        <v>82386.0</v>
      </c>
      <c r="D1979" s="27">
        <v>0.0</v>
      </c>
      <c r="E1979" s="40"/>
    </row>
    <row r="1980" hidden="1">
      <c r="A1980" s="54" t="s">
        <v>2547</v>
      </c>
      <c r="B1980" s="29">
        <v>42664.0</v>
      </c>
      <c r="C1980" s="55">
        <v>42664.0</v>
      </c>
      <c r="D1980" s="27">
        <v>0.0</v>
      </c>
      <c r="E1980" s="40"/>
    </row>
    <row r="1981" hidden="1">
      <c r="A1981" s="54" t="s">
        <v>2548</v>
      </c>
      <c r="B1981" s="29">
        <v>51107.0</v>
      </c>
      <c r="C1981" s="55">
        <v>50713.0</v>
      </c>
      <c r="D1981" s="27">
        <v>-394.0</v>
      </c>
      <c r="E1981" s="40"/>
    </row>
    <row r="1982" hidden="1">
      <c r="A1982" s="54" t="s">
        <v>2549</v>
      </c>
      <c r="B1982" s="29">
        <v>45958.0</v>
      </c>
      <c r="C1982" s="55">
        <v>45958.0</v>
      </c>
      <c r="D1982" s="27">
        <v>0.0</v>
      </c>
      <c r="E1982" s="40"/>
    </row>
    <row r="1983" hidden="1">
      <c r="A1983" s="54" t="s">
        <v>2551</v>
      </c>
      <c r="B1983" s="29">
        <v>1577.0</v>
      </c>
      <c r="C1983" s="55">
        <v>3507.0</v>
      </c>
      <c r="D1983" s="27">
        <v>1930.0</v>
      </c>
      <c r="E1983" s="40"/>
    </row>
    <row r="1984" hidden="1">
      <c r="A1984" s="54" t="s">
        <v>2552</v>
      </c>
      <c r="B1984" s="29">
        <v>10375.0</v>
      </c>
      <c r="C1984" s="55">
        <v>10375.0</v>
      </c>
      <c r="D1984" s="27">
        <v>0.0</v>
      </c>
      <c r="E1984" s="40"/>
    </row>
    <row r="1985" hidden="1">
      <c r="A1985" s="35" t="s">
        <v>2553</v>
      </c>
      <c r="B1985" s="29">
        <v>267198.0</v>
      </c>
      <c r="C1985" s="55">
        <v>266804.0</v>
      </c>
      <c r="D1985" s="27">
        <v>-394.0</v>
      </c>
      <c r="E1985" s="40"/>
    </row>
    <row r="1986" hidden="1">
      <c r="A1986" s="36" t="s">
        <v>2554</v>
      </c>
      <c r="B1986" s="41">
        <v>0.0</v>
      </c>
      <c r="C1986" s="58">
        <v>1932.0</v>
      </c>
      <c r="D1986" s="59">
        <v>1932.0</v>
      </c>
      <c r="E1986" s="44"/>
    </row>
    <row r="1987" hidden="1"/>
    <row r="1988" hidden="1"/>
    <row r="1989" hidden="1">
      <c r="A1989" s="5" t="s">
        <v>3208</v>
      </c>
      <c r="B1989" s="6"/>
      <c r="C1989" s="6"/>
      <c r="D1989" s="6"/>
      <c r="E1989" s="7"/>
    </row>
    <row r="1990" hidden="1">
      <c r="A1990" s="10"/>
      <c r="B1990" s="11"/>
      <c r="C1990" s="11"/>
      <c r="D1990" s="11"/>
      <c r="E1990" s="12"/>
    </row>
    <row r="1991" hidden="1">
      <c r="A1991" s="5" t="s">
        <v>2526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13">
        <v>45962.0</v>
      </c>
      <c r="B1993" s="6"/>
      <c r="C1993" s="50" t="s">
        <v>2527</v>
      </c>
      <c r="D1993" s="15">
        <v>45963.0</v>
      </c>
      <c r="E1993" s="7"/>
    </row>
    <row r="1994" hidden="1">
      <c r="A1994" s="10"/>
      <c r="B1994" s="11"/>
      <c r="C1994" s="16"/>
      <c r="D1994" s="11"/>
      <c r="E1994" s="12"/>
    </row>
    <row r="1995" hidden="1">
      <c r="A1995" s="51" t="s">
        <v>3220</v>
      </c>
      <c r="B1995" s="7"/>
      <c r="C1995" s="16"/>
      <c r="D1995" s="52" t="s">
        <v>3212</v>
      </c>
      <c r="E1995" s="7"/>
    </row>
    <row r="1996" hidden="1">
      <c r="A1996" s="10"/>
      <c r="B1996" s="12"/>
      <c r="C1996" s="16"/>
      <c r="D1996" s="11"/>
      <c r="E1996" s="12"/>
    </row>
    <row r="1997" hidden="1">
      <c r="A1997" s="19" t="s">
        <v>2528</v>
      </c>
      <c r="B1997" s="6"/>
      <c r="C1997" s="6"/>
      <c r="D1997" s="6"/>
      <c r="E1997" s="7"/>
    </row>
    <row r="1998" hidden="1">
      <c r="A1998" s="20" t="s">
        <v>2529</v>
      </c>
      <c r="B1998" s="21" t="s">
        <v>2530</v>
      </c>
      <c r="C1998" s="22" t="s">
        <v>2531</v>
      </c>
      <c r="D1998" s="21" t="s">
        <v>2532</v>
      </c>
      <c r="E1998" s="23" t="s">
        <v>13</v>
      </c>
    </row>
    <row r="1999" hidden="1">
      <c r="A1999" s="53" t="s">
        <v>2533</v>
      </c>
      <c r="B1999" s="25">
        <v>13079.0</v>
      </c>
      <c r="C1999" s="26">
        <v>13080.0</v>
      </c>
      <c r="D1999" s="27">
        <v>1.0</v>
      </c>
      <c r="E1999" s="28"/>
    </row>
    <row r="2000" hidden="1">
      <c r="A2000" s="53" t="s">
        <v>2535</v>
      </c>
      <c r="B2000" s="29">
        <v>6768.0</v>
      </c>
      <c r="C2000" s="26">
        <v>6768.0</v>
      </c>
      <c r="D2000" s="27">
        <v>0.0</v>
      </c>
      <c r="E2000" s="28"/>
    </row>
    <row r="2001" hidden="1">
      <c r="A2001" s="53" t="s">
        <v>2536</v>
      </c>
      <c r="B2001" s="29">
        <v>0.0</v>
      </c>
      <c r="C2001" s="26"/>
      <c r="D2001" s="27">
        <v>0.0</v>
      </c>
      <c r="E2001" s="40"/>
    </row>
    <row r="2002" hidden="1">
      <c r="A2002" s="53" t="s">
        <v>2538</v>
      </c>
      <c r="B2002" s="29">
        <v>0.0</v>
      </c>
      <c r="C2002" s="26"/>
      <c r="D2002" s="27">
        <v>0.0</v>
      </c>
      <c r="E2002" s="40"/>
    </row>
    <row r="2003" hidden="1">
      <c r="A2003" s="31" t="s">
        <v>2540</v>
      </c>
      <c r="B2003" s="29">
        <v>0.0</v>
      </c>
      <c r="C2003" s="26"/>
      <c r="D2003" s="27">
        <v>0.0</v>
      </c>
      <c r="E2003" s="28"/>
    </row>
    <row r="2004" hidden="1">
      <c r="A2004" s="31" t="s">
        <v>2541</v>
      </c>
      <c r="B2004" s="29">
        <v>0.0</v>
      </c>
      <c r="C2004" s="26"/>
      <c r="D2004" s="27">
        <v>0.0</v>
      </c>
      <c r="E2004" s="40"/>
    </row>
    <row r="2005" hidden="1">
      <c r="A2005" s="31" t="s">
        <v>2543</v>
      </c>
      <c r="B2005" s="29">
        <v>0.0</v>
      </c>
      <c r="C2005" s="26"/>
      <c r="D2005" s="27">
        <v>0.0</v>
      </c>
      <c r="E2005" s="28"/>
    </row>
    <row r="2006" hidden="1">
      <c r="A2006" s="31" t="s">
        <v>2545</v>
      </c>
      <c r="B2006" s="29">
        <v>1120.0</v>
      </c>
      <c r="C2006" s="26">
        <v>1120.0</v>
      </c>
      <c r="D2006" s="27">
        <v>0.0</v>
      </c>
      <c r="E2006" s="48"/>
    </row>
    <row r="2007" hidden="1">
      <c r="A2007" s="54" t="s">
        <v>2546</v>
      </c>
      <c r="B2007" s="29">
        <v>32569.0</v>
      </c>
      <c r="C2007" s="29">
        <v>32569.0</v>
      </c>
      <c r="D2007" s="27">
        <v>0.0</v>
      </c>
      <c r="E2007" s="40"/>
    </row>
    <row r="2008" hidden="1">
      <c r="A2008" s="54" t="s">
        <v>2547</v>
      </c>
      <c r="B2008" s="29">
        <v>14303.0</v>
      </c>
      <c r="C2008" s="55">
        <v>14303.0</v>
      </c>
      <c r="D2008" s="27">
        <v>0.0</v>
      </c>
      <c r="E2008" s="40"/>
    </row>
    <row r="2009" hidden="1">
      <c r="A2009" s="54" t="s">
        <v>2548</v>
      </c>
      <c r="B2009" s="29">
        <v>28802.0</v>
      </c>
      <c r="C2009" s="55">
        <v>28307.0</v>
      </c>
      <c r="D2009" s="27">
        <v>-495.0</v>
      </c>
      <c r="E2009" s="40"/>
    </row>
    <row r="2010" hidden="1">
      <c r="A2010" s="54" t="s">
        <v>2549</v>
      </c>
      <c r="B2010" s="29">
        <v>22774.0</v>
      </c>
      <c r="C2010" s="55">
        <v>22774.0</v>
      </c>
      <c r="D2010" s="27">
        <v>0.0</v>
      </c>
      <c r="E2010" s="40"/>
    </row>
    <row r="2011" hidden="1">
      <c r="A2011" s="54" t="s">
        <v>2551</v>
      </c>
      <c r="B2011" s="29">
        <v>2561.0</v>
      </c>
      <c r="C2011" s="55">
        <v>2561.0</v>
      </c>
      <c r="D2011" s="27">
        <v>0.0</v>
      </c>
      <c r="E2011" s="40"/>
    </row>
    <row r="2012" hidden="1">
      <c r="A2012" s="54" t="s">
        <v>2552</v>
      </c>
      <c r="B2012" s="29">
        <v>6060.0</v>
      </c>
      <c r="C2012" s="55">
        <v>6060.0</v>
      </c>
      <c r="D2012" s="27">
        <v>0.0</v>
      </c>
      <c r="E2012" s="40"/>
    </row>
    <row r="2013" hidden="1">
      <c r="A2013" s="35" t="s">
        <v>2553</v>
      </c>
      <c r="B2013" s="29">
        <v>121976.0</v>
      </c>
      <c r="C2013" s="55">
        <v>121481.0</v>
      </c>
      <c r="D2013" s="27">
        <v>-495.0</v>
      </c>
      <c r="E2013" s="40"/>
    </row>
    <row r="2014" hidden="1">
      <c r="A2014" s="36" t="s">
        <v>2554</v>
      </c>
      <c r="B2014" s="41">
        <v>0.0</v>
      </c>
      <c r="C2014" s="58">
        <v>1.0</v>
      </c>
      <c r="D2014" s="59">
        <v>1.0</v>
      </c>
      <c r="E2014" s="44"/>
    </row>
    <row r="2015" hidden="1">
      <c r="A2015" s="39"/>
      <c r="B2015" s="60"/>
      <c r="C2015" s="61"/>
      <c r="D2015" s="62"/>
      <c r="E2015" s="63"/>
    </row>
    <row r="2016" hidden="1">
      <c r="A2016" s="39"/>
      <c r="B2016" s="60"/>
      <c r="C2016" s="61"/>
      <c r="D2016" s="62"/>
      <c r="E2016" s="63"/>
    </row>
    <row r="2017" hidden="1">
      <c r="A2017" s="5" t="s">
        <v>3208</v>
      </c>
      <c r="B2017" s="6"/>
      <c r="C2017" s="6"/>
      <c r="D2017" s="6"/>
      <c r="E2017" s="7"/>
    </row>
    <row r="2018" hidden="1">
      <c r="A2018" s="10"/>
      <c r="B2018" s="11"/>
      <c r="C2018" s="11"/>
      <c r="D2018" s="11"/>
      <c r="E2018" s="12"/>
    </row>
    <row r="2019" hidden="1">
      <c r="A2019" s="5" t="s">
        <v>2526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13">
        <v>45964.0</v>
      </c>
      <c r="B2021" s="6"/>
      <c r="C2021" s="50" t="s">
        <v>2527</v>
      </c>
      <c r="D2021" s="15">
        <v>45970.0</v>
      </c>
      <c r="E2021" s="7"/>
    </row>
    <row r="2022" hidden="1">
      <c r="A2022" s="10"/>
      <c r="B2022" s="11"/>
      <c r="C2022" s="16"/>
      <c r="D2022" s="11"/>
      <c r="E2022" s="12"/>
    </row>
    <row r="2023" hidden="1">
      <c r="A2023" s="51" t="s">
        <v>3211</v>
      </c>
      <c r="B2023" s="7"/>
      <c r="C2023" s="16"/>
      <c r="D2023" s="52" t="s">
        <v>3212</v>
      </c>
      <c r="E2023" s="7"/>
    </row>
    <row r="2024" hidden="1">
      <c r="A2024" s="10"/>
      <c r="B2024" s="12"/>
      <c r="C2024" s="16"/>
      <c r="D2024" s="11"/>
      <c r="E2024" s="12"/>
    </row>
    <row r="2025" hidden="1">
      <c r="A2025" s="19" t="s">
        <v>2528</v>
      </c>
      <c r="B2025" s="6"/>
      <c r="C2025" s="6"/>
      <c r="D2025" s="6"/>
      <c r="E2025" s="7"/>
    </row>
    <row r="2026" hidden="1">
      <c r="A2026" s="20" t="s">
        <v>2529</v>
      </c>
      <c r="B2026" s="21" t="s">
        <v>2530</v>
      </c>
      <c r="C2026" s="22" t="s">
        <v>2531</v>
      </c>
      <c r="D2026" s="21" t="s">
        <v>2532</v>
      </c>
      <c r="E2026" s="23" t="s">
        <v>13</v>
      </c>
    </row>
    <row r="2027" hidden="1">
      <c r="A2027" s="53" t="s">
        <v>2533</v>
      </c>
      <c r="B2027" s="25">
        <v>37585.0</v>
      </c>
      <c r="C2027" s="26">
        <v>37585.0</v>
      </c>
      <c r="D2027" s="27">
        <v>0.0</v>
      </c>
      <c r="E2027" s="28"/>
    </row>
    <row r="2028" hidden="1">
      <c r="A2028" s="53" t="s">
        <v>2535</v>
      </c>
      <c r="B2028" s="29">
        <v>24613.0</v>
      </c>
      <c r="C2028" s="26">
        <v>24613.0</v>
      </c>
      <c r="D2028" s="27">
        <v>0.0</v>
      </c>
      <c r="E2028" s="28"/>
    </row>
    <row r="2029" hidden="1">
      <c r="A2029" s="53" t="s">
        <v>2536</v>
      </c>
      <c r="B2029" s="29">
        <v>0.0</v>
      </c>
      <c r="C2029" s="26"/>
      <c r="D2029" s="27">
        <v>0.0</v>
      </c>
      <c r="E2029" s="40"/>
    </row>
    <row r="2030" hidden="1">
      <c r="A2030" s="53" t="s">
        <v>2538</v>
      </c>
      <c r="B2030" s="29">
        <v>2000.0</v>
      </c>
      <c r="C2030" s="26">
        <v>2000.0</v>
      </c>
      <c r="D2030" s="27">
        <v>0.0</v>
      </c>
      <c r="E2030" s="40"/>
    </row>
    <row r="2031" hidden="1">
      <c r="A2031" s="31" t="s">
        <v>2540</v>
      </c>
      <c r="B2031" s="29">
        <v>0.0</v>
      </c>
      <c r="C2031" s="26"/>
      <c r="D2031" s="27">
        <v>0.0</v>
      </c>
      <c r="E2031" s="28"/>
    </row>
    <row r="2032" hidden="1">
      <c r="A2032" s="31" t="s">
        <v>2541</v>
      </c>
      <c r="B2032" s="29">
        <v>136.0</v>
      </c>
      <c r="C2032" s="26"/>
      <c r="D2032" s="27">
        <v>-136.0</v>
      </c>
      <c r="E2032" s="48" t="s">
        <v>6130</v>
      </c>
    </row>
    <row r="2033" hidden="1">
      <c r="A2033" s="31" t="s">
        <v>2543</v>
      </c>
      <c r="B2033" s="29">
        <v>40.0</v>
      </c>
      <c r="C2033" s="26"/>
      <c r="D2033" s="27">
        <v>-40.0</v>
      </c>
      <c r="E2033" s="28"/>
    </row>
    <row r="2034" hidden="1">
      <c r="A2034" s="31" t="s">
        <v>2545</v>
      </c>
      <c r="B2034" s="29">
        <v>960.0</v>
      </c>
      <c r="C2034" s="26">
        <v>1000.0</v>
      </c>
      <c r="D2034" s="27">
        <v>40.0</v>
      </c>
      <c r="E2034" s="48"/>
    </row>
    <row r="2035" hidden="1">
      <c r="A2035" s="54" t="s">
        <v>2546</v>
      </c>
      <c r="B2035" s="29">
        <v>114051.0</v>
      </c>
      <c r="C2035" s="29">
        <v>114051.0</v>
      </c>
      <c r="D2035" s="27">
        <v>0.0</v>
      </c>
      <c r="E2035" s="40"/>
    </row>
    <row r="2036" hidden="1">
      <c r="A2036" s="54" t="s">
        <v>2547</v>
      </c>
      <c r="B2036" s="29">
        <v>56271.0</v>
      </c>
      <c r="C2036" s="55">
        <v>56271.0</v>
      </c>
      <c r="D2036" s="27">
        <v>0.0</v>
      </c>
      <c r="E2036" s="40"/>
    </row>
    <row r="2037" hidden="1">
      <c r="A2037" s="54" t="s">
        <v>2548</v>
      </c>
      <c r="B2037" s="29">
        <v>65628.0</v>
      </c>
      <c r="C2037" s="55">
        <v>65628.0</v>
      </c>
      <c r="D2037" s="27">
        <v>0.0</v>
      </c>
      <c r="E2037" s="40"/>
    </row>
    <row r="2038" hidden="1">
      <c r="A2038" s="54" t="s">
        <v>2549</v>
      </c>
      <c r="B2038" s="29">
        <v>55803.0</v>
      </c>
      <c r="C2038" s="55">
        <v>55803.0</v>
      </c>
      <c r="D2038" s="27">
        <v>0.0</v>
      </c>
      <c r="E2038" s="40"/>
    </row>
    <row r="2039" hidden="1">
      <c r="A2039" s="54" t="s">
        <v>2551</v>
      </c>
      <c r="B2039" s="29">
        <v>2861.0</v>
      </c>
      <c r="C2039" s="55">
        <v>2861.0</v>
      </c>
      <c r="D2039" s="27">
        <v>0.0</v>
      </c>
      <c r="E2039" s="40"/>
    </row>
    <row r="2040" hidden="1">
      <c r="A2040" s="54" t="s">
        <v>2552</v>
      </c>
      <c r="B2040" s="29">
        <v>12873.0</v>
      </c>
      <c r="C2040" s="55">
        <v>12873.0</v>
      </c>
      <c r="D2040" s="27">
        <v>0.0</v>
      </c>
      <c r="E2040" s="40"/>
    </row>
    <row r="2041" hidden="1">
      <c r="A2041" s="35" t="s">
        <v>2553</v>
      </c>
      <c r="B2041" s="29">
        <v>359947.0</v>
      </c>
      <c r="C2041" s="55">
        <v>359947.0</v>
      </c>
      <c r="D2041" s="27">
        <v>0.0</v>
      </c>
      <c r="E2041" s="40"/>
    </row>
    <row r="2042" hidden="1">
      <c r="A2042" s="36" t="s">
        <v>2554</v>
      </c>
      <c r="B2042" s="41">
        <v>1.0</v>
      </c>
      <c r="C2042" s="58">
        <v>-135.0</v>
      </c>
      <c r="D2042" s="59">
        <v>-136.0</v>
      </c>
      <c r="E2042" s="44"/>
    </row>
    <row r="2043" hidden="1">
      <c r="A2043" s="39"/>
      <c r="B2043" s="60"/>
      <c r="C2043" s="61"/>
      <c r="D2043" s="62"/>
      <c r="E2043" s="63"/>
    </row>
    <row r="2044" hidden="1">
      <c r="A2044" s="39"/>
      <c r="B2044" s="60"/>
      <c r="C2044" s="61"/>
      <c r="D2044" s="62"/>
      <c r="E2044" s="63"/>
    </row>
    <row r="2045" hidden="1">
      <c r="A2045" s="5" t="s">
        <v>3208</v>
      </c>
      <c r="B2045" s="6"/>
      <c r="C2045" s="6"/>
      <c r="D2045" s="6"/>
      <c r="E2045" s="7"/>
    </row>
    <row r="2046" hidden="1">
      <c r="A2046" s="10"/>
      <c r="B2046" s="11"/>
      <c r="C2046" s="11"/>
      <c r="D2046" s="11"/>
      <c r="E2046" s="12"/>
    </row>
    <row r="2047" hidden="1">
      <c r="A2047" s="5" t="s">
        <v>2526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13">
        <v>45964.0</v>
      </c>
      <c r="B2049" s="6"/>
      <c r="C2049" s="50" t="s">
        <v>2527</v>
      </c>
      <c r="D2049" s="15">
        <v>45970.0</v>
      </c>
      <c r="E2049" s="7"/>
    </row>
    <row r="2050" hidden="1">
      <c r="A2050" s="10"/>
      <c r="B2050" s="11"/>
      <c r="C2050" s="16"/>
      <c r="D2050" s="11"/>
      <c r="E2050" s="12"/>
    </row>
    <row r="2051" hidden="1">
      <c r="A2051" s="51" t="s">
        <v>3211</v>
      </c>
      <c r="B2051" s="7"/>
      <c r="C2051" s="16"/>
      <c r="D2051" s="52" t="s">
        <v>3212</v>
      </c>
      <c r="E2051" s="7"/>
    </row>
    <row r="2052" hidden="1">
      <c r="A2052" s="10"/>
      <c r="B2052" s="12"/>
      <c r="C2052" s="16"/>
      <c r="D2052" s="11"/>
      <c r="E2052" s="12"/>
    </row>
    <row r="2053" hidden="1">
      <c r="A2053" s="19" t="s">
        <v>2528</v>
      </c>
      <c r="B2053" s="6"/>
      <c r="C2053" s="6"/>
      <c r="D2053" s="6"/>
      <c r="E2053" s="7"/>
    </row>
    <row r="2054" hidden="1">
      <c r="A2054" s="20" t="s">
        <v>2529</v>
      </c>
      <c r="B2054" s="21" t="s">
        <v>2530</v>
      </c>
      <c r="C2054" s="22" t="s">
        <v>2531</v>
      </c>
      <c r="D2054" s="21" t="s">
        <v>2532</v>
      </c>
      <c r="E2054" s="23" t="s">
        <v>13</v>
      </c>
    </row>
    <row r="2055" hidden="1">
      <c r="A2055" s="53" t="s">
        <v>2533</v>
      </c>
      <c r="B2055" s="25">
        <v>37585.0</v>
      </c>
      <c r="C2055" s="26">
        <v>37585.0</v>
      </c>
      <c r="D2055" s="27">
        <v>0.0</v>
      </c>
      <c r="E2055" s="28"/>
    </row>
    <row r="2056" hidden="1">
      <c r="A2056" s="53" t="s">
        <v>2535</v>
      </c>
      <c r="B2056" s="29">
        <v>24613.0</v>
      </c>
      <c r="C2056" s="26">
        <v>24613.0</v>
      </c>
      <c r="D2056" s="27">
        <v>0.0</v>
      </c>
      <c r="E2056" s="28"/>
    </row>
    <row r="2057" hidden="1">
      <c r="A2057" s="53" t="s">
        <v>2536</v>
      </c>
      <c r="B2057" s="29">
        <v>0.0</v>
      </c>
      <c r="C2057" s="26"/>
      <c r="D2057" s="27">
        <v>0.0</v>
      </c>
      <c r="E2057" s="40"/>
    </row>
    <row r="2058" hidden="1">
      <c r="A2058" s="53" t="s">
        <v>2538</v>
      </c>
      <c r="B2058" s="29">
        <v>2000.0</v>
      </c>
      <c r="C2058" s="26">
        <v>2000.0</v>
      </c>
      <c r="D2058" s="27">
        <v>0.0</v>
      </c>
      <c r="E2058" s="40"/>
    </row>
    <row r="2059" hidden="1">
      <c r="A2059" s="31" t="s">
        <v>2540</v>
      </c>
      <c r="B2059" s="29">
        <v>0.0</v>
      </c>
      <c r="C2059" s="26"/>
      <c r="D2059" s="27">
        <v>0.0</v>
      </c>
      <c r="E2059" s="28"/>
    </row>
    <row r="2060" hidden="1">
      <c r="A2060" s="31" t="s">
        <v>2541</v>
      </c>
      <c r="B2060" s="29">
        <v>136.0</v>
      </c>
      <c r="C2060" s="26">
        <v>136.0</v>
      </c>
      <c r="D2060" s="27">
        <v>0.0</v>
      </c>
      <c r="E2060" s="48"/>
    </row>
    <row r="2061" hidden="1">
      <c r="A2061" s="31" t="s">
        <v>2543</v>
      </c>
      <c r="B2061" s="29">
        <v>40.0</v>
      </c>
      <c r="C2061" s="26"/>
      <c r="D2061" s="27">
        <v>-40.0</v>
      </c>
      <c r="E2061" s="28"/>
    </row>
    <row r="2062" hidden="1">
      <c r="A2062" s="31" t="s">
        <v>2545</v>
      </c>
      <c r="B2062" s="29">
        <v>960.0</v>
      </c>
      <c r="C2062" s="26">
        <v>1000.0</v>
      </c>
      <c r="D2062" s="27">
        <v>40.0</v>
      </c>
      <c r="E2062" s="48"/>
    </row>
    <row r="2063" hidden="1">
      <c r="A2063" s="54" t="s">
        <v>2546</v>
      </c>
      <c r="B2063" s="29">
        <v>114051.0</v>
      </c>
      <c r="C2063" s="29">
        <v>114051.0</v>
      </c>
      <c r="D2063" s="27">
        <v>0.0</v>
      </c>
      <c r="E2063" s="40"/>
    </row>
    <row r="2064" hidden="1">
      <c r="A2064" s="54" t="s">
        <v>2547</v>
      </c>
      <c r="B2064" s="29">
        <v>56271.0</v>
      </c>
      <c r="C2064" s="55">
        <v>56271.0</v>
      </c>
      <c r="D2064" s="27">
        <v>0.0</v>
      </c>
      <c r="E2064" s="40"/>
    </row>
    <row r="2065" hidden="1">
      <c r="A2065" s="54" t="s">
        <v>2548</v>
      </c>
      <c r="B2065" s="29">
        <v>65628.0</v>
      </c>
      <c r="C2065" s="55">
        <v>65628.0</v>
      </c>
      <c r="D2065" s="27">
        <v>0.0</v>
      </c>
      <c r="E2065" s="40"/>
    </row>
    <row r="2066" hidden="1">
      <c r="A2066" s="54" t="s">
        <v>2549</v>
      </c>
      <c r="B2066" s="29">
        <v>55803.0</v>
      </c>
      <c r="C2066" s="55">
        <v>55803.0</v>
      </c>
      <c r="D2066" s="27">
        <v>0.0</v>
      </c>
      <c r="E2066" s="40"/>
    </row>
    <row r="2067" hidden="1">
      <c r="A2067" s="54" t="s">
        <v>2551</v>
      </c>
      <c r="B2067" s="29">
        <v>2861.0</v>
      </c>
      <c r="C2067" s="55">
        <v>2861.0</v>
      </c>
      <c r="D2067" s="27">
        <v>0.0</v>
      </c>
      <c r="E2067" s="40"/>
    </row>
    <row r="2068" hidden="1">
      <c r="A2068" s="54" t="s">
        <v>2552</v>
      </c>
      <c r="B2068" s="29">
        <v>12873.0</v>
      </c>
      <c r="C2068" s="55">
        <v>12873.0</v>
      </c>
      <c r="D2068" s="27">
        <v>0.0</v>
      </c>
      <c r="E2068" s="40"/>
    </row>
    <row r="2069" hidden="1">
      <c r="A2069" s="35" t="s">
        <v>2553</v>
      </c>
      <c r="B2069" s="29">
        <v>359947.0</v>
      </c>
      <c r="C2069" s="55">
        <v>359947.0</v>
      </c>
      <c r="D2069" s="27">
        <v>0.0</v>
      </c>
      <c r="E2069" s="40"/>
    </row>
    <row r="2070" hidden="1">
      <c r="A2070" s="36" t="s">
        <v>2554</v>
      </c>
      <c r="B2070" s="41">
        <v>1.0</v>
      </c>
      <c r="C2070" s="58">
        <v>1.0</v>
      </c>
      <c r="D2070" s="59">
        <v>0.0</v>
      </c>
      <c r="E2070" s="44"/>
    </row>
    <row r="2071" hidden="1">
      <c r="A2071" s="39"/>
      <c r="B2071" s="60"/>
      <c r="C2071" s="61"/>
      <c r="D2071" s="62"/>
      <c r="E2071" s="63"/>
    </row>
    <row r="2072" hidden="1">
      <c r="A2072" s="39"/>
      <c r="B2072" s="60"/>
      <c r="C2072" s="61"/>
      <c r="D2072" s="62"/>
      <c r="E2072" s="63"/>
    </row>
    <row r="2073" hidden="1">
      <c r="A2073" s="5" t="s">
        <v>3208</v>
      </c>
      <c r="B2073" s="6"/>
      <c r="C2073" s="6"/>
      <c r="D2073" s="6"/>
      <c r="E2073" s="7"/>
    </row>
    <row r="2074" hidden="1">
      <c r="A2074" s="10"/>
      <c r="B2074" s="11"/>
      <c r="C2074" s="11"/>
      <c r="D2074" s="11"/>
      <c r="E2074" s="12"/>
    </row>
    <row r="2075" hidden="1">
      <c r="A2075" s="5" t="s">
        <v>2526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13">
        <v>45971.0</v>
      </c>
      <c r="B2077" s="6"/>
      <c r="C2077" s="50" t="s">
        <v>2527</v>
      </c>
      <c r="D2077" s="15">
        <v>45977.0</v>
      </c>
      <c r="E2077" s="7"/>
    </row>
    <row r="2078" hidden="1">
      <c r="A2078" s="10"/>
      <c r="B2078" s="11"/>
      <c r="C2078" s="16"/>
      <c r="D2078" s="11"/>
      <c r="E2078" s="12"/>
    </row>
    <row r="2079" hidden="1">
      <c r="A2079" s="51" t="s">
        <v>3211</v>
      </c>
      <c r="B2079" s="7"/>
      <c r="C2079" s="16"/>
      <c r="D2079" s="52" t="s">
        <v>3212</v>
      </c>
      <c r="E2079" s="7"/>
    </row>
    <row r="2080" hidden="1">
      <c r="A2080" s="10"/>
      <c r="B2080" s="12"/>
      <c r="C2080" s="16"/>
      <c r="D2080" s="11"/>
      <c r="E2080" s="12"/>
    </row>
    <row r="2081" hidden="1">
      <c r="A2081" s="19" t="s">
        <v>2528</v>
      </c>
      <c r="B2081" s="6"/>
      <c r="C2081" s="6"/>
      <c r="D2081" s="6"/>
      <c r="E2081" s="7"/>
    </row>
    <row r="2082" hidden="1">
      <c r="A2082" s="20" t="s">
        <v>2529</v>
      </c>
      <c r="B2082" s="21" t="s">
        <v>2530</v>
      </c>
      <c r="C2082" s="22" t="s">
        <v>2531</v>
      </c>
      <c r="D2082" s="21" t="s">
        <v>2532</v>
      </c>
      <c r="E2082" s="23" t="s">
        <v>13</v>
      </c>
    </row>
    <row r="2083" hidden="1">
      <c r="A2083" s="53" t="s">
        <v>2533</v>
      </c>
      <c r="B2083" s="25">
        <v>26565.0</v>
      </c>
      <c r="C2083" s="26">
        <v>26565.0</v>
      </c>
      <c r="D2083" s="27">
        <v>0.0</v>
      </c>
      <c r="E2083" s="28"/>
    </row>
    <row r="2084" hidden="1">
      <c r="A2084" s="53" t="s">
        <v>2535</v>
      </c>
      <c r="B2084" s="29">
        <v>24822.0</v>
      </c>
      <c r="C2084" s="26">
        <v>24823.0</v>
      </c>
      <c r="D2084" s="27">
        <v>1.0</v>
      </c>
      <c r="E2084" s="28"/>
    </row>
    <row r="2085" hidden="1">
      <c r="A2085" s="53" t="s">
        <v>2536</v>
      </c>
      <c r="B2085" s="29">
        <v>210.0</v>
      </c>
      <c r="C2085" s="26">
        <v>210.0</v>
      </c>
      <c r="D2085" s="27">
        <v>0.0</v>
      </c>
      <c r="E2085" s="40"/>
    </row>
    <row r="2086" hidden="1">
      <c r="A2086" s="53" t="s">
        <v>2538</v>
      </c>
      <c r="B2086" s="29">
        <v>500.0</v>
      </c>
      <c r="C2086" s="26">
        <v>500.0</v>
      </c>
      <c r="D2086" s="27">
        <v>0.0</v>
      </c>
      <c r="E2086" s="40"/>
    </row>
    <row r="2087" hidden="1">
      <c r="A2087" s="31" t="s">
        <v>2540</v>
      </c>
      <c r="B2087" s="29">
        <v>0.0</v>
      </c>
      <c r="C2087" s="26"/>
      <c r="D2087" s="27">
        <v>0.0</v>
      </c>
      <c r="E2087" s="28"/>
    </row>
    <row r="2088" hidden="1">
      <c r="A2088" s="31" t="s">
        <v>2541</v>
      </c>
      <c r="B2088" s="29">
        <v>0.0</v>
      </c>
      <c r="C2088" s="26"/>
      <c r="D2088" s="27">
        <v>0.0</v>
      </c>
      <c r="E2088" s="48"/>
    </row>
    <row r="2089" hidden="1">
      <c r="A2089" s="31" t="s">
        <v>2543</v>
      </c>
      <c r="B2089" s="29">
        <v>119.0</v>
      </c>
      <c r="C2089" s="26">
        <v>119.0</v>
      </c>
      <c r="D2089" s="27">
        <v>0.0</v>
      </c>
      <c r="E2089" s="28"/>
    </row>
    <row r="2090" hidden="1">
      <c r="A2090" s="31" t="s">
        <v>2545</v>
      </c>
      <c r="B2090" s="29">
        <v>880.0</v>
      </c>
      <c r="C2090" s="26">
        <v>880.0</v>
      </c>
      <c r="D2090" s="27">
        <v>0.0</v>
      </c>
      <c r="E2090" s="48"/>
    </row>
    <row r="2091" hidden="1">
      <c r="A2091" s="54" t="s">
        <v>2546</v>
      </c>
      <c r="B2091" s="29">
        <v>106553.0</v>
      </c>
      <c r="C2091" s="29">
        <v>106553.0</v>
      </c>
      <c r="D2091" s="27">
        <v>0.0</v>
      </c>
      <c r="E2091" s="40"/>
    </row>
    <row r="2092" hidden="1">
      <c r="A2092" s="54" t="s">
        <v>2547</v>
      </c>
      <c r="B2092" s="29">
        <v>65013.0</v>
      </c>
      <c r="C2092" s="55">
        <v>65013.0</v>
      </c>
      <c r="D2092" s="27">
        <v>0.0</v>
      </c>
      <c r="E2092" s="40"/>
    </row>
    <row r="2093" hidden="1">
      <c r="A2093" s="54" t="s">
        <v>2548</v>
      </c>
      <c r="B2093" s="29">
        <v>56968.0</v>
      </c>
      <c r="C2093" s="55">
        <v>56968.0</v>
      </c>
      <c r="D2093" s="27">
        <v>0.0</v>
      </c>
      <c r="E2093" s="40"/>
    </row>
    <row r="2094" hidden="1">
      <c r="A2094" s="54" t="s">
        <v>2549</v>
      </c>
      <c r="B2094" s="29">
        <v>61011.0</v>
      </c>
      <c r="C2094" s="55">
        <v>61011.0</v>
      </c>
      <c r="D2094" s="27">
        <v>0.0</v>
      </c>
      <c r="E2094" s="40"/>
    </row>
    <row r="2095" hidden="1">
      <c r="A2095" s="54" t="s">
        <v>2551</v>
      </c>
      <c r="B2095" s="29">
        <v>6430.0</v>
      </c>
      <c r="C2095" s="55">
        <v>6430.0</v>
      </c>
      <c r="D2095" s="27">
        <v>0.0</v>
      </c>
      <c r="E2095" s="40"/>
    </row>
    <row r="2096" hidden="1">
      <c r="A2096" s="54" t="s">
        <v>2552</v>
      </c>
      <c r="B2096" s="29">
        <v>7840.0</v>
      </c>
      <c r="C2096" s="55">
        <v>7840.0</v>
      </c>
      <c r="D2096" s="27">
        <v>0.0</v>
      </c>
      <c r="E2096" s="40"/>
    </row>
    <row r="2097" hidden="1">
      <c r="A2097" s="35" t="s">
        <v>2553</v>
      </c>
      <c r="B2097" s="29">
        <v>349070.5</v>
      </c>
      <c r="C2097" s="55">
        <v>349070.5</v>
      </c>
      <c r="D2097" s="27">
        <v>0.0</v>
      </c>
      <c r="E2097" s="40"/>
    </row>
    <row r="2098" hidden="1">
      <c r="A2098" s="36" t="s">
        <v>2554</v>
      </c>
      <c r="B2098" s="41">
        <v>0.5</v>
      </c>
      <c r="C2098" s="58">
        <v>1.5</v>
      </c>
      <c r="D2098" s="59">
        <v>1.0</v>
      </c>
      <c r="E2098" s="44"/>
    </row>
    <row r="2099" hidden="1">
      <c r="A2099" s="39"/>
      <c r="B2099" s="60"/>
      <c r="C2099" s="61"/>
      <c r="D2099" s="62"/>
      <c r="E2099" s="63"/>
    </row>
    <row r="2100" hidden="1">
      <c r="A2100" s="39"/>
      <c r="B2100" s="60"/>
      <c r="C2100" s="61"/>
      <c r="D2100" s="62"/>
      <c r="E2100" s="63"/>
    </row>
    <row r="2101" hidden="1">
      <c r="A2101" s="5" t="s">
        <v>3208</v>
      </c>
      <c r="B2101" s="6"/>
      <c r="C2101" s="6"/>
      <c r="D2101" s="6"/>
      <c r="E2101" s="7"/>
    </row>
    <row r="2102" hidden="1">
      <c r="A2102" s="10"/>
      <c r="B2102" s="11"/>
      <c r="C2102" s="11"/>
      <c r="D2102" s="11"/>
      <c r="E2102" s="12"/>
    </row>
    <row r="2103" hidden="1">
      <c r="A2103" s="5" t="s">
        <v>2526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13">
        <v>45978.0</v>
      </c>
      <c r="B2105" s="6"/>
      <c r="C2105" s="50" t="s">
        <v>2527</v>
      </c>
      <c r="D2105" s="15">
        <v>45984.0</v>
      </c>
      <c r="E2105" s="7"/>
    </row>
    <row r="2106" hidden="1">
      <c r="A2106" s="10"/>
      <c r="B2106" s="11"/>
      <c r="C2106" s="16"/>
      <c r="D2106" s="11"/>
      <c r="E2106" s="12"/>
    </row>
    <row r="2107" hidden="1">
      <c r="A2107" s="51" t="s">
        <v>3211</v>
      </c>
      <c r="B2107" s="7"/>
      <c r="C2107" s="16"/>
      <c r="D2107" s="52" t="s">
        <v>3212</v>
      </c>
      <c r="E2107" s="7"/>
    </row>
    <row r="2108" hidden="1">
      <c r="A2108" s="10"/>
      <c r="B2108" s="12"/>
      <c r="C2108" s="16"/>
      <c r="D2108" s="11"/>
      <c r="E2108" s="12"/>
    </row>
    <row r="2109" hidden="1">
      <c r="A2109" s="19" t="s">
        <v>2528</v>
      </c>
      <c r="B2109" s="6"/>
      <c r="C2109" s="6"/>
      <c r="D2109" s="6"/>
      <c r="E2109" s="7"/>
    </row>
    <row r="2110" hidden="1">
      <c r="A2110" s="20" t="s">
        <v>2529</v>
      </c>
      <c r="B2110" s="21" t="s">
        <v>2530</v>
      </c>
      <c r="C2110" s="22" t="s">
        <v>2531</v>
      </c>
      <c r="D2110" s="21" t="s">
        <v>2532</v>
      </c>
      <c r="E2110" s="23" t="s">
        <v>13</v>
      </c>
    </row>
    <row r="2111" hidden="1">
      <c r="A2111" s="53" t="s">
        <v>2533</v>
      </c>
      <c r="B2111" s="25">
        <v>31023.0</v>
      </c>
      <c r="C2111" s="26">
        <v>31023.0</v>
      </c>
      <c r="D2111" s="27">
        <v>0.0</v>
      </c>
      <c r="E2111" s="28"/>
    </row>
    <row r="2112" hidden="1">
      <c r="A2112" s="53" t="s">
        <v>2535</v>
      </c>
      <c r="B2112" s="29">
        <v>23205.0</v>
      </c>
      <c r="C2112" s="26">
        <v>23205.0</v>
      </c>
      <c r="D2112" s="27">
        <v>0.0</v>
      </c>
      <c r="E2112" s="28"/>
    </row>
    <row r="2113" hidden="1">
      <c r="A2113" s="53" t="s">
        <v>2536</v>
      </c>
      <c r="B2113" s="29">
        <v>0.0</v>
      </c>
      <c r="C2113" s="26"/>
      <c r="D2113" s="27">
        <v>0.0</v>
      </c>
      <c r="E2113" s="40"/>
    </row>
    <row r="2114" hidden="1">
      <c r="A2114" s="53" t="s">
        <v>2538</v>
      </c>
      <c r="B2114" s="29">
        <v>1500.0</v>
      </c>
      <c r="C2114" s="26">
        <v>1500.0</v>
      </c>
      <c r="D2114" s="27">
        <v>0.0</v>
      </c>
      <c r="E2114" s="40"/>
    </row>
    <row r="2115" hidden="1">
      <c r="A2115" s="31" t="s">
        <v>2540</v>
      </c>
      <c r="B2115" s="29">
        <v>0.0</v>
      </c>
      <c r="C2115" s="26"/>
      <c r="D2115" s="27">
        <v>0.0</v>
      </c>
      <c r="E2115" s="28"/>
    </row>
    <row r="2116" hidden="1">
      <c r="A2116" s="31" t="s">
        <v>2541</v>
      </c>
      <c r="B2116" s="29">
        <v>0.0</v>
      </c>
      <c r="C2116" s="26"/>
      <c r="D2116" s="27">
        <v>0.0</v>
      </c>
      <c r="E2116" s="48"/>
    </row>
    <row r="2117" hidden="1">
      <c r="A2117" s="31" t="s">
        <v>2543</v>
      </c>
      <c r="B2117" s="29">
        <v>459.0</v>
      </c>
      <c r="C2117" s="26">
        <v>459.0</v>
      </c>
      <c r="D2117" s="27">
        <v>0.0</v>
      </c>
      <c r="E2117" s="28"/>
    </row>
    <row r="2118" hidden="1">
      <c r="A2118" s="31" t="s">
        <v>2545</v>
      </c>
      <c r="B2118" s="29">
        <v>1040.0</v>
      </c>
      <c r="C2118" s="26">
        <v>1040.0</v>
      </c>
      <c r="D2118" s="27">
        <v>0.0</v>
      </c>
      <c r="E2118" s="48"/>
    </row>
    <row r="2119" hidden="1">
      <c r="A2119" s="54" t="s">
        <v>2546</v>
      </c>
      <c r="B2119" s="29">
        <v>111551.0</v>
      </c>
      <c r="C2119" s="29">
        <v>111551.0</v>
      </c>
      <c r="D2119" s="27">
        <v>0.0</v>
      </c>
      <c r="E2119" s="40"/>
    </row>
    <row r="2120" hidden="1">
      <c r="A2120" s="54" t="s">
        <v>2547</v>
      </c>
      <c r="B2120" s="29">
        <v>58685.0</v>
      </c>
      <c r="C2120" s="55">
        <v>58685.0</v>
      </c>
      <c r="D2120" s="27">
        <v>0.0</v>
      </c>
      <c r="E2120" s="40"/>
    </row>
    <row r="2121" hidden="1">
      <c r="A2121" s="54" t="s">
        <v>2548</v>
      </c>
      <c r="B2121" s="29">
        <v>82211.0</v>
      </c>
      <c r="C2121" s="55">
        <v>82211.0</v>
      </c>
      <c r="D2121" s="27">
        <v>0.0</v>
      </c>
      <c r="E2121" s="40"/>
    </row>
    <row r="2122" hidden="1">
      <c r="A2122" s="54" t="s">
        <v>2549</v>
      </c>
      <c r="B2122" s="29">
        <v>66696.0</v>
      </c>
      <c r="C2122" s="55">
        <v>66696.0</v>
      </c>
      <c r="D2122" s="27">
        <v>0.0</v>
      </c>
      <c r="E2122" s="40"/>
    </row>
    <row r="2123" hidden="1">
      <c r="A2123" s="54" t="s">
        <v>2551</v>
      </c>
      <c r="B2123" s="29">
        <v>3886.0</v>
      </c>
      <c r="C2123" s="55">
        <v>3886.0</v>
      </c>
      <c r="D2123" s="27">
        <v>0.0</v>
      </c>
      <c r="E2123" s="40"/>
    </row>
    <row r="2124" hidden="1">
      <c r="A2124" s="54" t="s">
        <v>2552</v>
      </c>
      <c r="B2124" s="29">
        <v>7952.0</v>
      </c>
      <c r="C2124" s="55">
        <v>7952.0</v>
      </c>
      <c r="D2124" s="27">
        <v>0.0</v>
      </c>
      <c r="E2124" s="40"/>
    </row>
    <row r="2125" hidden="1">
      <c r="A2125" s="35" t="s">
        <v>2553</v>
      </c>
      <c r="B2125" s="29">
        <v>380254.5</v>
      </c>
      <c r="C2125" s="55">
        <v>380254.5</v>
      </c>
      <c r="D2125" s="27">
        <v>0.0</v>
      </c>
      <c r="E2125" s="40"/>
    </row>
    <row r="2126" hidden="1">
      <c r="A2126" s="36" t="s">
        <v>2554</v>
      </c>
      <c r="B2126" s="41">
        <v>1.5</v>
      </c>
      <c r="C2126" s="58">
        <v>1.5</v>
      </c>
      <c r="D2126" s="59">
        <v>0.0</v>
      </c>
      <c r="E2126" s="44"/>
    </row>
    <row r="2127" hidden="1">
      <c r="A2127" s="39"/>
      <c r="B2127" s="60"/>
      <c r="C2127" s="61"/>
      <c r="D2127" s="62"/>
      <c r="E2127" s="63"/>
    </row>
    <row r="2128" hidden="1">
      <c r="A2128" s="39"/>
      <c r="B2128" s="60"/>
      <c r="C2128" s="61"/>
      <c r="D2128" s="62"/>
      <c r="E2128" s="63"/>
    </row>
    <row r="2129">
      <c r="A2129" s="5" t="s">
        <v>3208</v>
      </c>
      <c r="B2129" s="6"/>
      <c r="C2129" s="6"/>
      <c r="D2129" s="6"/>
      <c r="E2129" s="7"/>
    </row>
    <row r="2130">
      <c r="A2130" s="10"/>
      <c r="B2130" s="11"/>
      <c r="C2130" s="11"/>
      <c r="D2130" s="11"/>
      <c r="E2130" s="12"/>
    </row>
    <row r="2131">
      <c r="A2131" s="5" t="s">
        <v>2526</v>
      </c>
      <c r="B2131" s="6"/>
      <c r="C2131" s="6"/>
      <c r="D2131" s="6"/>
      <c r="E2131" s="7"/>
    </row>
    <row r="2132">
      <c r="A2132" s="10"/>
      <c r="B2132" s="11"/>
      <c r="C2132" s="11"/>
      <c r="D2132" s="11"/>
      <c r="E2132" s="12"/>
    </row>
    <row r="2133">
      <c r="A2133" s="13">
        <v>45985.0</v>
      </c>
      <c r="B2133" s="6"/>
      <c r="C2133" s="50" t="s">
        <v>2527</v>
      </c>
      <c r="D2133" s="15">
        <v>45991.0</v>
      </c>
      <c r="E2133" s="7"/>
    </row>
    <row r="2134">
      <c r="A2134" s="10"/>
      <c r="B2134" s="11"/>
      <c r="C2134" s="16"/>
      <c r="D2134" s="11"/>
      <c r="E2134" s="12"/>
    </row>
    <row r="2135">
      <c r="A2135" s="51" t="s">
        <v>3211</v>
      </c>
      <c r="B2135" s="7"/>
      <c r="C2135" s="16"/>
      <c r="D2135" s="52" t="s">
        <v>3212</v>
      </c>
      <c r="E2135" s="7"/>
    </row>
    <row r="2136">
      <c r="A2136" s="10"/>
      <c r="B2136" s="12"/>
      <c r="C2136" s="16"/>
      <c r="D2136" s="11"/>
      <c r="E2136" s="12"/>
    </row>
    <row r="2137">
      <c r="A2137" s="19" t="s">
        <v>2528</v>
      </c>
      <c r="B2137" s="6"/>
      <c r="C2137" s="6"/>
      <c r="D2137" s="6"/>
      <c r="E2137" s="7"/>
    </row>
    <row r="2138">
      <c r="A2138" s="20" t="s">
        <v>2529</v>
      </c>
      <c r="B2138" s="21" t="s">
        <v>2530</v>
      </c>
      <c r="C2138" s="22" t="s">
        <v>2531</v>
      </c>
      <c r="D2138" s="21" t="s">
        <v>2532</v>
      </c>
      <c r="E2138" s="23" t="s">
        <v>13</v>
      </c>
    </row>
    <row r="2139">
      <c r="A2139" s="53" t="s">
        <v>2533</v>
      </c>
      <c r="B2139" s="25">
        <v>33277.0</v>
      </c>
      <c r="C2139" s="26">
        <v>33280.0</v>
      </c>
      <c r="D2139" s="27">
        <v>3.0</v>
      </c>
      <c r="E2139" s="28"/>
    </row>
    <row r="2140">
      <c r="A2140" s="53" t="s">
        <v>2535</v>
      </c>
      <c r="B2140" s="29">
        <v>19527.0</v>
      </c>
      <c r="C2140" s="26">
        <v>19527.0</v>
      </c>
      <c r="D2140" s="27">
        <v>0.0</v>
      </c>
      <c r="E2140" s="28"/>
    </row>
    <row r="2141">
      <c r="A2141" s="53" t="s">
        <v>2536</v>
      </c>
      <c r="B2141" s="29">
        <v>0.0</v>
      </c>
      <c r="C2141" s="26"/>
      <c r="D2141" s="27">
        <v>0.0</v>
      </c>
      <c r="E2141" s="40"/>
    </row>
    <row r="2142">
      <c r="A2142" s="53" t="s">
        <v>2538</v>
      </c>
      <c r="B2142" s="29">
        <v>2829.0</v>
      </c>
      <c r="C2142" s="26">
        <v>2829.0</v>
      </c>
      <c r="D2142" s="27">
        <v>0.0</v>
      </c>
      <c r="E2142" s="40"/>
    </row>
    <row r="2143">
      <c r="A2143" s="31" t="s">
        <v>2540</v>
      </c>
      <c r="B2143" s="29">
        <v>0.0</v>
      </c>
      <c r="C2143" s="26"/>
      <c r="D2143" s="27">
        <v>0.0</v>
      </c>
      <c r="E2143" s="28"/>
    </row>
    <row r="2144">
      <c r="A2144" s="31" t="s">
        <v>2541</v>
      </c>
      <c r="B2144" s="29">
        <v>0.0</v>
      </c>
      <c r="C2144" s="26"/>
      <c r="D2144" s="27">
        <v>0.0</v>
      </c>
      <c r="E2144" s="48"/>
    </row>
    <row r="2145">
      <c r="A2145" s="31" t="s">
        <v>2543</v>
      </c>
      <c r="B2145" s="29">
        <v>401.0</v>
      </c>
      <c r="C2145" s="26">
        <v>401.0</v>
      </c>
      <c r="D2145" s="27">
        <v>0.0</v>
      </c>
      <c r="E2145" s="28" t="s">
        <v>6131</v>
      </c>
    </row>
    <row r="2146">
      <c r="A2146" s="31" t="s">
        <v>2545</v>
      </c>
      <c r="B2146" s="29">
        <v>600.0</v>
      </c>
      <c r="C2146" s="26">
        <v>600.0</v>
      </c>
      <c r="D2146" s="27">
        <v>0.0</v>
      </c>
      <c r="E2146" s="48"/>
    </row>
    <row r="2147">
      <c r="A2147" s="54" t="s">
        <v>2546</v>
      </c>
      <c r="B2147" s="29">
        <v>118509.0</v>
      </c>
      <c r="C2147" s="29">
        <v>118509.0</v>
      </c>
      <c r="D2147" s="27">
        <v>0.0</v>
      </c>
      <c r="E2147" s="40"/>
    </row>
    <row r="2148">
      <c r="A2148" s="54" t="s">
        <v>2547</v>
      </c>
      <c r="B2148" s="29">
        <v>29487.0</v>
      </c>
      <c r="C2148" s="55">
        <v>29487.0</v>
      </c>
      <c r="D2148" s="27">
        <v>0.0</v>
      </c>
      <c r="E2148" s="40"/>
    </row>
    <row r="2149">
      <c r="A2149" s="54" t="s">
        <v>2548</v>
      </c>
      <c r="B2149" s="29">
        <v>83272.0</v>
      </c>
      <c r="C2149" s="55">
        <v>83008.0</v>
      </c>
      <c r="D2149" s="27">
        <v>-264.0</v>
      </c>
      <c r="E2149" s="40"/>
    </row>
    <row r="2150">
      <c r="A2150" s="54" t="s">
        <v>2549</v>
      </c>
      <c r="B2150" s="29">
        <v>59965.0</v>
      </c>
      <c r="C2150" s="55">
        <v>59965.0</v>
      </c>
      <c r="D2150" s="27">
        <v>0.0</v>
      </c>
      <c r="E2150" s="40"/>
    </row>
    <row r="2151">
      <c r="A2151" s="54" t="s">
        <v>2551</v>
      </c>
      <c r="B2151" s="29">
        <v>2638.0</v>
      </c>
      <c r="C2151" s="55">
        <v>2638.0</v>
      </c>
      <c r="D2151" s="27">
        <v>0.0</v>
      </c>
      <c r="E2151" s="40"/>
    </row>
    <row r="2152">
      <c r="A2152" s="54" t="s">
        <v>2552</v>
      </c>
      <c r="B2152" s="29">
        <v>13863.0</v>
      </c>
      <c r="C2152" s="55">
        <v>13863.0</v>
      </c>
      <c r="D2152" s="27">
        <v>0.0</v>
      </c>
      <c r="E2152" s="40"/>
    </row>
    <row r="2153">
      <c r="A2153" s="35" t="s">
        <v>2553</v>
      </c>
      <c r="B2153" s="29">
        <v>350504.5</v>
      </c>
      <c r="C2153" s="55">
        <v>350240.5</v>
      </c>
      <c r="D2153" s="27">
        <v>-264.0</v>
      </c>
      <c r="E2153" s="40"/>
    </row>
    <row r="2154">
      <c r="A2154" s="36" t="s">
        <v>2554</v>
      </c>
      <c r="B2154" s="41">
        <v>0.5</v>
      </c>
      <c r="C2154" s="58">
        <v>3.5</v>
      </c>
      <c r="D2154" s="59">
        <v>3.0</v>
      </c>
      <c r="E2154" s="44"/>
    </row>
    <row r="2155">
      <c r="A2155" s="39"/>
      <c r="B2155" s="60"/>
      <c r="C2155" s="61"/>
      <c r="D2155" s="62"/>
      <c r="E2155" s="63"/>
    </row>
    <row r="2156">
      <c r="A2156" s="39"/>
      <c r="B2156" s="60"/>
      <c r="C2156" s="61"/>
      <c r="D2156" s="62"/>
      <c r="E2156" s="63"/>
    </row>
    <row r="2157">
      <c r="A2157" s="5" t="s">
        <v>3208</v>
      </c>
      <c r="B2157" s="6"/>
      <c r="C2157" s="6"/>
      <c r="D2157" s="6"/>
      <c r="E2157" s="7"/>
    </row>
    <row r="2158">
      <c r="A2158" s="10"/>
      <c r="B2158" s="11"/>
      <c r="C2158" s="11"/>
      <c r="D2158" s="11"/>
      <c r="E2158" s="12"/>
    </row>
    <row r="2159">
      <c r="A2159" s="5" t="s">
        <v>2526</v>
      </c>
      <c r="B2159" s="6"/>
      <c r="C2159" s="6"/>
      <c r="D2159" s="6"/>
      <c r="E2159" s="7"/>
    </row>
    <row r="2160">
      <c r="A2160" s="10"/>
      <c r="B2160" s="11"/>
      <c r="C2160" s="11"/>
      <c r="D2160" s="11"/>
      <c r="E2160" s="12"/>
    </row>
    <row r="2161">
      <c r="A2161" s="13">
        <v>45992.0</v>
      </c>
      <c r="B2161" s="6"/>
      <c r="C2161" s="50" t="s">
        <v>2527</v>
      </c>
      <c r="D2161" s="15">
        <v>45998.0</v>
      </c>
      <c r="E2161" s="7"/>
    </row>
    <row r="2162">
      <c r="A2162" s="10"/>
      <c r="B2162" s="11"/>
      <c r="C2162" s="16"/>
      <c r="D2162" s="11"/>
      <c r="E2162" s="12"/>
    </row>
    <row r="2163">
      <c r="A2163" s="51" t="s">
        <v>3211</v>
      </c>
      <c r="B2163" s="7"/>
      <c r="C2163" s="16"/>
      <c r="D2163" s="52" t="s">
        <v>3212</v>
      </c>
      <c r="E2163" s="7"/>
    </row>
    <row r="2164">
      <c r="A2164" s="10"/>
      <c r="B2164" s="12"/>
      <c r="C2164" s="16"/>
      <c r="D2164" s="11"/>
      <c r="E2164" s="12"/>
    </row>
    <row r="2165">
      <c r="A2165" s="19" t="s">
        <v>2528</v>
      </c>
      <c r="B2165" s="6"/>
      <c r="C2165" s="6"/>
      <c r="D2165" s="6"/>
      <c r="E2165" s="7"/>
    </row>
    <row r="2166">
      <c r="A2166" s="20" t="s">
        <v>2529</v>
      </c>
      <c r="B2166" s="21" t="s">
        <v>2530</v>
      </c>
      <c r="C2166" s="22" t="s">
        <v>2531</v>
      </c>
      <c r="D2166" s="21" t="s">
        <v>2532</v>
      </c>
      <c r="E2166" s="23" t="s">
        <v>13</v>
      </c>
    </row>
    <row r="2167">
      <c r="A2167" s="53" t="s">
        <v>2533</v>
      </c>
      <c r="B2167" s="25">
        <v>33831.0</v>
      </c>
      <c r="C2167" s="26">
        <v>33831.0</v>
      </c>
      <c r="D2167" s="27">
        <v>0.0</v>
      </c>
      <c r="E2167" s="28"/>
    </row>
    <row r="2168">
      <c r="A2168" s="53" t="s">
        <v>2535</v>
      </c>
      <c r="B2168" s="29">
        <v>25796.0</v>
      </c>
      <c r="C2168" s="26">
        <v>25796.0</v>
      </c>
      <c r="D2168" s="27">
        <v>0.0</v>
      </c>
      <c r="E2168" s="28"/>
    </row>
    <row r="2169">
      <c r="A2169" s="53" t="s">
        <v>2536</v>
      </c>
      <c r="B2169" s="29">
        <v>0.0</v>
      </c>
      <c r="C2169" s="26"/>
      <c r="D2169" s="27">
        <v>0.0</v>
      </c>
      <c r="E2169" s="40"/>
    </row>
    <row r="2170">
      <c r="A2170" s="53" t="s">
        <v>2538</v>
      </c>
      <c r="B2170" s="29">
        <v>2337.0</v>
      </c>
      <c r="C2170" s="26">
        <v>2500.0</v>
      </c>
      <c r="D2170" s="27">
        <v>163.0</v>
      </c>
      <c r="E2170" s="40"/>
    </row>
    <row r="2171">
      <c r="A2171" s="31" t="s">
        <v>2540</v>
      </c>
      <c r="B2171" s="29">
        <v>0.0</v>
      </c>
      <c r="C2171" s="26"/>
      <c r="D2171" s="27">
        <v>0.0</v>
      </c>
      <c r="E2171" s="28"/>
    </row>
    <row r="2172">
      <c r="A2172" s="31" t="s">
        <v>2541</v>
      </c>
      <c r="B2172" s="29">
        <v>0.0</v>
      </c>
      <c r="C2172" s="26"/>
      <c r="D2172" s="27">
        <v>0.0</v>
      </c>
      <c r="E2172" s="48"/>
    </row>
    <row r="2173">
      <c r="A2173" s="31" t="s">
        <v>2543</v>
      </c>
      <c r="B2173" s="29">
        <v>2753.0</v>
      </c>
      <c r="C2173" s="26">
        <v>2753.0</v>
      </c>
      <c r="D2173" s="27">
        <v>0.0</v>
      </c>
      <c r="E2173" s="28" t="s">
        <v>3209</v>
      </c>
    </row>
    <row r="2174">
      <c r="A2174" s="31" t="s">
        <v>2545</v>
      </c>
      <c r="B2174" s="29">
        <v>1760.0</v>
      </c>
      <c r="C2174" s="26">
        <v>2080.0</v>
      </c>
      <c r="D2174" s="27">
        <v>320.0</v>
      </c>
      <c r="E2174" s="48"/>
    </row>
    <row r="2175">
      <c r="A2175" s="54" t="s">
        <v>2546</v>
      </c>
      <c r="B2175" s="29">
        <v>87812.0</v>
      </c>
      <c r="C2175" s="29">
        <v>0.0</v>
      </c>
      <c r="D2175" s="27">
        <v>-87812.0</v>
      </c>
      <c r="E2175" s="40"/>
    </row>
    <row r="2176">
      <c r="A2176" s="54" t="s">
        <v>2547</v>
      </c>
      <c r="B2176" s="29">
        <v>36863.0</v>
      </c>
      <c r="C2176" s="55">
        <v>0.0</v>
      </c>
      <c r="D2176" s="27">
        <v>-36863.0</v>
      </c>
      <c r="E2176" s="40"/>
    </row>
    <row r="2177">
      <c r="A2177" s="54" t="s">
        <v>2548</v>
      </c>
      <c r="B2177" s="29">
        <v>69202.0</v>
      </c>
      <c r="C2177" s="55">
        <v>0.0</v>
      </c>
      <c r="D2177" s="27">
        <v>-69202.0</v>
      </c>
      <c r="E2177" s="40"/>
    </row>
    <row r="2178">
      <c r="A2178" s="54" t="s">
        <v>2549</v>
      </c>
      <c r="B2178" s="29">
        <v>61954.0</v>
      </c>
      <c r="C2178" s="55">
        <v>0.0</v>
      </c>
      <c r="D2178" s="27">
        <v>-61954.0</v>
      </c>
      <c r="E2178" s="40"/>
    </row>
    <row r="2179">
      <c r="A2179" s="54" t="s">
        <v>2551</v>
      </c>
      <c r="B2179" s="29">
        <v>651.0</v>
      </c>
      <c r="C2179" s="55">
        <v>0.0</v>
      </c>
      <c r="D2179" s="27">
        <v>-651.0</v>
      </c>
      <c r="E2179" s="40"/>
    </row>
    <row r="2180">
      <c r="A2180" s="54" t="s">
        <v>2552</v>
      </c>
      <c r="B2180" s="29">
        <v>9292.0</v>
      </c>
      <c r="C2180" s="55">
        <v>0.0</v>
      </c>
      <c r="D2180" s="27">
        <v>-9292.0</v>
      </c>
      <c r="E2180" s="40"/>
    </row>
    <row r="2181">
      <c r="A2181" s="35" t="s">
        <v>2553</v>
      </c>
      <c r="B2181" s="29">
        <v>323158.5</v>
      </c>
      <c r="C2181" s="55">
        <v>0.0</v>
      </c>
      <c r="D2181" s="27">
        <v>-323158.5</v>
      </c>
      <c r="E2181" s="40"/>
    </row>
    <row r="2182">
      <c r="A2182" s="36" t="s">
        <v>2554</v>
      </c>
      <c r="B2182" s="41">
        <v>-199.5</v>
      </c>
      <c r="C2182" s="58">
        <v>66960.0</v>
      </c>
      <c r="D2182" s="59">
        <v>67159.5</v>
      </c>
      <c r="E2182" s="44"/>
    </row>
    <row r="2183">
      <c r="A2183" s="39"/>
      <c r="B2183" s="60"/>
      <c r="C2183" s="61"/>
      <c r="D2183" s="62"/>
      <c r="E2183" s="63"/>
    </row>
    <row r="2184">
      <c r="A2184" s="39"/>
      <c r="B2184" s="60"/>
      <c r="C2184" s="61"/>
      <c r="D2184" s="62"/>
      <c r="E2184" s="63"/>
    </row>
    <row r="2185">
      <c r="A2185" s="5" t="s">
        <v>3208</v>
      </c>
      <c r="B2185" s="6"/>
      <c r="C2185" s="6"/>
      <c r="D2185" s="6"/>
      <c r="E2185" s="7"/>
    </row>
    <row r="2186">
      <c r="A2186" s="10"/>
      <c r="B2186" s="11"/>
      <c r="C2186" s="11"/>
      <c r="D2186" s="11"/>
      <c r="E2186" s="12"/>
    </row>
    <row r="2187">
      <c r="A2187" s="5" t="s">
        <v>2526</v>
      </c>
      <c r="B2187" s="6"/>
      <c r="C2187" s="6"/>
      <c r="D2187" s="6"/>
      <c r="E2187" s="7"/>
    </row>
    <row r="2188">
      <c r="A2188" s="10"/>
      <c r="B2188" s="11"/>
      <c r="C2188" s="11"/>
      <c r="D2188" s="11"/>
      <c r="E2188" s="12"/>
    </row>
    <row r="2189">
      <c r="A2189" s="13">
        <v>45992.0</v>
      </c>
      <c r="B2189" s="6"/>
      <c r="C2189" s="50" t="s">
        <v>2527</v>
      </c>
      <c r="D2189" s="15">
        <v>45998.0</v>
      </c>
      <c r="E2189" s="7"/>
    </row>
    <row r="2190">
      <c r="A2190" s="10"/>
      <c r="B2190" s="11"/>
      <c r="C2190" s="16"/>
      <c r="D2190" s="11"/>
      <c r="E2190" s="12"/>
    </row>
    <row r="2191">
      <c r="A2191" s="51" t="s">
        <v>3211</v>
      </c>
      <c r="B2191" s="7"/>
      <c r="C2191" s="16"/>
      <c r="D2191" s="52" t="s">
        <v>3212</v>
      </c>
      <c r="E2191" s="7"/>
    </row>
    <row r="2192">
      <c r="A2192" s="10"/>
      <c r="B2192" s="12"/>
      <c r="C2192" s="16"/>
      <c r="D2192" s="11"/>
      <c r="E2192" s="12"/>
    </row>
    <row r="2193">
      <c r="A2193" s="19" t="s">
        <v>2528</v>
      </c>
      <c r="B2193" s="6"/>
      <c r="C2193" s="6"/>
      <c r="D2193" s="6"/>
      <c r="E2193" s="7"/>
    </row>
    <row r="2194">
      <c r="A2194" s="20" t="s">
        <v>2529</v>
      </c>
      <c r="B2194" s="21" t="s">
        <v>2530</v>
      </c>
      <c r="C2194" s="22" t="s">
        <v>2531</v>
      </c>
      <c r="D2194" s="21" t="s">
        <v>2532</v>
      </c>
      <c r="E2194" s="23" t="s">
        <v>13</v>
      </c>
    </row>
    <row r="2195">
      <c r="A2195" s="53" t="s">
        <v>2533</v>
      </c>
      <c r="B2195" s="25">
        <v>33831.0</v>
      </c>
      <c r="C2195" s="26">
        <v>33831.0</v>
      </c>
      <c r="D2195" s="27">
        <v>0.0</v>
      </c>
      <c r="E2195" s="28"/>
    </row>
    <row r="2196">
      <c r="A2196" s="53" t="s">
        <v>2535</v>
      </c>
      <c r="B2196" s="29">
        <v>25796.0</v>
      </c>
      <c r="C2196" s="26">
        <v>25796.0</v>
      </c>
      <c r="D2196" s="27">
        <v>0.0</v>
      </c>
      <c r="E2196" s="28"/>
    </row>
    <row r="2197">
      <c r="A2197" s="53" t="s">
        <v>2536</v>
      </c>
      <c r="B2197" s="29">
        <v>0.0</v>
      </c>
      <c r="C2197" s="26"/>
      <c r="D2197" s="27">
        <v>0.0</v>
      </c>
      <c r="E2197" s="40"/>
    </row>
    <row r="2198">
      <c r="A2198" s="53" t="s">
        <v>2538</v>
      </c>
      <c r="B2198" s="29">
        <v>2337.0</v>
      </c>
      <c r="C2198" s="26">
        <v>2500.0</v>
      </c>
      <c r="D2198" s="27">
        <v>163.0</v>
      </c>
      <c r="E2198" s="40"/>
    </row>
    <row r="2199">
      <c r="A2199" s="31" t="s">
        <v>2540</v>
      </c>
      <c r="B2199" s="29">
        <v>0.0</v>
      </c>
      <c r="C2199" s="26"/>
      <c r="D2199" s="27">
        <v>0.0</v>
      </c>
      <c r="E2199" s="28"/>
    </row>
    <row r="2200">
      <c r="A2200" s="31" t="s">
        <v>2541</v>
      </c>
      <c r="B2200" s="29">
        <v>0.0</v>
      </c>
      <c r="C2200" s="26"/>
      <c r="D2200" s="27">
        <v>0.0</v>
      </c>
      <c r="E2200" s="48"/>
    </row>
    <row r="2201">
      <c r="A2201" s="31" t="s">
        <v>2543</v>
      </c>
      <c r="B2201" s="29">
        <v>2753.0</v>
      </c>
      <c r="C2201" s="26">
        <v>2753.0</v>
      </c>
      <c r="D2201" s="27">
        <v>0.0</v>
      </c>
      <c r="E2201" s="28" t="s">
        <v>3209</v>
      </c>
    </row>
    <row r="2202">
      <c r="A2202" s="31" t="s">
        <v>2545</v>
      </c>
      <c r="B2202" s="29">
        <v>1760.0</v>
      </c>
      <c r="C2202" s="26">
        <v>2080.0</v>
      </c>
      <c r="D2202" s="27">
        <v>320.0</v>
      </c>
      <c r="E2202" s="48"/>
    </row>
    <row r="2203">
      <c r="A2203" s="54" t="s">
        <v>2546</v>
      </c>
      <c r="B2203" s="29">
        <v>87812.0</v>
      </c>
      <c r="C2203" s="29">
        <v>87812.0</v>
      </c>
      <c r="D2203" s="27">
        <v>0.0</v>
      </c>
      <c r="E2203" s="40"/>
    </row>
    <row r="2204">
      <c r="A2204" s="54" t="s">
        <v>2547</v>
      </c>
      <c r="B2204" s="29">
        <v>36863.0</v>
      </c>
      <c r="C2204" s="55">
        <v>36863.0</v>
      </c>
      <c r="D2204" s="27">
        <v>0.0</v>
      </c>
      <c r="E2204" s="40"/>
    </row>
    <row r="2205">
      <c r="A2205" s="54" t="s">
        <v>2548</v>
      </c>
      <c r="B2205" s="29">
        <v>69202.0</v>
      </c>
      <c r="C2205" s="55">
        <v>68560.0</v>
      </c>
      <c r="D2205" s="27">
        <v>-642.0</v>
      </c>
      <c r="E2205" s="40"/>
    </row>
    <row r="2206">
      <c r="A2206" s="54" t="s">
        <v>2549</v>
      </c>
      <c r="B2206" s="29">
        <v>61954.0</v>
      </c>
      <c r="C2206" s="55">
        <v>61954.0</v>
      </c>
      <c r="D2206" s="27">
        <v>0.0</v>
      </c>
      <c r="E2206" s="40"/>
    </row>
    <row r="2207">
      <c r="A2207" s="54" t="s">
        <v>2551</v>
      </c>
      <c r="B2207" s="29">
        <v>651.0</v>
      </c>
      <c r="C2207" s="55">
        <v>651.0</v>
      </c>
      <c r="D2207" s="27">
        <v>0.0</v>
      </c>
      <c r="E2207" s="40"/>
    </row>
    <row r="2208">
      <c r="A2208" s="54" t="s">
        <v>2552</v>
      </c>
      <c r="B2208" s="29">
        <v>9292.0</v>
      </c>
      <c r="C2208" s="55">
        <v>9292.0</v>
      </c>
      <c r="D2208" s="27">
        <v>0.0</v>
      </c>
      <c r="E2208" s="40"/>
    </row>
    <row r="2209">
      <c r="A2209" s="35" t="s">
        <v>2553</v>
      </c>
      <c r="B2209" s="29">
        <v>323158.5</v>
      </c>
      <c r="C2209" s="55">
        <v>322516.5</v>
      </c>
      <c r="D2209" s="27">
        <v>-642.0</v>
      </c>
      <c r="E2209" s="40"/>
    </row>
    <row r="2210">
      <c r="A2210" s="36" t="s">
        <v>2554</v>
      </c>
      <c r="B2210" s="41">
        <v>-199.5</v>
      </c>
      <c r="C2210" s="58">
        <v>283.5</v>
      </c>
      <c r="D2210" s="59">
        <v>483.0</v>
      </c>
      <c r="E2210" s="44"/>
    </row>
    <row r="2211">
      <c r="A2211" s="39"/>
      <c r="B2211" s="60"/>
      <c r="C2211" s="61"/>
      <c r="D2211" s="62"/>
      <c r="E2211" s="63"/>
    </row>
    <row r="2212">
      <c r="A2212" s="39"/>
      <c r="B2212" s="60"/>
      <c r="C2212" s="61"/>
      <c r="D2212" s="62"/>
      <c r="E2212" s="63"/>
    </row>
    <row r="2213">
      <c r="A2213" s="39"/>
      <c r="B2213" s="60"/>
      <c r="C2213" s="61"/>
      <c r="D2213" s="62"/>
      <c r="E2213" s="63"/>
    </row>
    <row r="2214">
      <c r="A2214" s="39"/>
      <c r="B2214" s="60"/>
      <c r="C2214" s="61"/>
      <c r="D2214" s="62"/>
      <c r="E2214" s="63"/>
    </row>
    <row r="2215">
      <c r="A2215" s="39"/>
      <c r="B2215" s="60"/>
      <c r="C2215" s="61"/>
      <c r="D2215" s="62"/>
      <c r="E2215" s="63"/>
    </row>
    <row r="2216">
      <c r="A2216" s="39"/>
      <c r="B2216" s="60"/>
      <c r="C2216" s="61"/>
      <c r="D2216" s="62"/>
      <c r="E2216" s="63"/>
    </row>
    <row r="2217">
      <c r="A2217" s="39"/>
      <c r="B2217" s="60"/>
      <c r="C2217" s="61"/>
      <c r="D2217" s="62"/>
      <c r="E2217" s="63"/>
    </row>
    <row r="2218">
      <c r="A2218" s="39"/>
      <c r="B2218" s="60"/>
      <c r="C2218" s="61"/>
      <c r="D2218" s="62"/>
      <c r="E2218" s="63"/>
    </row>
    <row r="2219">
      <c r="A2219" s="39"/>
      <c r="B2219" s="60"/>
      <c r="C2219" s="61"/>
      <c r="D2219" s="62"/>
      <c r="E2219" s="63"/>
    </row>
    <row r="2220">
      <c r="A2220" s="39"/>
      <c r="B2220" s="60"/>
      <c r="C2220" s="61"/>
      <c r="D2220" s="62"/>
      <c r="E2220" s="63"/>
    </row>
    <row r="2221">
      <c r="A2221" s="39"/>
      <c r="B2221" s="60"/>
      <c r="C2221" s="61"/>
      <c r="D2221" s="62"/>
      <c r="E2221" s="63"/>
    </row>
    <row r="2222">
      <c r="A2222" s="39"/>
      <c r="B2222" s="60"/>
      <c r="C2222" s="61"/>
      <c r="D2222" s="62"/>
      <c r="E2222" s="63"/>
    </row>
    <row r="2223">
      <c r="A2223" s="39"/>
      <c r="B2223" s="60"/>
      <c r="C2223" s="61"/>
      <c r="D2223" s="62"/>
      <c r="E2223" s="63"/>
    </row>
    <row r="2224">
      <c r="A2224" s="39"/>
      <c r="B2224" s="60"/>
      <c r="C2224" s="61"/>
      <c r="D2224" s="62"/>
      <c r="E2224" s="63"/>
    </row>
  </sheetData>
  <mergeCells count="632"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6 B2014:C2016 C2021:D2024 B2026:D2044 C2049:D2052 B2054:D2072 C2077:D2080 B2082:D2100 C2105:D2108 B2110:D2128 C2133:D2136 B2138:D2156 C2161:D2164 B2166:D2184 C2189:D2190 C2191:D2192 B2194:D2224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">
    <cfRule type="cellIs" dxfId="1" priority="3" operator="notEqual">
      <formula>"Neděle"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3210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2526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2527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2528</v>
      </c>
      <c r="B9" s="6"/>
      <c r="C9" s="6"/>
      <c r="D9" s="6"/>
      <c r="E9" s="7"/>
    </row>
    <row r="10" hidden="1">
      <c r="A10" s="20" t="s">
        <v>2529</v>
      </c>
      <c r="B10" s="21" t="s">
        <v>2530</v>
      </c>
      <c r="C10" s="22" t="s">
        <v>2531</v>
      </c>
      <c r="D10" s="21" t="s">
        <v>2532</v>
      </c>
      <c r="E10" s="23" t="s">
        <v>13</v>
      </c>
    </row>
    <row r="11" hidden="1">
      <c r="A11" s="24" t="s">
        <v>2533</v>
      </c>
      <c r="B11" s="25">
        <v>0.0</v>
      </c>
      <c r="C11" s="26">
        <v>837.0</v>
      </c>
      <c r="D11" s="27">
        <f t="shared" ref="D11:D26" si="1">C11-B11</f>
        <v>837</v>
      </c>
      <c r="E11" s="40"/>
    </row>
    <row r="12" hidden="1">
      <c r="A12" s="24" t="s">
        <v>2535</v>
      </c>
      <c r="B12" s="29">
        <v>872.0</v>
      </c>
      <c r="C12" s="26">
        <v>872.0</v>
      </c>
      <c r="D12" s="27">
        <f t="shared" si="1"/>
        <v>0</v>
      </c>
      <c r="E12" s="40"/>
    </row>
    <row r="13" hidden="1">
      <c r="A13" s="24" t="s">
        <v>2536</v>
      </c>
      <c r="B13" s="29">
        <v>0.0</v>
      </c>
      <c r="C13" s="26"/>
      <c r="D13" s="27">
        <f t="shared" si="1"/>
        <v>0</v>
      </c>
      <c r="E13" s="40"/>
    </row>
    <row r="14" hidden="1">
      <c r="A14" s="24" t="s">
        <v>2538</v>
      </c>
      <c r="B14" s="29">
        <v>0.0</v>
      </c>
      <c r="C14" s="26"/>
      <c r="D14" s="27">
        <f t="shared" si="1"/>
        <v>0</v>
      </c>
      <c r="E14" s="40"/>
    </row>
    <row r="15" hidden="1">
      <c r="A15" s="30" t="s">
        <v>2540</v>
      </c>
      <c r="B15" s="29">
        <v>0.0</v>
      </c>
      <c r="C15" s="26"/>
      <c r="D15" s="27">
        <f t="shared" si="1"/>
        <v>0</v>
      </c>
      <c r="E15" s="40"/>
    </row>
    <row r="16" hidden="1">
      <c r="A16" s="30" t="s">
        <v>2541</v>
      </c>
      <c r="B16" s="29">
        <v>0.0</v>
      </c>
      <c r="C16" s="26"/>
      <c r="D16" s="27">
        <f t="shared" si="1"/>
        <v>0</v>
      </c>
      <c r="E16" s="40"/>
    </row>
    <row r="17" hidden="1">
      <c r="A17" s="30" t="s">
        <v>2543</v>
      </c>
      <c r="B17" s="29">
        <v>0.0</v>
      </c>
      <c r="C17" s="56"/>
      <c r="D17" s="27">
        <f t="shared" si="1"/>
        <v>0</v>
      </c>
      <c r="E17" s="40"/>
    </row>
    <row r="18" hidden="1">
      <c r="A18" s="31" t="s">
        <v>2545</v>
      </c>
      <c r="B18" s="29">
        <v>0.0</v>
      </c>
      <c r="C18" s="26"/>
      <c r="D18" s="27">
        <f t="shared" si="1"/>
        <v>0</v>
      </c>
      <c r="E18" s="40"/>
    </row>
    <row r="19" hidden="1">
      <c r="A19" s="32" t="s">
        <v>2546</v>
      </c>
      <c r="B19" s="29">
        <v>4111.0</v>
      </c>
      <c r="C19" s="33">
        <f t="array" ref="C19">SUMIFS(INDIRECT(A1 &amp; " Restia!C:C"), INDIRECT(A1 &amp; " Restia!A:A"), A19, INDIRECT(A1 &amp; " Restia!B:B"), "&lt;&gt;canceled")</f>
        <v>90106</v>
      </c>
      <c r="D19" s="27">
        <f t="shared" si="1"/>
        <v>85995</v>
      </c>
      <c r="E19" s="40"/>
    </row>
    <row r="20" hidden="1">
      <c r="A20" s="32" t="s">
        <v>2547</v>
      </c>
      <c r="B20" s="29">
        <v>2460.0</v>
      </c>
      <c r="C20" s="9">
        <f t="array" ref="C20">SUMIFS( INDIRECT(A1 &amp; " Restia!C:C"), INDIRECT(A1 &amp; " Restia!A:A"), A20, INDIRECT(A1 &amp; " Restia!B:B"), "&lt;&gt;canceled" )</f>
        <v>22590</v>
      </c>
      <c r="D20" s="27">
        <f t="shared" si="1"/>
        <v>20130</v>
      </c>
      <c r="E20" s="40"/>
    </row>
    <row r="21" hidden="1">
      <c r="A21" s="32" t="s">
        <v>2548</v>
      </c>
      <c r="B21" s="29">
        <v>7640.5</v>
      </c>
      <c r="C21" s="9">
        <f t="array" ref="C21">SUMIFS( INDIRECT(A1 &amp; " Restia!C:C"), INDIRECT(A1 &amp; " Restia!A:A"), "damejidlo", INDIRECT(A1 &amp; " Restia!G:G"), "online", INDIRECT(A1 &amp; " Restia!B:B"), "&lt;&gt;canceled" )</f>
        <v>52733</v>
      </c>
      <c r="D21" s="27">
        <f t="shared" si="1"/>
        <v>45092.5</v>
      </c>
      <c r="E21" s="40"/>
    </row>
    <row r="22" hidden="1">
      <c r="A22" s="32" t="s">
        <v>2549</v>
      </c>
      <c r="B22" s="29">
        <v>4057.0</v>
      </c>
      <c r="C22" s="9">
        <f t="array" ref="C22">SUMIFS( INDIRECT(A1 &amp; " Restia!C:C"), INDIRECT(A1 &amp; " Restia!A:A"), "generic", INDIRECT(A1 &amp; " Restia!G:G"), "online", INDIRECT(A1 &amp; " Restia!B:B"), "&lt;&gt;canceled" )</f>
        <v>36367</v>
      </c>
      <c r="D22" s="27">
        <f t="shared" si="1"/>
        <v>32310</v>
      </c>
      <c r="E22" s="40"/>
    </row>
    <row r="23" hidden="1">
      <c r="A23" s="32" t="s">
        <v>2551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7">
        <f t="shared" si="1"/>
        <v>0</v>
      </c>
      <c r="E23" s="40"/>
    </row>
    <row r="24" hidden="1">
      <c r="A24" s="32" t="s">
        <v>2552</v>
      </c>
      <c r="B24" s="29">
        <v>0.0</v>
      </c>
      <c r="C24" s="9">
        <f t="array" ref="C24">SUMIFS( INDIRECT(A1 &amp; " Restia!C:C"), INDIRECT(A1 &amp; " Restia!A:A"), "damejidlo", INDIRECT(A1 &amp; " Restia!G:G"), "cash", INDIRECT(A1 &amp; " Restia!B:B"), "&lt;&gt;canceled")</f>
        <v>0</v>
      </c>
      <c r="D24" s="27">
        <f t="shared" si="1"/>
        <v>0</v>
      </c>
      <c r="E24" s="40"/>
    </row>
    <row r="25" hidden="1">
      <c r="A25" s="35" t="s">
        <v>2553</v>
      </c>
      <c r="B25" s="29">
        <v>19977.0</v>
      </c>
      <c r="C25" s="9">
        <f t="array" ref="C25">SUM(INDIRECT(A1 &amp; " Restia!C:C")) - SUMIFS(INDIRECT(A1 &amp; " Restia!C:C"), INDIRECT(A1 &amp; " Restia!B:B"), "canceled")</f>
        <v>228314.5</v>
      </c>
      <c r="D25" s="27">
        <f t="shared" si="1"/>
        <v>208337.5</v>
      </c>
      <c r="E25" s="40"/>
    </row>
    <row r="26" hidden="1">
      <c r="A26" s="36" t="s">
        <v>2554</v>
      </c>
      <c r="B26" s="41">
        <v>-836.5</v>
      </c>
      <c r="C26" s="42">
        <f>sum(C11:C23)-C25</f>
        <v>-24809.5</v>
      </c>
      <c r="D26" s="43">
        <f t="shared" si="1"/>
        <v>-23973</v>
      </c>
      <c r="E26" s="44"/>
    </row>
    <row r="27" hidden="1"/>
    <row r="28" hidden="1"/>
    <row r="29" hidden="1">
      <c r="A29" s="5" t="s">
        <v>3210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2526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2527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2528</v>
      </c>
      <c r="B37" s="6"/>
      <c r="C37" s="6"/>
      <c r="D37" s="6"/>
      <c r="E37" s="7"/>
    </row>
    <row r="38" hidden="1">
      <c r="A38" s="20" t="s">
        <v>2529</v>
      </c>
      <c r="B38" s="21" t="s">
        <v>2530</v>
      </c>
      <c r="C38" s="22" t="s">
        <v>2531</v>
      </c>
      <c r="D38" s="21" t="s">
        <v>2532</v>
      </c>
      <c r="E38" s="23" t="s">
        <v>13</v>
      </c>
    </row>
    <row r="39" hidden="1">
      <c r="A39" s="24" t="s">
        <v>2533</v>
      </c>
      <c r="B39" s="25">
        <v>2048.0</v>
      </c>
      <c r="C39" s="26">
        <f>(2000*2)+(20*3)+(10*1)+(1*1)</f>
        <v>4071</v>
      </c>
      <c r="D39" s="27">
        <f t="shared" ref="D39:D54" si="2">C39-B39</f>
        <v>2023</v>
      </c>
      <c r="E39" s="40"/>
    </row>
    <row r="40" hidden="1">
      <c r="A40" s="24" t="s">
        <v>2535</v>
      </c>
      <c r="B40" s="29">
        <v>12841.0</v>
      </c>
      <c r="C40" s="26">
        <f>1394+2029+2318+764+906+1810</f>
        <v>9221</v>
      </c>
      <c r="D40" s="27">
        <f t="shared" si="2"/>
        <v>-3620</v>
      </c>
      <c r="E40" s="48" t="s">
        <v>6132</v>
      </c>
    </row>
    <row r="41" hidden="1">
      <c r="A41" s="24" t="s">
        <v>2536</v>
      </c>
      <c r="B41" s="29">
        <v>0.0</v>
      </c>
      <c r="C41" s="26"/>
      <c r="D41" s="27">
        <f t="shared" si="2"/>
        <v>0</v>
      </c>
      <c r="E41" s="40"/>
    </row>
    <row r="42" hidden="1">
      <c r="A42" s="24" t="s">
        <v>2538</v>
      </c>
      <c r="B42" s="29">
        <v>0.0</v>
      </c>
      <c r="C42" s="26"/>
      <c r="D42" s="27">
        <f t="shared" si="2"/>
        <v>0</v>
      </c>
      <c r="E42" s="40"/>
    </row>
    <row r="43" hidden="1">
      <c r="A43" s="30" t="s">
        <v>2540</v>
      </c>
      <c r="B43" s="29">
        <v>0.0</v>
      </c>
      <c r="C43" s="26"/>
      <c r="D43" s="27">
        <f t="shared" si="2"/>
        <v>0</v>
      </c>
      <c r="E43" s="40"/>
    </row>
    <row r="44" hidden="1">
      <c r="A44" s="30" t="s">
        <v>2541</v>
      </c>
      <c r="B44" s="29">
        <v>0.0</v>
      </c>
      <c r="C44" s="26"/>
      <c r="D44" s="27">
        <f t="shared" si="2"/>
        <v>0</v>
      </c>
      <c r="E44" s="40"/>
    </row>
    <row r="45" hidden="1">
      <c r="A45" s="30" t="s">
        <v>2543</v>
      </c>
      <c r="B45" s="29">
        <v>0.0</v>
      </c>
      <c r="C45" s="56"/>
      <c r="D45" s="27">
        <f t="shared" si="2"/>
        <v>0</v>
      </c>
      <c r="E45" s="40"/>
    </row>
    <row r="46" hidden="1">
      <c r="A46" s="31" t="s">
        <v>2545</v>
      </c>
      <c r="B46" s="29">
        <v>0.0</v>
      </c>
      <c r="C46" s="26"/>
      <c r="D46" s="27">
        <f t="shared" si="2"/>
        <v>0</v>
      </c>
      <c r="E46" s="40"/>
    </row>
    <row r="47" hidden="1">
      <c r="A47" s="32" t="s">
        <v>2546</v>
      </c>
      <c r="B47" s="29">
        <v>32077.0</v>
      </c>
      <c r="C47" s="33">
        <f t="array" ref="C47">SUMIFS(INDIRECT(A29 &amp; " Restia!C:C"), INDIRECT(A29 &amp; " Restia!A:A"), A47, INDIRECT(A29 &amp; " Restia!B:B"), "&lt;&gt;canceled")</f>
        <v>90106</v>
      </c>
      <c r="D47" s="27">
        <f t="shared" si="2"/>
        <v>58029</v>
      </c>
      <c r="E47" s="40"/>
    </row>
    <row r="48" hidden="1">
      <c r="A48" s="32" t="s">
        <v>2547</v>
      </c>
      <c r="B48" s="29">
        <v>14532.0</v>
      </c>
      <c r="C48" s="9">
        <f t="array" ref="C48">SUMIFS( INDIRECT(A29 &amp; " Restia!C:C"), INDIRECT(A29 &amp; " Restia!A:A"), A48, INDIRECT(A29 &amp; " Restia!B:B"), "&lt;&gt;canceled" )</f>
        <v>22590</v>
      </c>
      <c r="D48" s="27">
        <f t="shared" si="2"/>
        <v>8058</v>
      </c>
      <c r="E48" s="40"/>
    </row>
    <row r="49" hidden="1">
      <c r="A49" s="32" t="s">
        <v>2548</v>
      </c>
      <c r="B49" s="29">
        <v>46598.5</v>
      </c>
      <c r="C49" s="9">
        <f t="array" ref="C49">SUMIFS( INDIRECT(A29 &amp; " Restia!C:C"), INDIRECT(A29 &amp; " Restia!A:A"), "damejidlo", INDIRECT(A29 &amp; " Restia!G:G"), "online", INDIRECT(A29 &amp; " Restia!B:B"), "&lt;&gt;canceled" )</f>
        <v>52733</v>
      </c>
      <c r="D49" s="27">
        <f t="shared" si="2"/>
        <v>6134.5</v>
      </c>
      <c r="E49" s="40"/>
    </row>
    <row r="50" hidden="1">
      <c r="A50" s="32" t="s">
        <v>2549</v>
      </c>
      <c r="B50" s="29">
        <v>12925.0</v>
      </c>
      <c r="C50" s="9">
        <f t="array" ref="C50">SUMIFS( INDIRECT(A29 &amp; " Restia!C:C"), INDIRECT(A29 &amp; " Restia!A:A"), "generic", INDIRECT(A29 &amp; " Restia!G:G"), "online", INDIRECT(A29 &amp; " Restia!B:B"), "&lt;&gt;canceled" )</f>
        <v>36367</v>
      </c>
      <c r="D50" s="27">
        <f t="shared" si="2"/>
        <v>23442</v>
      </c>
      <c r="E50" s="40"/>
    </row>
    <row r="51" hidden="1">
      <c r="A51" s="32" t="s">
        <v>2551</v>
      </c>
      <c r="B51" s="29">
        <v>3285.0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0</v>
      </c>
      <c r="D51" s="27">
        <f t="shared" si="2"/>
        <v>-3285</v>
      </c>
      <c r="E51" s="40"/>
    </row>
    <row r="52" hidden="1">
      <c r="A52" s="32" t="s">
        <v>2552</v>
      </c>
      <c r="B52" s="29">
        <v>0.0</v>
      </c>
      <c r="C52" s="9">
        <f t="array" ref="C52">SUMIFS( INDIRECT(A29 &amp; " Restia!C:C"), INDIRECT(A29 &amp; " Restia!A:A"), "damejidlo", INDIRECT(A29 &amp; " Restia!G:G"), "cash", INDIRECT(A29 &amp; " Restia!B:B"), "&lt;&gt;canceled")</f>
        <v>0</v>
      </c>
      <c r="D52" s="27">
        <f t="shared" si="2"/>
        <v>0</v>
      </c>
      <c r="E52" s="40"/>
    </row>
    <row r="53" hidden="1">
      <c r="A53" s="35" t="s">
        <v>2553</v>
      </c>
      <c r="B53" s="29">
        <v>126329.5</v>
      </c>
      <c r="C53" s="9">
        <f t="array" ref="C53">SUM(INDIRECT(A29 &amp; " Restia!C:C")) - SUMIFS(INDIRECT(A29 &amp; " Restia!C:C"), INDIRECT(A29 &amp; " Restia!B:B"), "canceled")</f>
        <v>228314.5</v>
      </c>
      <c r="D53" s="27">
        <f t="shared" si="2"/>
        <v>101985</v>
      </c>
      <c r="E53" s="40"/>
    </row>
    <row r="54" hidden="1">
      <c r="A54" s="36" t="s">
        <v>2554</v>
      </c>
      <c r="B54" s="41">
        <v>-2023.0</v>
      </c>
      <c r="C54" s="42">
        <f>sum(C39:C51)-C53</f>
        <v>-13226.5</v>
      </c>
      <c r="D54" s="43">
        <f t="shared" si="2"/>
        <v>-11203.5</v>
      </c>
      <c r="E54" s="44"/>
    </row>
    <row r="55" hidden="1"/>
    <row r="56" hidden="1"/>
    <row r="57" hidden="1">
      <c r="A57" s="5" t="s">
        <v>3210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2526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2527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2528</v>
      </c>
      <c r="B65" s="6"/>
      <c r="C65" s="6"/>
      <c r="D65" s="6"/>
      <c r="E65" s="7"/>
    </row>
    <row r="66" hidden="1">
      <c r="A66" s="20" t="s">
        <v>2529</v>
      </c>
      <c r="B66" s="21" t="s">
        <v>2530</v>
      </c>
      <c r="C66" s="22" t="s">
        <v>2531</v>
      </c>
      <c r="D66" s="21" t="s">
        <v>2532</v>
      </c>
      <c r="E66" s="23" t="s">
        <v>13</v>
      </c>
    </row>
    <row r="67" hidden="1">
      <c r="A67" s="24" t="s">
        <v>2533</v>
      </c>
      <c r="B67" s="25">
        <v>2529.0</v>
      </c>
      <c r="C67" s="26">
        <f>(2000*1)+(500*1)+(10*2)+(5*1)+(2*2)</f>
        <v>2529</v>
      </c>
      <c r="D67" s="27">
        <f t="shared" ref="D67:D82" si="3">C67-B67</f>
        <v>0</v>
      </c>
      <c r="E67" s="40"/>
    </row>
    <row r="68" hidden="1">
      <c r="A68" s="24" t="s">
        <v>2535</v>
      </c>
      <c r="B68" s="29">
        <v>11809.0</v>
      </c>
      <c r="C68" s="26">
        <f>805+1654+2586+249+3694+1869+952</f>
        <v>11809</v>
      </c>
      <c r="D68" s="27">
        <f t="shared" si="3"/>
        <v>0</v>
      </c>
      <c r="E68" s="48" t="s">
        <v>6133</v>
      </c>
    </row>
    <row r="69" hidden="1">
      <c r="A69" s="24" t="s">
        <v>2536</v>
      </c>
      <c r="B69" s="29">
        <v>0.0</v>
      </c>
      <c r="C69" s="26"/>
      <c r="D69" s="27">
        <f t="shared" si="3"/>
        <v>0</v>
      </c>
      <c r="E69" s="40"/>
    </row>
    <row r="70" hidden="1">
      <c r="A70" s="24" t="s">
        <v>2538</v>
      </c>
      <c r="B70" s="29">
        <v>0.0</v>
      </c>
      <c r="C70" s="26"/>
      <c r="D70" s="27">
        <f t="shared" si="3"/>
        <v>0</v>
      </c>
      <c r="E70" s="40"/>
    </row>
    <row r="71" hidden="1">
      <c r="A71" s="30" t="s">
        <v>2540</v>
      </c>
      <c r="B71" s="29">
        <v>0.0</v>
      </c>
      <c r="C71" s="26"/>
      <c r="D71" s="27">
        <f t="shared" si="3"/>
        <v>0</v>
      </c>
      <c r="E71" s="40"/>
    </row>
    <row r="72" hidden="1">
      <c r="A72" s="30" t="s">
        <v>2541</v>
      </c>
      <c r="B72" s="29">
        <v>0.0</v>
      </c>
      <c r="C72" s="26"/>
      <c r="D72" s="27">
        <f t="shared" si="3"/>
        <v>0</v>
      </c>
      <c r="E72" s="40"/>
    </row>
    <row r="73" hidden="1">
      <c r="A73" s="30" t="s">
        <v>2543</v>
      </c>
      <c r="B73" s="29">
        <v>0.0</v>
      </c>
      <c r="C73" s="56"/>
      <c r="D73" s="27">
        <f t="shared" si="3"/>
        <v>0</v>
      </c>
      <c r="E73" s="40"/>
    </row>
    <row r="74" hidden="1">
      <c r="A74" s="31" t="s">
        <v>2545</v>
      </c>
      <c r="B74" s="29">
        <v>0.0</v>
      </c>
      <c r="C74" s="26"/>
      <c r="D74" s="27">
        <f t="shared" si="3"/>
        <v>0</v>
      </c>
      <c r="E74" s="40"/>
    </row>
    <row r="75" hidden="1">
      <c r="A75" s="32" t="s">
        <v>2546</v>
      </c>
      <c r="B75" s="29">
        <v>46505.0</v>
      </c>
      <c r="C75" s="33">
        <f t="array" ref="C75">SUMIFS(INDIRECT(A57 &amp; " Restia!C:C"), INDIRECT(A57 &amp; " Restia!A:A"), A75, INDIRECT(A57 &amp; " Restia!B:B"), "&lt;&gt;canceled")</f>
        <v>90106</v>
      </c>
      <c r="D75" s="27">
        <f t="shared" si="3"/>
        <v>43601</v>
      </c>
      <c r="E75" s="40"/>
    </row>
    <row r="76" hidden="1">
      <c r="A76" s="32" t="s">
        <v>2547</v>
      </c>
      <c r="B76" s="29">
        <v>16692.0</v>
      </c>
      <c r="C76" s="9">
        <f t="array" ref="C76">SUMIFS( INDIRECT(A57 &amp; " Restia!C:C"), INDIRECT(A57 &amp; " Restia!A:A"), A76, INDIRECT(A57 &amp; " Restia!B:B"), "&lt;&gt;canceled" )</f>
        <v>22590</v>
      </c>
      <c r="D76" s="27">
        <f t="shared" si="3"/>
        <v>5898</v>
      </c>
      <c r="E76" s="40"/>
    </row>
    <row r="77" hidden="1">
      <c r="A77" s="32" t="s">
        <v>2548</v>
      </c>
      <c r="B77" s="29">
        <v>57015.0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52733</v>
      </c>
      <c r="D77" s="27">
        <f t="shared" si="3"/>
        <v>-4282</v>
      </c>
      <c r="E77" s="40"/>
    </row>
    <row r="78" hidden="1">
      <c r="A78" s="32" t="s">
        <v>2549</v>
      </c>
      <c r="B78" s="29">
        <v>19456.0</v>
      </c>
      <c r="C78" s="9">
        <f t="array" ref="C78">SUMIFS( INDIRECT(A57 &amp; " Restia!C:C"), INDIRECT(A57 &amp; " Restia!A:A"), "generic", INDIRECT(A57 &amp; " Restia!G:G"), "online", INDIRECT(A57 &amp; " Restia!B:B"), "&lt;&gt;canceled" )</f>
        <v>36367</v>
      </c>
      <c r="D78" s="27">
        <f t="shared" si="3"/>
        <v>16911</v>
      </c>
      <c r="E78" s="40"/>
    </row>
    <row r="79" hidden="1">
      <c r="A79" s="32" t="s">
        <v>2551</v>
      </c>
      <c r="B79" s="29">
        <v>6390.0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0</v>
      </c>
      <c r="D79" s="27">
        <f t="shared" si="3"/>
        <v>-6390</v>
      </c>
      <c r="E79" s="40"/>
    </row>
    <row r="80" hidden="1">
      <c r="A80" s="32" t="s">
        <v>2552</v>
      </c>
      <c r="B80" s="29">
        <v>0.0</v>
      </c>
      <c r="C80" s="9">
        <f t="array" ref="C80">SUMIFS( INDIRECT(A57 &amp; " Restia!C:C"), INDIRECT(A57 &amp; " Restia!A:A"), "damejidlo", INDIRECT(A57 &amp; " Restia!G:G"), "cash", INDIRECT(A57 &amp; " Restia!B:B"), "&lt;&gt;canceled")</f>
        <v>0</v>
      </c>
      <c r="D80" s="27">
        <f t="shared" si="3"/>
        <v>0</v>
      </c>
      <c r="E80" s="40"/>
    </row>
    <row r="81" hidden="1">
      <c r="A81" s="35" t="s">
        <v>2553</v>
      </c>
      <c r="B81" s="29">
        <v>160391.5</v>
      </c>
      <c r="C81" s="9">
        <f t="array" ref="C81">SUM(INDIRECT(A57 &amp; " Restia!C:C")) - SUMIFS(INDIRECT(A57 &amp; " Restia!C:C"), INDIRECT(A57 &amp; " Restia!B:B"), "canceled")</f>
        <v>228314.5</v>
      </c>
      <c r="D81" s="27">
        <f t="shared" si="3"/>
        <v>67923</v>
      </c>
      <c r="E81" s="40"/>
    </row>
    <row r="82" hidden="1">
      <c r="A82" s="36" t="s">
        <v>2554</v>
      </c>
      <c r="B82" s="41">
        <v>4.5</v>
      </c>
      <c r="C82" s="49">
        <f>sum(C67:C79)-C81</f>
        <v>-12180.5</v>
      </c>
      <c r="D82" s="43">
        <f t="shared" si="3"/>
        <v>-12185</v>
      </c>
      <c r="E82" s="44"/>
    </row>
    <row r="83" hidden="1"/>
    <row r="84" hidden="1"/>
    <row r="85" hidden="1">
      <c r="A85" s="5" t="s">
        <v>3210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2526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2527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2528</v>
      </c>
      <c r="B93" s="6"/>
      <c r="C93" s="6"/>
      <c r="D93" s="6"/>
      <c r="E93" s="7"/>
    </row>
    <row r="94" hidden="1">
      <c r="A94" s="20" t="s">
        <v>2529</v>
      </c>
      <c r="B94" s="21" t="s">
        <v>2530</v>
      </c>
      <c r="C94" s="22" t="s">
        <v>2531</v>
      </c>
      <c r="D94" s="21" t="s">
        <v>2532</v>
      </c>
      <c r="E94" s="23" t="s">
        <v>13</v>
      </c>
    </row>
    <row r="95" hidden="1">
      <c r="A95" s="24" t="s">
        <v>2533</v>
      </c>
      <c r="B95" s="25">
        <v>3855.0</v>
      </c>
      <c r="C95" s="26">
        <f>(2000*1)+(1000*1)+(500*1)+(200*1)+(100*1)+(10*5)+(5*1)+(2*0)</f>
        <v>3855</v>
      </c>
      <c r="D95" s="27">
        <f t="shared" ref="D95:D110" si="4">C95-B95</f>
        <v>0</v>
      </c>
      <c r="E95" s="40"/>
    </row>
    <row r="96" hidden="1">
      <c r="A96" s="24" t="s">
        <v>2535</v>
      </c>
      <c r="B96" s="29">
        <v>15440.0</v>
      </c>
      <c r="C96" s="26">
        <f>1943+2493+2493+1367+1490+3891+1763</f>
        <v>15440</v>
      </c>
      <c r="D96" s="27">
        <f t="shared" si="4"/>
        <v>0</v>
      </c>
      <c r="E96" s="48"/>
    </row>
    <row r="97" hidden="1">
      <c r="A97" s="24" t="s">
        <v>2536</v>
      </c>
      <c r="B97" s="29">
        <v>0.0</v>
      </c>
      <c r="C97" s="26"/>
      <c r="D97" s="27">
        <f t="shared" si="4"/>
        <v>0</v>
      </c>
      <c r="E97" s="40"/>
    </row>
    <row r="98" hidden="1">
      <c r="A98" s="24" t="s">
        <v>2538</v>
      </c>
      <c r="B98" s="29">
        <v>0.0</v>
      </c>
      <c r="C98" s="26"/>
      <c r="D98" s="27">
        <f t="shared" si="4"/>
        <v>0</v>
      </c>
      <c r="E98" s="40"/>
    </row>
    <row r="99" hidden="1">
      <c r="A99" s="30" t="s">
        <v>2540</v>
      </c>
      <c r="B99" s="29">
        <v>0.0</v>
      </c>
      <c r="C99" s="26"/>
      <c r="D99" s="27">
        <f t="shared" si="4"/>
        <v>0</v>
      </c>
      <c r="E99" s="40"/>
    </row>
    <row r="100" hidden="1">
      <c r="A100" s="30" t="s">
        <v>2541</v>
      </c>
      <c r="B100" s="29">
        <v>0.0</v>
      </c>
      <c r="C100" s="26"/>
      <c r="D100" s="27">
        <f t="shared" si="4"/>
        <v>0</v>
      </c>
      <c r="E100" s="40"/>
    </row>
    <row r="101" hidden="1">
      <c r="A101" s="30" t="s">
        <v>2543</v>
      </c>
      <c r="B101" s="29">
        <v>0.0</v>
      </c>
      <c r="C101" s="56"/>
      <c r="D101" s="27">
        <f t="shared" si="4"/>
        <v>0</v>
      </c>
      <c r="E101" s="40"/>
    </row>
    <row r="102" hidden="1">
      <c r="A102" s="31" t="s">
        <v>2545</v>
      </c>
      <c r="B102" s="29">
        <v>0.0</v>
      </c>
      <c r="C102" s="26"/>
      <c r="D102" s="27">
        <f t="shared" si="4"/>
        <v>0</v>
      </c>
      <c r="E102" s="40"/>
    </row>
    <row r="103" hidden="1">
      <c r="A103" s="32" t="s">
        <v>2546</v>
      </c>
      <c r="B103" s="29">
        <v>36048.0</v>
      </c>
      <c r="C103" s="33">
        <f t="array" ref="C103">SUMIFS(INDIRECT(A85 &amp; " Restia!C:C"), INDIRECT(A85 &amp; " Restia!A:A"), A103, INDIRECT(A85 &amp; " Restia!B:B"), "&lt;&gt;canceled")</f>
        <v>90106</v>
      </c>
      <c r="D103" s="27">
        <f t="shared" si="4"/>
        <v>54058</v>
      </c>
      <c r="E103" s="40"/>
    </row>
    <row r="104" hidden="1">
      <c r="A104" s="32" t="s">
        <v>2547</v>
      </c>
      <c r="B104" s="29">
        <v>19014.0</v>
      </c>
      <c r="C104" s="9">
        <f t="array" ref="C104">SUMIFS( INDIRECT(A85 &amp; " Restia!C:C"), INDIRECT(A85 &amp; " Restia!A:A"), A104, INDIRECT(A85 &amp; " Restia!B:B"), "&lt;&gt;canceled" )</f>
        <v>22590</v>
      </c>
      <c r="D104" s="27">
        <f t="shared" si="4"/>
        <v>3576</v>
      </c>
      <c r="E104" s="40"/>
    </row>
    <row r="105" hidden="1">
      <c r="A105" s="32" t="s">
        <v>2548</v>
      </c>
      <c r="B105" s="29">
        <v>51442.5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52733</v>
      </c>
      <c r="D105" s="27">
        <f t="shared" si="4"/>
        <v>1290.5</v>
      </c>
      <c r="E105" s="40"/>
    </row>
    <row r="106" hidden="1">
      <c r="A106" s="32" t="s">
        <v>2549</v>
      </c>
      <c r="B106" s="29">
        <v>13159.0</v>
      </c>
      <c r="C106" s="9">
        <f t="array" ref="C106">SUMIFS( INDIRECT(A85 &amp; " Restia!C:C"), INDIRECT(A85 &amp; " Restia!A:A"), "generic", INDIRECT(A85 &amp; " Restia!G:G"), "online", INDIRECT(A85 &amp; " Restia!B:B"), "&lt;&gt;canceled" )</f>
        <v>36367</v>
      </c>
      <c r="D106" s="27">
        <f t="shared" si="4"/>
        <v>23208</v>
      </c>
      <c r="E106" s="40"/>
    </row>
    <row r="107" hidden="1">
      <c r="A107" s="32" t="s">
        <v>2551</v>
      </c>
      <c r="B107" s="29">
        <v>6664.0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0</v>
      </c>
      <c r="D107" s="27">
        <f t="shared" si="4"/>
        <v>-6664</v>
      </c>
      <c r="E107" s="40"/>
    </row>
    <row r="108" hidden="1">
      <c r="A108" s="32" t="s">
        <v>2552</v>
      </c>
      <c r="B108" s="29">
        <v>0.0</v>
      </c>
      <c r="C108" s="9">
        <f t="array" ref="C108">SUMIFS( INDIRECT(A85 &amp; " Restia!C:C"), INDIRECT(A85 &amp; " Restia!A:A"), "damejidlo", INDIRECT(A85 &amp; " Restia!G:G"), "cash", INDIRECT(A85 &amp; " Restia!B:B"), "&lt;&gt;canceled")</f>
        <v>0</v>
      </c>
      <c r="D108" s="27">
        <f t="shared" si="4"/>
        <v>0</v>
      </c>
      <c r="E108" s="40"/>
    </row>
    <row r="109" hidden="1">
      <c r="A109" s="35" t="s">
        <v>2553</v>
      </c>
      <c r="B109" s="29">
        <v>145622.0</v>
      </c>
      <c r="C109" s="9">
        <f t="array" ref="C109">SUM(INDIRECT(A85 &amp; " Restia!C:C")) - SUMIFS(INDIRECT(A85 &amp; " Restia!C:C"), INDIRECT(A85 &amp; " Restia!B:B"), "canceled")</f>
        <v>228314.5</v>
      </c>
      <c r="D109" s="27">
        <f t="shared" si="4"/>
        <v>82692.5</v>
      </c>
      <c r="E109" s="40"/>
    </row>
    <row r="110" hidden="1">
      <c r="A110" s="36" t="s">
        <v>2554</v>
      </c>
      <c r="B110" s="41">
        <v>0.5</v>
      </c>
      <c r="C110" s="49">
        <f>sum(C95:C107)-C109</f>
        <v>-7223.5</v>
      </c>
      <c r="D110" s="43">
        <f t="shared" si="4"/>
        <v>-7224</v>
      </c>
      <c r="E110" s="44"/>
    </row>
    <row r="111" hidden="1"/>
    <row r="112" hidden="1"/>
    <row r="113" hidden="1">
      <c r="A113" s="5" t="s">
        <v>3210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2526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45551.0</v>
      </c>
      <c r="B117" s="6"/>
      <c r="C117" s="14" t="s">
        <v>2527</v>
      </c>
      <c r="D117" s="15">
        <v>45557.0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2528</v>
      </c>
      <c r="B121" s="6"/>
      <c r="C121" s="6"/>
      <c r="D121" s="6"/>
      <c r="E121" s="7"/>
    </row>
    <row r="122" hidden="1">
      <c r="A122" s="20" t="s">
        <v>2529</v>
      </c>
      <c r="B122" s="21" t="s">
        <v>2530</v>
      </c>
      <c r="C122" s="22" t="s">
        <v>2531</v>
      </c>
      <c r="D122" s="21" t="s">
        <v>2532</v>
      </c>
      <c r="E122" s="23" t="s">
        <v>13</v>
      </c>
    </row>
    <row r="123" hidden="1">
      <c r="A123" s="24" t="s">
        <v>2533</v>
      </c>
      <c r="B123" s="25">
        <v>3855.0</v>
      </c>
      <c r="C123" s="26">
        <f>(2000*1)+(1000*1)+(500*1)+(200*1)+(100*1)+(10*5)+(5*1)+(2*0)</f>
        <v>3855</v>
      </c>
      <c r="D123" s="27">
        <f t="shared" ref="D123:D138" si="5">C123-B123</f>
        <v>0</v>
      </c>
      <c r="E123" s="40"/>
    </row>
    <row r="124" hidden="1">
      <c r="A124" s="24" t="s">
        <v>2535</v>
      </c>
      <c r="B124" s="29">
        <v>15440.0</v>
      </c>
      <c r="C124" s="26">
        <f>1943+2493+2493+1367+1490+3891+1763</f>
        <v>15440</v>
      </c>
      <c r="D124" s="27">
        <f t="shared" si="5"/>
        <v>0</v>
      </c>
      <c r="E124" s="48"/>
    </row>
    <row r="125" hidden="1">
      <c r="A125" s="24" t="s">
        <v>2536</v>
      </c>
      <c r="B125" s="29">
        <v>0.0</v>
      </c>
      <c r="C125" s="26"/>
      <c r="D125" s="27">
        <f t="shared" si="5"/>
        <v>0</v>
      </c>
      <c r="E125" s="40"/>
    </row>
    <row r="126" hidden="1">
      <c r="A126" s="24" t="s">
        <v>2538</v>
      </c>
      <c r="B126" s="29">
        <v>0.0</v>
      </c>
      <c r="C126" s="26"/>
      <c r="D126" s="27">
        <f t="shared" si="5"/>
        <v>0</v>
      </c>
      <c r="E126" s="40"/>
    </row>
    <row r="127" hidden="1">
      <c r="A127" s="30" t="s">
        <v>2540</v>
      </c>
      <c r="B127" s="29">
        <v>0.0</v>
      </c>
      <c r="C127" s="26"/>
      <c r="D127" s="27">
        <f t="shared" si="5"/>
        <v>0</v>
      </c>
      <c r="E127" s="40"/>
    </row>
    <row r="128" hidden="1">
      <c r="A128" s="30" t="s">
        <v>2541</v>
      </c>
      <c r="B128" s="29">
        <v>0.0</v>
      </c>
      <c r="C128" s="26"/>
      <c r="D128" s="27">
        <f t="shared" si="5"/>
        <v>0</v>
      </c>
      <c r="E128" s="40"/>
    </row>
    <row r="129" hidden="1">
      <c r="A129" s="30" t="s">
        <v>2543</v>
      </c>
      <c r="B129" s="29">
        <v>0.0</v>
      </c>
      <c r="C129" s="56"/>
      <c r="D129" s="27">
        <f t="shared" si="5"/>
        <v>0</v>
      </c>
      <c r="E129" s="40"/>
    </row>
    <row r="130" hidden="1">
      <c r="A130" s="31" t="s">
        <v>2545</v>
      </c>
      <c r="B130" s="29">
        <v>0.0</v>
      </c>
      <c r="C130" s="26"/>
      <c r="D130" s="27">
        <f t="shared" si="5"/>
        <v>0</v>
      </c>
      <c r="E130" s="40"/>
    </row>
    <row r="131" hidden="1">
      <c r="A131" s="32" t="s">
        <v>2546</v>
      </c>
      <c r="B131" s="29">
        <v>36048.0</v>
      </c>
      <c r="C131" s="33">
        <f t="array" ref="C131">SUMIFS(INDIRECT(A113 &amp; " Restia!C:C"), INDIRECT(A113 &amp; " Restia!A:A"), A131, INDIRECT(A113 &amp; " Restia!B:B"), "&lt;&gt;canceled")</f>
        <v>90106</v>
      </c>
      <c r="D131" s="27">
        <f t="shared" si="5"/>
        <v>54058</v>
      </c>
      <c r="E131" s="40"/>
    </row>
    <row r="132" hidden="1">
      <c r="A132" s="32" t="s">
        <v>2547</v>
      </c>
      <c r="B132" s="29">
        <v>19014.0</v>
      </c>
      <c r="C132" s="9">
        <f t="array" ref="C132">SUMIFS( INDIRECT(A113 &amp; " Restia!C:C"), INDIRECT(A113 &amp; " Restia!A:A"), A132, INDIRECT(A113 &amp; " Restia!B:B"), "&lt;&gt;canceled" )</f>
        <v>22590</v>
      </c>
      <c r="D132" s="27">
        <f t="shared" si="5"/>
        <v>3576</v>
      </c>
      <c r="E132" s="40"/>
    </row>
    <row r="133" hidden="1">
      <c r="A133" s="32" t="s">
        <v>2548</v>
      </c>
      <c r="B133" s="29">
        <v>51442.5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52733</v>
      </c>
      <c r="D133" s="27">
        <f t="shared" si="5"/>
        <v>1290.5</v>
      </c>
      <c r="E133" s="40"/>
    </row>
    <row r="134" hidden="1">
      <c r="A134" s="32" t="s">
        <v>2549</v>
      </c>
      <c r="B134" s="29">
        <v>13159.0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36367</v>
      </c>
      <c r="D134" s="27">
        <f t="shared" si="5"/>
        <v>23208</v>
      </c>
      <c r="E134" s="40"/>
    </row>
    <row r="135" hidden="1">
      <c r="A135" s="32" t="s">
        <v>2551</v>
      </c>
      <c r="B135" s="29">
        <v>6664.0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0</v>
      </c>
      <c r="D135" s="27">
        <f t="shared" si="5"/>
        <v>-6664</v>
      </c>
      <c r="E135" s="40"/>
    </row>
    <row r="136" hidden="1">
      <c r="A136" s="32" t="s">
        <v>2552</v>
      </c>
      <c r="B136" s="29">
        <v>0.0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0</v>
      </c>
      <c r="D136" s="27">
        <f t="shared" si="5"/>
        <v>0</v>
      </c>
      <c r="E136" s="40"/>
    </row>
    <row r="137" hidden="1">
      <c r="A137" s="35" t="s">
        <v>2553</v>
      </c>
      <c r="B137" s="29">
        <v>145622.0</v>
      </c>
      <c r="C137" s="9">
        <f t="array" ref="C137">SUM(INDIRECT(A113 &amp; " Restia!C:C")) - SUMIFS(INDIRECT(A113 &amp; " Restia!C:C"), INDIRECT(A113 &amp; " Restia!B:B"), "canceled")</f>
        <v>228314.5</v>
      </c>
      <c r="D137" s="27">
        <f t="shared" si="5"/>
        <v>82692.5</v>
      </c>
      <c r="E137" s="40"/>
    </row>
    <row r="138" hidden="1">
      <c r="A138" s="36" t="s">
        <v>2554</v>
      </c>
      <c r="B138" s="41">
        <v>0.5</v>
      </c>
      <c r="C138" s="49">
        <f>sum(C123:C135)-C137</f>
        <v>-7223.5</v>
      </c>
      <c r="D138" s="43">
        <f t="shared" si="5"/>
        <v>-7224</v>
      </c>
      <c r="E138" s="44"/>
    </row>
    <row r="139" hidden="1"/>
    <row r="140" hidden="1"/>
    <row r="141" hidden="1">
      <c r="A141" s="5" t="s">
        <v>3210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2526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45558.0</v>
      </c>
      <c r="B145" s="6"/>
      <c r="C145" s="14" t="s">
        <v>2527</v>
      </c>
      <c r="D145" s="15">
        <v>45564.0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Neděle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2528</v>
      </c>
      <c r="B149" s="6"/>
      <c r="C149" s="6"/>
      <c r="D149" s="6"/>
      <c r="E149" s="7"/>
    </row>
    <row r="150" hidden="1">
      <c r="A150" s="20" t="s">
        <v>2529</v>
      </c>
      <c r="B150" s="21" t="s">
        <v>2530</v>
      </c>
      <c r="C150" s="22" t="s">
        <v>2531</v>
      </c>
      <c r="D150" s="21" t="s">
        <v>2532</v>
      </c>
      <c r="E150" s="23" t="s">
        <v>13</v>
      </c>
    </row>
    <row r="151" hidden="1">
      <c r="A151" s="24" t="s">
        <v>2533</v>
      </c>
      <c r="B151" s="25">
        <v>5351.0</v>
      </c>
      <c r="C151" s="26">
        <f>(2000*2)+(1000*1)+(500*0)+(200*1)+(100*1)+(50*1)+(10*0)+(5*0)+(2*0)+(1*1)</f>
        <v>5351</v>
      </c>
      <c r="D151" s="27">
        <f t="shared" ref="D151:D166" si="6">C151-B151</f>
        <v>0</v>
      </c>
      <c r="E151" s="40"/>
    </row>
    <row r="152" hidden="1">
      <c r="A152" s="24" t="s">
        <v>2535</v>
      </c>
      <c r="B152" s="29">
        <v>10799.0</v>
      </c>
      <c r="C152" s="26">
        <f>1542+1768+1401+565+2344+1508</f>
        <v>9128</v>
      </c>
      <c r="D152" s="27">
        <f t="shared" si="6"/>
        <v>-1671</v>
      </c>
      <c r="E152" s="48" t="s">
        <v>6134</v>
      </c>
    </row>
    <row r="153" hidden="1">
      <c r="A153" s="24" t="s">
        <v>2536</v>
      </c>
      <c r="B153" s="29">
        <v>0.0</v>
      </c>
      <c r="C153" s="26"/>
      <c r="D153" s="27">
        <f t="shared" si="6"/>
        <v>0</v>
      </c>
      <c r="E153" s="40"/>
    </row>
    <row r="154" hidden="1">
      <c r="A154" s="24" t="s">
        <v>2538</v>
      </c>
      <c r="B154" s="29">
        <v>0.0</v>
      </c>
      <c r="C154" s="26"/>
      <c r="D154" s="27">
        <f t="shared" si="6"/>
        <v>0</v>
      </c>
      <c r="E154" s="40"/>
    </row>
    <row r="155" hidden="1">
      <c r="A155" s="30" t="s">
        <v>2540</v>
      </c>
      <c r="B155" s="29">
        <v>0.0</v>
      </c>
      <c r="C155" s="26"/>
      <c r="D155" s="27">
        <f t="shared" si="6"/>
        <v>0</v>
      </c>
      <c r="E155" s="40"/>
    </row>
    <row r="156" hidden="1">
      <c r="A156" s="30" t="s">
        <v>2541</v>
      </c>
      <c r="B156" s="29">
        <v>0.0</v>
      </c>
      <c r="C156" s="26"/>
      <c r="D156" s="27">
        <f t="shared" si="6"/>
        <v>0</v>
      </c>
      <c r="E156" s="40"/>
    </row>
    <row r="157" hidden="1">
      <c r="A157" s="30" t="s">
        <v>2543</v>
      </c>
      <c r="B157" s="29">
        <v>0.0</v>
      </c>
      <c r="C157" s="56"/>
      <c r="D157" s="27">
        <f t="shared" si="6"/>
        <v>0</v>
      </c>
      <c r="E157" s="40"/>
    </row>
    <row r="158" hidden="1">
      <c r="A158" s="31" t="s">
        <v>2545</v>
      </c>
      <c r="B158" s="29">
        <v>0.0</v>
      </c>
      <c r="C158" s="26"/>
      <c r="D158" s="27">
        <f t="shared" si="6"/>
        <v>0</v>
      </c>
      <c r="E158" s="40"/>
    </row>
    <row r="159" hidden="1">
      <c r="A159" s="32" t="s">
        <v>2546</v>
      </c>
      <c r="B159" s="29">
        <v>37582.0</v>
      </c>
      <c r="C159" s="33">
        <f t="array" ref="C159">SUMIFS(INDIRECT(A141 &amp; " Restia!C:C"), INDIRECT(A141 &amp; " Restia!A:A"), A159, INDIRECT(A141 &amp; " Restia!B:B"), "&lt;&gt;canceled")</f>
        <v>90106</v>
      </c>
      <c r="D159" s="27">
        <f t="shared" si="6"/>
        <v>52524</v>
      </c>
      <c r="E159" s="40"/>
    </row>
    <row r="160" hidden="1">
      <c r="A160" s="32" t="s">
        <v>2547</v>
      </c>
      <c r="B160" s="29">
        <v>19559.0</v>
      </c>
      <c r="C160" s="9">
        <f t="array" ref="C160">SUMIFS( INDIRECT(A141 &amp; " Restia!C:C"), INDIRECT(A141 &amp; " Restia!A:A"), A160, INDIRECT(A141 &amp; " Restia!B:B"), "&lt;&gt;canceled" )</f>
        <v>22590</v>
      </c>
      <c r="D160" s="27">
        <f t="shared" si="6"/>
        <v>3031</v>
      </c>
      <c r="E160" s="40"/>
    </row>
    <row r="161" hidden="1">
      <c r="A161" s="32" t="s">
        <v>2548</v>
      </c>
      <c r="B161" s="29">
        <v>55315.5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52733</v>
      </c>
      <c r="D161" s="27">
        <f t="shared" si="6"/>
        <v>-2582.5</v>
      </c>
      <c r="E161" s="40"/>
    </row>
    <row r="162" hidden="1">
      <c r="A162" s="32" t="s">
        <v>2549</v>
      </c>
      <c r="B162" s="29">
        <v>16877.0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36367</v>
      </c>
      <c r="D162" s="27">
        <f t="shared" si="6"/>
        <v>19490</v>
      </c>
      <c r="E162" s="40"/>
    </row>
    <row r="163" hidden="1">
      <c r="A163" s="32" t="s">
        <v>2551</v>
      </c>
      <c r="B163" s="29">
        <v>1473.0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0</v>
      </c>
      <c r="D163" s="27">
        <f t="shared" si="6"/>
        <v>-1473</v>
      </c>
      <c r="E163" s="40"/>
    </row>
    <row r="164" hidden="1">
      <c r="A164" s="32" t="s">
        <v>2552</v>
      </c>
      <c r="B164" s="29">
        <v>0.0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0</v>
      </c>
      <c r="D164" s="27">
        <f t="shared" si="6"/>
        <v>0</v>
      </c>
      <c r="E164" s="40"/>
    </row>
    <row r="165" hidden="1">
      <c r="A165" s="35" t="s">
        <v>2553</v>
      </c>
      <c r="B165" s="29">
        <v>146950.9</v>
      </c>
      <c r="C165" s="9">
        <f t="array" ref="C165">SUM(INDIRECT(A141 &amp; " Restia!C:C")) - SUMIFS(INDIRECT(A141 &amp; " Restia!C:C"), INDIRECT(A141 &amp; " Restia!B:B"), "canceled")</f>
        <v>228314.5</v>
      </c>
      <c r="D165" s="27">
        <f t="shared" si="6"/>
        <v>81363.6</v>
      </c>
      <c r="E165" s="40"/>
    </row>
    <row r="166" hidden="1">
      <c r="A166" s="36" t="s">
        <v>2554</v>
      </c>
      <c r="B166" s="41">
        <v>5.599999999998545</v>
      </c>
      <c r="C166" s="49">
        <f>sum(C151:C163)-C165</f>
        <v>-12039.5</v>
      </c>
      <c r="D166" s="43">
        <f t="shared" si="6"/>
        <v>-12045.1</v>
      </c>
      <c r="E166" s="44"/>
    </row>
    <row r="167" hidden="1"/>
    <row r="168" hidden="1"/>
    <row r="169" hidden="1">
      <c r="A169" s="5" t="s">
        <v>3210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2526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45565.0</v>
      </c>
      <c r="B173" s="6"/>
      <c r="C173" s="14" t="s">
        <v>2527</v>
      </c>
      <c r="D173" s="15">
        <v>45565.0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Pondělí</v>
      </c>
      <c r="B175" s="7"/>
      <c r="C175" s="16"/>
      <c r="D175" s="18" t="str">
        <f>CHOOSE(WEEKDAY(D173), "Neděle", "Pondělí", "Úterý", "Středa", "Čtvrtek", "Pátek", "Sobota")</f>
        <v>Pondělí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2528</v>
      </c>
      <c r="B177" s="6"/>
      <c r="C177" s="6"/>
      <c r="D177" s="6"/>
      <c r="E177" s="7"/>
    </row>
    <row r="178" hidden="1">
      <c r="A178" s="20" t="s">
        <v>2529</v>
      </c>
      <c r="B178" s="21" t="s">
        <v>2530</v>
      </c>
      <c r="C178" s="22" t="s">
        <v>2531</v>
      </c>
      <c r="D178" s="21" t="s">
        <v>2532</v>
      </c>
      <c r="E178" s="23" t="s">
        <v>13</v>
      </c>
    </row>
    <row r="179" hidden="1">
      <c r="A179" s="24" t="s">
        <v>2533</v>
      </c>
      <c r="B179" s="25">
        <v>0.0</v>
      </c>
      <c r="C179" s="26">
        <f>(2000*0)+(1000*0)+(500*0)+(200*0)+(100*0)+(50*0)+(10*0)+(5*0)+(2*0)+(1*0)</f>
        <v>0</v>
      </c>
      <c r="D179" s="27">
        <f t="shared" ref="D179:D194" si="7">C179-B179</f>
        <v>0</v>
      </c>
      <c r="E179" s="40"/>
    </row>
    <row r="180" hidden="1">
      <c r="A180" s="24" t="s">
        <v>2535</v>
      </c>
      <c r="B180" s="29">
        <v>1331.0</v>
      </c>
      <c r="C180" s="26">
        <v>1331.0</v>
      </c>
      <c r="D180" s="27">
        <f t="shared" si="7"/>
        <v>0</v>
      </c>
      <c r="E180" s="48"/>
    </row>
    <row r="181" hidden="1">
      <c r="A181" s="24" t="s">
        <v>2536</v>
      </c>
      <c r="B181" s="29">
        <v>0.0</v>
      </c>
      <c r="C181" s="26"/>
      <c r="D181" s="27">
        <f t="shared" si="7"/>
        <v>0</v>
      </c>
      <c r="E181" s="40"/>
    </row>
    <row r="182" hidden="1">
      <c r="A182" s="24" t="s">
        <v>2538</v>
      </c>
      <c r="B182" s="29">
        <v>0.0</v>
      </c>
      <c r="C182" s="26"/>
      <c r="D182" s="27">
        <f t="shared" si="7"/>
        <v>0</v>
      </c>
      <c r="E182" s="40"/>
    </row>
    <row r="183" hidden="1">
      <c r="A183" s="30" t="s">
        <v>2540</v>
      </c>
      <c r="B183" s="29">
        <v>0.0</v>
      </c>
      <c r="C183" s="26"/>
      <c r="D183" s="27">
        <f t="shared" si="7"/>
        <v>0</v>
      </c>
      <c r="E183" s="40"/>
    </row>
    <row r="184" hidden="1">
      <c r="A184" s="30" t="s">
        <v>2541</v>
      </c>
      <c r="B184" s="29">
        <v>0.0</v>
      </c>
      <c r="C184" s="26"/>
      <c r="D184" s="27">
        <f t="shared" si="7"/>
        <v>0</v>
      </c>
      <c r="E184" s="40"/>
    </row>
    <row r="185" hidden="1">
      <c r="A185" s="30" t="s">
        <v>2543</v>
      </c>
      <c r="B185" s="29">
        <v>0.0</v>
      </c>
      <c r="C185" s="56"/>
      <c r="D185" s="27">
        <f t="shared" si="7"/>
        <v>0</v>
      </c>
      <c r="E185" s="48" t="s">
        <v>6135</v>
      </c>
    </row>
    <row r="186" hidden="1">
      <c r="A186" s="31" t="s">
        <v>2545</v>
      </c>
      <c r="B186" s="29">
        <v>0.0</v>
      </c>
      <c r="C186" s="26"/>
      <c r="D186" s="27">
        <f t="shared" si="7"/>
        <v>0</v>
      </c>
      <c r="E186" s="40"/>
    </row>
    <row r="187" hidden="1">
      <c r="A187" s="32" t="s">
        <v>2546</v>
      </c>
      <c r="B187" s="29">
        <v>2429.0</v>
      </c>
      <c r="C187" s="33">
        <f t="array" ref="C187">SUMIFS(INDIRECT(A169 &amp; " Restia!C:C"), INDIRECT(A169 &amp; " Restia!A:A"), A187, INDIRECT(A169 &amp; " Restia!B:B"), "&lt;&gt;canceled")</f>
        <v>90106</v>
      </c>
      <c r="D187" s="27">
        <f t="shared" si="7"/>
        <v>87677</v>
      </c>
      <c r="E187" s="40"/>
    </row>
    <row r="188" hidden="1">
      <c r="A188" s="32" t="s">
        <v>2547</v>
      </c>
      <c r="B188" s="29">
        <v>1828.0</v>
      </c>
      <c r="C188" s="9">
        <f t="array" ref="C188">SUMIFS( INDIRECT(A169 &amp; " Restia!C:C"), INDIRECT(A169 &amp; " Restia!A:A"), A188, INDIRECT(A169 &amp; " Restia!B:B"), "&lt;&gt;canceled" )</f>
        <v>22590</v>
      </c>
      <c r="D188" s="27">
        <f t="shared" si="7"/>
        <v>20762</v>
      </c>
      <c r="E188" s="40"/>
    </row>
    <row r="189" hidden="1">
      <c r="A189" s="32" t="s">
        <v>2548</v>
      </c>
      <c r="B189" s="29">
        <v>4618.5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52733</v>
      </c>
      <c r="D189" s="27">
        <f t="shared" si="7"/>
        <v>48114.5</v>
      </c>
      <c r="E189" s="40"/>
    </row>
    <row r="190" hidden="1">
      <c r="A190" s="32" t="s">
        <v>2549</v>
      </c>
      <c r="B190" s="29">
        <v>1190.0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36367</v>
      </c>
      <c r="D190" s="27">
        <f t="shared" si="7"/>
        <v>35177</v>
      </c>
      <c r="E190" s="40"/>
    </row>
    <row r="191" hidden="1">
      <c r="A191" s="32" t="s">
        <v>2551</v>
      </c>
      <c r="B191" s="29">
        <v>7644.0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0</v>
      </c>
      <c r="D191" s="27">
        <f t="shared" si="7"/>
        <v>-7644</v>
      </c>
      <c r="E191" s="40"/>
    </row>
    <row r="192" hidden="1">
      <c r="A192" s="32" t="s">
        <v>2552</v>
      </c>
      <c r="B192" s="29">
        <v>0.0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0</v>
      </c>
      <c r="D192" s="27">
        <f t="shared" si="7"/>
        <v>0</v>
      </c>
      <c r="E192" s="40"/>
    </row>
    <row r="193" hidden="1">
      <c r="A193" s="35" t="s">
        <v>2553</v>
      </c>
      <c r="B193" s="29">
        <v>19040.5</v>
      </c>
      <c r="C193" s="9">
        <f t="array" ref="C193">SUM(INDIRECT(A169 &amp; " Restia!C:C")) - SUMIFS(INDIRECT(A169 &amp; " Restia!C:C"), INDIRECT(A169 &amp; " Restia!B:B"), "canceled")</f>
        <v>228314.5</v>
      </c>
      <c r="D193" s="27">
        <f t="shared" si="7"/>
        <v>209274</v>
      </c>
      <c r="E193" s="40"/>
    </row>
    <row r="194" hidden="1">
      <c r="A194" s="36" t="s">
        <v>2554</v>
      </c>
      <c r="B194" s="41">
        <v>0.0</v>
      </c>
      <c r="C194" s="49">
        <f>sum(C179:C191)-C193</f>
        <v>-25187.5</v>
      </c>
      <c r="D194" s="43">
        <f t="shared" si="7"/>
        <v>-25187.5</v>
      </c>
      <c r="E194" s="44"/>
    </row>
    <row r="195" hidden="1"/>
    <row r="196" hidden="1"/>
    <row r="197" hidden="1">
      <c r="A197" s="5" t="s">
        <v>3210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2526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45566.0</v>
      </c>
      <c r="B201" s="6"/>
      <c r="C201" s="14" t="s">
        <v>2527</v>
      </c>
      <c r="D201" s="15">
        <v>45571.0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Úterý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2528</v>
      </c>
      <c r="B205" s="6"/>
      <c r="C205" s="6"/>
      <c r="D205" s="6"/>
      <c r="E205" s="7"/>
    </row>
    <row r="206" hidden="1">
      <c r="A206" s="20" t="s">
        <v>2529</v>
      </c>
      <c r="B206" s="21" t="s">
        <v>2530</v>
      </c>
      <c r="C206" s="22" t="s">
        <v>2531</v>
      </c>
      <c r="D206" s="21" t="s">
        <v>2532</v>
      </c>
      <c r="E206" s="23" t="s">
        <v>13</v>
      </c>
    </row>
    <row r="207" hidden="1">
      <c r="A207" s="24" t="s">
        <v>2533</v>
      </c>
      <c r="B207" s="25">
        <v>2886.0</v>
      </c>
      <c r="C207" s="26">
        <v>2886.0</v>
      </c>
      <c r="D207" s="27">
        <f t="shared" ref="D207:D222" si="8">C207-B207</f>
        <v>0</v>
      </c>
      <c r="E207" s="40"/>
    </row>
    <row r="208" hidden="1">
      <c r="A208" s="24" t="s">
        <v>2535</v>
      </c>
      <c r="B208" s="29">
        <v>14886.0</v>
      </c>
      <c r="C208" s="26">
        <f>458+3649+2889</f>
        <v>6996</v>
      </c>
      <c r="D208" s="27">
        <f t="shared" si="8"/>
        <v>-7890</v>
      </c>
      <c r="E208" s="48" t="s">
        <v>6136</v>
      </c>
    </row>
    <row r="209" hidden="1">
      <c r="A209" s="24" t="s">
        <v>2536</v>
      </c>
      <c r="B209" s="29">
        <v>0.0</v>
      </c>
      <c r="C209" s="26"/>
      <c r="D209" s="27">
        <f t="shared" si="8"/>
        <v>0</v>
      </c>
      <c r="E209" s="40"/>
    </row>
    <row r="210" hidden="1">
      <c r="A210" s="24" t="s">
        <v>2538</v>
      </c>
      <c r="B210" s="29">
        <v>0.0</v>
      </c>
      <c r="C210" s="26"/>
      <c r="D210" s="27">
        <f t="shared" si="8"/>
        <v>0</v>
      </c>
      <c r="E210" s="40"/>
    </row>
    <row r="211" hidden="1">
      <c r="A211" s="30" t="s">
        <v>2540</v>
      </c>
      <c r="B211" s="29">
        <v>0.0</v>
      </c>
      <c r="C211" s="26"/>
      <c r="D211" s="27">
        <f t="shared" si="8"/>
        <v>0</v>
      </c>
      <c r="E211" s="40"/>
    </row>
    <row r="212" hidden="1">
      <c r="A212" s="30" t="s">
        <v>2541</v>
      </c>
      <c r="B212" s="29">
        <v>0.0</v>
      </c>
      <c r="C212" s="26"/>
      <c r="D212" s="27">
        <f t="shared" si="8"/>
        <v>0</v>
      </c>
      <c r="E212" s="40"/>
    </row>
    <row r="213" hidden="1">
      <c r="A213" s="30" t="s">
        <v>2543</v>
      </c>
      <c r="B213" s="29">
        <v>0.0</v>
      </c>
      <c r="C213" s="56"/>
      <c r="D213" s="27">
        <f t="shared" si="8"/>
        <v>0</v>
      </c>
      <c r="E213" s="48"/>
    </row>
    <row r="214" hidden="1">
      <c r="A214" s="31" t="s">
        <v>2545</v>
      </c>
      <c r="B214" s="29">
        <v>0.0</v>
      </c>
      <c r="C214" s="26"/>
      <c r="D214" s="27">
        <f t="shared" si="8"/>
        <v>0</v>
      </c>
      <c r="E214" s="40"/>
    </row>
    <row r="215" hidden="1">
      <c r="A215" s="32" t="s">
        <v>2546</v>
      </c>
      <c r="B215" s="29">
        <v>35227.0</v>
      </c>
      <c r="C215" s="33">
        <f t="array" ref="C215">SUMIFS(INDIRECT(A197 &amp; " Restia!C:C"), INDIRECT(A197 &amp; " Restia!A:A"), A215, INDIRECT(A197 &amp; " Restia!B:B"), "&lt;&gt;canceled")</f>
        <v>90106</v>
      </c>
      <c r="D215" s="27">
        <f t="shared" si="8"/>
        <v>54879</v>
      </c>
      <c r="E215" s="40"/>
    </row>
    <row r="216" hidden="1">
      <c r="A216" s="32" t="s">
        <v>2547</v>
      </c>
      <c r="B216" s="29">
        <v>15431.0</v>
      </c>
      <c r="C216" s="9">
        <f t="array" ref="C216">SUMIFS( INDIRECT(A197 &amp; " Restia!C:C"), INDIRECT(A197 &amp; " Restia!A:A"), A216, INDIRECT(A197 &amp; " Restia!B:B"), "&lt;&gt;canceled" )</f>
        <v>22590</v>
      </c>
      <c r="D216" s="27">
        <f t="shared" si="8"/>
        <v>7159</v>
      </c>
      <c r="E216" s="40"/>
    </row>
    <row r="217" hidden="1">
      <c r="A217" s="32" t="s">
        <v>2548</v>
      </c>
      <c r="B217" s="29">
        <v>45173.0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52733</v>
      </c>
      <c r="D217" s="27">
        <f t="shared" si="8"/>
        <v>7560</v>
      </c>
      <c r="E217" s="40"/>
    </row>
    <row r="218" hidden="1">
      <c r="A218" s="32" t="s">
        <v>2549</v>
      </c>
      <c r="B218" s="29">
        <v>13589.0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36367</v>
      </c>
      <c r="D218" s="27">
        <f t="shared" si="8"/>
        <v>22778</v>
      </c>
      <c r="E218" s="40"/>
    </row>
    <row r="219" hidden="1">
      <c r="A219" s="32" t="s">
        <v>2551</v>
      </c>
      <c r="B219" s="29">
        <v>3219.0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0</v>
      </c>
      <c r="D219" s="27">
        <f t="shared" si="8"/>
        <v>-3219</v>
      </c>
      <c r="E219" s="40"/>
    </row>
    <row r="220" hidden="1">
      <c r="A220" s="32" t="s">
        <v>2552</v>
      </c>
      <c r="B220" s="29">
        <v>0.0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0</v>
      </c>
      <c r="D220" s="27">
        <f t="shared" si="8"/>
        <v>0</v>
      </c>
      <c r="E220" s="40"/>
    </row>
    <row r="221" hidden="1">
      <c r="A221" s="35" t="s">
        <v>2553</v>
      </c>
      <c r="B221" s="29">
        <v>130411.0</v>
      </c>
      <c r="C221" s="9">
        <f t="array" ref="C221">SUM(INDIRECT(A197 &amp; " Restia!C:C")) - SUMIFS(INDIRECT(A197 &amp; " Restia!C:C"), INDIRECT(A197 &amp; " Restia!B:B"), "canceled")</f>
        <v>228314.5</v>
      </c>
      <c r="D221" s="27">
        <f t="shared" si="8"/>
        <v>97903.5</v>
      </c>
      <c r="E221" s="40"/>
    </row>
    <row r="222" hidden="1">
      <c r="A222" s="36" t="s">
        <v>2554</v>
      </c>
      <c r="B222" s="41">
        <v>0.0</v>
      </c>
      <c r="C222" s="49">
        <f>sum(C207:C219)-C221</f>
        <v>-16636.5</v>
      </c>
      <c r="D222" s="43">
        <f t="shared" si="8"/>
        <v>-16636.5</v>
      </c>
      <c r="E222" s="44"/>
    </row>
    <row r="223" hidden="1"/>
    <row r="224" hidden="1"/>
    <row r="225" hidden="1">
      <c r="A225" s="5" t="s">
        <v>3210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2526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45572.0</v>
      </c>
      <c r="B229" s="6"/>
      <c r="C229" s="14" t="s">
        <v>2527</v>
      </c>
      <c r="D229" s="15">
        <v>45578.0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2528</v>
      </c>
      <c r="B233" s="6"/>
      <c r="C233" s="6"/>
      <c r="D233" s="6"/>
      <c r="E233" s="7"/>
    </row>
    <row r="234" hidden="1">
      <c r="A234" s="20" t="s">
        <v>2529</v>
      </c>
      <c r="B234" s="21" t="s">
        <v>2530</v>
      </c>
      <c r="C234" s="22" t="s">
        <v>2531</v>
      </c>
      <c r="D234" s="21" t="s">
        <v>2532</v>
      </c>
      <c r="E234" s="23" t="s">
        <v>13</v>
      </c>
    </row>
    <row r="235" hidden="1">
      <c r="A235" s="24" t="s">
        <v>2533</v>
      </c>
      <c r="B235" s="25">
        <v>4375.0</v>
      </c>
      <c r="C235" s="26">
        <f>4375</f>
        <v>4375</v>
      </c>
      <c r="D235" s="27">
        <f t="shared" ref="D235:D250" si="9">C235-B235</f>
        <v>0</v>
      </c>
      <c r="E235" s="40"/>
    </row>
    <row r="236" hidden="1">
      <c r="A236" s="24" t="s">
        <v>2535</v>
      </c>
      <c r="B236" s="29">
        <v>7643.0</v>
      </c>
      <c r="C236" s="26">
        <v>7643.0</v>
      </c>
      <c r="D236" s="27">
        <f t="shared" si="9"/>
        <v>0</v>
      </c>
      <c r="E236" s="48"/>
    </row>
    <row r="237" hidden="1">
      <c r="A237" s="24" t="s">
        <v>2536</v>
      </c>
      <c r="B237" s="29">
        <v>0.0</v>
      </c>
      <c r="C237" s="26"/>
      <c r="D237" s="27">
        <f t="shared" si="9"/>
        <v>0</v>
      </c>
      <c r="E237" s="40"/>
    </row>
    <row r="238" hidden="1">
      <c r="A238" s="24" t="s">
        <v>2538</v>
      </c>
      <c r="B238" s="29">
        <v>0.0</v>
      </c>
      <c r="C238" s="26"/>
      <c r="D238" s="27">
        <f t="shared" si="9"/>
        <v>0</v>
      </c>
      <c r="E238" s="40"/>
    </row>
    <row r="239" hidden="1">
      <c r="A239" s="30" t="s">
        <v>2540</v>
      </c>
      <c r="B239" s="29">
        <v>0.0</v>
      </c>
      <c r="C239" s="26"/>
      <c r="D239" s="27">
        <f t="shared" si="9"/>
        <v>0</v>
      </c>
      <c r="E239" s="40"/>
    </row>
    <row r="240" hidden="1">
      <c r="A240" s="30" t="s">
        <v>2541</v>
      </c>
      <c r="B240" s="29">
        <v>0.0</v>
      </c>
      <c r="C240" s="26"/>
      <c r="D240" s="27">
        <f t="shared" si="9"/>
        <v>0</v>
      </c>
      <c r="E240" s="40"/>
    </row>
    <row r="241" hidden="1">
      <c r="A241" s="30" t="s">
        <v>2543</v>
      </c>
      <c r="B241" s="29">
        <v>0.0</v>
      </c>
      <c r="C241" s="56"/>
      <c r="D241" s="27">
        <f t="shared" si="9"/>
        <v>0</v>
      </c>
      <c r="E241" s="48"/>
    </row>
    <row r="242" hidden="1">
      <c r="A242" s="31" t="s">
        <v>2545</v>
      </c>
      <c r="B242" s="29">
        <v>0.0</v>
      </c>
      <c r="C242" s="26"/>
      <c r="D242" s="27">
        <f t="shared" si="9"/>
        <v>0</v>
      </c>
      <c r="E242" s="40"/>
    </row>
    <row r="243" hidden="1">
      <c r="A243" s="32" t="s">
        <v>2546</v>
      </c>
      <c r="B243" s="29">
        <v>43929.0</v>
      </c>
      <c r="C243" s="33">
        <f t="array" ref="C243">SUMIFS(INDIRECT(A225 &amp; " Restia!C:C"), INDIRECT(A225 &amp; " Restia!A:A"), A243, INDIRECT(A225 &amp; " Restia!B:B"), "&lt;&gt;canceled")</f>
        <v>90106</v>
      </c>
      <c r="D243" s="27">
        <f t="shared" si="9"/>
        <v>46177</v>
      </c>
      <c r="E243" s="40"/>
    </row>
    <row r="244" hidden="1">
      <c r="A244" s="32" t="s">
        <v>2547</v>
      </c>
      <c r="B244" s="29">
        <v>15827.0</v>
      </c>
      <c r="C244" s="9">
        <f t="array" ref="C244">SUMIFS( INDIRECT(A225 &amp; " Restia!C:C"), INDIRECT(A225 &amp; " Restia!A:A"), A244, INDIRECT(A225 &amp; " Restia!B:B"), "&lt;&gt;canceled" )</f>
        <v>22590</v>
      </c>
      <c r="D244" s="27">
        <f t="shared" si="9"/>
        <v>6763</v>
      </c>
      <c r="E244" s="40"/>
    </row>
    <row r="245" hidden="1">
      <c r="A245" s="32" t="s">
        <v>2548</v>
      </c>
      <c r="B245" s="29">
        <v>43467.0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52733</v>
      </c>
      <c r="D245" s="27">
        <f t="shared" si="9"/>
        <v>9266</v>
      </c>
      <c r="E245" s="40"/>
    </row>
    <row r="246" hidden="1">
      <c r="A246" s="32" t="s">
        <v>2549</v>
      </c>
      <c r="B246" s="29">
        <v>14986.0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36367</v>
      </c>
      <c r="D246" s="27">
        <f t="shared" si="9"/>
        <v>21381</v>
      </c>
      <c r="E246" s="40"/>
    </row>
    <row r="247" hidden="1">
      <c r="A247" s="32" t="s">
        <v>2551</v>
      </c>
      <c r="B247" s="29">
        <v>3812.0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0</v>
      </c>
      <c r="D247" s="27">
        <f t="shared" si="9"/>
        <v>-3812</v>
      </c>
      <c r="E247" s="40"/>
    </row>
    <row r="248" hidden="1">
      <c r="A248" s="32" t="s">
        <v>2552</v>
      </c>
      <c r="B248" s="29">
        <v>0.0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0</v>
      </c>
      <c r="D248" s="27">
        <f t="shared" si="9"/>
        <v>0</v>
      </c>
      <c r="E248" s="40"/>
    </row>
    <row r="249" hidden="1">
      <c r="A249" s="35" t="s">
        <v>2553</v>
      </c>
      <c r="B249" s="29">
        <v>134034.5</v>
      </c>
      <c r="C249" s="9">
        <f t="array" ref="C249">SUM(INDIRECT(A225 &amp; " Restia!C:C")) - SUMIFS(INDIRECT(A225 &amp; " Restia!C:C"), INDIRECT(A225 &amp; " Restia!B:B"), "canceled")</f>
        <v>228314.5</v>
      </c>
      <c r="D249" s="27">
        <f t="shared" si="9"/>
        <v>94280</v>
      </c>
      <c r="E249" s="40"/>
    </row>
    <row r="250" hidden="1">
      <c r="A250" s="36" t="s">
        <v>2554</v>
      </c>
      <c r="B250" s="41">
        <v>4.5</v>
      </c>
      <c r="C250" s="49">
        <f>sum(C235:C247)-C249</f>
        <v>-14500.5</v>
      </c>
      <c r="D250" s="43">
        <f t="shared" si="9"/>
        <v>-14505</v>
      </c>
      <c r="E250" s="44"/>
    </row>
    <row r="251" hidden="1"/>
    <row r="252" hidden="1"/>
    <row r="253" hidden="1">
      <c r="A253" s="5" t="s">
        <v>3210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2526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45579.0</v>
      </c>
      <c r="B257" s="6"/>
      <c r="C257" s="14" t="s">
        <v>2527</v>
      </c>
      <c r="D257" s="15">
        <v>45585.0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2528</v>
      </c>
      <c r="B261" s="6"/>
      <c r="C261" s="6"/>
      <c r="D261" s="6"/>
      <c r="E261" s="7"/>
    </row>
    <row r="262" hidden="1">
      <c r="A262" s="20" t="s">
        <v>2529</v>
      </c>
      <c r="B262" s="21" t="s">
        <v>2530</v>
      </c>
      <c r="C262" s="22" t="s">
        <v>2531</v>
      </c>
      <c r="D262" s="21" t="s">
        <v>2532</v>
      </c>
      <c r="E262" s="23" t="s">
        <v>13</v>
      </c>
    </row>
    <row r="263" hidden="1">
      <c r="A263" s="24" t="s">
        <v>2533</v>
      </c>
      <c r="B263" s="25">
        <v>5304.0</v>
      </c>
      <c r="C263" s="26">
        <f>4+800+500+4000</f>
        <v>5304</v>
      </c>
      <c r="D263" s="27">
        <f t="shared" ref="D263:D278" si="10">C263-B263</f>
        <v>0</v>
      </c>
      <c r="E263" s="40"/>
    </row>
    <row r="264" hidden="1">
      <c r="A264" s="24" t="s">
        <v>2535</v>
      </c>
      <c r="B264" s="29">
        <v>12633.0</v>
      </c>
      <c r="C264" s="26">
        <f>1465+2602+2316+2246+1277+1552+1175</f>
        <v>12633</v>
      </c>
      <c r="D264" s="27">
        <f t="shared" si="10"/>
        <v>0</v>
      </c>
      <c r="E264" s="48"/>
    </row>
    <row r="265" hidden="1">
      <c r="A265" s="24" t="s">
        <v>2536</v>
      </c>
      <c r="B265" s="29">
        <v>0.0</v>
      </c>
      <c r="C265" s="26"/>
      <c r="D265" s="27">
        <f t="shared" si="10"/>
        <v>0</v>
      </c>
      <c r="E265" s="40"/>
    </row>
    <row r="266" hidden="1">
      <c r="A266" s="24" t="s">
        <v>2538</v>
      </c>
      <c r="B266" s="29">
        <v>0.0</v>
      </c>
      <c r="C266" s="26"/>
      <c r="D266" s="27">
        <f t="shared" si="10"/>
        <v>0</v>
      </c>
      <c r="E266" s="40"/>
    </row>
    <row r="267" hidden="1">
      <c r="A267" s="30" t="s">
        <v>2540</v>
      </c>
      <c r="B267" s="29">
        <v>0.0</v>
      </c>
      <c r="C267" s="26"/>
      <c r="D267" s="27">
        <f t="shared" si="10"/>
        <v>0</v>
      </c>
      <c r="E267" s="40"/>
    </row>
    <row r="268" hidden="1">
      <c r="A268" s="30" t="s">
        <v>2541</v>
      </c>
      <c r="B268" s="29">
        <v>0.0</v>
      </c>
      <c r="C268" s="26"/>
      <c r="D268" s="27">
        <f t="shared" si="10"/>
        <v>0</v>
      </c>
      <c r="E268" s="40"/>
    </row>
    <row r="269" hidden="1">
      <c r="A269" s="30" t="s">
        <v>2543</v>
      </c>
      <c r="B269" s="29">
        <v>0.0</v>
      </c>
      <c r="C269" s="56"/>
      <c r="D269" s="27">
        <f t="shared" si="10"/>
        <v>0</v>
      </c>
      <c r="E269" s="48"/>
    </row>
    <row r="270" hidden="1">
      <c r="A270" s="31" t="s">
        <v>2545</v>
      </c>
      <c r="B270" s="29">
        <v>80.0</v>
      </c>
      <c r="C270" s="26"/>
      <c r="D270" s="27">
        <f t="shared" si="10"/>
        <v>-80</v>
      </c>
      <c r="E270" s="40"/>
    </row>
    <row r="271" hidden="1">
      <c r="A271" s="32" t="s">
        <v>2546</v>
      </c>
      <c r="B271" s="29">
        <v>40833.0</v>
      </c>
      <c r="C271" s="33">
        <f t="array" ref="C271">SUMIFS(INDIRECT(A253 &amp; " Restia!C:C"), INDIRECT(A253 &amp; " Restia!A:A"), A271, INDIRECT(A253 &amp; " Restia!B:B"), "&lt;&gt;canceled")</f>
        <v>90106</v>
      </c>
      <c r="D271" s="27">
        <f t="shared" si="10"/>
        <v>49273</v>
      </c>
      <c r="E271" s="40"/>
    </row>
    <row r="272" hidden="1">
      <c r="A272" s="32" t="s">
        <v>2547</v>
      </c>
      <c r="B272" s="29">
        <v>21058.0</v>
      </c>
      <c r="C272" s="9">
        <f t="array" ref="C272">SUMIFS( INDIRECT(A253 &amp; " Restia!C:C"), INDIRECT(A253 &amp; " Restia!A:A"), A272, INDIRECT(A253 &amp; " Restia!B:B"), "&lt;&gt;canceled" )</f>
        <v>22590</v>
      </c>
      <c r="D272" s="27">
        <f t="shared" si="10"/>
        <v>1532</v>
      </c>
      <c r="E272" s="40"/>
    </row>
    <row r="273" hidden="1">
      <c r="A273" s="32" t="s">
        <v>2548</v>
      </c>
      <c r="B273" s="29">
        <v>51842.0</v>
      </c>
      <c r="C273" s="9">
        <f t="array" ref="C273">SUMIFS( INDIRECT(A253 &amp; " Restia!C:C"), INDIRECT(A253 &amp; " Restia!A:A"), "damejidlo", INDIRECT(A253 &amp; " Restia!G:G"), "online", INDIRECT(A253 &amp; " Restia!B:B"), "&lt;&gt;canceled" )</f>
        <v>52733</v>
      </c>
      <c r="D273" s="27">
        <f t="shared" si="10"/>
        <v>891</v>
      </c>
      <c r="E273" s="40"/>
    </row>
    <row r="274" hidden="1">
      <c r="A274" s="32" t="s">
        <v>2549</v>
      </c>
      <c r="B274" s="29">
        <v>12837.0</v>
      </c>
      <c r="C274" s="9">
        <f t="array" ref="C274">SUMIFS( INDIRECT(A253 &amp; " Restia!C:C"), INDIRECT(A253 &amp; " Restia!A:A"), "generic", INDIRECT(A253 &amp; " Restia!G:G"), "online", INDIRECT(A253 &amp; " Restia!B:B"), "&lt;&gt;canceled" )</f>
        <v>36367</v>
      </c>
      <c r="D274" s="27">
        <f t="shared" si="10"/>
        <v>23530</v>
      </c>
      <c r="E274" s="40"/>
    </row>
    <row r="275" hidden="1">
      <c r="A275" s="32" t="s">
        <v>2551</v>
      </c>
      <c r="B275" s="29">
        <v>2403.0</v>
      </c>
      <c r="C275" s="9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0</v>
      </c>
      <c r="D275" s="27">
        <f t="shared" si="10"/>
        <v>-2403</v>
      </c>
      <c r="E275" s="40"/>
    </row>
    <row r="276" hidden="1">
      <c r="A276" s="32" t="s">
        <v>2552</v>
      </c>
      <c r="B276" s="29">
        <v>0.0</v>
      </c>
      <c r="C276" s="9">
        <f t="array" ref="C276">SUMIFS( INDIRECT(A253 &amp; " Restia!C:C"), INDIRECT(A253 &amp; " Restia!A:A"), "damejidlo", INDIRECT(A253 &amp; " Restia!G:G"), "cash", INDIRECT(A253 &amp; " Restia!B:B"), "&lt;&gt;canceled")</f>
        <v>0</v>
      </c>
      <c r="D276" s="27">
        <f t="shared" si="10"/>
        <v>0</v>
      </c>
      <c r="E276" s="40"/>
    </row>
    <row r="277" hidden="1">
      <c r="A277" s="35" t="s">
        <v>2553</v>
      </c>
      <c r="B277" s="29">
        <v>146981.5</v>
      </c>
      <c r="C277" s="9">
        <f t="array" ref="C277">SUM(INDIRECT(A253 &amp; " Restia!C:C")) - SUMIFS(INDIRECT(A253 &amp; " Restia!C:C"), INDIRECT(A253 &amp; " Restia!B:B"), "canceled")</f>
        <v>228314.5</v>
      </c>
      <c r="D277" s="27">
        <f t="shared" si="10"/>
        <v>81333</v>
      </c>
      <c r="E277" s="40"/>
    </row>
    <row r="278" hidden="1">
      <c r="A278" s="36" t="s">
        <v>2554</v>
      </c>
      <c r="B278" s="41">
        <v>8.5</v>
      </c>
      <c r="C278" s="49">
        <f>sum(C263:C275)-C277</f>
        <v>-8581.5</v>
      </c>
      <c r="D278" s="43">
        <f t="shared" si="10"/>
        <v>-8590</v>
      </c>
      <c r="E278" s="44"/>
    </row>
    <row r="279" hidden="1"/>
    <row r="280" hidden="1"/>
    <row r="281" hidden="1">
      <c r="A281" s="5" t="s">
        <v>3210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2526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45586.0</v>
      </c>
      <c r="B285" s="6"/>
      <c r="C285" s="14" t="s">
        <v>2527</v>
      </c>
      <c r="D285" s="15">
        <v>45592.0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17" t="str">
        <f>CHOOSE(WEEKDAY(A285), "Neděle", "Pondělí", "Úterý", "Středa", "Čtvrtek", "Pátek", "Sobota")</f>
        <v>Pondělí</v>
      </c>
      <c r="B287" s="7"/>
      <c r="C287" s="16"/>
      <c r="D287" s="18" t="str">
        <f>CHOOSE(WEEKDAY(D285), "Neděle", "Pondělí", "Úterý", "Středa", "Čtvrtek", "Pátek", "Sobota")</f>
        <v>Neděle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2528</v>
      </c>
      <c r="B289" s="6"/>
      <c r="C289" s="6"/>
      <c r="D289" s="6"/>
      <c r="E289" s="7"/>
    </row>
    <row r="290" hidden="1">
      <c r="A290" s="20" t="s">
        <v>2529</v>
      </c>
      <c r="B290" s="21" t="s">
        <v>2530</v>
      </c>
      <c r="C290" s="22" t="s">
        <v>2531</v>
      </c>
      <c r="D290" s="21" t="s">
        <v>2532</v>
      </c>
      <c r="E290" s="23" t="s">
        <v>13</v>
      </c>
    </row>
    <row r="291" hidden="1">
      <c r="A291" s="24" t="s">
        <v>2533</v>
      </c>
      <c r="B291" s="25">
        <v>11708.0</v>
      </c>
      <c r="C291" s="26">
        <f>8+200+500+1000+10000</f>
        <v>11708</v>
      </c>
      <c r="D291" s="27">
        <f t="shared" ref="D291:D306" si="11">C291-B291</f>
        <v>0</v>
      </c>
      <c r="E291" s="40"/>
    </row>
    <row r="292" hidden="1">
      <c r="A292" s="24" t="s">
        <v>2535</v>
      </c>
      <c r="B292" s="29">
        <v>9361.0</v>
      </c>
      <c r="C292" s="26">
        <v>9361.0</v>
      </c>
      <c r="D292" s="27">
        <f t="shared" si="11"/>
        <v>0</v>
      </c>
      <c r="E292" s="48"/>
    </row>
    <row r="293" hidden="1">
      <c r="A293" s="24" t="s">
        <v>2536</v>
      </c>
      <c r="B293" s="29">
        <v>0.0</v>
      </c>
      <c r="C293" s="26"/>
      <c r="D293" s="27">
        <f t="shared" si="11"/>
        <v>0</v>
      </c>
      <c r="E293" s="40"/>
    </row>
    <row r="294" hidden="1">
      <c r="A294" s="24" t="s">
        <v>2538</v>
      </c>
      <c r="B294" s="29">
        <v>200.0</v>
      </c>
      <c r="C294" s="26"/>
      <c r="D294" s="27">
        <f t="shared" si="11"/>
        <v>-200</v>
      </c>
      <c r="E294" s="40"/>
    </row>
    <row r="295" hidden="1">
      <c r="A295" s="30" t="s">
        <v>2540</v>
      </c>
      <c r="B295" s="29">
        <v>0.0</v>
      </c>
      <c r="C295" s="26"/>
      <c r="D295" s="27">
        <f t="shared" si="11"/>
        <v>0</v>
      </c>
      <c r="E295" s="40"/>
    </row>
    <row r="296" hidden="1">
      <c r="A296" s="30" t="s">
        <v>2541</v>
      </c>
      <c r="B296" s="29">
        <v>0.0</v>
      </c>
      <c r="C296" s="26"/>
      <c r="D296" s="27">
        <f t="shared" si="11"/>
        <v>0</v>
      </c>
      <c r="E296" s="40"/>
    </row>
    <row r="297" hidden="1">
      <c r="A297" s="30" t="s">
        <v>2543</v>
      </c>
      <c r="B297" s="29">
        <v>350.0</v>
      </c>
      <c r="C297" s="26">
        <v>350.0</v>
      </c>
      <c r="D297" s="27">
        <f t="shared" si="11"/>
        <v>0</v>
      </c>
      <c r="E297" s="48"/>
    </row>
    <row r="298" hidden="1">
      <c r="A298" s="31" t="s">
        <v>2545</v>
      </c>
      <c r="B298" s="29">
        <v>480.0</v>
      </c>
      <c r="C298" s="26">
        <f>40+80+320+120</f>
        <v>560</v>
      </c>
      <c r="D298" s="27">
        <f t="shared" si="11"/>
        <v>80</v>
      </c>
      <c r="E298" s="40"/>
    </row>
    <row r="299" hidden="1">
      <c r="A299" s="32" t="s">
        <v>2546</v>
      </c>
      <c r="B299" s="29">
        <v>45242.0</v>
      </c>
      <c r="C299" s="33">
        <f t="array" ref="C299">SUMIFS(INDIRECT(A281 &amp; " Restia!C:C"), INDIRECT(A281 &amp; " Restia!A:A"), A299, INDIRECT(A281 &amp; " Restia!B:B"), "&lt;&gt;canceled")</f>
        <v>90106</v>
      </c>
      <c r="D299" s="27">
        <f t="shared" si="11"/>
        <v>44864</v>
      </c>
      <c r="E299" s="40"/>
    </row>
    <row r="300" hidden="1">
      <c r="A300" s="32" t="s">
        <v>2547</v>
      </c>
      <c r="B300" s="29">
        <v>30720.0</v>
      </c>
      <c r="C300" s="9">
        <f t="array" ref="C300">SUMIFS( INDIRECT(A281 &amp; " Restia!C:C"), INDIRECT(A281 &amp; " Restia!A:A"), A300, INDIRECT(A281 &amp; " Restia!B:B"), "&lt;&gt;canceled" )</f>
        <v>22590</v>
      </c>
      <c r="D300" s="27">
        <f t="shared" si="11"/>
        <v>-8130</v>
      </c>
      <c r="E300" s="40"/>
    </row>
    <row r="301" hidden="1">
      <c r="A301" s="32" t="s">
        <v>2548</v>
      </c>
      <c r="B301" s="29">
        <v>49461.0</v>
      </c>
      <c r="C301" s="9">
        <f t="array" ref="C301">SUMIFS( INDIRECT(A281 &amp; " Restia!C:C"), INDIRECT(A281 &amp; " Restia!A:A"), "damejidlo", INDIRECT(A281 &amp; " Restia!G:G"), "online", INDIRECT(A281 &amp; " Restia!B:B"), "&lt;&gt;canceled" )</f>
        <v>52733</v>
      </c>
      <c r="D301" s="27">
        <f t="shared" si="11"/>
        <v>3272</v>
      </c>
      <c r="E301" s="40"/>
    </row>
    <row r="302" hidden="1">
      <c r="A302" s="32" t="s">
        <v>2549</v>
      </c>
      <c r="B302" s="29">
        <v>11765.0</v>
      </c>
      <c r="C302" s="9">
        <f t="array" ref="C302">SUMIFS( INDIRECT(A281 &amp; " Restia!C:C"), INDIRECT(A281 &amp; " Restia!A:A"), "generic", INDIRECT(A281 &amp; " Restia!G:G"), "online", INDIRECT(A281 &amp; " Restia!B:B"), "&lt;&gt;canceled" )</f>
        <v>36367</v>
      </c>
      <c r="D302" s="27">
        <f t="shared" si="11"/>
        <v>24602</v>
      </c>
      <c r="E302" s="40"/>
    </row>
    <row r="303" hidden="1">
      <c r="A303" s="32" t="s">
        <v>2551</v>
      </c>
      <c r="B303" s="29">
        <v>2088.0</v>
      </c>
      <c r="C303" s="9">
        <f t="array" ref="C303">SUMIFS( INDIRECT(A281 &amp; " Restia!C:C"), INDIRECT(A281 &amp; " Restia!E:E"), "wolt kurýr", INDIRECT(A281 &amp; " Restia!A:A"), "&lt;&gt;wolt", INDIRECT(A281 &amp; " Restia!G:G"), "cash", INDIRECT(A281 &amp; " Restia!B:B"), "&lt;&gt;canceled" )</f>
        <v>0</v>
      </c>
      <c r="D303" s="27">
        <f t="shared" si="11"/>
        <v>-2088</v>
      </c>
      <c r="E303" s="40"/>
    </row>
    <row r="304" hidden="1">
      <c r="A304" s="32" t="s">
        <v>2552</v>
      </c>
      <c r="B304" s="29">
        <v>0.0</v>
      </c>
      <c r="C304" s="9">
        <f t="array" ref="C304">SUMIFS( INDIRECT(A281 &amp; " Restia!C:C"), INDIRECT(A281 &amp; " Restia!A:A"), "damejidlo", INDIRECT(A281 &amp; " Restia!G:G"), "cash", INDIRECT(A281 &amp; " Restia!B:B"), "&lt;&gt;canceled")</f>
        <v>0</v>
      </c>
      <c r="D304" s="27">
        <f t="shared" si="11"/>
        <v>0</v>
      </c>
      <c r="E304" s="40"/>
    </row>
    <row r="305" hidden="1">
      <c r="A305" s="35" t="s">
        <v>2553</v>
      </c>
      <c r="B305" s="29">
        <v>161374.5</v>
      </c>
      <c r="C305" s="9">
        <f t="array" ref="C305">SUM(INDIRECT(A281 &amp; " Restia!C:C")) - SUMIFS(INDIRECT(A281 &amp; " Restia!C:C"), INDIRECT(A281 &amp; " Restia!B:B"), "canceled")</f>
        <v>228314.5</v>
      </c>
      <c r="D305" s="27">
        <f t="shared" si="11"/>
        <v>66940</v>
      </c>
      <c r="E305" s="40"/>
    </row>
    <row r="306" hidden="1">
      <c r="A306" s="36" t="s">
        <v>2554</v>
      </c>
      <c r="B306" s="41">
        <v>0.5</v>
      </c>
      <c r="C306" s="49">
        <f>sum(C291:C303)-C305</f>
        <v>-4539.5</v>
      </c>
      <c r="D306" s="43">
        <f t="shared" si="11"/>
        <v>-4540</v>
      </c>
      <c r="E306" s="44"/>
    </row>
    <row r="307" hidden="1"/>
    <row r="308" hidden="1"/>
    <row r="309" hidden="1">
      <c r="A309" s="5" t="s">
        <v>3210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2526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45593.0</v>
      </c>
      <c r="B313" s="6"/>
      <c r="C313" s="14" t="s">
        <v>2527</v>
      </c>
      <c r="D313" s="15">
        <v>45596.0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17" t="str">
        <f>CHOOSE(WEEKDAY(A313), "Neděle", "Pondělí", "Úterý", "Středa", "Čtvrtek", "Pátek", "Sobota")</f>
        <v>Pondělí</v>
      </c>
      <c r="B315" s="7"/>
      <c r="C315" s="16"/>
      <c r="D315" s="18" t="str">
        <f>CHOOSE(WEEKDAY(D313), "Neděle", "Pondělí", "Úterý", "Středa", "Čtvrtek", "Pátek", "Sobota")</f>
        <v>Čtvrtek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2528</v>
      </c>
      <c r="B317" s="6"/>
      <c r="C317" s="6"/>
      <c r="D317" s="6"/>
      <c r="E317" s="7"/>
    </row>
    <row r="318" hidden="1">
      <c r="A318" s="20" t="s">
        <v>2529</v>
      </c>
      <c r="B318" s="21" t="s">
        <v>2530</v>
      </c>
      <c r="C318" s="22" t="s">
        <v>2531</v>
      </c>
      <c r="D318" s="21" t="s">
        <v>2532</v>
      </c>
      <c r="E318" s="23" t="s">
        <v>13</v>
      </c>
    </row>
    <row r="319" hidden="1">
      <c r="A319" s="24" t="s">
        <v>2533</v>
      </c>
      <c r="B319" s="25">
        <v>3170.0</v>
      </c>
      <c r="C319" s="26">
        <v>3170.0</v>
      </c>
      <c r="D319" s="27">
        <f t="shared" ref="D319:D334" si="12">C319-B319</f>
        <v>0</v>
      </c>
      <c r="E319" s="40"/>
    </row>
    <row r="320" hidden="1">
      <c r="A320" s="24" t="s">
        <v>2535</v>
      </c>
      <c r="B320" s="29">
        <v>6014.0</v>
      </c>
      <c r="C320" s="26">
        <f>1542+537+2200+1735</f>
        <v>6014</v>
      </c>
      <c r="D320" s="27">
        <f t="shared" si="12"/>
        <v>0</v>
      </c>
      <c r="E320" s="48"/>
    </row>
    <row r="321" hidden="1">
      <c r="A321" s="24" t="s">
        <v>2536</v>
      </c>
      <c r="B321" s="29">
        <v>0.0</v>
      </c>
      <c r="C321" s="26"/>
      <c r="D321" s="27">
        <f t="shared" si="12"/>
        <v>0</v>
      </c>
      <c r="E321" s="40"/>
    </row>
    <row r="322" hidden="1">
      <c r="A322" s="24" t="s">
        <v>2538</v>
      </c>
      <c r="B322" s="29">
        <v>0.0</v>
      </c>
      <c r="C322" s="26"/>
      <c r="D322" s="27">
        <f t="shared" si="12"/>
        <v>0</v>
      </c>
      <c r="E322" s="40"/>
    </row>
    <row r="323" hidden="1">
      <c r="A323" s="30" t="s">
        <v>2540</v>
      </c>
      <c r="B323" s="29">
        <v>80.0</v>
      </c>
      <c r="C323" s="26"/>
      <c r="D323" s="27">
        <f t="shared" si="12"/>
        <v>-80</v>
      </c>
      <c r="E323" s="40"/>
    </row>
    <row r="324" hidden="1">
      <c r="A324" s="30" t="s">
        <v>2541</v>
      </c>
      <c r="B324" s="29">
        <v>0.0</v>
      </c>
      <c r="C324" s="26"/>
      <c r="D324" s="27">
        <f t="shared" si="12"/>
        <v>0</v>
      </c>
      <c r="E324" s="40"/>
    </row>
    <row r="325" hidden="1">
      <c r="A325" s="30" t="s">
        <v>2543</v>
      </c>
      <c r="B325" s="29">
        <v>0.0</v>
      </c>
      <c r="C325" s="26"/>
      <c r="D325" s="27">
        <f t="shared" si="12"/>
        <v>0</v>
      </c>
      <c r="E325" s="48"/>
    </row>
    <row r="326" hidden="1">
      <c r="A326" s="31" t="s">
        <v>2545</v>
      </c>
      <c r="B326" s="29">
        <v>360.0</v>
      </c>
      <c r="C326" s="26">
        <f>40+40+80+80</f>
        <v>240</v>
      </c>
      <c r="D326" s="27">
        <f t="shared" si="12"/>
        <v>-120</v>
      </c>
      <c r="E326" s="40"/>
    </row>
    <row r="327" hidden="1">
      <c r="A327" s="32" t="s">
        <v>2546</v>
      </c>
      <c r="B327" s="29">
        <v>27932.0</v>
      </c>
      <c r="C327" s="33">
        <f t="array" ref="C327">SUMIFS(INDIRECT(A309 &amp; " Restia!C:C"), INDIRECT(A309 &amp; " Restia!A:A"), A327, INDIRECT(A309 &amp; " Restia!B:B"), "&lt;&gt;canceled")</f>
        <v>90106</v>
      </c>
      <c r="D327" s="27">
        <f t="shared" si="12"/>
        <v>62174</v>
      </c>
      <c r="E327" s="40"/>
    </row>
    <row r="328" hidden="1">
      <c r="A328" s="32" t="s">
        <v>2547</v>
      </c>
      <c r="B328" s="29">
        <v>6695.0</v>
      </c>
      <c r="C328" s="9">
        <f t="array" ref="C328">SUMIFS( INDIRECT(A309 &amp; " Restia!C:C"), INDIRECT(A309 &amp; " Restia!A:A"), A328, INDIRECT(A309 &amp; " Restia!B:B"), "&lt;&gt;canceled" )</f>
        <v>22590</v>
      </c>
      <c r="D328" s="27">
        <f t="shared" si="12"/>
        <v>15895</v>
      </c>
      <c r="E328" s="40"/>
    </row>
    <row r="329" hidden="1">
      <c r="A329" s="32" t="s">
        <v>2548</v>
      </c>
      <c r="B329" s="29">
        <v>22944.0</v>
      </c>
      <c r="C329" s="9">
        <f t="array" ref="C329">SUMIFS( INDIRECT(A309 &amp; " Restia!C:C"), INDIRECT(A309 &amp; " Restia!A:A"), "damejidlo", INDIRECT(A309 &amp; " Restia!G:G"), "online", INDIRECT(A309 &amp; " Restia!B:B"), "&lt;&gt;canceled" )</f>
        <v>52733</v>
      </c>
      <c r="D329" s="27">
        <f t="shared" si="12"/>
        <v>29789</v>
      </c>
      <c r="E329" s="40"/>
    </row>
    <row r="330" hidden="1">
      <c r="A330" s="32" t="s">
        <v>2549</v>
      </c>
      <c r="B330" s="29">
        <v>5138.0</v>
      </c>
      <c r="C330" s="9">
        <f t="array" ref="C330">SUMIFS( INDIRECT(A309 &amp; " Restia!C:C"), INDIRECT(A309 &amp; " Restia!A:A"), "generic", INDIRECT(A309 &amp; " Restia!G:G"), "online", INDIRECT(A309 &amp; " Restia!B:B"), "&lt;&gt;canceled" )</f>
        <v>36367</v>
      </c>
      <c r="D330" s="27">
        <f t="shared" si="12"/>
        <v>31229</v>
      </c>
      <c r="E330" s="40"/>
    </row>
    <row r="331" hidden="1">
      <c r="A331" s="32" t="s">
        <v>2551</v>
      </c>
      <c r="B331" s="29">
        <v>0.0</v>
      </c>
      <c r="C331" s="9">
        <f t="array" ref="C331">SUMIFS( INDIRECT(A309 &amp; " Restia!C:C"), INDIRECT(A309 &amp; " Restia!E:E"), "wolt kurýr", INDIRECT(A309 &amp; " Restia!A:A"), "&lt;&gt;wolt", INDIRECT(A309 &amp; " Restia!G:G"), "cash", INDIRECT(A309 &amp; " Restia!B:B"), "&lt;&gt;canceled" )</f>
        <v>0</v>
      </c>
      <c r="D331" s="27">
        <f t="shared" si="12"/>
        <v>0</v>
      </c>
      <c r="E331" s="40"/>
    </row>
    <row r="332" hidden="1">
      <c r="A332" s="32" t="s">
        <v>2552</v>
      </c>
      <c r="B332" s="29">
        <v>0.0</v>
      </c>
      <c r="C332" s="9">
        <f t="array" ref="C332">SUMIFS( INDIRECT(A309 &amp; " Restia!C:C"), INDIRECT(A309 &amp; " Restia!A:A"), "damejidlo", INDIRECT(A309 &amp; " Restia!G:G"), "cash", INDIRECT(A309 &amp; " Restia!B:B"), "&lt;&gt;canceled")</f>
        <v>0</v>
      </c>
      <c r="D332" s="27">
        <f t="shared" si="12"/>
        <v>0</v>
      </c>
      <c r="E332" s="40"/>
    </row>
    <row r="333" hidden="1">
      <c r="A333" s="35" t="s">
        <v>2553</v>
      </c>
      <c r="B333" s="29">
        <v>72333.0</v>
      </c>
      <c r="C333" s="9">
        <f t="array" ref="C333">SUM(INDIRECT(A309 &amp; " Restia!C:C")) - SUMIFS(INDIRECT(A309 &amp; " Restia!C:C"), INDIRECT(A309 &amp; " Restia!B:B"), "canceled")</f>
        <v>228314.5</v>
      </c>
      <c r="D333" s="27">
        <f t="shared" si="12"/>
        <v>155981.5</v>
      </c>
      <c r="E333" s="40"/>
    </row>
    <row r="334" hidden="1">
      <c r="A334" s="36" t="s">
        <v>2554</v>
      </c>
      <c r="B334" s="41">
        <v>0.0</v>
      </c>
      <c r="C334" s="49">
        <f>sum(C319:C331)-C333</f>
        <v>-17094.5</v>
      </c>
      <c r="D334" s="43">
        <f t="shared" si="12"/>
        <v>-17094.5</v>
      </c>
      <c r="E334" s="44"/>
    </row>
    <row r="335" hidden="1"/>
    <row r="336" hidden="1"/>
    <row r="337" hidden="1">
      <c r="A337" s="5" t="s">
        <v>3210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2526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45597.0</v>
      </c>
      <c r="B341" s="6"/>
      <c r="C341" s="50" t="s">
        <v>2527</v>
      </c>
      <c r="D341" s="15">
        <v>45599.0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1" t="s">
        <v>3218</v>
      </c>
      <c r="B343" s="7"/>
      <c r="C343" s="16"/>
      <c r="D343" s="52" t="s">
        <v>3212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2528</v>
      </c>
      <c r="B345" s="6"/>
      <c r="C345" s="6"/>
      <c r="D345" s="6"/>
      <c r="E345" s="7"/>
    </row>
    <row r="346" hidden="1">
      <c r="A346" s="20" t="s">
        <v>2529</v>
      </c>
      <c r="B346" s="21" t="s">
        <v>2530</v>
      </c>
      <c r="C346" s="22" t="s">
        <v>2531</v>
      </c>
      <c r="D346" s="21" t="s">
        <v>2532</v>
      </c>
      <c r="E346" s="23" t="s">
        <v>13</v>
      </c>
    </row>
    <row r="347" hidden="1">
      <c r="A347" s="53" t="s">
        <v>2533</v>
      </c>
      <c r="B347" s="25">
        <v>9552.0</v>
      </c>
      <c r="C347" s="26">
        <v>9552.0</v>
      </c>
      <c r="D347" s="27">
        <v>0.0</v>
      </c>
      <c r="E347" s="40"/>
    </row>
    <row r="348" hidden="1">
      <c r="A348" s="53" t="s">
        <v>2535</v>
      </c>
      <c r="B348" s="29">
        <v>2356.0</v>
      </c>
      <c r="C348" s="26">
        <v>2356.0</v>
      </c>
      <c r="D348" s="27">
        <v>0.0</v>
      </c>
      <c r="E348" s="48"/>
    </row>
    <row r="349" hidden="1">
      <c r="A349" s="53" t="s">
        <v>2536</v>
      </c>
      <c r="B349" s="29">
        <v>0.0</v>
      </c>
      <c r="C349" s="26"/>
      <c r="D349" s="27">
        <v>0.0</v>
      </c>
      <c r="E349" s="40"/>
    </row>
    <row r="350" hidden="1">
      <c r="A350" s="53" t="s">
        <v>2538</v>
      </c>
      <c r="B350" s="29">
        <v>0.0</v>
      </c>
      <c r="C350" s="26"/>
      <c r="D350" s="27">
        <v>0.0</v>
      </c>
      <c r="E350" s="40"/>
    </row>
    <row r="351" hidden="1">
      <c r="A351" s="31" t="s">
        <v>2540</v>
      </c>
      <c r="B351" s="29">
        <v>0.0</v>
      </c>
      <c r="C351" s="26"/>
      <c r="D351" s="27">
        <v>0.0</v>
      </c>
      <c r="E351" s="40"/>
    </row>
    <row r="352" hidden="1">
      <c r="A352" s="31" t="s">
        <v>2541</v>
      </c>
      <c r="B352" s="29">
        <v>0.0</v>
      </c>
      <c r="C352" s="26"/>
      <c r="D352" s="27">
        <v>0.0</v>
      </c>
      <c r="E352" s="40"/>
    </row>
    <row r="353" hidden="1">
      <c r="A353" s="31" t="s">
        <v>2543</v>
      </c>
      <c r="B353" s="29">
        <v>0.0</v>
      </c>
      <c r="C353" s="26"/>
      <c r="D353" s="27">
        <v>0.0</v>
      </c>
      <c r="E353" s="48"/>
    </row>
    <row r="354" hidden="1">
      <c r="A354" s="31" t="s">
        <v>2545</v>
      </c>
      <c r="B354" s="29">
        <v>960.0</v>
      </c>
      <c r="C354" s="26">
        <v>960.0</v>
      </c>
      <c r="D354" s="27">
        <v>0.0</v>
      </c>
      <c r="E354" s="40"/>
    </row>
    <row r="355" hidden="1">
      <c r="A355" s="54" t="s">
        <v>2546</v>
      </c>
      <c r="B355" s="29">
        <v>20931.0</v>
      </c>
      <c r="C355" s="29">
        <v>20931.0</v>
      </c>
      <c r="D355" s="27">
        <v>0.0</v>
      </c>
      <c r="E355" s="40"/>
    </row>
    <row r="356" hidden="1">
      <c r="A356" s="54" t="s">
        <v>2547</v>
      </c>
      <c r="B356" s="29">
        <v>19687.0</v>
      </c>
      <c r="C356" s="55">
        <v>19687.0</v>
      </c>
      <c r="D356" s="27">
        <v>0.0</v>
      </c>
      <c r="E356" s="40"/>
    </row>
    <row r="357" hidden="1">
      <c r="A357" s="54" t="s">
        <v>2548</v>
      </c>
      <c r="B357" s="29">
        <v>19149.0</v>
      </c>
      <c r="C357" s="55">
        <v>19149.0</v>
      </c>
      <c r="D357" s="27">
        <v>0.0</v>
      </c>
      <c r="E357" s="40"/>
    </row>
    <row r="358" hidden="1">
      <c r="A358" s="54" t="s">
        <v>2549</v>
      </c>
      <c r="B358" s="29">
        <v>12006.0</v>
      </c>
      <c r="C358" s="55">
        <v>12006.0</v>
      </c>
      <c r="D358" s="27">
        <v>0.0</v>
      </c>
      <c r="E358" s="40"/>
    </row>
    <row r="359" hidden="1">
      <c r="A359" s="54" t="s">
        <v>2551</v>
      </c>
      <c r="B359" s="29">
        <v>0.0</v>
      </c>
      <c r="C359" s="55">
        <v>0.0</v>
      </c>
      <c r="D359" s="27">
        <v>0.0</v>
      </c>
      <c r="E359" s="40"/>
    </row>
    <row r="360" hidden="1">
      <c r="A360" s="54" t="s">
        <v>2552</v>
      </c>
      <c r="B360" s="29">
        <v>0.0</v>
      </c>
      <c r="C360" s="55">
        <v>0.0</v>
      </c>
      <c r="D360" s="27">
        <v>0.0</v>
      </c>
      <c r="E360" s="40"/>
    </row>
    <row r="361" hidden="1">
      <c r="A361" s="35" t="s">
        <v>2553</v>
      </c>
      <c r="B361" s="29">
        <v>84641.0</v>
      </c>
      <c r="C361" s="55">
        <v>84641.0</v>
      </c>
      <c r="D361" s="27">
        <v>0.0</v>
      </c>
      <c r="E361" s="40"/>
    </row>
    <row r="362" hidden="1">
      <c r="A362" s="36" t="s">
        <v>2554</v>
      </c>
      <c r="B362" s="41">
        <v>0.0</v>
      </c>
      <c r="C362" s="64">
        <v>0.0</v>
      </c>
      <c r="D362" s="59">
        <v>0.0</v>
      </c>
      <c r="E362" s="44"/>
    </row>
    <row r="363" hidden="1"/>
    <row r="364" hidden="1"/>
    <row r="365" hidden="1">
      <c r="A365" s="5" t="s">
        <v>3210</v>
      </c>
      <c r="B365" s="6"/>
      <c r="C365" s="6"/>
      <c r="D365" s="6"/>
      <c r="E365" s="7"/>
    </row>
    <row r="366" hidden="1">
      <c r="A366" s="10"/>
      <c r="B366" s="11"/>
      <c r="C366" s="11"/>
      <c r="D366" s="11"/>
      <c r="E366" s="12"/>
    </row>
    <row r="367" hidden="1">
      <c r="A367" s="5" t="s">
        <v>2526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13">
        <v>45600.0</v>
      </c>
      <c r="B369" s="6"/>
      <c r="C369" s="50" t="s">
        <v>2527</v>
      </c>
      <c r="D369" s="15">
        <v>45606.0</v>
      </c>
      <c r="E369" s="7"/>
    </row>
    <row r="370" hidden="1">
      <c r="A370" s="10"/>
      <c r="B370" s="11"/>
      <c r="C370" s="16"/>
      <c r="D370" s="11"/>
      <c r="E370" s="12"/>
    </row>
    <row r="371" hidden="1">
      <c r="A371" s="51" t="s">
        <v>3211</v>
      </c>
      <c r="B371" s="7"/>
      <c r="C371" s="16"/>
      <c r="D371" s="52" t="s">
        <v>3212</v>
      </c>
      <c r="E371" s="7"/>
    </row>
    <row r="372" hidden="1">
      <c r="A372" s="10"/>
      <c r="B372" s="12"/>
      <c r="C372" s="16"/>
      <c r="D372" s="11"/>
      <c r="E372" s="12"/>
    </row>
    <row r="373" hidden="1">
      <c r="A373" s="19" t="s">
        <v>2528</v>
      </c>
      <c r="B373" s="6"/>
      <c r="C373" s="6"/>
      <c r="D373" s="6"/>
      <c r="E373" s="7"/>
    </row>
    <row r="374" hidden="1">
      <c r="A374" s="20" t="s">
        <v>2529</v>
      </c>
      <c r="B374" s="21" t="s">
        <v>2530</v>
      </c>
      <c r="C374" s="22" t="s">
        <v>2531</v>
      </c>
      <c r="D374" s="21" t="s">
        <v>2532</v>
      </c>
      <c r="E374" s="23" t="s">
        <v>13</v>
      </c>
    </row>
    <row r="375" hidden="1">
      <c r="A375" s="53" t="s">
        <v>2533</v>
      </c>
      <c r="B375" s="25">
        <v>11587.0</v>
      </c>
      <c r="C375" s="26">
        <v>11587.0</v>
      </c>
      <c r="D375" s="27">
        <v>0.0</v>
      </c>
      <c r="E375" s="40"/>
    </row>
    <row r="376" hidden="1">
      <c r="A376" s="53" t="s">
        <v>2535</v>
      </c>
      <c r="B376" s="29">
        <v>9810.0</v>
      </c>
      <c r="C376" s="26">
        <v>9810.0</v>
      </c>
      <c r="D376" s="27">
        <v>0.0</v>
      </c>
      <c r="E376" s="48"/>
    </row>
    <row r="377" hidden="1">
      <c r="A377" s="53" t="s">
        <v>2536</v>
      </c>
      <c r="B377" s="29">
        <v>0.0</v>
      </c>
      <c r="C377" s="26"/>
      <c r="D377" s="27">
        <v>0.0</v>
      </c>
      <c r="E377" s="40"/>
    </row>
    <row r="378" hidden="1">
      <c r="A378" s="53" t="s">
        <v>2538</v>
      </c>
      <c r="B378" s="29">
        <v>0.0</v>
      </c>
      <c r="C378" s="26"/>
      <c r="D378" s="27">
        <v>0.0</v>
      </c>
      <c r="E378" s="40"/>
    </row>
    <row r="379" hidden="1">
      <c r="A379" s="31" t="s">
        <v>2540</v>
      </c>
      <c r="B379" s="29">
        <v>0.0</v>
      </c>
      <c r="C379" s="26"/>
      <c r="D379" s="27">
        <v>0.0</v>
      </c>
      <c r="E379" s="40"/>
    </row>
    <row r="380" hidden="1">
      <c r="A380" s="31" t="s">
        <v>2541</v>
      </c>
      <c r="B380" s="29">
        <v>0.0</v>
      </c>
      <c r="C380" s="26"/>
      <c r="D380" s="27">
        <v>0.0</v>
      </c>
      <c r="E380" s="40"/>
    </row>
    <row r="381" hidden="1">
      <c r="A381" s="31" t="s">
        <v>2543</v>
      </c>
      <c r="B381" s="29">
        <v>0.0</v>
      </c>
      <c r="C381" s="26"/>
      <c r="D381" s="27">
        <v>0.0</v>
      </c>
      <c r="E381" s="48"/>
    </row>
    <row r="382" hidden="1">
      <c r="A382" s="31" t="s">
        <v>2545</v>
      </c>
      <c r="B382" s="29">
        <v>1480.0</v>
      </c>
      <c r="C382" s="26">
        <v>1480.0</v>
      </c>
      <c r="D382" s="27">
        <v>0.0</v>
      </c>
      <c r="E382" s="40"/>
    </row>
    <row r="383" hidden="1">
      <c r="A383" s="54" t="s">
        <v>2546</v>
      </c>
      <c r="B383" s="29">
        <v>44112.0</v>
      </c>
      <c r="C383" s="29">
        <v>44112.0</v>
      </c>
      <c r="D383" s="27">
        <v>0.0</v>
      </c>
      <c r="E383" s="40"/>
    </row>
    <row r="384" hidden="1">
      <c r="A384" s="54" t="s">
        <v>2547</v>
      </c>
      <c r="B384" s="29">
        <v>29025.0</v>
      </c>
      <c r="C384" s="55">
        <v>29025.0</v>
      </c>
      <c r="D384" s="27">
        <v>0.0</v>
      </c>
      <c r="E384" s="40"/>
    </row>
    <row r="385" hidden="1">
      <c r="A385" s="54" t="s">
        <v>2548</v>
      </c>
      <c r="B385" s="29">
        <v>51329.0</v>
      </c>
      <c r="C385" s="55">
        <v>51329.0</v>
      </c>
      <c r="D385" s="27">
        <v>0.0</v>
      </c>
      <c r="E385" s="40"/>
    </row>
    <row r="386" hidden="1">
      <c r="A386" s="54" t="s">
        <v>2549</v>
      </c>
      <c r="B386" s="29">
        <v>17519.0</v>
      </c>
      <c r="C386" s="55">
        <v>17519.0</v>
      </c>
      <c r="D386" s="27">
        <v>0.0</v>
      </c>
      <c r="E386" s="40"/>
    </row>
    <row r="387" hidden="1">
      <c r="A387" s="54" t="s">
        <v>2551</v>
      </c>
      <c r="B387" s="29">
        <v>0.0</v>
      </c>
      <c r="C387" s="55">
        <v>0.0</v>
      </c>
      <c r="D387" s="27">
        <v>0.0</v>
      </c>
      <c r="E387" s="40"/>
    </row>
    <row r="388" hidden="1">
      <c r="A388" s="54" t="s">
        <v>2552</v>
      </c>
      <c r="B388" s="29">
        <v>0.0</v>
      </c>
      <c r="C388" s="55">
        <v>0.0</v>
      </c>
      <c r="D388" s="27">
        <v>0.0</v>
      </c>
      <c r="E388" s="40"/>
    </row>
    <row r="389" hidden="1">
      <c r="A389" s="35" t="s">
        <v>2553</v>
      </c>
      <c r="B389" s="29">
        <v>164861.5</v>
      </c>
      <c r="C389" s="55">
        <v>164861.5</v>
      </c>
      <c r="D389" s="27">
        <v>0.0</v>
      </c>
      <c r="E389" s="40"/>
    </row>
    <row r="390" hidden="1">
      <c r="A390" s="36" t="s">
        <v>2554</v>
      </c>
      <c r="B390" s="41">
        <v>0.5</v>
      </c>
      <c r="C390" s="64">
        <v>0.5</v>
      </c>
      <c r="D390" s="59">
        <v>0.0</v>
      </c>
      <c r="E390" s="44"/>
    </row>
    <row r="391" hidden="1"/>
    <row r="392" hidden="1"/>
    <row r="393" hidden="1">
      <c r="A393" s="5" t="s">
        <v>3210</v>
      </c>
      <c r="B393" s="6"/>
      <c r="C393" s="6"/>
      <c r="D393" s="6"/>
      <c r="E393" s="7"/>
    </row>
    <row r="394" hidden="1">
      <c r="A394" s="10"/>
      <c r="B394" s="11"/>
      <c r="C394" s="11"/>
      <c r="D394" s="11"/>
      <c r="E394" s="12"/>
    </row>
    <row r="395" hidden="1">
      <c r="A395" s="5" t="s">
        <v>2526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13">
        <v>45607.0</v>
      </c>
      <c r="B397" s="6"/>
      <c r="C397" s="50" t="s">
        <v>2527</v>
      </c>
      <c r="D397" s="15">
        <v>45613.0</v>
      </c>
      <c r="E397" s="7"/>
    </row>
    <row r="398" hidden="1">
      <c r="A398" s="10"/>
      <c r="B398" s="11"/>
      <c r="C398" s="16"/>
      <c r="D398" s="11"/>
      <c r="E398" s="12"/>
    </row>
    <row r="399" hidden="1">
      <c r="A399" s="51" t="s">
        <v>3211</v>
      </c>
      <c r="B399" s="7"/>
      <c r="C399" s="16"/>
      <c r="D399" s="52" t="s">
        <v>3212</v>
      </c>
      <c r="E399" s="7"/>
    </row>
    <row r="400" hidden="1">
      <c r="A400" s="10"/>
      <c r="B400" s="12"/>
      <c r="C400" s="16"/>
      <c r="D400" s="11"/>
      <c r="E400" s="12"/>
    </row>
    <row r="401" hidden="1">
      <c r="A401" s="19" t="s">
        <v>2528</v>
      </c>
      <c r="B401" s="6"/>
      <c r="C401" s="6"/>
      <c r="D401" s="6"/>
      <c r="E401" s="7"/>
    </row>
    <row r="402" hidden="1">
      <c r="A402" s="20" t="s">
        <v>2529</v>
      </c>
      <c r="B402" s="21" t="s">
        <v>2530</v>
      </c>
      <c r="C402" s="22" t="s">
        <v>2531</v>
      </c>
      <c r="D402" s="21" t="s">
        <v>2532</v>
      </c>
      <c r="E402" s="23" t="s">
        <v>13</v>
      </c>
    </row>
    <row r="403" hidden="1">
      <c r="A403" s="53" t="s">
        <v>2533</v>
      </c>
      <c r="B403" s="25">
        <v>9826.0</v>
      </c>
      <c r="C403" s="26">
        <v>9826.0</v>
      </c>
      <c r="D403" s="27">
        <v>0.0</v>
      </c>
      <c r="E403" s="40"/>
    </row>
    <row r="404" hidden="1">
      <c r="A404" s="53" t="s">
        <v>2535</v>
      </c>
      <c r="B404" s="29">
        <v>8226.0</v>
      </c>
      <c r="C404" s="26">
        <v>6126.0</v>
      </c>
      <c r="D404" s="27">
        <v>-2100.0</v>
      </c>
      <c r="E404" s="48" t="s">
        <v>6137</v>
      </c>
    </row>
    <row r="405" hidden="1">
      <c r="A405" s="53" t="s">
        <v>2536</v>
      </c>
      <c r="B405" s="29">
        <v>0.0</v>
      </c>
      <c r="C405" s="26"/>
      <c r="D405" s="27">
        <v>0.0</v>
      </c>
      <c r="E405" s="40"/>
    </row>
    <row r="406" hidden="1">
      <c r="A406" s="53" t="s">
        <v>2538</v>
      </c>
      <c r="B406" s="29">
        <v>0.0</v>
      </c>
      <c r="C406" s="26"/>
      <c r="D406" s="27">
        <v>0.0</v>
      </c>
      <c r="E406" s="40"/>
    </row>
    <row r="407" hidden="1">
      <c r="A407" s="31" t="s">
        <v>2540</v>
      </c>
      <c r="B407" s="29">
        <v>0.0</v>
      </c>
      <c r="C407" s="26"/>
      <c r="D407" s="27">
        <v>0.0</v>
      </c>
      <c r="E407" s="40"/>
    </row>
    <row r="408" hidden="1">
      <c r="A408" s="31" t="s">
        <v>2541</v>
      </c>
      <c r="B408" s="29">
        <v>0.0</v>
      </c>
      <c r="C408" s="26"/>
      <c r="D408" s="27">
        <v>0.0</v>
      </c>
      <c r="E408" s="40"/>
    </row>
    <row r="409" hidden="1">
      <c r="A409" s="31" t="s">
        <v>2543</v>
      </c>
      <c r="B409" s="29">
        <v>0.0</v>
      </c>
      <c r="C409" s="26"/>
      <c r="D409" s="27">
        <v>0.0</v>
      </c>
      <c r="E409" s="48"/>
    </row>
    <row r="410" hidden="1">
      <c r="A410" s="31" t="s">
        <v>2545</v>
      </c>
      <c r="B410" s="29">
        <v>1520.0</v>
      </c>
      <c r="C410" s="26">
        <v>1400.0</v>
      </c>
      <c r="D410" s="27">
        <v>-120.0</v>
      </c>
      <c r="E410" s="40"/>
    </row>
    <row r="411" hidden="1">
      <c r="A411" s="54" t="s">
        <v>2546</v>
      </c>
      <c r="B411" s="29">
        <v>49183.0</v>
      </c>
      <c r="C411" s="29">
        <v>49183.0</v>
      </c>
      <c r="D411" s="27">
        <v>0.0</v>
      </c>
      <c r="E411" s="40"/>
    </row>
    <row r="412" hidden="1">
      <c r="A412" s="54" t="s">
        <v>2547</v>
      </c>
      <c r="B412" s="29">
        <v>29769.0</v>
      </c>
      <c r="C412" s="55">
        <v>29769.0</v>
      </c>
      <c r="D412" s="27">
        <v>0.0</v>
      </c>
      <c r="E412" s="40"/>
    </row>
    <row r="413" hidden="1">
      <c r="A413" s="54" t="s">
        <v>2548</v>
      </c>
      <c r="B413" s="29">
        <v>54409.0</v>
      </c>
      <c r="C413" s="55">
        <v>54409.0</v>
      </c>
      <c r="D413" s="27">
        <v>0.0</v>
      </c>
      <c r="E413" s="40"/>
    </row>
    <row r="414" hidden="1">
      <c r="A414" s="54" t="s">
        <v>2549</v>
      </c>
      <c r="B414" s="29">
        <v>20774.8</v>
      </c>
      <c r="C414" s="55">
        <v>20774.800000000003</v>
      </c>
      <c r="D414" s="27">
        <v>3.637978807091713E-12</v>
      </c>
      <c r="E414" s="40"/>
    </row>
    <row r="415" hidden="1">
      <c r="A415" s="54" t="s">
        <v>2551</v>
      </c>
      <c r="B415" s="29">
        <v>306.0</v>
      </c>
      <c r="C415" s="55">
        <v>306.0</v>
      </c>
      <c r="D415" s="27">
        <v>0.0</v>
      </c>
      <c r="E415" s="40"/>
    </row>
    <row r="416" hidden="1">
      <c r="A416" s="54" t="s">
        <v>2552</v>
      </c>
      <c r="B416" s="29">
        <v>0.0</v>
      </c>
      <c r="C416" s="55">
        <v>0.0</v>
      </c>
      <c r="D416" s="27">
        <v>0.0</v>
      </c>
      <c r="E416" s="40"/>
    </row>
    <row r="417" hidden="1">
      <c r="A417" s="35" t="s">
        <v>2553</v>
      </c>
      <c r="B417" s="29">
        <v>174008.10000000003</v>
      </c>
      <c r="C417" s="55">
        <v>174008.1</v>
      </c>
      <c r="D417" s="27">
        <v>-2.9103830456733704E-11</v>
      </c>
      <c r="E417" s="40"/>
    </row>
    <row r="418" hidden="1">
      <c r="A418" s="36" t="s">
        <v>2554</v>
      </c>
      <c r="B418" s="41">
        <v>5.700000000000728</v>
      </c>
      <c r="C418" s="64">
        <v>-2214.3000000000175</v>
      </c>
      <c r="D418" s="59">
        <v>-2220.000000000018</v>
      </c>
      <c r="E418" s="44"/>
    </row>
    <row r="419" hidden="1"/>
    <row r="420" hidden="1"/>
    <row r="421" hidden="1">
      <c r="A421" s="5" t="s">
        <v>3210</v>
      </c>
      <c r="B421" s="6"/>
      <c r="C421" s="6"/>
      <c r="D421" s="6"/>
      <c r="E421" s="7"/>
    </row>
    <row r="422" hidden="1">
      <c r="A422" s="10"/>
      <c r="B422" s="11"/>
      <c r="C422" s="11"/>
      <c r="D422" s="11"/>
      <c r="E422" s="12"/>
    </row>
    <row r="423" hidden="1">
      <c r="A423" s="5" t="s">
        <v>2526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13">
        <v>45614.0</v>
      </c>
      <c r="B425" s="6"/>
      <c r="C425" s="50" t="s">
        <v>2527</v>
      </c>
      <c r="D425" s="15">
        <v>45620.0</v>
      </c>
      <c r="E425" s="7"/>
    </row>
    <row r="426" hidden="1">
      <c r="A426" s="10"/>
      <c r="B426" s="11"/>
      <c r="C426" s="16"/>
      <c r="D426" s="11"/>
      <c r="E426" s="12"/>
    </row>
    <row r="427" hidden="1">
      <c r="A427" s="51" t="s">
        <v>3211</v>
      </c>
      <c r="B427" s="7"/>
      <c r="C427" s="16"/>
      <c r="D427" s="52" t="s">
        <v>3212</v>
      </c>
      <c r="E427" s="7"/>
    </row>
    <row r="428" hidden="1">
      <c r="A428" s="10"/>
      <c r="B428" s="12"/>
      <c r="C428" s="16"/>
      <c r="D428" s="11"/>
      <c r="E428" s="12"/>
    </row>
    <row r="429" hidden="1">
      <c r="A429" s="19" t="s">
        <v>2528</v>
      </c>
      <c r="B429" s="6"/>
      <c r="C429" s="6"/>
      <c r="D429" s="6"/>
      <c r="E429" s="7"/>
    </row>
    <row r="430" hidden="1">
      <c r="A430" s="20" t="s">
        <v>2529</v>
      </c>
      <c r="B430" s="21" t="s">
        <v>2530</v>
      </c>
      <c r="C430" s="22" t="s">
        <v>2531</v>
      </c>
      <c r="D430" s="21" t="s">
        <v>2532</v>
      </c>
      <c r="E430" s="23" t="s">
        <v>13</v>
      </c>
    </row>
    <row r="431" hidden="1">
      <c r="A431" s="53" t="s">
        <v>2533</v>
      </c>
      <c r="B431" s="25">
        <v>6134.0</v>
      </c>
      <c r="C431" s="26">
        <v>6134.0</v>
      </c>
      <c r="D431" s="27">
        <v>0.0</v>
      </c>
      <c r="E431" s="40"/>
    </row>
    <row r="432" hidden="1">
      <c r="A432" s="53" t="s">
        <v>2535</v>
      </c>
      <c r="B432" s="29">
        <v>9524.0</v>
      </c>
      <c r="C432" s="26">
        <v>9524.0</v>
      </c>
      <c r="D432" s="27">
        <v>0.0</v>
      </c>
      <c r="E432" s="48"/>
    </row>
    <row r="433" hidden="1">
      <c r="A433" s="53" t="s">
        <v>2536</v>
      </c>
      <c r="B433" s="29">
        <v>140.0</v>
      </c>
      <c r="C433" s="26">
        <v>140.0</v>
      </c>
      <c r="D433" s="27">
        <v>0.0</v>
      </c>
      <c r="E433" s="40"/>
    </row>
    <row r="434" hidden="1">
      <c r="A434" s="53" t="s">
        <v>2538</v>
      </c>
      <c r="B434" s="29">
        <v>0.0</v>
      </c>
      <c r="C434" s="26"/>
      <c r="D434" s="27">
        <v>0.0</v>
      </c>
      <c r="E434" s="40"/>
    </row>
    <row r="435" hidden="1">
      <c r="A435" s="31" t="s">
        <v>2540</v>
      </c>
      <c r="B435" s="29">
        <v>0.0</v>
      </c>
      <c r="C435" s="26"/>
      <c r="D435" s="27">
        <v>0.0</v>
      </c>
      <c r="E435" s="40"/>
    </row>
    <row r="436" hidden="1">
      <c r="A436" s="31" t="s">
        <v>2541</v>
      </c>
      <c r="B436" s="29">
        <v>0.0</v>
      </c>
      <c r="C436" s="26"/>
      <c r="D436" s="27">
        <v>0.0</v>
      </c>
      <c r="E436" s="40"/>
    </row>
    <row r="437" hidden="1">
      <c r="A437" s="31" t="s">
        <v>2543</v>
      </c>
      <c r="B437" s="29">
        <v>0.0</v>
      </c>
      <c r="C437" s="26"/>
      <c r="D437" s="27">
        <v>0.0</v>
      </c>
      <c r="E437" s="48"/>
    </row>
    <row r="438" hidden="1">
      <c r="A438" s="31" t="s">
        <v>2545</v>
      </c>
      <c r="B438" s="29">
        <v>1520.0</v>
      </c>
      <c r="C438" s="26">
        <v>1541.0</v>
      </c>
      <c r="D438" s="27">
        <v>21.0</v>
      </c>
      <c r="E438" s="48" t="s">
        <v>6138</v>
      </c>
    </row>
    <row r="439" hidden="1">
      <c r="A439" s="54" t="s">
        <v>2546</v>
      </c>
      <c r="B439" s="29">
        <v>50646.0</v>
      </c>
      <c r="C439" s="29">
        <v>50646.0</v>
      </c>
      <c r="D439" s="27">
        <v>0.0</v>
      </c>
      <c r="E439" s="40"/>
    </row>
    <row r="440" hidden="1">
      <c r="A440" s="54" t="s">
        <v>2547</v>
      </c>
      <c r="B440" s="29">
        <v>23016.0</v>
      </c>
      <c r="C440" s="55">
        <v>23016.0</v>
      </c>
      <c r="D440" s="27">
        <v>0.0</v>
      </c>
      <c r="E440" s="40"/>
    </row>
    <row r="441" hidden="1">
      <c r="A441" s="54" t="s">
        <v>2548</v>
      </c>
      <c r="B441" s="29">
        <v>57532.0</v>
      </c>
      <c r="C441" s="55">
        <v>57532.0</v>
      </c>
      <c r="D441" s="27">
        <v>0.0</v>
      </c>
      <c r="E441" s="40"/>
    </row>
    <row r="442" hidden="1">
      <c r="A442" s="54" t="s">
        <v>2549</v>
      </c>
      <c r="B442" s="29">
        <v>18287.6</v>
      </c>
      <c r="C442" s="55">
        <v>18287.6</v>
      </c>
      <c r="D442" s="27">
        <v>0.0</v>
      </c>
      <c r="E442" s="40"/>
    </row>
    <row r="443" hidden="1">
      <c r="A443" s="54" t="s">
        <v>2551</v>
      </c>
      <c r="B443" s="29">
        <v>0.0</v>
      </c>
      <c r="C443" s="55">
        <v>0.0</v>
      </c>
      <c r="D443" s="27">
        <v>0.0</v>
      </c>
      <c r="E443" s="40"/>
    </row>
    <row r="444" hidden="1">
      <c r="A444" s="54" t="s">
        <v>2552</v>
      </c>
      <c r="B444" s="29">
        <v>0.0</v>
      </c>
      <c r="C444" s="55">
        <v>0.0</v>
      </c>
      <c r="D444" s="27">
        <v>0.0</v>
      </c>
      <c r="E444" s="40"/>
    </row>
    <row r="445" hidden="1">
      <c r="A445" s="35" t="s">
        <v>2553</v>
      </c>
      <c r="B445" s="29">
        <v>166743.09999999998</v>
      </c>
      <c r="C445" s="55">
        <v>166743.09999999998</v>
      </c>
      <c r="D445" s="27">
        <v>0.0</v>
      </c>
      <c r="E445" s="40"/>
    </row>
    <row r="446" hidden="1">
      <c r="A446" s="36" t="s">
        <v>2554</v>
      </c>
      <c r="B446" s="41">
        <v>56.50000000000364</v>
      </c>
      <c r="C446" s="64">
        <v>77.5000000000291</v>
      </c>
      <c r="D446" s="59">
        <v>21.000000000025466</v>
      </c>
      <c r="E446" s="44"/>
    </row>
    <row r="447" hidden="1"/>
    <row r="448" hidden="1"/>
    <row r="449" hidden="1">
      <c r="A449" s="5" t="s">
        <v>3210</v>
      </c>
      <c r="B449" s="6"/>
      <c r="C449" s="6"/>
      <c r="D449" s="6"/>
      <c r="E449" s="7"/>
    </row>
    <row r="450" hidden="1">
      <c r="A450" s="10"/>
      <c r="B450" s="11"/>
      <c r="C450" s="11"/>
      <c r="D450" s="11"/>
      <c r="E450" s="12"/>
    </row>
    <row r="451" hidden="1">
      <c r="A451" s="5" t="s">
        <v>2526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13">
        <v>45621.0</v>
      </c>
      <c r="B453" s="6"/>
      <c r="C453" s="50" t="s">
        <v>2527</v>
      </c>
      <c r="D453" s="15">
        <v>45626.0</v>
      </c>
      <c r="E453" s="7"/>
    </row>
    <row r="454" hidden="1">
      <c r="A454" s="10"/>
      <c r="B454" s="11"/>
      <c r="C454" s="16"/>
      <c r="D454" s="11"/>
      <c r="E454" s="12"/>
    </row>
    <row r="455" hidden="1">
      <c r="A455" s="51" t="s">
        <v>3211</v>
      </c>
      <c r="B455" s="7"/>
      <c r="C455" s="16"/>
      <c r="D455" s="52" t="s">
        <v>3220</v>
      </c>
      <c r="E455" s="7"/>
    </row>
    <row r="456" hidden="1">
      <c r="A456" s="10"/>
      <c r="B456" s="12"/>
      <c r="C456" s="16"/>
      <c r="D456" s="11"/>
      <c r="E456" s="12"/>
    </row>
    <row r="457" hidden="1">
      <c r="A457" s="19" t="s">
        <v>2528</v>
      </c>
      <c r="B457" s="6"/>
      <c r="C457" s="6"/>
      <c r="D457" s="6"/>
      <c r="E457" s="7"/>
    </row>
    <row r="458" hidden="1">
      <c r="A458" s="20" t="s">
        <v>2529</v>
      </c>
      <c r="B458" s="21" t="s">
        <v>2530</v>
      </c>
      <c r="C458" s="22" t="s">
        <v>2531</v>
      </c>
      <c r="D458" s="21" t="s">
        <v>2532</v>
      </c>
      <c r="E458" s="23" t="s">
        <v>13</v>
      </c>
    </row>
    <row r="459" hidden="1">
      <c r="A459" s="53" t="s">
        <v>2533</v>
      </c>
      <c r="B459" s="25">
        <v>5218.0</v>
      </c>
      <c r="C459" s="26">
        <v>5218.0</v>
      </c>
      <c r="D459" s="27">
        <v>0.0</v>
      </c>
      <c r="E459" s="40"/>
    </row>
    <row r="460" hidden="1">
      <c r="A460" s="53" t="s">
        <v>2535</v>
      </c>
      <c r="B460" s="29">
        <v>7534.0</v>
      </c>
      <c r="C460" s="26">
        <v>7534.0</v>
      </c>
      <c r="D460" s="27">
        <v>0.0</v>
      </c>
      <c r="E460" s="48"/>
    </row>
    <row r="461" hidden="1">
      <c r="A461" s="53" t="s">
        <v>2536</v>
      </c>
      <c r="B461" s="29">
        <v>0.0</v>
      </c>
      <c r="C461" s="26"/>
      <c r="D461" s="27">
        <v>0.0</v>
      </c>
      <c r="E461" s="40"/>
    </row>
    <row r="462" hidden="1">
      <c r="A462" s="53" t="s">
        <v>2538</v>
      </c>
      <c r="B462" s="29">
        <v>0.0</v>
      </c>
      <c r="C462" s="26"/>
      <c r="D462" s="27">
        <v>0.0</v>
      </c>
      <c r="E462" s="40"/>
    </row>
    <row r="463" hidden="1">
      <c r="A463" s="31" t="s">
        <v>2540</v>
      </c>
      <c r="B463" s="29">
        <v>0.0</v>
      </c>
      <c r="C463" s="26"/>
      <c r="D463" s="27">
        <v>0.0</v>
      </c>
      <c r="E463" s="40"/>
    </row>
    <row r="464" hidden="1">
      <c r="A464" s="31" t="s">
        <v>2541</v>
      </c>
      <c r="B464" s="29">
        <v>0.0</v>
      </c>
      <c r="C464" s="26"/>
      <c r="D464" s="27">
        <v>0.0</v>
      </c>
      <c r="E464" s="40"/>
    </row>
    <row r="465" hidden="1">
      <c r="A465" s="31" t="s">
        <v>2543</v>
      </c>
      <c r="B465" s="29">
        <v>1843.0</v>
      </c>
      <c r="C465" s="26">
        <v>1843.0</v>
      </c>
      <c r="D465" s="27">
        <v>0.0</v>
      </c>
      <c r="E465" s="48"/>
    </row>
    <row r="466" hidden="1">
      <c r="A466" s="31" t="s">
        <v>2545</v>
      </c>
      <c r="B466" s="29">
        <v>1560.0</v>
      </c>
      <c r="C466" s="26">
        <v>2134.0</v>
      </c>
      <c r="D466" s="27">
        <v>574.0</v>
      </c>
      <c r="E466" s="28" t="s">
        <v>6139</v>
      </c>
    </row>
    <row r="467" hidden="1">
      <c r="A467" s="54" t="s">
        <v>2546</v>
      </c>
      <c r="B467" s="29">
        <v>53796.0</v>
      </c>
      <c r="C467" s="29">
        <v>53796.0</v>
      </c>
      <c r="D467" s="27">
        <v>0.0</v>
      </c>
      <c r="E467" s="40"/>
    </row>
    <row r="468" hidden="1">
      <c r="A468" s="54" t="s">
        <v>2547</v>
      </c>
      <c r="B468" s="29">
        <v>17815.0</v>
      </c>
      <c r="C468" s="55">
        <v>17815.0</v>
      </c>
      <c r="D468" s="27">
        <v>0.0</v>
      </c>
      <c r="E468" s="40"/>
    </row>
    <row r="469" hidden="1">
      <c r="A469" s="54" t="s">
        <v>2548</v>
      </c>
      <c r="B469" s="29">
        <v>49552.0</v>
      </c>
      <c r="C469" s="55">
        <v>49552.0</v>
      </c>
      <c r="D469" s="27">
        <v>0.0</v>
      </c>
      <c r="E469" s="40"/>
    </row>
    <row r="470" hidden="1">
      <c r="A470" s="54" t="s">
        <v>2549</v>
      </c>
      <c r="B470" s="29">
        <v>20890.0</v>
      </c>
      <c r="C470" s="55">
        <v>20890.0</v>
      </c>
      <c r="D470" s="27">
        <v>0.0</v>
      </c>
      <c r="E470" s="40"/>
    </row>
    <row r="471" hidden="1">
      <c r="A471" s="54" t="s">
        <v>2551</v>
      </c>
      <c r="B471" s="29">
        <v>0.0</v>
      </c>
      <c r="C471" s="55">
        <v>0.0</v>
      </c>
      <c r="D471" s="27">
        <v>0.0</v>
      </c>
      <c r="E471" s="40"/>
    </row>
    <row r="472" hidden="1">
      <c r="A472" s="54" t="s">
        <v>2552</v>
      </c>
      <c r="B472" s="29">
        <v>0.0</v>
      </c>
      <c r="C472" s="55">
        <v>0.0</v>
      </c>
      <c r="D472" s="27">
        <v>0.0</v>
      </c>
      <c r="E472" s="40"/>
    </row>
    <row r="473" hidden="1">
      <c r="A473" s="35" t="s">
        <v>2553</v>
      </c>
      <c r="B473" s="29">
        <v>158166.5</v>
      </c>
      <c r="C473" s="55">
        <v>158166.5</v>
      </c>
      <c r="D473" s="27">
        <v>0.0</v>
      </c>
      <c r="E473" s="40"/>
    </row>
    <row r="474" hidden="1">
      <c r="A474" s="36" t="s">
        <v>2554</v>
      </c>
      <c r="B474" s="41">
        <v>41.5</v>
      </c>
      <c r="C474" s="64">
        <v>615.5</v>
      </c>
      <c r="D474" s="59">
        <v>574.0</v>
      </c>
      <c r="E474" s="44"/>
    </row>
    <row r="475" hidden="1"/>
    <row r="476" hidden="1"/>
    <row r="477" hidden="1">
      <c r="A477" s="5" t="s">
        <v>3210</v>
      </c>
      <c r="B477" s="6"/>
      <c r="C477" s="6"/>
      <c r="D477" s="6"/>
      <c r="E477" s="7"/>
    </row>
    <row r="478" hidden="1">
      <c r="A478" s="10"/>
      <c r="B478" s="11"/>
      <c r="C478" s="11"/>
      <c r="D478" s="11"/>
      <c r="E478" s="12"/>
    </row>
    <row r="479" hidden="1">
      <c r="A479" s="5" t="s">
        <v>2526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13">
        <v>45627.0</v>
      </c>
      <c r="B481" s="6"/>
      <c r="C481" s="50" t="s">
        <v>2527</v>
      </c>
      <c r="D481" s="15">
        <v>45627.0</v>
      </c>
      <c r="E481" s="7"/>
    </row>
    <row r="482" hidden="1">
      <c r="A482" s="10"/>
      <c r="B482" s="11"/>
      <c r="C482" s="16"/>
      <c r="D482" s="11"/>
      <c r="E482" s="12"/>
    </row>
    <row r="483" hidden="1">
      <c r="A483" s="51" t="s">
        <v>3212</v>
      </c>
      <c r="B483" s="7"/>
      <c r="C483" s="16"/>
      <c r="D483" s="52" t="s">
        <v>3212</v>
      </c>
      <c r="E483" s="7"/>
    </row>
    <row r="484" hidden="1">
      <c r="A484" s="10"/>
      <c r="B484" s="12"/>
      <c r="C484" s="16"/>
      <c r="D484" s="11"/>
      <c r="E484" s="12"/>
    </row>
    <row r="485" hidden="1">
      <c r="A485" s="19" t="s">
        <v>2528</v>
      </c>
      <c r="B485" s="6"/>
      <c r="C485" s="6"/>
      <c r="D485" s="6"/>
      <c r="E485" s="7"/>
    </row>
    <row r="486" hidden="1">
      <c r="A486" s="20" t="s">
        <v>2529</v>
      </c>
      <c r="B486" s="21" t="s">
        <v>2530</v>
      </c>
      <c r="C486" s="22" t="s">
        <v>2531</v>
      </c>
      <c r="D486" s="21" t="s">
        <v>2532</v>
      </c>
      <c r="E486" s="23" t="s">
        <v>13</v>
      </c>
    </row>
    <row r="487" hidden="1">
      <c r="A487" s="53" t="s">
        <v>2533</v>
      </c>
      <c r="B487" s="25">
        <v>0.0</v>
      </c>
      <c r="C487" s="26"/>
      <c r="D487" s="27">
        <v>0.0</v>
      </c>
      <c r="E487" s="40"/>
    </row>
    <row r="488" hidden="1">
      <c r="A488" s="53" t="s">
        <v>2535</v>
      </c>
      <c r="B488" s="29">
        <v>1631.0</v>
      </c>
      <c r="C488" s="26">
        <v>1631.0</v>
      </c>
      <c r="D488" s="27">
        <v>0.0</v>
      </c>
      <c r="E488" s="48"/>
    </row>
    <row r="489" hidden="1">
      <c r="A489" s="53" t="s">
        <v>2536</v>
      </c>
      <c r="B489" s="29">
        <v>0.0</v>
      </c>
      <c r="C489" s="26"/>
      <c r="D489" s="27">
        <v>0.0</v>
      </c>
      <c r="E489" s="40"/>
    </row>
    <row r="490" hidden="1">
      <c r="A490" s="53" t="s">
        <v>2538</v>
      </c>
      <c r="B490" s="29">
        <v>0.0</v>
      </c>
      <c r="C490" s="26"/>
      <c r="D490" s="27">
        <v>0.0</v>
      </c>
      <c r="E490" s="40"/>
    </row>
    <row r="491" hidden="1">
      <c r="A491" s="31" t="s">
        <v>2540</v>
      </c>
      <c r="B491" s="29">
        <v>0.0</v>
      </c>
      <c r="C491" s="26"/>
      <c r="D491" s="27">
        <v>0.0</v>
      </c>
      <c r="E491" s="40"/>
    </row>
    <row r="492" hidden="1">
      <c r="A492" s="31" t="s">
        <v>2541</v>
      </c>
      <c r="B492" s="29">
        <v>0.0</v>
      </c>
      <c r="C492" s="26"/>
      <c r="D492" s="27">
        <v>0.0</v>
      </c>
      <c r="E492" s="40"/>
    </row>
    <row r="493" hidden="1">
      <c r="A493" s="31" t="s">
        <v>2543</v>
      </c>
      <c r="B493" s="29">
        <v>0.0</v>
      </c>
      <c r="C493" s="26"/>
      <c r="D493" s="27">
        <v>0.0</v>
      </c>
      <c r="E493" s="48"/>
    </row>
    <row r="494" hidden="1">
      <c r="A494" s="31" t="s">
        <v>2545</v>
      </c>
      <c r="B494" s="29">
        <v>200.0</v>
      </c>
      <c r="C494" s="26">
        <v>200.0</v>
      </c>
      <c r="D494" s="27">
        <v>0.0</v>
      </c>
      <c r="E494" s="28"/>
    </row>
    <row r="495" hidden="1">
      <c r="A495" s="54" t="s">
        <v>2546</v>
      </c>
      <c r="B495" s="29">
        <v>15454.0</v>
      </c>
      <c r="C495" s="29">
        <v>15454.0</v>
      </c>
      <c r="D495" s="27">
        <v>0.0</v>
      </c>
      <c r="E495" s="40"/>
    </row>
    <row r="496" hidden="1">
      <c r="A496" s="54" t="s">
        <v>2547</v>
      </c>
      <c r="B496" s="29">
        <v>2834.0</v>
      </c>
      <c r="C496" s="55">
        <v>2834.0</v>
      </c>
      <c r="D496" s="27">
        <v>0.0</v>
      </c>
      <c r="E496" s="40"/>
    </row>
    <row r="497" hidden="1">
      <c r="A497" s="54" t="s">
        <v>2548</v>
      </c>
      <c r="B497" s="29">
        <v>14198.0</v>
      </c>
      <c r="C497" s="55">
        <v>14198.0</v>
      </c>
      <c r="D497" s="27">
        <v>0.0</v>
      </c>
      <c r="E497" s="40"/>
    </row>
    <row r="498" hidden="1">
      <c r="A498" s="54" t="s">
        <v>2549</v>
      </c>
      <c r="B498" s="29">
        <v>2391.0</v>
      </c>
      <c r="C498" s="55">
        <v>2391.0</v>
      </c>
      <c r="D498" s="27">
        <v>0.0</v>
      </c>
      <c r="E498" s="40"/>
    </row>
    <row r="499" hidden="1">
      <c r="A499" s="54" t="s">
        <v>2551</v>
      </c>
      <c r="B499" s="29">
        <v>0.0</v>
      </c>
      <c r="C499" s="55">
        <v>0.0</v>
      </c>
      <c r="D499" s="27">
        <v>0.0</v>
      </c>
      <c r="E499" s="40"/>
    </row>
    <row r="500" hidden="1">
      <c r="A500" s="54" t="s">
        <v>2552</v>
      </c>
      <c r="B500" s="29">
        <v>0.0</v>
      </c>
      <c r="C500" s="55">
        <v>0.0</v>
      </c>
      <c r="D500" s="27">
        <v>0.0</v>
      </c>
      <c r="E500" s="40"/>
    </row>
    <row r="501" hidden="1">
      <c r="A501" s="35" t="s">
        <v>2553</v>
      </c>
      <c r="B501" s="29">
        <v>36707.0</v>
      </c>
      <c r="C501" s="55">
        <v>36707.0</v>
      </c>
      <c r="D501" s="27">
        <v>0.0</v>
      </c>
      <c r="E501" s="40"/>
    </row>
    <row r="502" hidden="1">
      <c r="A502" s="36" t="s">
        <v>2554</v>
      </c>
      <c r="B502" s="41">
        <v>1.0</v>
      </c>
      <c r="C502" s="64">
        <v>1.0</v>
      </c>
      <c r="D502" s="59">
        <v>0.0</v>
      </c>
      <c r="E502" s="44"/>
    </row>
    <row r="503" hidden="1"/>
    <row r="504" hidden="1"/>
    <row r="505" hidden="1">
      <c r="A505" s="5" t="s">
        <v>3210</v>
      </c>
      <c r="B505" s="6"/>
      <c r="C505" s="6"/>
      <c r="D505" s="6"/>
      <c r="E505" s="7"/>
    </row>
    <row r="506" hidden="1">
      <c r="A506" s="10"/>
      <c r="B506" s="11"/>
      <c r="C506" s="11"/>
      <c r="D506" s="11"/>
      <c r="E506" s="12"/>
    </row>
    <row r="507" hidden="1">
      <c r="A507" s="5" t="s">
        <v>2526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13">
        <v>45627.0</v>
      </c>
      <c r="B509" s="6"/>
      <c r="C509" s="50" t="s">
        <v>2527</v>
      </c>
      <c r="D509" s="15">
        <v>45627.0</v>
      </c>
      <c r="E509" s="7"/>
    </row>
    <row r="510" hidden="1">
      <c r="A510" s="10"/>
      <c r="B510" s="11"/>
      <c r="C510" s="16"/>
      <c r="D510" s="11"/>
      <c r="E510" s="12"/>
    </row>
    <row r="511" hidden="1">
      <c r="A511" s="51" t="s">
        <v>3212</v>
      </c>
      <c r="B511" s="7"/>
      <c r="C511" s="16"/>
      <c r="D511" s="52" t="s">
        <v>3212</v>
      </c>
      <c r="E511" s="7"/>
    </row>
    <row r="512" hidden="1">
      <c r="A512" s="10"/>
      <c r="B512" s="12"/>
      <c r="C512" s="16"/>
      <c r="D512" s="11"/>
      <c r="E512" s="12"/>
    </row>
    <row r="513" hidden="1">
      <c r="A513" s="19" t="s">
        <v>2528</v>
      </c>
      <c r="B513" s="6"/>
      <c r="C513" s="6"/>
      <c r="D513" s="6"/>
      <c r="E513" s="7"/>
    </row>
    <row r="514" hidden="1">
      <c r="A514" s="20" t="s">
        <v>2529</v>
      </c>
      <c r="B514" s="21" t="s">
        <v>2530</v>
      </c>
      <c r="C514" s="22" t="s">
        <v>2531</v>
      </c>
      <c r="D514" s="21" t="s">
        <v>2532</v>
      </c>
      <c r="E514" s="23" t="s">
        <v>13</v>
      </c>
    </row>
    <row r="515" hidden="1">
      <c r="A515" s="53" t="s">
        <v>2533</v>
      </c>
      <c r="B515" s="25">
        <v>0.0</v>
      </c>
      <c r="C515" s="26"/>
      <c r="D515" s="27">
        <v>0.0</v>
      </c>
      <c r="E515" s="40"/>
    </row>
    <row r="516" hidden="1">
      <c r="A516" s="53" t="s">
        <v>2535</v>
      </c>
      <c r="B516" s="29">
        <v>1631.0</v>
      </c>
      <c r="C516" s="26">
        <v>1631.0</v>
      </c>
      <c r="D516" s="27">
        <v>0.0</v>
      </c>
      <c r="E516" s="48"/>
    </row>
    <row r="517" hidden="1">
      <c r="A517" s="53" t="s">
        <v>2536</v>
      </c>
      <c r="B517" s="29">
        <v>0.0</v>
      </c>
      <c r="C517" s="26"/>
      <c r="D517" s="27">
        <v>0.0</v>
      </c>
      <c r="E517" s="40"/>
    </row>
    <row r="518" hidden="1">
      <c r="A518" s="53" t="s">
        <v>2538</v>
      </c>
      <c r="B518" s="29">
        <v>0.0</v>
      </c>
      <c r="C518" s="26"/>
      <c r="D518" s="27">
        <v>0.0</v>
      </c>
      <c r="E518" s="40"/>
    </row>
    <row r="519" hidden="1">
      <c r="A519" s="31" t="s">
        <v>2540</v>
      </c>
      <c r="B519" s="29">
        <v>0.0</v>
      </c>
      <c r="C519" s="26"/>
      <c r="D519" s="27">
        <v>0.0</v>
      </c>
      <c r="E519" s="40"/>
    </row>
    <row r="520" hidden="1">
      <c r="A520" s="31" t="s">
        <v>2541</v>
      </c>
      <c r="B520" s="29">
        <v>0.0</v>
      </c>
      <c r="C520" s="26"/>
      <c r="D520" s="27">
        <v>0.0</v>
      </c>
      <c r="E520" s="40"/>
    </row>
    <row r="521" hidden="1">
      <c r="A521" s="31" t="s">
        <v>2543</v>
      </c>
      <c r="B521" s="29">
        <v>0.0</v>
      </c>
      <c r="C521" s="26"/>
      <c r="D521" s="27">
        <v>0.0</v>
      </c>
      <c r="E521" s="48"/>
    </row>
    <row r="522" hidden="1">
      <c r="A522" s="31" t="s">
        <v>2545</v>
      </c>
      <c r="B522" s="29">
        <v>200.0</v>
      </c>
      <c r="C522" s="26">
        <v>200.0</v>
      </c>
      <c r="D522" s="27">
        <v>0.0</v>
      </c>
      <c r="E522" s="28"/>
    </row>
    <row r="523" hidden="1">
      <c r="A523" s="54" t="s">
        <v>2546</v>
      </c>
      <c r="B523" s="29">
        <v>15454.0</v>
      </c>
      <c r="C523" s="29">
        <v>15454.0</v>
      </c>
      <c r="D523" s="27">
        <v>0.0</v>
      </c>
      <c r="E523" s="40"/>
    </row>
    <row r="524" hidden="1">
      <c r="A524" s="54" t="s">
        <v>2547</v>
      </c>
      <c r="B524" s="29">
        <v>2834.0</v>
      </c>
      <c r="C524" s="55">
        <v>2834.0</v>
      </c>
      <c r="D524" s="27">
        <v>0.0</v>
      </c>
      <c r="E524" s="40"/>
    </row>
    <row r="525" hidden="1">
      <c r="A525" s="54" t="s">
        <v>2548</v>
      </c>
      <c r="B525" s="29">
        <v>14198.0</v>
      </c>
      <c r="C525" s="55">
        <v>14198.0</v>
      </c>
      <c r="D525" s="27">
        <v>0.0</v>
      </c>
      <c r="E525" s="40"/>
    </row>
    <row r="526" hidden="1">
      <c r="A526" s="54" t="s">
        <v>2549</v>
      </c>
      <c r="B526" s="29">
        <v>2391.0</v>
      </c>
      <c r="C526" s="55">
        <v>2391.0</v>
      </c>
      <c r="D526" s="27">
        <v>0.0</v>
      </c>
      <c r="E526" s="40"/>
    </row>
    <row r="527" hidden="1">
      <c r="A527" s="54" t="s">
        <v>2551</v>
      </c>
      <c r="B527" s="29">
        <v>0.0</v>
      </c>
      <c r="C527" s="55">
        <v>0.0</v>
      </c>
      <c r="D527" s="27">
        <v>0.0</v>
      </c>
      <c r="E527" s="40"/>
    </row>
    <row r="528" hidden="1">
      <c r="A528" s="54" t="s">
        <v>2552</v>
      </c>
      <c r="B528" s="29">
        <v>0.0</v>
      </c>
      <c r="C528" s="55">
        <v>0.0</v>
      </c>
      <c r="D528" s="27">
        <v>0.0</v>
      </c>
      <c r="E528" s="40"/>
    </row>
    <row r="529" hidden="1">
      <c r="A529" s="35" t="s">
        <v>2553</v>
      </c>
      <c r="B529" s="29">
        <v>36707.0</v>
      </c>
      <c r="C529" s="55">
        <v>36707.0</v>
      </c>
      <c r="D529" s="27">
        <v>0.0</v>
      </c>
      <c r="E529" s="40"/>
    </row>
    <row r="530" hidden="1">
      <c r="A530" s="36" t="s">
        <v>2554</v>
      </c>
      <c r="B530" s="41">
        <v>1.0</v>
      </c>
      <c r="C530" s="64">
        <v>1.0</v>
      </c>
      <c r="D530" s="59">
        <v>0.0</v>
      </c>
      <c r="E530" s="44"/>
    </row>
    <row r="531" hidden="1"/>
    <row r="532" hidden="1"/>
    <row r="533" hidden="1">
      <c r="A533" s="5" t="s">
        <v>3210</v>
      </c>
      <c r="B533" s="6"/>
      <c r="C533" s="6"/>
      <c r="D533" s="6"/>
      <c r="E533" s="7"/>
    </row>
    <row r="534" hidden="1">
      <c r="A534" s="10"/>
      <c r="B534" s="11"/>
      <c r="C534" s="11"/>
      <c r="D534" s="11"/>
      <c r="E534" s="12"/>
    </row>
    <row r="535" hidden="1">
      <c r="A535" s="5" t="s">
        <v>2526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13">
        <v>45628.0</v>
      </c>
      <c r="B537" s="6"/>
      <c r="C537" s="50" t="s">
        <v>2527</v>
      </c>
      <c r="D537" s="15">
        <v>45634.0</v>
      </c>
      <c r="E537" s="7"/>
    </row>
    <row r="538" hidden="1">
      <c r="A538" s="10"/>
      <c r="B538" s="11"/>
      <c r="C538" s="16"/>
      <c r="D538" s="11"/>
      <c r="E538" s="12"/>
    </row>
    <row r="539" hidden="1">
      <c r="A539" s="51" t="s">
        <v>3211</v>
      </c>
      <c r="B539" s="7"/>
      <c r="C539" s="16"/>
      <c r="D539" s="52" t="s">
        <v>3212</v>
      </c>
      <c r="E539" s="7"/>
    </row>
    <row r="540" hidden="1">
      <c r="A540" s="10"/>
      <c r="B540" s="12"/>
      <c r="C540" s="16"/>
      <c r="D540" s="11"/>
      <c r="E540" s="12"/>
    </row>
    <row r="541" hidden="1">
      <c r="A541" s="19" t="s">
        <v>2528</v>
      </c>
      <c r="B541" s="6"/>
      <c r="C541" s="6"/>
      <c r="D541" s="6"/>
      <c r="E541" s="7"/>
    </row>
    <row r="542" hidden="1">
      <c r="A542" s="20" t="s">
        <v>2529</v>
      </c>
      <c r="B542" s="21" t="s">
        <v>2530</v>
      </c>
      <c r="C542" s="22" t="s">
        <v>2531</v>
      </c>
      <c r="D542" s="21" t="s">
        <v>2532</v>
      </c>
      <c r="E542" s="23" t="s">
        <v>13</v>
      </c>
    </row>
    <row r="543" hidden="1">
      <c r="A543" s="53" t="s">
        <v>2533</v>
      </c>
      <c r="B543" s="25">
        <v>8420.0</v>
      </c>
      <c r="C543" s="26">
        <v>8420.0</v>
      </c>
      <c r="D543" s="27">
        <v>0.0</v>
      </c>
      <c r="E543" s="40"/>
    </row>
    <row r="544" hidden="1">
      <c r="A544" s="53" t="s">
        <v>2535</v>
      </c>
      <c r="B544" s="29">
        <v>7940.0</v>
      </c>
      <c r="C544" s="26">
        <v>7940.0</v>
      </c>
      <c r="D544" s="27">
        <v>0.0</v>
      </c>
      <c r="E544" s="48"/>
    </row>
    <row r="545" hidden="1">
      <c r="A545" s="53" t="s">
        <v>2536</v>
      </c>
      <c r="B545" s="29">
        <v>260.0</v>
      </c>
      <c r="C545" s="26">
        <v>260.0</v>
      </c>
      <c r="D545" s="27">
        <v>0.0</v>
      </c>
      <c r="E545" s="40"/>
    </row>
    <row r="546" hidden="1">
      <c r="A546" s="53" t="s">
        <v>2538</v>
      </c>
      <c r="B546" s="29">
        <v>0.0</v>
      </c>
      <c r="C546" s="26"/>
      <c r="D546" s="27">
        <v>0.0</v>
      </c>
      <c r="E546" s="40"/>
    </row>
    <row r="547" hidden="1">
      <c r="A547" s="31" t="s">
        <v>2540</v>
      </c>
      <c r="B547" s="29">
        <v>0.0</v>
      </c>
      <c r="C547" s="26"/>
      <c r="D547" s="27">
        <v>0.0</v>
      </c>
      <c r="E547" s="40"/>
    </row>
    <row r="548" hidden="1">
      <c r="A548" s="31" t="s">
        <v>2541</v>
      </c>
      <c r="B548" s="29">
        <v>0.0</v>
      </c>
      <c r="C548" s="26"/>
      <c r="D548" s="27">
        <v>0.0</v>
      </c>
      <c r="E548" s="40"/>
    </row>
    <row r="549" hidden="1">
      <c r="A549" s="31" t="s">
        <v>2543</v>
      </c>
      <c r="B549" s="29">
        <v>0.0</v>
      </c>
      <c r="C549" s="26"/>
      <c r="D549" s="27">
        <v>0.0</v>
      </c>
      <c r="E549" s="48"/>
    </row>
    <row r="550" hidden="1">
      <c r="A550" s="31" t="s">
        <v>2545</v>
      </c>
      <c r="B550" s="29">
        <v>1200.0</v>
      </c>
      <c r="C550" s="26">
        <v>840.0</v>
      </c>
      <c r="D550" s="27">
        <v>-360.0</v>
      </c>
      <c r="E550" s="28"/>
    </row>
    <row r="551" hidden="1">
      <c r="A551" s="54" t="s">
        <v>2546</v>
      </c>
      <c r="B551" s="29">
        <v>51474.0</v>
      </c>
      <c r="C551" s="29">
        <v>51474.0</v>
      </c>
      <c r="D551" s="27">
        <v>0.0</v>
      </c>
      <c r="E551" s="40"/>
    </row>
    <row r="552" hidden="1">
      <c r="A552" s="54" t="s">
        <v>2547</v>
      </c>
      <c r="B552" s="29">
        <v>34193.0</v>
      </c>
      <c r="C552" s="55">
        <v>34193.0</v>
      </c>
      <c r="D552" s="27">
        <v>0.0</v>
      </c>
      <c r="E552" s="40"/>
    </row>
    <row r="553" hidden="1">
      <c r="A553" s="54" t="s">
        <v>2548</v>
      </c>
      <c r="B553" s="29">
        <v>60075.0</v>
      </c>
      <c r="C553" s="55">
        <v>60075.0</v>
      </c>
      <c r="D553" s="27">
        <v>0.0</v>
      </c>
      <c r="E553" s="40"/>
    </row>
    <row r="554" hidden="1">
      <c r="A554" s="54" t="s">
        <v>2549</v>
      </c>
      <c r="B554" s="29">
        <v>18453.0</v>
      </c>
      <c r="C554" s="55">
        <v>18453.0</v>
      </c>
      <c r="D554" s="27">
        <v>0.0</v>
      </c>
      <c r="E554" s="40"/>
    </row>
    <row r="555" hidden="1">
      <c r="A555" s="54" t="s">
        <v>2551</v>
      </c>
      <c r="B555" s="29">
        <v>2386.0</v>
      </c>
      <c r="C555" s="55">
        <v>2386.0</v>
      </c>
      <c r="D555" s="27">
        <v>0.0</v>
      </c>
      <c r="E555" s="40"/>
    </row>
    <row r="556" hidden="1">
      <c r="A556" s="54" t="s">
        <v>2552</v>
      </c>
      <c r="B556" s="29">
        <v>0.0</v>
      </c>
      <c r="C556" s="55">
        <v>0.0</v>
      </c>
      <c r="D556" s="27">
        <v>0.0</v>
      </c>
      <c r="E556" s="40"/>
    </row>
    <row r="557" hidden="1">
      <c r="A557" s="35" t="s">
        <v>2553</v>
      </c>
      <c r="B557" s="29">
        <v>183707.0</v>
      </c>
      <c r="C557" s="55">
        <v>183707.0</v>
      </c>
      <c r="D557" s="27">
        <v>0.0</v>
      </c>
      <c r="E557" s="40"/>
    </row>
    <row r="558" hidden="1">
      <c r="A558" s="36" t="s">
        <v>2554</v>
      </c>
      <c r="B558" s="41">
        <v>121.5</v>
      </c>
      <c r="C558" s="64">
        <v>334.0</v>
      </c>
      <c r="D558" s="59">
        <v>212.5</v>
      </c>
      <c r="E558" s="44"/>
    </row>
    <row r="559" hidden="1"/>
    <row r="560" hidden="1"/>
    <row r="561" hidden="1">
      <c r="A561" s="5" t="s">
        <v>3210</v>
      </c>
      <c r="B561" s="6"/>
      <c r="C561" s="6"/>
      <c r="D561" s="6"/>
      <c r="E561" s="7"/>
    </row>
    <row r="562" hidden="1">
      <c r="A562" s="10"/>
      <c r="B562" s="11"/>
      <c r="C562" s="11"/>
      <c r="D562" s="11"/>
      <c r="E562" s="12"/>
    </row>
    <row r="563" hidden="1">
      <c r="A563" s="5" t="s">
        <v>2526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13">
        <v>45635.0</v>
      </c>
      <c r="B565" s="6"/>
      <c r="C565" s="50" t="s">
        <v>2527</v>
      </c>
      <c r="D565" s="15">
        <v>45641.0</v>
      </c>
      <c r="E565" s="7"/>
    </row>
    <row r="566" hidden="1">
      <c r="A566" s="10"/>
      <c r="B566" s="11"/>
      <c r="C566" s="16"/>
      <c r="D566" s="11"/>
      <c r="E566" s="12"/>
    </row>
    <row r="567" hidden="1">
      <c r="A567" s="51" t="s">
        <v>3211</v>
      </c>
      <c r="B567" s="7"/>
      <c r="C567" s="16"/>
      <c r="D567" s="52" t="s">
        <v>3212</v>
      </c>
      <c r="E567" s="7"/>
    </row>
    <row r="568" hidden="1">
      <c r="A568" s="10"/>
      <c r="B568" s="12"/>
      <c r="C568" s="16"/>
      <c r="D568" s="11"/>
      <c r="E568" s="12"/>
    </row>
    <row r="569" hidden="1">
      <c r="A569" s="19" t="s">
        <v>2528</v>
      </c>
      <c r="B569" s="6"/>
      <c r="C569" s="6"/>
      <c r="D569" s="6"/>
      <c r="E569" s="7"/>
    </row>
    <row r="570" hidden="1">
      <c r="A570" s="20" t="s">
        <v>2529</v>
      </c>
      <c r="B570" s="21" t="s">
        <v>2530</v>
      </c>
      <c r="C570" s="22" t="s">
        <v>2531</v>
      </c>
      <c r="D570" s="21" t="s">
        <v>2532</v>
      </c>
      <c r="E570" s="23" t="s">
        <v>13</v>
      </c>
    </row>
    <row r="571" hidden="1">
      <c r="A571" s="53" t="s">
        <v>2533</v>
      </c>
      <c r="B571" s="25">
        <v>8060.0</v>
      </c>
      <c r="C571" s="26">
        <v>8060.0</v>
      </c>
      <c r="D571" s="27">
        <v>0.0</v>
      </c>
      <c r="E571" s="40"/>
    </row>
    <row r="572" hidden="1">
      <c r="A572" s="53" t="s">
        <v>2535</v>
      </c>
      <c r="B572" s="29">
        <v>16444.0</v>
      </c>
      <c r="C572" s="26">
        <v>16444.0</v>
      </c>
      <c r="D572" s="27">
        <v>0.0</v>
      </c>
      <c r="E572" s="48"/>
    </row>
    <row r="573" hidden="1">
      <c r="A573" s="53" t="s">
        <v>2536</v>
      </c>
      <c r="B573" s="29">
        <v>350.0</v>
      </c>
      <c r="C573" s="26">
        <v>350.0</v>
      </c>
      <c r="D573" s="27">
        <v>0.0</v>
      </c>
      <c r="E573" s="40"/>
    </row>
    <row r="574" hidden="1">
      <c r="A574" s="53" t="s">
        <v>2538</v>
      </c>
      <c r="B574" s="29">
        <v>0.0</v>
      </c>
      <c r="C574" s="26"/>
      <c r="D574" s="27">
        <v>0.0</v>
      </c>
      <c r="E574" s="40"/>
    </row>
    <row r="575" hidden="1">
      <c r="A575" s="31" t="s">
        <v>2540</v>
      </c>
      <c r="B575" s="29">
        <v>0.0</v>
      </c>
      <c r="C575" s="26"/>
      <c r="D575" s="27">
        <v>0.0</v>
      </c>
      <c r="E575" s="40"/>
    </row>
    <row r="576" hidden="1">
      <c r="A576" s="31" t="s">
        <v>2541</v>
      </c>
      <c r="B576" s="29">
        <v>0.0</v>
      </c>
      <c r="C576" s="26"/>
      <c r="D576" s="27">
        <v>0.0</v>
      </c>
      <c r="E576" s="40"/>
    </row>
    <row r="577" hidden="1">
      <c r="A577" s="31" t="s">
        <v>2543</v>
      </c>
      <c r="B577" s="29">
        <v>0.0</v>
      </c>
      <c r="C577" s="26"/>
      <c r="D577" s="27">
        <v>0.0</v>
      </c>
      <c r="E577" s="48"/>
    </row>
    <row r="578" hidden="1">
      <c r="A578" s="31" t="s">
        <v>2545</v>
      </c>
      <c r="B578" s="29">
        <v>1800.0</v>
      </c>
      <c r="C578" s="26">
        <v>1687.0</v>
      </c>
      <c r="D578" s="27">
        <v>-113.0</v>
      </c>
      <c r="E578" s="28" t="s">
        <v>6140</v>
      </c>
    </row>
    <row r="579" hidden="1">
      <c r="A579" s="54" t="s">
        <v>2546</v>
      </c>
      <c r="B579" s="29">
        <v>90785.0</v>
      </c>
      <c r="C579" s="29">
        <v>90785.0</v>
      </c>
      <c r="D579" s="27">
        <v>0.0</v>
      </c>
      <c r="E579" s="40"/>
    </row>
    <row r="580" hidden="1">
      <c r="A580" s="54" t="s">
        <v>2547</v>
      </c>
      <c r="B580" s="29">
        <v>33441.0</v>
      </c>
      <c r="C580" s="55">
        <v>33052.0</v>
      </c>
      <c r="D580" s="27">
        <v>-389.0</v>
      </c>
      <c r="E580" s="40"/>
    </row>
    <row r="581" hidden="1">
      <c r="A581" s="54" t="s">
        <v>2548</v>
      </c>
      <c r="B581" s="29">
        <v>60994.0</v>
      </c>
      <c r="C581" s="55">
        <v>60994.0</v>
      </c>
      <c r="D581" s="27">
        <v>0.0</v>
      </c>
      <c r="E581" s="40"/>
    </row>
    <row r="582" hidden="1">
      <c r="A582" s="54" t="s">
        <v>2549</v>
      </c>
      <c r="B582" s="29">
        <v>26959.0</v>
      </c>
      <c r="C582" s="55">
        <v>26959.0</v>
      </c>
      <c r="D582" s="27">
        <v>0.0</v>
      </c>
      <c r="E582" s="40"/>
    </row>
    <row r="583" hidden="1">
      <c r="A583" s="54" t="s">
        <v>2551</v>
      </c>
      <c r="B583" s="29">
        <v>718.0</v>
      </c>
      <c r="C583" s="55">
        <v>718.0</v>
      </c>
      <c r="D583" s="27">
        <v>0.0</v>
      </c>
      <c r="E583" s="40"/>
    </row>
    <row r="584" hidden="1">
      <c r="A584" s="54" t="s">
        <v>2552</v>
      </c>
      <c r="B584" s="29">
        <v>0.0</v>
      </c>
      <c r="C584" s="55">
        <v>0.0</v>
      </c>
      <c r="D584" s="27">
        <v>0.0</v>
      </c>
      <c r="E584" s="40"/>
    </row>
    <row r="585" hidden="1">
      <c r="A585" s="35" t="s">
        <v>2553</v>
      </c>
      <c r="B585" s="29">
        <v>239424.8</v>
      </c>
      <c r="C585" s="55">
        <v>239035.80000000002</v>
      </c>
      <c r="D585" s="27">
        <v>-388.9999999999709</v>
      </c>
      <c r="E585" s="40"/>
    </row>
    <row r="586" hidden="1">
      <c r="A586" s="36" t="s">
        <v>2554</v>
      </c>
      <c r="B586" s="41">
        <v>126.20000000000437</v>
      </c>
      <c r="C586" s="64">
        <v>13.199999999982538</v>
      </c>
      <c r="D586" s="59">
        <v>-113.00000000002183</v>
      </c>
      <c r="E586" s="44"/>
    </row>
    <row r="587" hidden="1"/>
    <row r="588" hidden="1"/>
    <row r="589" hidden="1">
      <c r="A589" s="5" t="s">
        <v>3210</v>
      </c>
      <c r="B589" s="6"/>
      <c r="C589" s="6"/>
      <c r="D589" s="6"/>
      <c r="E589" s="7"/>
    </row>
    <row r="590" hidden="1">
      <c r="A590" s="10"/>
      <c r="B590" s="11"/>
      <c r="C590" s="11"/>
      <c r="D590" s="11"/>
      <c r="E590" s="12"/>
    </row>
    <row r="591" hidden="1">
      <c r="A591" s="5" t="s">
        <v>2526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13">
        <v>45642.0</v>
      </c>
      <c r="B593" s="6"/>
      <c r="C593" s="50" t="s">
        <v>2527</v>
      </c>
      <c r="D593" s="15">
        <v>45648.0</v>
      </c>
      <c r="E593" s="7"/>
    </row>
    <row r="594" hidden="1">
      <c r="A594" s="10"/>
      <c r="B594" s="11"/>
      <c r="C594" s="16"/>
      <c r="D594" s="11"/>
      <c r="E594" s="12"/>
    </row>
    <row r="595" hidden="1">
      <c r="A595" s="51" t="s">
        <v>3211</v>
      </c>
      <c r="B595" s="7"/>
      <c r="C595" s="16"/>
      <c r="D595" s="52" t="s">
        <v>3212</v>
      </c>
      <c r="E595" s="7"/>
    </row>
    <row r="596" hidden="1">
      <c r="A596" s="10"/>
      <c r="B596" s="12"/>
      <c r="C596" s="16"/>
      <c r="D596" s="11"/>
      <c r="E596" s="12"/>
    </row>
    <row r="597" hidden="1">
      <c r="A597" s="19" t="s">
        <v>2528</v>
      </c>
      <c r="B597" s="6"/>
      <c r="C597" s="6"/>
      <c r="D597" s="6"/>
      <c r="E597" s="7"/>
    </row>
    <row r="598" hidden="1">
      <c r="A598" s="20" t="s">
        <v>2529</v>
      </c>
      <c r="B598" s="21" t="s">
        <v>2530</v>
      </c>
      <c r="C598" s="22" t="s">
        <v>2531</v>
      </c>
      <c r="D598" s="21" t="s">
        <v>2532</v>
      </c>
      <c r="E598" s="23" t="s">
        <v>13</v>
      </c>
    </row>
    <row r="599" hidden="1">
      <c r="A599" s="53" t="s">
        <v>2533</v>
      </c>
      <c r="B599" s="25">
        <v>10006.0</v>
      </c>
      <c r="C599" s="26">
        <v>10010.0</v>
      </c>
      <c r="D599" s="27">
        <v>4.0</v>
      </c>
      <c r="E599" s="40"/>
    </row>
    <row r="600" hidden="1">
      <c r="A600" s="53" t="s">
        <v>2535</v>
      </c>
      <c r="B600" s="29">
        <v>18973.0</v>
      </c>
      <c r="C600" s="26">
        <v>18973.0</v>
      </c>
      <c r="D600" s="27">
        <v>0.0</v>
      </c>
      <c r="E600" s="48"/>
    </row>
    <row r="601" hidden="1">
      <c r="A601" s="53" t="s">
        <v>2536</v>
      </c>
      <c r="B601" s="29">
        <v>0.0</v>
      </c>
      <c r="C601" s="26"/>
      <c r="D601" s="27">
        <v>0.0</v>
      </c>
      <c r="E601" s="40"/>
    </row>
    <row r="602" hidden="1">
      <c r="A602" s="53" t="s">
        <v>2538</v>
      </c>
      <c r="B602" s="29">
        <v>200.0</v>
      </c>
      <c r="C602" s="26"/>
      <c r="D602" s="27">
        <v>-200.0</v>
      </c>
      <c r="E602" s="40"/>
    </row>
    <row r="603" hidden="1">
      <c r="A603" s="31" t="s">
        <v>2540</v>
      </c>
      <c r="B603" s="29">
        <v>0.0</v>
      </c>
      <c r="C603" s="26"/>
      <c r="D603" s="27">
        <v>0.0</v>
      </c>
      <c r="E603" s="40"/>
    </row>
    <row r="604" hidden="1">
      <c r="A604" s="31" t="s">
        <v>2541</v>
      </c>
      <c r="B604" s="29">
        <v>0.0</v>
      </c>
      <c r="C604" s="26"/>
      <c r="D604" s="27">
        <v>0.0</v>
      </c>
      <c r="E604" s="40"/>
    </row>
    <row r="605" hidden="1">
      <c r="A605" s="31" t="s">
        <v>2543</v>
      </c>
      <c r="B605" s="29">
        <v>0.0</v>
      </c>
      <c r="C605" s="26"/>
      <c r="D605" s="27">
        <v>0.0</v>
      </c>
      <c r="E605" s="48"/>
    </row>
    <row r="606" hidden="1">
      <c r="A606" s="31" t="s">
        <v>2545</v>
      </c>
      <c r="B606" s="29">
        <v>1400.0</v>
      </c>
      <c r="C606" s="26">
        <v>1247.0</v>
      </c>
      <c r="D606" s="27">
        <v>-153.0</v>
      </c>
      <c r="E606" s="28" t="s">
        <v>6141</v>
      </c>
    </row>
    <row r="607" hidden="1">
      <c r="A607" s="54" t="s">
        <v>2546</v>
      </c>
      <c r="B607" s="29">
        <v>89630.0</v>
      </c>
      <c r="C607" s="29">
        <v>89077.0</v>
      </c>
      <c r="D607" s="27">
        <v>-553.0</v>
      </c>
      <c r="E607" s="40"/>
    </row>
    <row r="608" hidden="1">
      <c r="A608" s="54" t="s">
        <v>2547</v>
      </c>
      <c r="B608" s="29">
        <v>40622.0</v>
      </c>
      <c r="C608" s="55">
        <v>40622.0</v>
      </c>
      <c r="D608" s="27">
        <v>0.0</v>
      </c>
      <c r="E608" s="40"/>
    </row>
    <row r="609" hidden="1">
      <c r="A609" s="54" t="s">
        <v>2548</v>
      </c>
      <c r="B609" s="29">
        <v>58063.0</v>
      </c>
      <c r="C609" s="55">
        <v>57799.0</v>
      </c>
      <c r="D609" s="27">
        <v>-264.0</v>
      </c>
      <c r="E609" s="40"/>
    </row>
    <row r="610" hidden="1">
      <c r="A610" s="54" t="s">
        <v>2549</v>
      </c>
      <c r="B610" s="29">
        <v>18846.0</v>
      </c>
      <c r="C610" s="55">
        <v>18846.0</v>
      </c>
      <c r="D610" s="27">
        <v>0.0</v>
      </c>
      <c r="E610" s="40"/>
    </row>
    <row r="611" hidden="1">
      <c r="A611" s="54" t="s">
        <v>2551</v>
      </c>
      <c r="B611" s="29">
        <v>1968.0</v>
      </c>
      <c r="C611" s="55">
        <v>1968.0</v>
      </c>
      <c r="D611" s="27">
        <v>0.0</v>
      </c>
      <c r="E611" s="40"/>
    </row>
    <row r="612" hidden="1">
      <c r="A612" s="54" t="s">
        <v>2552</v>
      </c>
      <c r="B612" s="29">
        <v>0.0</v>
      </c>
      <c r="C612" s="55">
        <v>0.0</v>
      </c>
      <c r="D612" s="27">
        <v>0.0</v>
      </c>
      <c r="E612" s="40"/>
    </row>
    <row r="613" hidden="1">
      <c r="A613" s="35" t="s">
        <v>2553</v>
      </c>
      <c r="B613" s="29">
        <v>239688.5</v>
      </c>
      <c r="C613" s="55">
        <v>238871.5</v>
      </c>
      <c r="D613" s="27">
        <v>-817.0</v>
      </c>
      <c r="E613" s="40"/>
    </row>
    <row r="614" hidden="1">
      <c r="A614" s="36" t="s">
        <v>2554</v>
      </c>
      <c r="B614" s="41">
        <v>19.5</v>
      </c>
      <c r="C614" s="64">
        <v>-329.5</v>
      </c>
      <c r="D614" s="59">
        <v>-349.0</v>
      </c>
      <c r="E614" s="44"/>
    </row>
    <row r="615" hidden="1"/>
    <row r="616" hidden="1"/>
    <row r="617" hidden="1">
      <c r="A617" s="5" t="s">
        <v>3210</v>
      </c>
      <c r="B617" s="6"/>
      <c r="C617" s="6"/>
      <c r="D617" s="6"/>
      <c r="E617" s="7"/>
    </row>
    <row r="618" hidden="1">
      <c r="A618" s="10"/>
      <c r="B618" s="11"/>
      <c r="C618" s="11"/>
      <c r="D618" s="11"/>
      <c r="E618" s="12"/>
    </row>
    <row r="619" hidden="1">
      <c r="A619" s="5" t="s">
        <v>2526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13">
        <v>45649.0</v>
      </c>
      <c r="B621" s="6"/>
      <c r="C621" s="50" t="s">
        <v>2527</v>
      </c>
      <c r="D621" s="15">
        <v>45655.0</v>
      </c>
      <c r="E621" s="7"/>
    </row>
    <row r="622" hidden="1">
      <c r="A622" s="10"/>
      <c r="B622" s="11"/>
      <c r="C622" s="16"/>
      <c r="D622" s="11"/>
      <c r="E622" s="12"/>
    </row>
    <row r="623" hidden="1">
      <c r="A623" s="51" t="s">
        <v>3211</v>
      </c>
      <c r="B623" s="7"/>
      <c r="C623" s="16"/>
      <c r="D623" s="52" t="s">
        <v>3212</v>
      </c>
      <c r="E623" s="7"/>
    </row>
    <row r="624" hidden="1">
      <c r="A624" s="10"/>
      <c r="B624" s="12"/>
      <c r="C624" s="16"/>
      <c r="D624" s="11"/>
      <c r="E624" s="12"/>
    </row>
    <row r="625" hidden="1">
      <c r="A625" s="19" t="s">
        <v>2528</v>
      </c>
      <c r="B625" s="6"/>
      <c r="C625" s="6"/>
      <c r="D625" s="6"/>
      <c r="E625" s="7"/>
    </row>
    <row r="626" hidden="1">
      <c r="A626" s="20" t="s">
        <v>2529</v>
      </c>
      <c r="B626" s="21" t="s">
        <v>2530</v>
      </c>
      <c r="C626" s="22" t="s">
        <v>2531</v>
      </c>
      <c r="D626" s="21" t="s">
        <v>2532</v>
      </c>
      <c r="E626" s="23" t="s">
        <v>13</v>
      </c>
    </row>
    <row r="627" hidden="1">
      <c r="A627" s="53" t="s">
        <v>2533</v>
      </c>
      <c r="B627" s="25">
        <v>3647.0</v>
      </c>
      <c r="C627" s="26">
        <v>3647.0</v>
      </c>
      <c r="D627" s="27">
        <v>0.0</v>
      </c>
      <c r="E627" s="48" t="s">
        <v>6142</v>
      </c>
    </row>
    <row r="628" hidden="1">
      <c r="A628" s="53" t="s">
        <v>2535</v>
      </c>
      <c r="B628" s="29">
        <v>6742.0</v>
      </c>
      <c r="C628" s="26">
        <v>6742.0</v>
      </c>
      <c r="D628" s="27">
        <v>0.0</v>
      </c>
      <c r="E628" s="48"/>
    </row>
    <row r="629" hidden="1">
      <c r="A629" s="53" t="s">
        <v>2536</v>
      </c>
      <c r="B629" s="29">
        <v>0.0</v>
      </c>
      <c r="C629" s="26"/>
      <c r="D629" s="27">
        <v>0.0</v>
      </c>
      <c r="E629" s="40"/>
    </row>
    <row r="630" hidden="1">
      <c r="A630" s="53" t="s">
        <v>2538</v>
      </c>
      <c r="B630" s="29">
        <v>0.0</v>
      </c>
      <c r="C630" s="26"/>
      <c r="D630" s="27">
        <v>0.0</v>
      </c>
      <c r="E630" s="40"/>
    </row>
    <row r="631" hidden="1">
      <c r="A631" s="31" t="s">
        <v>2540</v>
      </c>
      <c r="B631" s="29">
        <v>0.0</v>
      </c>
      <c r="C631" s="26"/>
      <c r="D631" s="27">
        <v>0.0</v>
      </c>
      <c r="E631" s="40"/>
    </row>
    <row r="632" hidden="1">
      <c r="A632" s="31" t="s">
        <v>2541</v>
      </c>
      <c r="B632" s="29">
        <v>0.0</v>
      </c>
      <c r="C632" s="26"/>
      <c r="D632" s="27">
        <v>0.0</v>
      </c>
      <c r="E632" s="40"/>
    </row>
    <row r="633" hidden="1">
      <c r="A633" s="31" t="s">
        <v>2543</v>
      </c>
      <c r="B633" s="29">
        <v>0.0</v>
      </c>
      <c r="C633" s="26"/>
      <c r="D633" s="27">
        <v>0.0</v>
      </c>
      <c r="E633" s="48"/>
    </row>
    <row r="634" hidden="1">
      <c r="A634" s="31" t="s">
        <v>2545</v>
      </c>
      <c r="B634" s="29">
        <v>440.0</v>
      </c>
      <c r="C634" s="26">
        <v>449.0</v>
      </c>
      <c r="D634" s="27">
        <v>9.0</v>
      </c>
      <c r="E634" s="28"/>
    </row>
    <row r="635" hidden="1">
      <c r="A635" s="54" t="s">
        <v>2546</v>
      </c>
      <c r="B635" s="29">
        <v>72142.0</v>
      </c>
      <c r="C635" s="29">
        <v>72142.0</v>
      </c>
      <c r="D635" s="27">
        <v>0.0</v>
      </c>
      <c r="E635" s="40"/>
    </row>
    <row r="636" hidden="1">
      <c r="A636" s="54" t="s">
        <v>2547</v>
      </c>
      <c r="B636" s="29">
        <v>19302.0</v>
      </c>
      <c r="C636" s="55">
        <v>18948.0</v>
      </c>
      <c r="D636" s="27">
        <v>-354.0</v>
      </c>
      <c r="E636" s="40"/>
    </row>
    <row r="637" hidden="1">
      <c r="A637" s="54" t="s">
        <v>2548</v>
      </c>
      <c r="B637" s="29">
        <v>27445.0</v>
      </c>
      <c r="C637" s="55">
        <v>27445.0</v>
      </c>
      <c r="D637" s="27">
        <v>0.0</v>
      </c>
      <c r="E637" s="40"/>
    </row>
    <row r="638" hidden="1">
      <c r="A638" s="54" t="s">
        <v>2549</v>
      </c>
      <c r="B638" s="29">
        <v>11701.0</v>
      </c>
      <c r="C638" s="55">
        <v>11701.0</v>
      </c>
      <c r="D638" s="27">
        <v>0.0</v>
      </c>
      <c r="E638" s="40"/>
    </row>
    <row r="639" hidden="1">
      <c r="A639" s="54" t="s">
        <v>2551</v>
      </c>
      <c r="B639" s="29">
        <v>1913.0</v>
      </c>
      <c r="C639" s="55">
        <v>1913.0</v>
      </c>
      <c r="D639" s="27">
        <v>0.0</v>
      </c>
      <c r="E639" s="40"/>
    </row>
    <row r="640" hidden="1">
      <c r="A640" s="54" t="s">
        <v>2552</v>
      </c>
      <c r="B640" s="29">
        <v>0.0</v>
      </c>
      <c r="C640" s="55">
        <v>0.0</v>
      </c>
      <c r="D640" s="27">
        <v>0.0</v>
      </c>
      <c r="E640" s="40"/>
    </row>
    <row r="641" hidden="1">
      <c r="A641" s="35" t="s">
        <v>2553</v>
      </c>
      <c r="B641" s="29">
        <v>143266.5</v>
      </c>
      <c r="C641" s="55">
        <v>142912.5</v>
      </c>
      <c r="D641" s="27">
        <v>-354.0</v>
      </c>
      <c r="E641" s="40"/>
    </row>
    <row r="642" hidden="1">
      <c r="A642" s="36" t="s">
        <v>2554</v>
      </c>
      <c r="B642" s="41">
        <v>65.5</v>
      </c>
      <c r="C642" s="64">
        <v>74.5</v>
      </c>
      <c r="D642" s="59">
        <v>9.0</v>
      </c>
      <c r="E642" s="44"/>
    </row>
    <row r="643" hidden="1"/>
    <row r="644" hidden="1"/>
    <row r="645" hidden="1">
      <c r="A645" s="5" t="s">
        <v>3210</v>
      </c>
      <c r="B645" s="6"/>
      <c r="C645" s="6"/>
      <c r="D645" s="6"/>
      <c r="E645" s="7"/>
    </row>
    <row r="646" hidden="1">
      <c r="A646" s="10"/>
      <c r="B646" s="11"/>
      <c r="C646" s="11"/>
      <c r="D646" s="11"/>
      <c r="E646" s="12"/>
    </row>
    <row r="647" hidden="1">
      <c r="A647" s="5" t="s">
        <v>2526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13">
        <v>45656.0</v>
      </c>
      <c r="B649" s="6"/>
      <c r="C649" s="50" t="s">
        <v>2527</v>
      </c>
      <c r="D649" s="15">
        <v>45657.0</v>
      </c>
      <c r="E649" s="7"/>
    </row>
    <row r="650" hidden="1">
      <c r="A650" s="10"/>
      <c r="B650" s="11"/>
      <c r="C650" s="16"/>
      <c r="D650" s="11"/>
      <c r="E650" s="12"/>
    </row>
    <row r="651" hidden="1">
      <c r="A651" s="51" t="s">
        <v>3211</v>
      </c>
      <c r="B651" s="7"/>
      <c r="C651" s="16"/>
      <c r="D651" s="52" t="s">
        <v>3213</v>
      </c>
      <c r="E651" s="7"/>
    </row>
    <row r="652" hidden="1">
      <c r="A652" s="10"/>
      <c r="B652" s="12"/>
      <c r="C652" s="16"/>
      <c r="D652" s="11"/>
      <c r="E652" s="12"/>
    </row>
    <row r="653" hidden="1">
      <c r="A653" s="19" t="s">
        <v>2528</v>
      </c>
      <c r="B653" s="6"/>
      <c r="C653" s="6"/>
      <c r="D653" s="6"/>
      <c r="E653" s="7"/>
    </row>
    <row r="654" hidden="1">
      <c r="A654" s="20" t="s">
        <v>2529</v>
      </c>
      <c r="B654" s="21" t="s">
        <v>2530</v>
      </c>
      <c r="C654" s="22" t="s">
        <v>2531</v>
      </c>
      <c r="D654" s="21" t="s">
        <v>2532</v>
      </c>
      <c r="E654" s="23" t="s">
        <v>13</v>
      </c>
    </row>
    <row r="655" hidden="1">
      <c r="A655" s="53" t="s">
        <v>2533</v>
      </c>
      <c r="B655" s="25">
        <v>482.0</v>
      </c>
      <c r="C655" s="26">
        <v>2380.0</v>
      </c>
      <c r="D655" s="27">
        <v>1898.0</v>
      </c>
      <c r="E655" s="48"/>
    </row>
    <row r="656" hidden="1">
      <c r="A656" s="53" t="s">
        <v>2535</v>
      </c>
      <c r="B656" s="29">
        <v>3143.0</v>
      </c>
      <c r="C656" s="26">
        <v>3143.0</v>
      </c>
      <c r="D656" s="27">
        <v>0.0</v>
      </c>
      <c r="E656" s="48"/>
    </row>
    <row r="657" hidden="1">
      <c r="A657" s="53" t="s">
        <v>2536</v>
      </c>
      <c r="B657" s="29">
        <v>0.0</v>
      </c>
      <c r="C657" s="26"/>
      <c r="D657" s="27">
        <v>0.0</v>
      </c>
      <c r="E657" s="40"/>
    </row>
    <row r="658" hidden="1">
      <c r="A658" s="53" t="s">
        <v>2538</v>
      </c>
      <c r="B658" s="29">
        <v>0.0</v>
      </c>
      <c r="C658" s="26"/>
      <c r="D658" s="27">
        <v>0.0</v>
      </c>
      <c r="E658" s="40"/>
    </row>
    <row r="659" hidden="1">
      <c r="A659" s="31" t="s">
        <v>2540</v>
      </c>
      <c r="B659" s="29">
        <v>0.0</v>
      </c>
      <c r="C659" s="26"/>
      <c r="D659" s="27">
        <v>0.0</v>
      </c>
      <c r="E659" s="40"/>
    </row>
    <row r="660" hidden="1">
      <c r="A660" s="31" t="s">
        <v>2541</v>
      </c>
      <c r="B660" s="29">
        <v>0.0</v>
      </c>
      <c r="C660" s="26"/>
      <c r="D660" s="27">
        <v>0.0</v>
      </c>
      <c r="E660" s="40"/>
    </row>
    <row r="661" hidden="1">
      <c r="A661" s="31" t="s">
        <v>2543</v>
      </c>
      <c r="B661" s="29">
        <v>0.0</v>
      </c>
      <c r="C661" s="26"/>
      <c r="D661" s="27">
        <v>0.0</v>
      </c>
      <c r="E661" s="48"/>
    </row>
    <row r="662" hidden="1">
      <c r="A662" s="31" t="s">
        <v>2545</v>
      </c>
      <c r="B662" s="29">
        <v>440.0</v>
      </c>
      <c r="C662" s="26">
        <v>440.0</v>
      </c>
      <c r="D662" s="27">
        <v>0.0</v>
      </c>
      <c r="E662" s="28"/>
    </row>
    <row r="663" hidden="1">
      <c r="A663" s="54" t="s">
        <v>2546</v>
      </c>
      <c r="B663" s="29">
        <v>29433.0</v>
      </c>
      <c r="C663" s="29">
        <v>0.0</v>
      </c>
      <c r="D663" s="27">
        <v>-29433.0</v>
      </c>
      <c r="E663" s="40"/>
    </row>
    <row r="664" hidden="1">
      <c r="A664" s="54" t="s">
        <v>2547</v>
      </c>
      <c r="B664" s="29">
        <v>11170.0</v>
      </c>
      <c r="C664" s="55">
        <v>0.0</v>
      </c>
      <c r="D664" s="27">
        <v>-11170.0</v>
      </c>
      <c r="E664" s="40"/>
    </row>
    <row r="665" hidden="1">
      <c r="A665" s="54" t="s">
        <v>2548</v>
      </c>
      <c r="B665" s="29">
        <v>11565.0</v>
      </c>
      <c r="C665" s="55">
        <v>0.0</v>
      </c>
      <c r="D665" s="27">
        <v>-11565.0</v>
      </c>
      <c r="E665" s="40"/>
    </row>
    <row r="666" hidden="1">
      <c r="A666" s="54" t="s">
        <v>2549</v>
      </c>
      <c r="B666" s="29">
        <v>3931.0</v>
      </c>
      <c r="C666" s="55">
        <v>0.0</v>
      </c>
      <c r="D666" s="27">
        <v>-3931.0</v>
      </c>
      <c r="E666" s="40"/>
    </row>
    <row r="667" hidden="1">
      <c r="A667" s="54" t="s">
        <v>2551</v>
      </c>
      <c r="B667" s="29">
        <v>0.0</v>
      </c>
      <c r="C667" s="55">
        <v>0.0</v>
      </c>
      <c r="D667" s="27">
        <v>0.0</v>
      </c>
      <c r="E667" s="40"/>
    </row>
    <row r="668" hidden="1">
      <c r="A668" s="54" t="s">
        <v>2552</v>
      </c>
      <c r="B668" s="29">
        <v>0.0</v>
      </c>
      <c r="C668" s="55">
        <v>0.0</v>
      </c>
      <c r="D668" s="27">
        <v>0.0</v>
      </c>
      <c r="E668" s="40"/>
    </row>
    <row r="669" hidden="1">
      <c r="A669" s="35" t="s">
        <v>2553</v>
      </c>
      <c r="B669" s="29">
        <v>62162.0</v>
      </c>
      <c r="C669" s="55">
        <v>0.0</v>
      </c>
      <c r="D669" s="27">
        <v>-62162.0</v>
      </c>
      <c r="E669" s="40"/>
    </row>
    <row r="670" hidden="1">
      <c r="A670" s="36" t="s">
        <v>2554</v>
      </c>
      <c r="B670" s="41">
        <v>-1998.0</v>
      </c>
      <c r="C670" s="64">
        <v>5963.0</v>
      </c>
      <c r="D670" s="59">
        <v>7961.0</v>
      </c>
      <c r="E670" s="44"/>
    </row>
    <row r="671" hidden="1"/>
    <row r="672" hidden="1"/>
    <row r="673" hidden="1">
      <c r="A673" s="5" t="s">
        <v>3210</v>
      </c>
      <c r="B673" s="6"/>
      <c r="C673" s="6"/>
      <c r="D673" s="6"/>
      <c r="E673" s="7"/>
    </row>
    <row r="674" hidden="1">
      <c r="A674" s="10"/>
      <c r="B674" s="11"/>
      <c r="C674" s="11"/>
      <c r="D674" s="11"/>
      <c r="E674" s="12"/>
    </row>
    <row r="675" hidden="1">
      <c r="A675" s="5" t="s">
        <v>2526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13">
        <v>45658.0</v>
      </c>
      <c r="B677" s="6"/>
      <c r="C677" s="50" t="s">
        <v>2527</v>
      </c>
      <c r="D677" s="15">
        <v>45662.0</v>
      </c>
      <c r="E677" s="7"/>
    </row>
    <row r="678" hidden="1">
      <c r="A678" s="10"/>
      <c r="B678" s="11"/>
      <c r="C678" s="16"/>
      <c r="D678" s="11"/>
      <c r="E678" s="12"/>
    </row>
    <row r="679" hidden="1">
      <c r="A679" s="51" t="s">
        <v>3214</v>
      </c>
      <c r="B679" s="7"/>
      <c r="C679" s="16"/>
      <c r="D679" s="52" t="s">
        <v>3212</v>
      </c>
      <c r="E679" s="7"/>
    </row>
    <row r="680" hidden="1">
      <c r="A680" s="10"/>
      <c r="B680" s="12"/>
      <c r="C680" s="16"/>
      <c r="D680" s="11"/>
      <c r="E680" s="12"/>
    </row>
    <row r="681" hidden="1">
      <c r="A681" s="19" t="s">
        <v>2528</v>
      </c>
      <c r="B681" s="6"/>
      <c r="C681" s="6"/>
      <c r="D681" s="6"/>
      <c r="E681" s="7"/>
    </row>
    <row r="682" hidden="1">
      <c r="A682" s="20" t="s">
        <v>2529</v>
      </c>
      <c r="B682" s="21" t="s">
        <v>2530</v>
      </c>
      <c r="C682" s="22" t="s">
        <v>2531</v>
      </c>
      <c r="D682" s="21" t="s">
        <v>2532</v>
      </c>
      <c r="E682" s="23" t="s">
        <v>13</v>
      </c>
    </row>
    <row r="683" hidden="1">
      <c r="A683" s="53" t="s">
        <v>2533</v>
      </c>
      <c r="B683" s="25">
        <v>9900.0</v>
      </c>
      <c r="C683" s="26">
        <v>9900.0</v>
      </c>
      <c r="D683" s="27">
        <v>0.0</v>
      </c>
      <c r="E683" s="48"/>
    </row>
    <row r="684" hidden="1">
      <c r="A684" s="53" t="s">
        <v>2535</v>
      </c>
      <c r="B684" s="29">
        <v>8306.0</v>
      </c>
      <c r="C684" s="26">
        <v>6239.0</v>
      </c>
      <c r="D684" s="27">
        <v>-2067.0</v>
      </c>
      <c r="E684" s="48" t="s">
        <v>6143</v>
      </c>
    </row>
    <row r="685" hidden="1">
      <c r="A685" s="53" t="s">
        <v>2536</v>
      </c>
      <c r="B685" s="29">
        <v>150.0</v>
      </c>
      <c r="C685" s="26">
        <v>150.0</v>
      </c>
      <c r="D685" s="27">
        <v>0.0</v>
      </c>
      <c r="E685" s="40"/>
    </row>
    <row r="686" hidden="1">
      <c r="A686" s="53" t="s">
        <v>2538</v>
      </c>
      <c r="B686" s="29">
        <v>0.0</v>
      </c>
      <c r="C686" s="26"/>
      <c r="D686" s="27">
        <v>0.0</v>
      </c>
      <c r="E686" s="40"/>
    </row>
    <row r="687" hidden="1">
      <c r="A687" s="31" t="s">
        <v>2540</v>
      </c>
      <c r="B687" s="29">
        <v>0.0</v>
      </c>
      <c r="C687" s="26"/>
      <c r="D687" s="27">
        <v>0.0</v>
      </c>
      <c r="E687" s="40"/>
    </row>
    <row r="688" hidden="1">
      <c r="A688" s="31" t="s">
        <v>2541</v>
      </c>
      <c r="B688" s="29">
        <v>0.0</v>
      </c>
      <c r="C688" s="26"/>
      <c r="D688" s="27">
        <v>0.0</v>
      </c>
      <c r="E688" s="40"/>
    </row>
    <row r="689" hidden="1">
      <c r="A689" s="31" t="s">
        <v>2543</v>
      </c>
      <c r="B689" s="29">
        <v>0.0</v>
      </c>
      <c r="C689" s="26"/>
      <c r="D689" s="27">
        <v>0.0</v>
      </c>
      <c r="E689" s="48"/>
    </row>
    <row r="690" hidden="1">
      <c r="A690" s="31" t="s">
        <v>2545</v>
      </c>
      <c r="B690" s="29">
        <v>1600.0</v>
      </c>
      <c r="C690" s="26">
        <v>2870.0</v>
      </c>
      <c r="D690" s="27">
        <v>1270.0</v>
      </c>
      <c r="E690" s="28" t="s">
        <v>6144</v>
      </c>
    </row>
    <row r="691" hidden="1">
      <c r="A691" s="54" t="s">
        <v>2546</v>
      </c>
      <c r="B691" s="29">
        <v>100211.0</v>
      </c>
      <c r="C691" s="29">
        <v>99882.0</v>
      </c>
      <c r="D691" s="27">
        <v>-329.0</v>
      </c>
      <c r="E691" s="40"/>
    </row>
    <row r="692" hidden="1">
      <c r="A692" s="54" t="s">
        <v>2547</v>
      </c>
      <c r="B692" s="29">
        <v>18677.0</v>
      </c>
      <c r="C692" s="55">
        <v>18677.0</v>
      </c>
      <c r="D692" s="27">
        <v>0.0</v>
      </c>
      <c r="E692" s="40"/>
    </row>
    <row r="693" hidden="1">
      <c r="A693" s="54" t="s">
        <v>2548</v>
      </c>
      <c r="B693" s="29">
        <v>24285.0</v>
      </c>
      <c r="C693" s="55">
        <v>24285.0</v>
      </c>
      <c r="D693" s="27">
        <v>0.0</v>
      </c>
      <c r="E693" s="40"/>
    </row>
    <row r="694" hidden="1">
      <c r="A694" s="54" t="s">
        <v>2549</v>
      </c>
      <c r="B694" s="29">
        <v>21584.0</v>
      </c>
      <c r="C694" s="55">
        <v>21584.0</v>
      </c>
      <c r="D694" s="27">
        <v>0.0</v>
      </c>
      <c r="E694" s="40"/>
    </row>
    <row r="695" hidden="1">
      <c r="A695" s="54" t="s">
        <v>2551</v>
      </c>
      <c r="B695" s="29">
        <v>1801.0</v>
      </c>
      <c r="C695" s="55">
        <v>1801.0</v>
      </c>
      <c r="D695" s="27">
        <v>0.0</v>
      </c>
      <c r="E695" s="40"/>
    </row>
    <row r="696" hidden="1">
      <c r="A696" s="54" t="s">
        <v>2552</v>
      </c>
      <c r="B696" s="29">
        <v>0.0</v>
      </c>
      <c r="C696" s="55">
        <v>0.0</v>
      </c>
      <c r="D696" s="27">
        <v>0.0</v>
      </c>
      <c r="E696" s="40"/>
    </row>
    <row r="697" hidden="1">
      <c r="A697" s="35" t="s">
        <v>2553</v>
      </c>
      <c r="B697" s="29">
        <v>186513.5</v>
      </c>
      <c r="C697" s="55">
        <v>186184.5</v>
      </c>
      <c r="D697" s="27">
        <v>-329.0</v>
      </c>
      <c r="E697" s="40"/>
    </row>
    <row r="698" hidden="1">
      <c r="A698" s="36" t="s">
        <v>2554</v>
      </c>
      <c r="B698" s="41">
        <v>0.5</v>
      </c>
      <c r="C698" s="64">
        <v>-796.5</v>
      </c>
      <c r="D698" s="59">
        <v>-797.0</v>
      </c>
      <c r="E698" s="44"/>
    </row>
    <row r="699" hidden="1"/>
    <row r="700" hidden="1"/>
    <row r="701" hidden="1">
      <c r="A701" s="5" t="s">
        <v>3210</v>
      </c>
      <c r="B701" s="6"/>
      <c r="C701" s="6"/>
      <c r="D701" s="6"/>
      <c r="E701" s="7"/>
    </row>
    <row r="702" hidden="1">
      <c r="A702" s="10"/>
      <c r="B702" s="11"/>
      <c r="C702" s="11"/>
      <c r="D702" s="11"/>
      <c r="E702" s="12"/>
    </row>
    <row r="703" hidden="1">
      <c r="A703" s="5" t="s">
        <v>2526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13">
        <v>45663.0</v>
      </c>
      <c r="B705" s="6"/>
      <c r="C705" s="50" t="s">
        <v>2527</v>
      </c>
      <c r="D705" s="15">
        <v>45669.0</v>
      </c>
      <c r="E705" s="7"/>
    </row>
    <row r="706" hidden="1">
      <c r="A706" s="10"/>
      <c r="B706" s="11"/>
      <c r="C706" s="16"/>
      <c r="D706" s="11"/>
      <c r="E706" s="12"/>
    </row>
    <row r="707" hidden="1">
      <c r="A707" s="51" t="s">
        <v>3211</v>
      </c>
      <c r="B707" s="7"/>
      <c r="C707" s="16"/>
      <c r="D707" s="52" t="s">
        <v>3212</v>
      </c>
      <c r="E707" s="7"/>
    </row>
    <row r="708" hidden="1">
      <c r="A708" s="10"/>
      <c r="B708" s="12"/>
      <c r="C708" s="16"/>
      <c r="D708" s="11"/>
      <c r="E708" s="12"/>
    </row>
    <row r="709" hidden="1">
      <c r="A709" s="19" t="s">
        <v>2528</v>
      </c>
      <c r="B709" s="6"/>
      <c r="C709" s="6"/>
      <c r="D709" s="6"/>
      <c r="E709" s="7"/>
    </row>
    <row r="710" hidden="1">
      <c r="A710" s="20" t="s">
        <v>2529</v>
      </c>
      <c r="B710" s="21" t="s">
        <v>2530</v>
      </c>
      <c r="C710" s="22" t="s">
        <v>2531</v>
      </c>
      <c r="D710" s="21" t="s">
        <v>2532</v>
      </c>
      <c r="E710" s="23" t="s">
        <v>13</v>
      </c>
    </row>
    <row r="711" hidden="1">
      <c r="A711" s="53" t="s">
        <v>2533</v>
      </c>
      <c r="B711" s="25">
        <v>8391.0</v>
      </c>
      <c r="C711" s="26">
        <v>8391.0</v>
      </c>
      <c r="D711" s="27">
        <v>0.0</v>
      </c>
      <c r="E711" s="48"/>
    </row>
    <row r="712" hidden="1">
      <c r="A712" s="53" t="s">
        <v>2535</v>
      </c>
      <c r="B712" s="29">
        <v>10185.0</v>
      </c>
      <c r="C712" s="26">
        <v>10185.0</v>
      </c>
      <c r="D712" s="27">
        <v>0.0</v>
      </c>
      <c r="E712" s="48"/>
    </row>
    <row r="713" hidden="1">
      <c r="A713" s="53" t="s">
        <v>2536</v>
      </c>
      <c r="B713" s="29">
        <v>0.0</v>
      </c>
      <c r="C713" s="26"/>
      <c r="D713" s="27">
        <v>0.0</v>
      </c>
      <c r="E713" s="40"/>
    </row>
    <row r="714" hidden="1">
      <c r="A714" s="53" t="s">
        <v>2538</v>
      </c>
      <c r="B714" s="29">
        <v>0.0</v>
      </c>
      <c r="C714" s="26"/>
      <c r="D714" s="27">
        <v>0.0</v>
      </c>
      <c r="E714" s="40"/>
    </row>
    <row r="715" hidden="1">
      <c r="A715" s="31" t="s">
        <v>2540</v>
      </c>
      <c r="B715" s="29">
        <v>0.0</v>
      </c>
      <c r="C715" s="26"/>
      <c r="D715" s="27">
        <v>0.0</v>
      </c>
      <c r="E715" s="40"/>
    </row>
    <row r="716" hidden="1">
      <c r="A716" s="31" t="s">
        <v>2541</v>
      </c>
      <c r="B716" s="29">
        <v>0.0</v>
      </c>
      <c r="C716" s="26"/>
      <c r="D716" s="27">
        <v>0.0</v>
      </c>
      <c r="E716" s="40"/>
    </row>
    <row r="717" hidden="1">
      <c r="A717" s="31" t="s">
        <v>2543</v>
      </c>
      <c r="B717" s="29">
        <v>0.0</v>
      </c>
      <c r="C717" s="26"/>
      <c r="D717" s="27">
        <v>0.0</v>
      </c>
      <c r="E717" s="48"/>
    </row>
    <row r="718" hidden="1">
      <c r="A718" s="31" t="s">
        <v>2545</v>
      </c>
      <c r="B718" s="29">
        <v>2320.0</v>
      </c>
      <c r="C718" s="26">
        <v>2320.0</v>
      </c>
      <c r="D718" s="27">
        <v>0.0</v>
      </c>
      <c r="E718" s="28"/>
    </row>
    <row r="719" hidden="1">
      <c r="A719" s="54" t="s">
        <v>2546</v>
      </c>
      <c r="B719" s="29">
        <v>75406.0</v>
      </c>
      <c r="C719" s="29">
        <v>75406.0</v>
      </c>
      <c r="D719" s="27">
        <v>0.0</v>
      </c>
      <c r="E719" s="40"/>
    </row>
    <row r="720" hidden="1">
      <c r="A720" s="54" t="s">
        <v>2547</v>
      </c>
      <c r="B720" s="29">
        <v>30150.0</v>
      </c>
      <c r="C720" s="55">
        <v>29821.0</v>
      </c>
      <c r="D720" s="27">
        <v>-329.0</v>
      </c>
      <c r="E720" s="40"/>
    </row>
    <row r="721" hidden="1">
      <c r="A721" s="54" t="s">
        <v>2548</v>
      </c>
      <c r="B721" s="29">
        <v>49611.0</v>
      </c>
      <c r="C721" s="55">
        <v>49611.0</v>
      </c>
      <c r="D721" s="27">
        <v>0.0</v>
      </c>
      <c r="E721" s="40"/>
    </row>
    <row r="722" hidden="1">
      <c r="A722" s="54" t="s">
        <v>2549</v>
      </c>
      <c r="B722" s="29">
        <v>22966.0</v>
      </c>
      <c r="C722" s="55">
        <v>22966.0</v>
      </c>
      <c r="D722" s="27">
        <v>0.0</v>
      </c>
      <c r="E722" s="40"/>
    </row>
    <row r="723" hidden="1">
      <c r="A723" s="54" t="s">
        <v>2551</v>
      </c>
      <c r="B723" s="29">
        <v>1140.0</v>
      </c>
      <c r="C723" s="55">
        <v>1140.0</v>
      </c>
      <c r="D723" s="27">
        <v>0.0</v>
      </c>
      <c r="E723" s="40"/>
    </row>
    <row r="724" hidden="1">
      <c r="A724" s="54" t="s">
        <v>2552</v>
      </c>
      <c r="B724" s="29">
        <v>0.0</v>
      </c>
      <c r="C724" s="55">
        <v>0.0</v>
      </c>
      <c r="D724" s="27">
        <v>0.0</v>
      </c>
      <c r="E724" s="40"/>
    </row>
    <row r="725" hidden="1">
      <c r="A725" s="35" t="s">
        <v>2553</v>
      </c>
      <c r="B725" s="29">
        <v>199937.0</v>
      </c>
      <c r="C725" s="55">
        <v>199608.0</v>
      </c>
      <c r="D725" s="27">
        <v>-329.0</v>
      </c>
      <c r="E725" s="40"/>
    </row>
    <row r="726" hidden="1">
      <c r="A726" s="36" t="s">
        <v>2554</v>
      </c>
      <c r="B726" s="41">
        <v>232.0</v>
      </c>
      <c r="C726" s="64">
        <v>232.0</v>
      </c>
      <c r="D726" s="59">
        <v>0.0</v>
      </c>
      <c r="E726" s="44"/>
    </row>
    <row r="727" hidden="1"/>
    <row r="728" hidden="1"/>
    <row r="729" hidden="1">
      <c r="A729" s="5" t="s">
        <v>3210</v>
      </c>
      <c r="B729" s="6"/>
      <c r="C729" s="6"/>
      <c r="D729" s="6"/>
      <c r="E729" s="7"/>
    </row>
    <row r="730" hidden="1">
      <c r="A730" s="10"/>
      <c r="B730" s="11"/>
      <c r="C730" s="11"/>
      <c r="D730" s="11"/>
      <c r="E730" s="12"/>
    </row>
    <row r="731" hidden="1">
      <c r="A731" s="5" t="s">
        <v>2526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13">
        <v>45670.0</v>
      </c>
      <c r="B733" s="6"/>
      <c r="C733" s="50" t="s">
        <v>2527</v>
      </c>
      <c r="D733" s="15">
        <v>45676.0</v>
      </c>
      <c r="E733" s="7"/>
    </row>
    <row r="734" hidden="1">
      <c r="A734" s="10"/>
      <c r="B734" s="11"/>
      <c r="C734" s="16"/>
      <c r="D734" s="11"/>
      <c r="E734" s="12"/>
    </row>
    <row r="735" hidden="1">
      <c r="A735" s="51" t="s">
        <v>3211</v>
      </c>
      <c r="B735" s="7"/>
      <c r="C735" s="16"/>
      <c r="D735" s="52" t="s">
        <v>3212</v>
      </c>
      <c r="E735" s="7"/>
    </row>
    <row r="736" hidden="1">
      <c r="A736" s="10"/>
      <c r="B736" s="12"/>
      <c r="C736" s="16"/>
      <c r="D736" s="11"/>
      <c r="E736" s="12"/>
    </row>
    <row r="737" hidden="1">
      <c r="A737" s="19" t="s">
        <v>2528</v>
      </c>
      <c r="B737" s="6"/>
      <c r="C737" s="6"/>
      <c r="D737" s="6"/>
      <c r="E737" s="7"/>
    </row>
    <row r="738" hidden="1">
      <c r="A738" s="20" t="s">
        <v>2529</v>
      </c>
      <c r="B738" s="21" t="s">
        <v>2530</v>
      </c>
      <c r="C738" s="22" t="s">
        <v>2531</v>
      </c>
      <c r="D738" s="21" t="s">
        <v>2532</v>
      </c>
      <c r="E738" s="23" t="s">
        <v>13</v>
      </c>
    </row>
    <row r="739" hidden="1">
      <c r="A739" s="53" t="s">
        <v>2533</v>
      </c>
      <c r="B739" s="25">
        <v>10849.0</v>
      </c>
      <c r="C739" s="26">
        <v>11356.0</v>
      </c>
      <c r="D739" s="27">
        <v>507.0</v>
      </c>
      <c r="E739" s="48"/>
    </row>
    <row r="740" hidden="1">
      <c r="A740" s="53" t="s">
        <v>2535</v>
      </c>
      <c r="B740" s="29">
        <v>14868.0</v>
      </c>
      <c r="C740" s="26">
        <v>12121.0</v>
      </c>
      <c r="D740" s="27">
        <v>-2747.0</v>
      </c>
      <c r="E740" s="48" t="s">
        <v>6145</v>
      </c>
    </row>
    <row r="741" hidden="1">
      <c r="A741" s="53" t="s">
        <v>2536</v>
      </c>
      <c r="B741" s="29">
        <v>0.0</v>
      </c>
      <c r="C741" s="26"/>
      <c r="D741" s="27">
        <v>0.0</v>
      </c>
      <c r="E741" s="40"/>
    </row>
    <row r="742" hidden="1">
      <c r="A742" s="53" t="s">
        <v>2538</v>
      </c>
      <c r="B742" s="29">
        <v>200.0</v>
      </c>
      <c r="C742" s="26"/>
      <c r="D742" s="27">
        <v>-200.0</v>
      </c>
      <c r="E742" s="48" t="s">
        <v>6146</v>
      </c>
    </row>
    <row r="743" hidden="1">
      <c r="A743" s="31" t="s">
        <v>2540</v>
      </c>
      <c r="B743" s="29">
        <v>0.0</v>
      </c>
      <c r="C743" s="26"/>
      <c r="D743" s="27">
        <v>0.0</v>
      </c>
      <c r="E743" s="40"/>
    </row>
    <row r="744" hidden="1">
      <c r="A744" s="31" t="s">
        <v>2541</v>
      </c>
      <c r="B744" s="29">
        <v>0.0</v>
      </c>
      <c r="C744" s="26"/>
      <c r="D744" s="27">
        <v>0.0</v>
      </c>
      <c r="E744" s="40"/>
    </row>
    <row r="745" hidden="1">
      <c r="A745" s="31" t="s">
        <v>2543</v>
      </c>
      <c r="B745" s="29">
        <v>0.0</v>
      </c>
      <c r="C745" s="26"/>
      <c r="D745" s="27">
        <v>0.0</v>
      </c>
      <c r="E745" s="48"/>
    </row>
    <row r="746" hidden="1">
      <c r="A746" s="31" t="s">
        <v>2545</v>
      </c>
      <c r="B746" s="29">
        <v>2440.0</v>
      </c>
      <c r="C746" s="26">
        <v>2440.0</v>
      </c>
      <c r="D746" s="27">
        <v>0.0</v>
      </c>
      <c r="E746" s="28"/>
    </row>
    <row r="747" hidden="1">
      <c r="A747" s="54" t="s">
        <v>2546</v>
      </c>
      <c r="B747" s="29">
        <v>76988.0</v>
      </c>
      <c r="C747" s="29">
        <v>76988.0</v>
      </c>
      <c r="D747" s="27">
        <v>0.0</v>
      </c>
      <c r="E747" s="40"/>
    </row>
    <row r="748" hidden="1">
      <c r="A748" s="54" t="s">
        <v>2547</v>
      </c>
      <c r="B748" s="29">
        <v>33392.0</v>
      </c>
      <c r="C748" s="55">
        <v>32525.0</v>
      </c>
      <c r="D748" s="27">
        <v>-867.0</v>
      </c>
      <c r="E748" s="40"/>
    </row>
    <row r="749" hidden="1">
      <c r="A749" s="54" t="s">
        <v>2548</v>
      </c>
      <c r="B749" s="29">
        <v>52148.0</v>
      </c>
      <c r="C749" s="55">
        <v>51934.0</v>
      </c>
      <c r="D749" s="27">
        <v>-214.0</v>
      </c>
      <c r="E749" s="40"/>
    </row>
    <row r="750" hidden="1">
      <c r="A750" s="54" t="s">
        <v>2549</v>
      </c>
      <c r="B750" s="29">
        <v>25202.0</v>
      </c>
      <c r="C750" s="55">
        <v>25202.0</v>
      </c>
      <c r="D750" s="27">
        <v>0.0</v>
      </c>
      <c r="E750" s="40"/>
    </row>
    <row r="751" hidden="1">
      <c r="A751" s="54" t="s">
        <v>2551</v>
      </c>
      <c r="B751" s="29">
        <v>661.0</v>
      </c>
      <c r="C751" s="55">
        <v>661.0</v>
      </c>
      <c r="D751" s="27">
        <v>0.0</v>
      </c>
      <c r="E751" s="40"/>
    </row>
    <row r="752" hidden="1">
      <c r="A752" s="54" t="s">
        <v>2552</v>
      </c>
      <c r="B752" s="29">
        <v>0.0</v>
      </c>
      <c r="C752" s="55">
        <v>0.0</v>
      </c>
      <c r="D752" s="27">
        <v>0.0</v>
      </c>
      <c r="E752" s="40"/>
    </row>
    <row r="753" hidden="1">
      <c r="A753" s="35" t="s">
        <v>2553</v>
      </c>
      <c r="B753" s="29">
        <v>217254.5</v>
      </c>
      <c r="C753" s="55">
        <v>216173.5</v>
      </c>
      <c r="D753" s="27">
        <v>-1081.0</v>
      </c>
      <c r="E753" s="40"/>
    </row>
    <row r="754" hidden="1">
      <c r="A754" s="36" t="s">
        <v>2554</v>
      </c>
      <c r="B754" s="41">
        <v>-506.5</v>
      </c>
      <c r="C754" s="64">
        <v>-2946.5</v>
      </c>
      <c r="D754" s="59">
        <v>-2440.0</v>
      </c>
      <c r="E754" s="44"/>
    </row>
    <row r="755" hidden="1"/>
    <row r="756" hidden="1"/>
    <row r="757" hidden="1">
      <c r="A757" s="5" t="s">
        <v>3210</v>
      </c>
      <c r="B757" s="6"/>
      <c r="C757" s="6"/>
      <c r="D757" s="6"/>
      <c r="E757" s="7"/>
    </row>
    <row r="758" hidden="1">
      <c r="A758" s="10"/>
      <c r="B758" s="11"/>
      <c r="C758" s="11"/>
      <c r="D758" s="11"/>
      <c r="E758" s="12"/>
    </row>
    <row r="759" hidden="1">
      <c r="A759" s="5" t="s">
        <v>2526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13">
        <v>45677.0</v>
      </c>
      <c r="B761" s="6"/>
      <c r="C761" s="50" t="s">
        <v>2527</v>
      </c>
      <c r="D761" s="15">
        <v>45683.0</v>
      </c>
      <c r="E761" s="7"/>
    </row>
    <row r="762" hidden="1">
      <c r="A762" s="10"/>
      <c r="B762" s="11"/>
      <c r="C762" s="16"/>
      <c r="D762" s="11"/>
      <c r="E762" s="12"/>
    </row>
    <row r="763" hidden="1">
      <c r="A763" s="51" t="s">
        <v>3211</v>
      </c>
      <c r="B763" s="7"/>
      <c r="C763" s="16"/>
      <c r="D763" s="52" t="s">
        <v>3212</v>
      </c>
      <c r="E763" s="7"/>
    </row>
    <row r="764" hidden="1">
      <c r="A764" s="10"/>
      <c r="B764" s="12"/>
      <c r="C764" s="16"/>
      <c r="D764" s="11"/>
      <c r="E764" s="12"/>
    </row>
    <row r="765" hidden="1">
      <c r="A765" s="19" t="s">
        <v>2528</v>
      </c>
      <c r="B765" s="6"/>
      <c r="C765" s="6"/>
      <c r="D765" s="6"/>
      <c r="E765" s="7"/>
    </row>
    <row r="766" hidden="1">
      <c r="A766" s="20" t="s">
        <v>2529</v>
      </c>
      <c r="B766" s="21" t="s">
        <v>2530</v>
      </c>
      <c r="C766" s="22" t="s">
        <v>2531</v>
      </c>
      <c r="D766" s="21" t="s">
        <v>2532</v>
      </c>
      <c r="E766" s="23" t="s">
        <v>13</v>
      </c>
    </row>
    <row r="767" hidden="1">
      <c r="A767" s="53" t="s">
        <v>2533</v>
      </c>
      <c r="B767" s="25">
        <v>7087.0</v>
      </c>
      <c r="C767" s="26">
        <v>7087.0</v>
      </c>
      <c r="D767" s="27">
        <v>0.0</v>
      </c>
      <c r="E767" s="48"/>
    </row>
    <row r="768" hidden="1">
      <c r="A768" s="53" t="s">
        <v>2535</v>
      </c>
      <c r="B768" s="29">
        <v>12136.0</v>
      </c>
      <c r="C768" s="26">
        <v>12136.0</v>
      </c>
      <c r="D768" s="27">
        <v>0.0</v>
      </c>
      <c r="E768" s="48"/>
    </row>
    <row r="769" hidden="1">
      <c r="A769" s="53" t="s">
        <v>2536</v>
      </c>
      <c r="B769" s="29">
        <v>0.0</v>
      </c>
      <c r="C769" s="26"/>
      <c r="D769" s="27">
        <v>0.0</v>
      </c>
      <c r="E769" s="40"/>
    </row>
    <row r="770" hidden="1">
      <c r="A770" s="53" t="s">
        <v>2538</v>
      </c>
      <c r="B770" s="29">
        <v>0.0</v>
      </c>
      <c r="C770" s="26"/>
      <c r="D770" s="27">
        <v>0.0</v>
      </c>
      <c r="E770" s="48"/>
    </row>
    <row r="771" hidden="1">
      <c r="A771" s="31" t="s">
        <v>2540</v>
      </c>
      <c r="B771" s="29">
        <v>0.0</v>
      </c>
      <c r="C771" s="26"/>
      <c r="D771" s="27">
        <v>0.0</v>
      </c>
      <c r="E771" s="40"/>
    </row>
    <row r="772" hidden="1">
      <c r="A772" s="31" t="s">
        <v>2541</v>
      </c>
      <c r="B772" s="29">
        <v>0.0</v>
      </c>
      <c r="C772" s="26"/>
      <c r="D772" s="27">
        <v>0.0</v>
      </c>
      <c r="E772" s="40"/>
    </row>
    <row r="773" hidden="1">
      <c r="A773" s="31" t="s">
        <v>2543</v>
      </c>
      <c r="B773" s="29">
        <v>0.0</v>
      </c>
      <c r="C773" s="26"/>
      <c r="D773" s="27">
        <v>0.0</v>
      </c>
      <c r="E773" s="48"/>
    </row>
    <row r="774" hidden="1">
      <c r="A774" s="31" t="s">
        <v>2545</v>
      </c>
      <c r="B774" s="29">
        <v>1280.0</v>
      </c>
      <c r="C774" s="26">
        <v>1400.0</v>
      </c>
      <c r="D774" s="27">
        <v>120.0</v>
      </c>
      <c r="E774" s="28"/>
    </row>
    <row r="775" hidden="1">
      <c r="A775" s="54" t="s">
        <v>2546</v>
      </c>
      <c r="B775" s="29">
        <v>65046.0</v>
      </c>
      <c r="C775" s="29">
        <v>65046.0</v>
      </c>
      <c r="D775" s="27">
        <v>0.0</v>
      </c>
      <c r="E775" s="40"/>
    </row>
    <row r="776" hidden="1">
      <c r="A776" s="54" t="s">
        <v>2547</v>
      </c>
      <c r="B776" s="29">
        <v>29125.0</v>
      </c>
      <c r="C776" s="55">
        <v>29125.0</v>
      </c>
      <c r="D776" s="27">
        <v>0.0</v>
      </c>
      <c r="E776" s="40"/>
    </row>
    <row r="777" hidden="1">
      <c r="A777" s="54" t="s">
        <v>2548</v>
      </c>
      <c r="B777" s="29">
        <v>47093.0</v>
      </c>
      <c r="C777" s="55">
        <v>47093.0</v>
      </c>
      <c r="D777" s="27">
        <v>0.0</v>
      </c>
      <c r="E777" s="40"/>
    </row>
    <row r="778" hidden="1">
      <c r="A778" s="54" t="s">
        <v>2549</v>
      </c>
      <c r="B778" s="29">
        <v>18926.0</v>
      </c>
      <c r="C778" s="55">
        <v>18926.0</v>
      </c>
      <c r="D778" s="27">
        <v>0.0</v>
      </c>
      <c r="E778" s="40"/>
    </row>
    <row r="779" hidden="1">
      <c r="A779" s="54" t="s">
        <v>2551</v>
      </c>
      <c r="B779" s="29">
        <v>0.0</v>
      </c>
      <c r="C779" s="55">
        <v>0.0</v>
      </c>
      <c r="D779" s="27">
        <v>0.0</v>
      </c>
      <c r="E779" s="40"/>
    </row>
    <row r="780" hidden="1">
      <c r="A780" s="54" t="s">
        <v>2552</v>
      </c>
      <c r="B780" s="29">
        <v>0.0</v>
      </c>
      <c r="C780" s="55">
        <v>0.0</v>
      </c>
      <c r="D780" s="27">
        <v>0.0</v>
      </c>
      <c r="E780" s="40"/>
    </row>
    <row r="781" hidden="1">
      <c r="A781" s="35" t="s">
        <v>2553</v>
      </c>
      <c r="B781" s="29">
        <v>180692.5</v>
      </c>
      <c r="C781" s="55">
        <v>180692.5</v>
      </c>
      <c r="D781" s="27">
        <v>0.0</v>
      </c>
      <c r="E781" s="40"/>
    </row>
    <row r="782" hidden="1">
      <c r="A782" s="36" t="s">
        <v>2554</v>
      </c>
      <c r="B782" s="41">
        <v>0.5</v>
      </c>
      <c r="C782" s="64">
        <v>120.5</v>
      </c>
      <c r="D782" s="59">
        <v>120.0</v>
      </c>
      <c r="E782" s="44"/>
    </row>
    <row r="783" hidden="1"/>
    <row r="784" hidden="1"/>
    <row r="785" hidden="1">
      <c r="A785" s="5" t="s">
        <v>3210</v>
      </c>
      <c r="B785" s="6"/>
      <c r="C785" s="6"/>
      <c r="D785" s="6"/>
      <c r="E785" s="7"/>
    </row>
    <row r="786" hidden="1">
      <c r="A786" s="10"/>
      <c r="B786" s="11"/>
      <c r="C786" s="11"/>
      <c r="D786" s="11"/>
      <c r="E786" s="12"/>
    </row>
    <row r="787" hidden="1">
      <c r="A787" s="5" t="s">
        <v>2526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13">
        <v>45684.0</v>
      </c>
      <c r="B789" s="6"/>
      <c r="C789" s="50" t="s">
        <v>2527</v>
      </c>
      <c r="D789" s="15">
        <v>45688.0</v>
      </c>
      <c r="E789" s="7"/>
    </row>
    <row r="790" hidden="1">
      <c r="A790" s="10"/>
      <c r="B790" s="11"/>
      <c r="C790" s="16"/>
      <c r="D790" s="11"/>
      <c r="E790" s="12"/>
    </row>
    <row r="791" hidden="1">
      <c r="A791" s="51" t="s">
        <v>3211</v>
      </c>
      <c r="B791" s="7"/>
      <c r="C791" s="16"/>
      <c r="D791" s="52" t="s">
        <v>3218</v>
      </c>
      <c r="E791" s="7"/>
    </row>
    <row r="792" hidden="1">
      <c r="A792" s="10"/>
      <c r="B792" s="12"/>
      <c r="C792" s="16"/>
      <c r="D792" s="11"/>
      <c r="E792" s="12"/>
    </row>
    <row r="793" hidden="1">
      <c r="A793" s="19" t="s">
        <v>2528</v>
      </c>
      <c r="B793" s="6"/>
      <c r="C793" s="6"/>
      <c r="D793" s="6"/>
      <c r="E793" s="7"/>
    </row>
    <row r="794" hidden="1">
      <c r="A794" s="20" t="s">
        <v>2529</v>
      </c>
      <c r="B794" s="21" t="s">
        <v>2530</v>
      </c>
      <c r="C794" s="22" t="s">
        <v>2531</v>
      </c>
      <c r="D794" s="21" t="s">
        <v>2532</v>
      </c>
      <c r="E794" s="23" t="s">
        <v>13</v>
      </c>
    </row>
    <row r="795" hidden="1">
      <c r="A795" s="53" t="s">
        <v>2533</v>
      </c>
      <c r="B795" s="25">
        <v>6482.0</v>
      </c>
      <c r="C795" s="26">
        <v>3425.0</v>
      </c>
      <c r="D795" s="27">
        <v>-3057.0</v>
      </c>
      <c r="E795" s="48"/>
    </row>
    <row r="796" hidden="1">
      <c r="A796" s="53" t="s">
        <v>2535</v>
      </c>
      <c r="B796" s="29">
        <v>5670.0</v>
      </c>
      <c r="C796" s="26">
        <v>5670.0</v>
      </c>
      <c r="D796" s="27">
        <v>0.0</v>
      </c>
      <c r="E796" s="48"/>
    </row>
    <row r="797" hidden="1">
      <c r="A797" s="53" t="s">
        <v>2536</v>
      </c>
      <c r="B797" s="29">
        <v>0.0</v>
      </c>
      <c r="C797" s="26"/>
      <c r="D797" s="27">
        <v>0.0</v>
      </c>
      <c r="E797" s="40"/>
    </row>
    <row r="798" hidden="1">
      <c r="A798" s="53" t="s">
        <v>2538</v>
      </c>
      <c r="B798" s="25">
        <v>0.0</v>
      </c>
      <c r="C798" s="26"/>
      <c r="D798" s="27">
        <v>0.0</v>
      </c>
      <c r="E798" s="48"/>
    </row>
    <row r="799" hidden="1">
      <c r="A799" s="31" t="s">
        <v>2540</v>
      </c>
      <c r="B799" s="29">
        <v>0.0</v>
      </c>
      <c r="C799" s="26"/>
      <c r="D799" s="27">
        <v>0.0</v>
      </c>
      <c r="E799" s="40"/>
    </row>
    <row r="800" hidden="1">
      <c r="A800" s="31" t="s">
        <v>2541</v>
      </c>
      <c r="B800" s="29">
        <v>0.0</v>
      </c>
      <c r="C800" s="26"/>
      <c r="D800" s="27">
        <v>0.0</v>
      </c>
      <c r="E800" s="40"/>
    </row>
    <row r="801" hidden="1">
      <c r="A801" s="31" t="s">
        <v>2543</v>
      </c>
      <c r="B801" s="29">
        <v>0.0</v>
      </c>
      <c r="C801" s="26">
        <v>3000.0</v>
      </c>
      <c r="D801" s="27">
        <v>3000.0</v>
      </c>
      <c r="E801" s="28" t="s">
        <v>6147</v>
      </c>
    </row>
    <row r="802" hidden="1">
      <c r="A802" s="31" t="s">
        <v>2545</v>
      </c>
      <c r="B802" s="29">
        <v>800.0</v>
      </c>
      <c r="C802" s="26">
        <v>800.0</v>
      </c>
      <c r="D802" s="27">
        <v>0.0</v>
      </c>
      <c r="E802" s="28"/>
    </row>
    <row r="803" hidden="1">
      <c r="A803" s="54" t="s">
        <v>2546</v>
      </c>
      <c r="B803" s="29">
        <v>47517.0</v>
      </c>
      <c r="C803" s="29">
        <v>47253.0</v>
      </c>
      <c r="D803" s="27">
        <v>-264.0</v>
      </c>
      <c r="E803" s="40"/>
    </row>
    <row r="804" hidden="1">
      <c r="A804" s="54" t="s">
        <v>2547</v>
      </c>
      <c r="B804" s="29">
        <v>17196.0</v>
      </c>
      <c r="C804" s="55">
        <v>17196.0</v>
      </c>
      <c r="D804" s="27">
        <v>0.0</v>
      </c>
      <c r="E804" s="40"/>
    </row>
    <row r="805" hidden="1">
      <c r="A805" s="54" t="s">
        <v>2548</v>
      </c>
      <c r="B805" s="29">
        <v>39877.0</v>
      </c>
      <c r="C805" s="55">
        <v>39521.0</v>
      </c>
      <c r="D805" s="27">
        <v>-356.0</v>
      </c>
      <c r="E805" s="40"/>
    </row>
    <row r="806" hidden="1">
      <c r="A806" s="54" t="s">
        <v>2549</v>
      </c>
      <c r="B806" s="29">
        <v>11974.0</v>
      </c>
      <c r="C806" s="55">
        <v>11974.0</v>
      </c>
      <c r="D806" s="27">
        <v>0.0</v>
      </c>
      <c r="E806" s="40"/>
    </row>
    <row r="807" hidden="1">
      <c r="A807" s="54" t="s">
        <v>2551</v>
      </c>
      <c r="B807" s="29">
        <v>1201.0</v>
      </c>
      <c r="C807" s="55">
        <v>1201.0</v>
      </c>
      <c r="D807" s="27">
        <v>0.0</v>
      </c>
      <c r="E807" s="40"/>
    </row>
    <row r="808" hidden="1">
      <c r="A808" s="54" t="s">
        <v>2552</v>
      </c>
      <c r="B808" s="29">
        <v>0.0</v>
      </c>
      <c r="C808" s="55">
        <v>0.0</v>
      </c>
      <c r="D808" s="27">
        <v>0.0</v>
      </c>
      <c r="E808" s="40"/>
    </row>
    <row r="809" hidden="1">
      <c r="A809" s="35" t="s">
        <v>2553</v>
      </c>
      <c r="B809" s="29">
        <v>130717.0</v>
      </c>
      <c r="C809" s="55">
        <v>130097.0</v>
      </c>
      <c r="D809" s="27">
        <v>-620.0</v>
      </c>
      <c r="E809" s="40"/>
    </row>
    <row r="810" hidden="1">
      <c r="A810" s="36" t="s">
        <v>2554</v>
      </c>
      <c r="B810" s="41" t="s">
        <v>6148</v>
      </c>
      <c r="C810" s="64">
        <v>-57.0</v>
      </c>
      <c r="D810" s="59" t="e">
        <v>#VALUE!</v>
      </c>
      <c r="E810" s="44"/>
    </row>
    <row r="811" hidden="1"/>
    <row r="812" hidden="1"/>
    <row r="813" hidden="1">
      <c r="A813" s="5" t="s">
        <v>3210</v>
      </c>
      <c r="B813" s="6"/>
      <c r="C813" s="6"/>
      <c r="D813" s="6"/>
      <c r="E813" s="7"/>
    </row>
    <row r="814" hidden="1">
      <c r="A814" s="10"/>
      <c r="B814" s="11"/>
      <c r="C814" s="11"/>
      <c r="D814" s="11"/>
      <c r="E814" s="12"/>
    </row>
    <row r="815" hidden="1">
      <c r="A815" s="5" t="s">
        <v>2526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13">
        <v>45691.0</v>
      </c>
      <c r="B817" s="6"/>
      <c r="C817" s="50" t="s">
        <v>2527</v>
      </c>
      <c r="D817" s="15">
        <v>45697.0</v>
      </c>
      <c r="E817" s="7"/>
    </row>
    <row r="818" hidden="1">
      <c r="A818" s="10"/>
      <c r="B818" s="11"/>
      <c r="C818" s="16"/>
      <c r="D818" s="11"/>
      <c r="E818" s="12"/>
    </row>
    <row r="819" hidden="1">
      <c r="A819" s="51" t="s">
        <v>3211</v>
      </c>
      <c r="B819" s="7"/>
      <c r="C819" s="16"/>
      <c r="D819" s="52" t="s">
        <v>3212</v>
      </c>
      <c r="E819" s="7"/>
    </row>
    <row r="820" hidden="1">
      <c r="A820" s="10"/>
      <c r="B820" s="12"/>
      <c r="C820" s="16"/>
      <c r="D820" s="11"/>
      <c r="E820" s="12"/>
    </row>
    <row r="821" hidden="1">
      <c r="A821" s="19" t="s">
        <v>2528</v>
      </c>
      <c r="B821" s="6"/>
      <c r="C821" s="6"/>
      <c r="D821" s="6"/>
      <c r="E821" s="7"/>
    </row>
    <row r="822" hidden="1">
      <c r="A822" s="20" t="s">
        <v>2529</v>
      </c>
      <c r="B822" s="21" t="s">
        <v>2530</v>
      </c>
      <c r="C822" s="22" t="s">
        <v>2531</v>
      </c>
      <c r="D822" s="21" t="s">
        <v>2532</v>
      </c>
      <c r="E822" s="23" t="s">
        <v>13</v>
      </c>
    </row>
    <row r="823" hidden="1">
      <c r="A823" s="53" t="s">
        <v>2533</v>
      </c>
      <c r="B823" s="25">
        <v>6720.0</v>
      </c>
      <c r="C823" s="26">
        <v>6720.0</v>
      </c>
      <c r="D823" s="27">
        <v>0.0</v>
      </c>
      <c r="E823" s="48"/>
    </row>
    <row r="824" hidden="1">
      <c r="A824" s="53" t="s">
        <v>2535</v>
      </c>
      <c r="B824" s="29">
        <v>8963.0</v>
      </c>
      <c r="C824" s="26">
        <v>8241.0</v>
      </c>
      <c r="D824" s="27">
        <v>-722.0</v>
      </c>
      <c r="E824" s="48" t="s">
        <v>6149</v>
      </c>
    </row>
    <row r="825" hidden="1">
      <c r="A825" s="53" t="s">
        <v>2536</v>
      </c>
      <c r="B825" s="29">
        <v>560.0</v>
      </c>
      <c r="C825" s="26">
        <v>560.0</v>
      </c>
      <c r="D825" s="27">
        <v>0.0</v>
      </c>
      <c r="E825" s="40"/>
    </row>
    <row r="826" hidden="1">
      <c r="A826" s="53" t="s">
        <v>2538</v>
      </c>
      <c r="B826" s="25">
        <v>0.0</v>
      </c>
      <c r="C826" s="26"/>
      <c r="D826" s="27">
        <v>0.0</v>
      </c>
      <c r="E826" s="48"/>
    </row>
    <row r="827" hidden="1">
      <c r="A827" s="31" t="s">
        <v>2540</v>
      </c>
      <c r="B827" s="29">
        <v>0.0</v>
      </c>
      <c r="C827" s="26"/>
      <c r="D827" s="27">
        <v>0.0</v>
      </c>
      <c r="E827" s="40"/>
    </row>
    <row r="828" hidden="1">
      <c r="A828" s="31" t="s">
        <v>2541</v>
      </c>
      <c r="B828" s="29">
        <v>0.0</v>
      </c>
      <c r="C828" s="26"/>
      <c r="D828" s="27">
        <v>0.0</v>
      </c>
      <c r="E828" s="40"/>
    </row>
    <row r="829" hidden="1">
      <c r="A829" s="31" t="s">
        <v>2543</v>
      </c>
      <c r="B829" s="29">
        <v>0.0</v>
      </c>
      <c r="C829" s="26"/>
      <c r="D829" s="27">
        <v>0.0</v>
      </c>
      <c r="E829" s="28"/>
    </row>
    <row r="830" hidden="1">
      <c r="A830" s="31" t="s">
        <v>2545</v>
      </c>
      <c r="B830" s="29">
        <v>1560.0</v>
      </c>
      <c r="C830" s="26">
        <v>1574.0</v>
      </c>
      <c r="D830" s="27">
        <v>14.0</v>
      </c>
      <c r="E830" s="28"/>
    </row>
    <row r="831" hidden="1">
      <c r="A831" s="54" t="s">
        <v>2546</v>
      </c>
      <c r="B831" s="29">
        <v>63473.0</v>
      </c>
      <c r="C831" s="29">
        <v>63473.0</v>
      </c>
      <c r="D831" s="27">
        <v>0.0</v>
      </c>
      <c r="E831" s="40"/>
    </row>
    <row r="832" hidden="1">
      <c r="A832" s="54" t="s">
        <v>2547</v>
      </c>
      <c r="B832" s="29">
        <v>36172.0</v>
      </c>
      <c r="C832" s="55">
        <v>36172.0</v>
      </c>
      <c r="D832" s="27">
        <v>0.0</v>
      </c>
      <c r="E832" s="40"/>
    </row>
    <row r="833" hidden="1">
      <c r="A833" s="54" t="s">
        <v>2548</v>
      </c>
      <c r="B833" s="29">
        <v>40663.0</v>
      </c>
      <c r="C833" s="55">
        <v>40663.0</v>
      </c>
      <c r="D833" s="27">
        <v>0.0</v>
      </c>
      <c r="E833" s="40"/>
    </row>
    <row r="834" hidden="1">
      <c r="A834" s="54" t="s">
        <v>2549</v>
      </c>
      <c r="B834" s="29">
        <v>19618.0</v>
      </c>
      <c r="C834" s="55">
        <v>19618.0</v>
      </c>
      <c r="D834" s="27">
        <v>0.0</v>
      </c>
      <c r="E834" s="40"/>
    </row>
    <row r="835" hidden="1">
      <c r="A835" s="54" t="s">
        <v>2551</v>
      </c>
      <c r="B835" s="29">
        <v>987.0</v>
      </c>
      <c r="C835" s="55">
        <v>987.0</v>
      </c>
      <c r="D835" s="27">
        <v>0.0</v>
      </c>
      <c r="E835" s="40"/>
    </row>
    <row r="836" hidden="1">
      <c r="A836" s="54" t="s">
        <v>2552</v>
      </c>
      <c r="B836" s="29">
        <v>0.0</v>
      </c>
      <c r="C836" s="55">
        <v>0.0</v>
      </c>
      <c r="D836" s="27">
        <v>0.0</v>
      </c>
      <c r="E836" s="40"/>
    </row>
    <row r="837" hidden="1">
      <c r="A837" s="35" t="s">
        <v>2553</v>
      </c>
      <c r="B837" s="29">
        <v>177874.5</v>
      </c>
      <c r="C837" s="55">
        <v>177874.5</v>
      </c>
      <c r="D837" s="27">
        <v>0.0</v>
      </c>
      <c r="E837" s="40"/>
    </row>
    <row r="838" hidden="1">
      <c r="A838" s="36" t="s">
        <v>2554</v>
      </c>
      <c r="B838" s="41">
        <v>841.5</v>
      </c>
      <c r="C838" s="64">
        <v>133.5</v>
      </c>
      <c r="D838" s="59">
        <v>-708.0</v>
      </c>
      <c r="E838" s="44"/>
    </row>
    <row r="839" hidden="1"/>
    <row r="840" hidden="1"/>
    <row r="841" hidden="1">
      <c r="A841" s="5" t="s">
        <v>3210</v>
      </c>
      <c r="B841" s="6"/>
      <c r="C841" s="6"/>
      <c r="D841" s="6"/>
      <c r="E841" s="7"/>
    </row>
    <row r="842" hidden="1">
      <c r="A842" s="10"/>
      <c r="B842" s="11"/>
      <c r="C842" s="11"/>
      <c r="D842" s="11"/>
      <c r="E842" s="12"/>
    </row>
    <row r="843" hidden="1">
      <c r="A843" s="5" t="s">
        <v>2526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13">
        <v>45698.0</v>
      </c>
      <c r="B845" s="6"/>
      <c r="C845" s="50" t="s">
        <v>2527</v>
      </c>
      <c r="D845" s="15">
        <v>45704.0</v>
      </c>
      <c r="E845" s="7"/>
    </row>
    <row r="846" hidden="1">
      <c r="A846" s="10"/>
      <c r="B846" s="11"/>
      <c r="C846" s="16"/>
      <c r="D846" s="11"/>
      <c r="E846" s="12"/>
    </row>
    <row r="847" hidden="1">
      <c r="A847" s="51" t="s">
        <v>3211</v>
      </c>
      <c r="B847" s="7"/>
      <c r="C847" s="16"/>
      <c r="D847" s="52" t="s">
        <v>3212</v>
      </c>
      <c r="E847" s="7"/>
    </row>
    <row r="848" hidden="1">
      <c r="A848" s="10"/>
      <c r="B848" s="12"/>
      <c r="C848" s="16"/>
      <c r="D848" s="11"/>
      <c r="E848" s="12"/>
    </row>
    <row r="849" hidden="1">
      <c r="A849" s="19" t="s">
        <v>2528</v>
      </c>
      <c r="B849" s="6"/>
      <c r="C849" s="6"/>
      <c r="D849" s="6"/>
      <c r="E849" s="7"/>
    </row>
    <row r="850" hidden="1">
      <c r="A850" s="20" t="s">
        <v>2529</v>
      </c>
      <c r="B850" s="21" t="s">
        <v>2530</v>
      </c>
      <c r="C850" s="22" t="s">
        <v>2531</v>
      </c>
      <c r="D850" s="21" t="s">
        <v>2532</v>
      </c>
      <c r="E850" s="23" t="s">
        <v>13</v>
      </c>
    </row>
    <row r="851" hidden="1">
      <c r="A851" s="53" t="s">
        <v>2533</v>
      </c>
      <c r="B851" s="25">
        <v>7897.0</v>
      </c>
      <c r="C851" s="26">
        <v>7897.0</v>
      </c>
      <c r="D851" s="27">
        <v>0.0</v>
      </c>
      <c r="E851" s="48"/>
    </row>
    <row r="852" hidden="1">
      <c r="A852" s="53" t="s">
        <v>2535</v>
      </c>
      <c r="B852" s="29">
        <v>12168.0</v>
      </c>
      <c r="C852" s="26">
        <v>12168.0</v>
      </c>
      <c r="D852" s="27">
        <v>0.0</v>
      </c>
      <c r="E852" s="48"/>
    </row>
    <row r="853" hidden="1">
      <c r="A853" s="53" t="s">
        <v>2536</v>
      </c>
      <c r="B853" s="29">
        <v>0.0</v>
      </c>
      <c r="C853" s="26"/>
      <c r="D853" s="27">
        <v>0.0</v>
      </c>
      <c r="E853" s="40"/>
    </row>
    <row r="854" hidden="1">
      <c r="A854" s="53" t="s">
        <v>2538</v>
      </c>
      <c r="B854" s="25">
        <v>0.0</v>
      </c>
      <c r="C854" s="26"/>
      <c r="D854" s="27">
        <v>0.0</v>
      </c>
      <c r="E854" s="48"/>
    </row>
    <row r="855" hidden="1">
      <c r="A855" s="31" t="s">
        <v>2540</v>
      </c>
      <c r="B855" s="29">
        <v>0.0</v>
      </c>
      <c r="C855" s="26"/>
      <c r="D855" s="27">
        <v>0.0</v>
      </c>
      <c r="E855" s="40"/>
    </row>
    <row r="856" hidden="1">
      <c r="A856" s="31" t="s">
        <v>2541</v>
      </c>
      <c r="B856" s="29">
        <v>0.0</v>
      </c>
      <c r="C856" s="26"/>
      <c r="D856" s="27">
        <v>0.0</v>
      </c>
      <c r="E856" s="40"/>
    </row>
    <row r="857" hidden="1">
      <c r="A857" s="31" t="s">
        <v>2543</v>
      </c>
      <c r="B857" s="29">
        <v>0.0</v>
      </c>
      <c r="C857" s="26"/>
      <c r="D857" s="27">
        <v>0.0</v>
      </c>
      <c r="E857" s="28"/>
    </row>
    <row r="858" hidden="1">
      <c r="A858" s="31" t="s">
        <v>2545</v>
      </c>
      <c r="B858" s="29">
        <v>1520.0</v>
      </c>
      <c r="C858" s="26">
        <v>1520.0</v>
      </c>
      <c r="D858" s="27">
        <v>0.0</v>
      </c>
      <c r="E858" s="28"/>
    </row>
    <row r="859" hidden="1">
      <c r="A859" s="54" t="s">
        <v>2546</v>
      </c>
      <c r="B859" s="29">
        <v>86856.0</v>
      </c>
      <c r="C859" s="29">
        <v>87385.0</v>
      </c>
      <c r="D859" s="27">
        <v>529.0</v>
      </c>
      <c r="E859" s="40"/>
    </row>
    <row r="860" hidden="1">
      <c r="A860" s="54" t="s">
        <v>2547</v>
      </c>
      <c r="B860" s="29">
        <v>58429.0</v>
      </c>
      <c r="C860" s="55">
        <v>58429.0</v>
      </c>
      <c r="D860" s="27">
        <v>0.0</v>
      </c>
      <c r="E860" s="40"/>
    </row>
    <row r="861" hidden="1">
      <c r="A861" s="54" t="s">
        <v>2548</v>
      </c>
      <c r="B861" s="29">
        <v>35168.0</v>
      </c>
      <c r="C861" s="55">
        <v>35168.0</v>
      </c>
      <c r="D861" s="27">
        <v>0.0</v>
      </c>
      <c r="E861" s="40"/>
    </row>
    <row r="862" hidden="1">
      <c r="A862" s="54" t="s">
        <v>2549</v>
      </c>
      <c r="B862" s="29">
        <v>22343.0</v>
      </c>
      <c r="C862" s="55">
        <v>22343.0</v>
      </c>
      <c r="D862" s="27">
        <v>0.0</v>
      </c>
      <c r="E862" s="40"/>
    </row>
    <row r="863" hidden="1">
      <c r="A863" s="54" t="s">
        <v>2551</v>
      </c>
      <c r="B863" s="29">
        <v>1572.0</v>
      </c>
      <c r="C863" s="55">
        <v>1572.0</v>
      </c>
      <c r="D863" s="27">
        <v>0.0</v>
      </c>
      <c r="E863" s="40"/>
    </row>
    <row r="864" hidden="1">
      <c r="A864" s="54" t="s">
        <v>2552</v>
      </c>
      <c r="B864" s="29">
        <v>0.0</v>
      </c>
      <c r="C864" s="55">
        <v>0.0</v>
      </c>
      <c r="D864" s="27">
        <v>0.0</v>
      </c>
      <c r="E864" s="40"/>
    </row>
    <row r="865" hidden="1">
      <c r="A865" s="35" t="s">
        <v>2553</v>
      </c>
      <c r="B865" s="29">
        <v>225903.5</v>
      </c>
      <c r="C865" s="55">
        <v>226432.5</v>
      </c>
      <c r="D865" s="27">
        <v>529.0</v>
      </c>
      <c r="E865" s="40"/>
    </row>
    <row r="866" hidden="1">
      <c r="A866" s="36" t="s">
        <v>2554</v>
      </c>
      <c r="B866" s="41">
        <v>49.5</v>
      </c>
      <c r="C866" s="64">
        <v>49.5</v>
      </c>
      <c r="D866" s="59">
        <v>0.0</v>
      </c>
      <c r="E866" s="44"/>
    </row>
    <row r="867" hidden="1"/>
    <row r="868" hidden="1"/>
    <row r="869" hidden="1">
      <c r="A869" s="5" t="s">
        <v>3210</v>
      </c>
      <c r="B869" s="6"/>
      <c r="C869" s="6"/>
      <c r="D869" s="6"/>
      <c r="E869" s="7"/>
    </row>
    <row r="870" hidden="1">
      <c r="A870" s="10"/>
      <c r="B870" s="11"/>
      <c r="C870" s="11"/>
      <c r="D870" s="11"/>
      <c r="E870" s="12"/>
    </row>
    <row r="871" hidden="1">
      <c r="A871" s="5" t="s">
        <v>2526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13">
        <v>45712.0</v>
      </c>
      <c r="B873" s="6"/>
      <c r="C873" s="50" t="s">
        <v>2527</v>
      </c>
      <c r="D873" s="15">
        <v>45716.0</v>
      </c>
      <c r="E873" s="7"/>
    </row>
    <row r="874" hidden="1">
      <c r="A874" s="10"/>
      <c r="B874" s="11"/>
      <c r="C874" s="16"/>
      <c r="D874" s="11"/>
      <c r="E874" s="12"/>
    </row>
    <row r="875" hidden="1">
      <c r="A875" s="51" t="s">
        <v>3211</v>
      </c>
      <c r="B875" s="7"/>
      <c r="C875" s="16"/>
      <c r="D875" s="52" t="s">
        <v>3218</v>
      </c>
      <c r="E875" s="7"/>
    </row>
    <row r="876" hidden="1">
      <c r="A876" s="10"/>
      <c r="B876" s="12"/>
      <c r="C876" s="16"/>
      <c r="D876" s="11"/>
      <c r="E876" s="12"/>
    </row>
    <row r="877" hidden="1">
      <c r="A877" s="19" t="s">
        <v>2528</v>
      </c>
      <c r="B877" s="6"/>
      <c r="C877" s="6"/>
      <c r="D877" s="6"/>
      <c r="E877" s="7"/>
    </row>
    <row r="878" hidden="1">
      <c r="A878" s="20" t="s">
        <v>2529</v>
      </c>
      <c r="B878" s="21" t="s">
        <v>2530</v>
      </c>
      <c r="C878" s="22" t="s">
        <v>2531</v>
      </c>
      <c r="D878" s="21" t="s">
        <v>2532</v>
      </c>
      <c r="E878" s="23" t="s">
        <v>13</v>
      </c>
    </row>
    <row r="879" hidden="1">
      <c r="A879" s="53" t="s">
        <v>2533</v>
      </c>
      <c r="B879" s="25">
        <v>3081.0</v>
      </c>
      <c r="C879" s="26">
        <v>3081.0</v>
      </c>
      <c r="D879" s="27">
        <v>0.0</v>
      </c>
      <c r="E879" s="48"/>
    </row>
    <row r="880" hidden="1">
      <c r="A880" s="53" t="s">
        <v>2535</v>
      </c>
      <c r="B880" s="29">
        <v>7254.5</v>
      </c>
      <c r="C880" s="26">
        <v>7254.5</v>
      </c>
      <c r="D880" s="27">
        <v>0.0</v>
      </c>
      <c r="E880" s="48" t="s">
        <v>6150</v>
      </c>
    </row>
    <row r="881" hidden="1">
      <c r="A881" s="53" t="s">
        <v>2536</v>
      </c>
      <c r="B881" s="29">
        <v>200.0</v>
      </c>
      <c r="C881" s="26">
        <v>200.0</v>
      </c>
      <c r="D881" s="27">
        <v>0.0</v>
      </c>
      <c r="E881" s="40"/>
    </row>
    <row r="882" hidden="1">
      <c r="A882" s="53" t="s">
        <v>2538</v>
      </c>
      <c r="B882" s="25">
        <v>0.0</v>
      </c>
      <c r="C882" s="26"/>
      <c r="D882" s="27">
        <v>0.0</v>
      </c>
      <c r="E882" s="48"/>
    </row>
    <row r="883" hidden="1">
      <c r="A883" s="31" t="s">
        <v>2540</v>
      </c>
      <c r="B883" s="29">
        <v>0.0</v>
      </c>
      <c r="C883" s="26"/>
      <c r="D883" s="27">
        <v>0.0</v>
      </c>
      <c r="E883" s="40"/>
    </row>
    <row r="884" hidden="1">
      <c r="A884" s="31" t="s">
        <v>2541</v>
      </c>
      <c r="B884" s="29">
        <v>0.0</v>
      </c>
      <c r="C884" s="26"/>
      <c r="D884" s="27">
        <v>0.0</v>
      </c>
      <c r="E884" s="40"/>
    </row>
    <row r="885" hidden="1">
      <c r="A885" s="31" t="s">
        <v>2543</v>
      </c>
      <c r="B885" s="29">
        <v>0.0</v>
      </c>
      <c r="C885" s="26"/>
      <c r="D885" s="27">
        <v>0.0</v>
      </c>
      <c r="E885" s="28"/>
    </row>
    <row r="886" hidden="1">
      <c r="A886" s="31" t="s">
        <v>2545</v>
      </c>
      <c r="B886" s="29">
        <v>960.0</v>
      </c>
      <c r="C886" s="26">
        <v>960.0</v>
      </c>
      <c r="D886" s="27">
        <v>0.0</v>
      </c>
      <c r="E886" s="28"/>
    </row>
    <row r="887" hidden="1">
      <c r="A887" s="54" t="s">
        <v>2546</v>
      </c>
      <c r="B887" s="29">
        <v>46669.0</v>
      </c>
      <c r="C887" s="29">
        <v>46669.0</v>
      </c>
      <c r="D887" s="27">
        <v>0.0</v>
      </c>
      <c r="E887" s="40"/>
    </row>
    <row r="888" hidden="1">
      <c r="A888" s="54" t="s">
        <v>2547</v>
      </c>
      <c r="B888" s="29">
        <v>18379.0</v>
      </c>
      <c r="C888" s="55">
        <v>18379.0</v>
      </c>
      <c r="D888" s="27">
        <v>0.0</v>
      </c>
      <c r="E888" s="40"/>
    </row>
    <row r="889" hidden="1">
      <c r="A889" s="54" t="s">
        <v>2548</v>
      </c>
      <c r="B889" s="29">
        <v>25440.0</v>
      </c>
      <c r="C889" s="55">
        <v>25440.0</v>
      </c>
      <c r="D889" s="27">
        <v>0.0</v>
      </c>
      <c r="E889" s="40"/>
    </row>
    <row r="890" hidden="1">
      <c r="A890" s="54" t="s">
        <v>2549</v>
      </c>
      <c r="B890" s="29">
        <v>12619.4</v>
      </c>
      <c r="C890" s="55">
        <v>12619.4</v>
      </c>
      <c r="D890" s="27">
        <v>0.0</v>
      </c>
      <c r="E890" s="40"/>
    </row>
    <row r="891" hidden="1">
      <c r="A891" s="54" t="s">
        <v>2551</v>
      </c>
      <c r="B891" s="29">
        <v>866.0</v>
      </c>
      <c r="C891" s="55">
        <v>866.0</v>
      </c>
      <c r="D891" s="27">
        <v>0.0</v>
      </c>
      <c r="E891" s="40"/>
    </row>
    <row r="892" hidden="1">
      <c r="A892" s="54" t="s">
        <v>2552</v>
      </c>
      <c r="B892" s="29">
        <v>0.0</v>
      </c>
      <c r="C892" s="55">
        <v>0.0</v>
      </c>
      <c r="D892" s="27">
        <v>0.0</v>
      </c>
      <c r="E892" s="40"/>
    </row>
    <row r="893" hidden="1">
      <c r="A893" s="35" t="s">
        <v>2553</v>
      </c>
      <c r="B893" s="29">
        <v>115206.70000000001</v>
      </c>
      <c r="C893" s="55">
        <v>115206.70000000001</v>
      </c>
      <c r="D893" s="27">
        <v>0.0</v>
      </c>
      <c r="E893" s="40"/>
    </row>
    <row r="894" hidden="1">
      <c r="A894" s="36" t="s">
        <v>2554</v>
      </c>
      <c r="B894" s="41">
        <v>262.1999999999898</v>
      </c>
      <c r="C894" s="64">
        <v>262.19999999998254</v>
      </c>
      <c r="D894" s="59">
        <v>-7.275957614183426E-12</v>
      </c>
      <c r="E894" s="44"/>
    </row>
    <row r="895" hidden="1"/>
    <row r="896" hidden="1"/>
    <row r="897" hidden="1">
      <c r="A897" s="5" t="s">
        <v>3210</v>
      </c>
      <c r="B897" s="6"/>
      <c r="C897" s="6"/>
      <c r="D897" s="6"/>
      <c r="E897" s="7"/>
    </row>
    <row r="898" hidden="1">
      <c r="A898" s="10"/>
      <c r="B898" s="11"/>
      <c r="C898" s="11"/>
      <c r="D898" s="11"/>
      <c r="E898" s="12"/>
    </row>
    <row r="899" hidden="1">
      <c r="A899" s="5" t="s">
        <v>2526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13">
        <v>45712.0</v>
      </c>
      <c r="B901" s="6"/>
      <c r="C901" s="50" t="s">
        <v>2527</v>
      </c>
      <c r="D901" s="15">
        <v>45716.0</v>
      </c>
      <c r="E901" s="7"/>
    </row>
    <row r="902" hidden="1">
      <c r="A902" s="10"/>
      <c r="B902" s="11"/>
      <c r="C902" s="16"/>
      <c r="D902" s="11"/>
      <c r="E902" s="12"/>
    </row>
    <row r="903" hidden="1">
      <c r="A903" s="51" t="s">
        <v>3211</v>
      </c>
      <c r="B903" s="7"/>
      <c r="C903" s="16"/>
      <c r="D903" s="52" t="s">
        <v>3218</v>
      </c>
      <c r="E903" s="7"/>
    </row>
    <row r="904" hidden="1">
      <c r="A904" s="10"/>
      <c r="B904" s="12"/>
      <c r="C904" s="16"/>
      <c r="D904" s="11"/>
      <c r="E904" s="12"/>
    </row>
    <row r="905" hidden="1">
      <c r="A905" s="19" t="s">
        <v>2528</v>
      </c>
      <c r="B905" s="6"/>
      <c r="C905" s="6"/>
      <c r="D905" s="6"/>
      <c r="E905" s="7"/>
    </row>
    <row r="906" hidden="1">
      <c r="A906" s="20" t="s">
        <v>2529</v>
      </c>
      <c r="B906" s="21" t="s">
        <v>2530</v>
      </c>
      <c r="C906" s="22" t="s">
        <v>2531</v>
      </c>
      <c r="D906" s="21" t="s">
        <v>2532</v>
      </c>
      <c r="E906" s="23" t="s">
        <v>13</v>
      </c>
    </row>
    <row r="907" hidden="1">
      <c r="A907" s="53" t="s">
        <v>2533</v>
      </c>
      <c r="B907" s="25">
        <v>3081.0</v>
      </c>
      <c r="C907" s="26">
        <v>3081.0</v>
      </c>
      <c r="D907" s="27">
        <v>0.0</v>
      </c>
      <c r="E907" s="48"/>
    </row>
    <row r="908" hidden="1">
      <c r="A908" s="53" t="s">
        <v>2535</v>
      </c>
      <c r="B908" s="29">
        <v>7254.5</v>
      </c>
      <c r="C908" s="26">
        <v>7254.5</v>
      </c>
      <c r="D908" s="27">
        <v>0.0</v>
      </c>
      <c r="E908" s="48"/>
    </row>
    <row r="909" hidden="1">
      <c r="A909" s="53" t="s">
        <v>2536</v>
      </c>
      <c r="B909" s="29">
        <v>200.0</v>
      </c>
      <c r="C909" s="26">
        <v>200.0</v>
      </c>
      <c r="D909" s="27">
        <v>0.0</v>
      </c>
      <c r="E909" s="40"/>
    </row>
    <row r="910" hidden="1">
      <c r="A910" s="53" t="s">
        <v>2538</v>
      </c>
      <c r="B910" s="25">
        <v>0.0</v>
      </c>
      <c r="C910" s="26"/>
      <c r="D910" s="27">
        <v>0.0</v>
      </c>
      <c r="E910" s="48"/>
    </row>
    <row r="911" hidden="1">
      <c r="A911" s="31" t="s">
        <v>2540</v>
      </c>
      <c r="B911" s="29">
        <v>0.0</v>
      </c>
      <c r="C911" s="26"/>
      <c r="D911" s="27">
        <v>0.0</v>
      </c>
      <c r="E911" s="40"/>
    </row>
    <row r="912" hidden="1">
      <c r="A912" s="31" t="s">
        <v>2541</v>
      </c>
      <c r="B912" s="29">
        <v>0.0</v>
      </c>
      <c r="C912" s="26"/>
      <c r="D912" s="27">
        <v>0.0</v>
      </c>
      <c r="E912" s="40"/>
    </row>
    <row r="913" hidden="1">
      <c r="A913" s="31" t="s">
        <v>2543</v>
      </c>
      <c r="B913" s="29">
        <v>0.0</v>
      </c>
      <c r="C913" s="26"/>
      <c r="D913" s="27">
        <v>0.0</v>
      </c>
      <c r="E913" s="28"/>
    </row>
    <row r="914" hidden="1">
      <c r="A914" s="31" t="s">
        <v>2545</v>
      </c>
      <c r="B914" s="29">
        <v>960.0</v>
      </c>
      <c r="C914" s="26">
        <v>960.0</v>
      </c>
      <c r="D914" s="27">
        <v>0.0</v>
      </c>
      <c r="E914" s="28"/>
    </row>
    <row r="915" hidden="1">
      <c r="A915" s="54" t="s">
        <v>2546</v>
      </c>
      <c r="B915" s="29">
        <v>46669.0</v>
      </c>
      <c r="C915" s="29">
        <v>46669.0</v>
      </c>
      <c r="D915" s="27">
        <v>0.0</v>
      </c>
      <c r="E915" s="40"/>
    </row>
    <row r="916" hidden="1">
      <c r="A916" s="54" t="s">
        <v>2547</v>
      </c>
      <c r="B916" s="29">
        <v>18379.0</v>
      </c>
      <c r="C916" s="55">
        <v>18379.0</v>
      </c>
      <c r="D916" s="27">
        <v>0.0</v>
      </c>
      <c r="E916" s="40"/>
    </row>
    <row r="917" hidden="1">
      <c r="A917" s="54" t="s">
        <v>2548</v>
      </c>
      <c r="B917" s="29">
        <v>25440.0</v>
      </c>
      <c r="C917" s="55">
        <v>25440.0</v>
      </c>
      <c r="D917" s="27">
        <v>0.0</v>
      </c>
      <c r="E917" s="40"/>
    </row>
    <row r="918" hidden="1">
      <c r="A918" s="54" t="s">
        <v>2549</v>
      </c>
      <c r="B918" s="29">
        <v>12619.4</v>
      </c>
      <c r="C918" s="55">
        <v>12619.4</v>
      </c>
      <c r="D918" s="27">
        <v>0.0</v>
      </c>
      <c r="E918" s="40"/>
    </row>
    <row r="919" hidden="1">
      <c r="A919" s="54" t="s">
        <v>2551</v>
      </c>
      <c r="B919" s="29">
        <v>866.0</v>
      </c>
      <c r="C919" s="55">
        <v>866.0</v>
      </c>
      <c r="D919" s="27">
        <v>0.0</v>
      </c>
      <c r="E919" s="40"/>
    </row>
    <row r="920" hidden="1">
      <c r="A920" s="54" t="s">
        <v>2552</v>
      </c>
      <c r="B920" s="29">
        <v>0.0</v>
      </c>
      <c r="C920" s="55">
        <v>0.0</v>
      </c>
      <c r="D920" s="27">
        <v>0.0</v>
      </c>
      <c r="E920" s="40"/>
    </row>
    <row r="921" hidden="1">
      <c r="A921" s="35" t="s">
        <v>2553</v>
      </c>
      <c r="B921" s="29">
        <v>115206.70000000001</v>
      </c>
      <c r="C921" s="55">
        <v>115206.70000000001</v>
      </c>
      <c r="D921" s="27">
        <v>0.0</v>
      </c>
      <c r="E921" s="40"/>
    </row>
    <row r="922" hidden="1">
      <c r="A922" s="36" t="s">
        <v>2554</v>
      </c>
      <c r="B922" s="41">
        <v>262.1999999999898</v>
      </c>
      <c r="C922" s="64">
        <v>262.19999999998254</v>
      </c>
      <c r="D922" s="59">
        <v>-7.275957614183426E-12</v>
      </c>
      <c r="E922" s="44"/>
    </row>
    <row r="923" hidden="1"/>
    <row r="924" hidden="1"/>
    <row r="925" hidden="1">
      <c r="A925" s="5" t="s">
        <v>3210</v>
      </c>
      <c r="B925" s="6"/>
      <c r="C925" s="6"/>
      <c r="D925" s="6"/>
      <c r="E925" s="7"/>
    </row>
    <row r="926" hidden="1">
      <c r="A926" s="10"/>
      <c r="B926" s="11"/>
      <c r="C926" s="11"/>
      <c r="D926" s="11"/>
      <c r="E926" s="12"/>
    </row>
    <row r="927" hidden="1">
      <c r="A927" s="5" t="s">
        <v>2526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13">
        <v>45717.0</v>
      </c>
      <c r="B929" s="6"/>
      <c r="C929" s="50" t="s">
        <v>2527</v>
      </c>
      <c r="D929" s="15">
        <v>45718.0</v>
      </c>
      <c r="E929" s="7"/>
    </row>
    <row r="930" hidden="1">
      <c r="A930" s="10"/>
      <c r="B930" s="11"/>
      <c r="C930" s="16"/>
      <c r="D930" s="11"/>
      <c r="E930" s="12"/>
    </row>
    <row r="931" hidden="1">
      <c r="A931" s="51" t="s">
        <v>3220</v>
      </c>
      <c r="B931" s="7"/>
      <c r="C931" s="16"/>
      <c r="D931" s="52" t="s">
        <v>3212</v>
      </c>
      <c r="E931" s="7"/>
    </row>
    <row r="932" hidden="1">
      <c r="A932" s="10"/>
      <c r="B932" s="12"/>
      <c r="C932" s="16"/>
      <c r="D932" s="11"/>
      <c r="E932" s="12"/>
    </row>
    <row r="933" hidden="1">
      <c r="A933" s="19" t="s">
        <v>2528</v>
      </c>
      <c r="B933" s="6"/>
      <c r="C933" s="6"/>
      <c r="D933" s="6"/>
      <c r="E933" s="7"/>
    </row>
    <row r="934" hidden="1">
      <c r="A934" s="20" t="s">
        <v>2529</v>
      </c>
      <c r="B934" s="21" t="s">
        <v>2530</v>
      </c>
      <c r="C934" s="22" t="s">
        <v>2531</v>
      </c>
      <c r="D934" s="21" t="s">
        <v>2532</v>
      </c>
      <c r="E934" s="23" t="s">
        <v>13</v>
      </c>
    </row>
    <row r="935" hidden="1">
      <c r="A935" s="53" t="s">
        <v>2533</v>
      </c>
      <c r="B935" s="25">
        <v>4705.0</v>
      </c>
      <c r="C935" s="26">
        <v>4705.0</v>
      </c>
      <c r="D935" s="27">
        <v>0.0</v>
      </c>
      <c r="E935" s="48"/>
    </row>
    <row r="936" hidden="1">
      <c r="A936" s="53" t="s">
        <v>2535</v>
      </c>
      <c r="B936" s="29">
        <v>3732.0</v>
      </c>
      <c r="C936" s="26">
        <v>3732.0</v>
      </c>
      <c r="D936" s="27">
        <v>0.0</v>
      </c>
      <c r="E936" s="48"/>
    </row>
    <row r="937" hidden="1">
      <c r="A937" s="53" t="s">
        <v>2536</v>
      </c>
      <c r="B937" s="29">
        <v>150.0</v>
      </c>
      <c r="C937" s="26">
        <v>150.0</v>
      </c>
      <c r="D937" s="27">
        <v>0.0</v>
      </c>
      <c r="E937" s="40"/>
    </row>
    <row r="938" hidden="1">
      <c r="A938" s="53" t="s">
        <v>2538</v>
      </c>
      <c r="B938" s="25">
        <v>0.0</v>
      </c>
      <c r="C938" s="26"/>
      <c r="D938" s="27">
        <v>0.0</v>
      </c>
      <c r="E938" s="48"/>
    </row>
    <row r="939" hidden="1">
      <c r="A939" s="31" t="s">
        <v>2540</v>
      </c>
      <c r="B939" s="29">
        <v>0.0</v>
      </c>
      <c r="C939" s="26"/>
      <c r="D939" s="27">
        <v>0.0</v>
      </c>
      <c r="E939" s="40"/>
    </row>
    <row r="940" hidden="1">
      <c r="A940" s="31" t="s">
        <v>2541</v>
      </c>
      <c r="B940" s="29">
        <v>0.0</v>
      </c>
      <c r="C940" s="26"/>
      <c r="D940" s="27">
        <v>0.0</v>
      </c>
      <c r="E940" s="40"/>
    </row>
    <row r="941" hidden="1">
      <c r="A941" s="31" t="s">
        <v>2543</v>
      </c>
      <c r="B941" s="29">
        <v>0.0</v>
      </c>
      <c r="C941" s="26"/>
      <c r="D941" s="27">
        <v>0.0</v>
      </c>
      <c r="E941" s="28"/>
    </row>
    <row r="942" hidden="1">
      <c r="A942" s="31" t="s">
        <v>2545</v>
      </c>
      <c r="B942" s="29">
        <v>680.0</v>
      </c>
      <c r="C942" s="26">
        <v>680.0</v>
      </c>
      <c r="D942" s="27">
        <v>0.0</v>
      </c>
      <c r="E942" s="28"/>
    </row>
    <row r="943" hidden="1">
      <c r="A943" s="54" t="s">
        <v>2546</v>
      </c>
      <c r="B943" s="29">
        <v>22231.0</v>
      </c>
      <c r="C943" s="29">
        <v>22231.0</v>
      </c>
      <c r="D943" s="27">
        <v>0.0</v>
      </c>
      <c r="E943" s="40"/>
    </row>
    <row r="944" hidden="1">
      <c r="A944" s="54" t="s">
        <v>2547</v>
      </c>
      <c r="B944" s="29">
        <v>13199.0</v>
      </c>
      <c r="C944" s="55">
        <v>13199.0</v>
      </c>
      <c r="D944" s="27">
        <v>0.0</v>
      </c>
      <c r="E944" s="40"/>
    </row>
    <row r="945" hidden="1">
      <c r="A945" s="54" t="s">
        <v>2548</v>
      </c>
      <c r="B945" s="29">
        <v>6032.0</v>
      </c>
      <c r="C945" s="55">
        <v>6032.0</v>
      </c>
      <c r="D945" s="27">
        <v>0.0</v>
      </c>
      <c r="E945" s="40"/>
    </row>
    <row r="946" hidden="1">
      <c r="A946" s="54" t="s">
        <v>2549</v>
      </c>
      <c r="B946" s="29">
        <v>7428.0</v>
      </c>
      <c r="C946" s="55">
        <v>7428.0</v>
      </c>
      <c r="D946" s="27">
        <v>0.0</v>
      </c>
      <c r="E946" s="40"/>
    </row>
    <row r="947" hidden="1">
      <c r="A947" s="54" t="s">
        <v>2551</v>
      </c>
      <c r="B947" s="29">
        <v>0.0</v>
      </c>
      <c r="C947" s="55">
        <v>0.0</v>
      </c>
      <c r="D947" s="27">
        <v>0.0</v>
      </c>
      <c r="E947" s="40"/>
    </row>
    <row r="948" hidden="1">
      <c r="A948" s="54" t="s">
        <v>2552</v>
      </c>
      <c r="B948" s="29">
        <v>0.0</v>
      </c>
      <c r="C948" s="55">
        <v>0.0</v>
      </c>
      <c r="D948" s="27">
        <v>0.0</v>
      </c>
      <c r="E948" s="40"/>
    </row>
    <row r="949" hidden="1">
      <c r="A949" s="35" t="s">
        <v>2553</v>
      </c>
      <c r="B949" s="29">
        <v>58156.7</v>
      </c>
      <c r="C949" s="55">
        <v>58156.70000000001</v>
      </c>
      <c r="D949" s="27">
        <v>1.4551915228366852E-11</v>
      </c>
      <c r="E949" s="40"/>
    </row>
    <row r="950" hidden="1">
      <c r="A950" s="36" t="s">
        <v>2554</v>
      </c>
      <c r="B950" s="41">
        <v>0.2999999999992724</v>
      </c>
      <c r="C950" s="64">
        <v>0.29999999998835847</v>
      </c>
      <c r="D950" s="59">
        <v>-1.0913936421275139E-11</v>
      </c>
      <c r="E950" s="44"/>
    </row>
    <row r="951" hidden="1"/>
    <row r="952" hidden="1"/>
    <row r="953" hidden="1">
      <c r="A953" s="5" t="s">
        <v>3210</v>
      </c>
      <c r="B953" s="6"/>
      <c r="C953" s="6"/>
      <c r="D953" s="6"/>
      <c r="E953" s="7"/>
    </row>
    <row r="954" hidden="1">
      <c r="A954" s="10"/>
      <c r="B954" s="11"/>
      <c r="C954" s="11"/>
      <c r="D954" s="11"/>
      <c r="E954" s="12"/>
    </row>
    <row r="955" hidden="1">
      <c r="A955" s="5" t="s">
        <v>2526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13">
        <v>45719.0</v>
      </c>
      <c r="B957" s="6"/>
      <c r="C957" s="50" t="s">
        <v>2527</v>
      </c>
      <c r="D957" s="15">
        <v>45725.0</v>
      </c>
      <c r="E957" s="7"/>
    </row>
    <row r="958" hidden="1">
      <c r="A958" s="10"/>
      <c r="B958" s="11"/>
      <c r="C958" s="16"/>
      <c r="D958" s="11"/>
      <c r="E958" s="12"/>
    </row>
    <row r="959" hidden="1">
      <c r="A959" s="51" t="s">
        <v>3211</v>
      </c>
      <c r="B959" s="7"/>
      <c r="C959" s="16"/>
      <c r="D959" s="52" t="s">
        <v>3212</v>
      </c>
      <c r="E959" s="7"/>
    </row>
    <row r="960" hidden="1">
      <c r="A960" s="10"/>
      <c r="B960" s="12"/>
      <c r="C960" s="16"/>
      <c r="D960" s="11"/>
      <c r="E960" s="12"/>
    </row>
    <row r="961" hidden="1">
      <c r="A961" s="19" t="s">
        <v>2528</v>
      </c>
      <c r="B961" s="6"/>
      <c r="C961" s="6"/>
      <c r="D961" s="6"/>
      <c r="E961" s="7"/>
    </row>
    <row r="962" hidden="1">
      <c r="A962" s="20" t="s">
        <v>2529</v>
      </c>
      <c r="B962" s="21" t="s">
        <v>2530</v>
      </c>
      <c r="C962" s="22" t="s">
        <v>2531</v>
      </c>
      <c r="D962" s="21" t="s">
        <v>2532</v>
      </c>
      <c r="E962" s="23" t="s">
        <v>13</v>
      </c>
    </row>
    <row r="963" hidden="1">
      <c r="A963" s="53" t="s">
        <v>2533</v>
      </c>
      <c r="B963" s="25">
        <v>8150.0</v>
      </c>
      <c r="C963" s="26">
        <v>8150.0</v>
      </c>
      <c r="D963" s="27">
        <v>0.0</v>
      </c>
      <c r="E963" s="48"/>
    </row>
    <row r="964" hidden="1">
      <c r="A964" s="53" t="s">
        <v>2535</v>
      </c>
      <c r="B964" s="29">
        <v>10988.0</v>
      </c>
      <c r="C964" s="26">
        <v>10988.0</v>
      </c>
      <c r="D964" s="27">
        <v>0.0</v>
      </c>
      <c r="E964" s="48"/>
    </row>
    <row r="965" hidden="1">
      <c r="A965" s="53" t="s">
        <v>2536</v>
      </c>
      <c r="B965" s="29">
        <v>200.0</v>
      </c>
      <c r="C965" s="26">
        <v>200.0</v>
      </c>
      <c r="D965" s="27">
        <v>0.0</v>
      </c>
      <c r="E965" s="40"/>
    </row>
    <row r="966" hidden="1">
      <c r="A966" s="53" t="s">
        <v>2538</v>
      </c>
      <c r="B966" s="25">
        <v>0.0</v>
      </c>
      <c r="C966" s="26"/>
      <c r="D966" s="27">
        <v>0.0</v>
      </c>
      <c r="E966" s="48"/>
    </row>
    <row r="967" hidden="1">
      <c r="A967" s="31" t="s">
        <v>2540</v>
      </c>
      <c r="B967" s="29">
        <v>0.0</v>
      </c>
      <c r="C967" s="26"/>
      <c r="D967" s="27">
        <v>0.0</v>
      </c>
      <c r="E967" s="40"/>
    </row>
    <row r="968" hidden="1">
      <c r="A968" s="31" t="s">
        <v>2541</v>
      </c>
      <c r="B968" s="29">
        <v>0.0</v>
      </c>
      <c r="C968" s="26"/>
      <c r="D968" s="27">
        <v>0.0</v>
      </c>
      <c r="E968" s="40"/>
    </row>
    <row r="969" hidden="1">
      <c r="A969" s="31" t="s">
        <v>2543</v>
      </c>
      <c r="B969" s="29">
        <v>0.0</v>
      </c>
      <c r="C969" s="26"/>
      <c r="D969" s="27">
        <v>0.0</v>
      </c>
      <c r="E969" s="28"/>
    </row>
    <row r="970" hidden="1">
      <c r="A970" s="31" t="s">
        <v>2545</v>
      </c>
      <c r="B970" s="29">
        <v>1960.0</v>
      </c>
      <c r="C970" s="26">
        <v>1960.0</v>
      </c>
      <c r="D970" s="27">
        <v>0.0</v>
      </c>
      <c r="E970" s="28"/>
    </row>
    <row r="971" hidden="1">
      <c r="A971" s="54" t="s">
        <v>2546</v>
      </c>
      <c r="B971" s="29">
        <v>75149.0</v>
      </c>
      <c r="C971" s="29">
        <v>75505.0</v>
      </c>
      <c r="D971" s="27">
        <v>356.0</v>
      </c>
      <c r="E971" s="40"/>
    </row>
    <row r="972" hidden="1">
      <c r="A972" s="54" t="s">
        <v>2547</v>
      </c>
      <c r="B972" s="29">
        <v>52919.0</v>
      </c>
      <c r="C972" s="55">
        <v>52919.0</v>
      </c>
      <c r="D972" s="27">
        <v>0.0</v>
      </c>
      <c r="E972" s="40"/>
    </row>
    <row r="973" hidden="1">
      <c r="A973" s="54" t="s">
        <v>2548</v>
      </c>
      <c r="B973" s="29">
        <v>35395.0</v>
      </c>
      <c r="C973" s="55">
        <v>35395.0</v>
      </c>
      <c r="D973" s="27">
        <v>0.0</v>
      </c>
      <c r="E973" s="40"/>
    </row>
    <row r="974" hidden="1">
      <c r="A974" s="54" t="s">
        <v>2549</v>
      </c>
      <c r="B974" s="29">
        <v>24333.0</v>
      </c>
      <c r="C974" s="55">
        <v>24333.000000000004</v>
      </c>
      <c r="D974" s="27">
        <v>3.637978807091713E-12</v>
      </c>
      <c r="E974" s="40"/>
    </row>
    <row r="975" hidden="1">
      <c r="A975" s="54" t="s">
        <v>2551</v>
      </c>
      <c r="B975" s="29">
        <v>980.0</v>
      </c>
      <c r="C975" s="55">
        <v>980.0</v>
      </c>
      <c r="D975" s="27">
        <v>0.0</v>
      </c>
      <c r="E975" s="40"/>
    </row>
    <row r="976" hidden="1">
      <c r="A976" s="54" t="s">
        <v>2552</v>
      </c>
      <c r="B976" s="29">
        <v>0.0</v>
      </c>
      <c r="C976" s="55">
        <v>0.0</v>
      </c>
      <c r="D976" s="27">
        <v>0.0</v>
      </c>
      <c r="E976" s="40"/>
    </row>
    <row r="977" hidden="1">
      <c r="A977" s="35" t="s">
        <v>2553</v>
      </c>
      <c r="B977" s="29">
        <v>210074.2</v>
      </c>
      <c r="C977" s="55">
        <v>210430.2</v>
      </c>
      <c r="D977" s="27">
        <v>356.0</v>
      </c>
      <c r="E977" s="40"/>
    </row>
    <row r="978" hidden="1">
      <c r="A978" s="36" t="s">
        <v>2554</v>
      </c>
      <c r="B978" s="41">
        <v>-0.19999999999345164</v>
      </c>
      <c r="C978" s="64">
        <v>-0.20000000001164153</v>
      </c>
      <c r="D978" s="59">
        <v>-1.8189894035458565E-11</v>
      </c>
      <c r="E978" s="44"/>
    </row>
    <row r="979" hidden="1"/>
    <row r="980" hidden="1"/>
    <row r="981" hidden="1">
      <c r="A981" s="5" t="s">
        <v>3210</v>
      </c>
      <c r="B981" s="6"/>
      <c r="C981" s="6"/>
      <c r="D981" s="6"/>
      <c r="E981" s="7"/>
    </row>
    <row r="982" hidden="1">
      <c r="A982" s="10"/>
      <c r="B982" s="11"/>
      <c r="C982" s="11"/>
      <c r="D982" s="11"/>
      <c r="E982" s="12"/>
    </row>
    <row r="983" hidden="1">
      <c r="A983" s="5" t="s">
        <v>2526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13">
        <v>45719.0</v>
      </c>
      <c r="B985" s="6"/>
      <c r="C985" s="50" t="s">
        <v>2527</v>
      </c>
      <c r="D985" s="15">
        <v>45725.0</v>
      </c>
      <c r="E985" s="7"/>
    </row>
    <row r="986" hidden="1">
      <c r="A986" s="10"/>
      <c r="B986" s="11"/>
      <c r="C986" s="16"/>
      <c r="D986" s="11"/>
      <c r="E986" s="12"/>
    </row>
    <row r="987" hidden="1">
      <c r="A987" s="51" t="s">
        <v>3211</v>
      </c>
      <c r="B987" s="7"/>
      <c r="C987" s="16"/>
      <c r="D987" s="52" t="s">
        <v>3212</v>
      </c>
      <c r="E987" s="7"/>
    </row>
    <row r="988" hidden="1">
      <c r="A988" s="10"/>
      <c r="B988" s="12"/>
      <c r="C988" s="16"/>
      <c r="D988" s="11"/>
      <c r="E988" s="12"/>
    </row>
    <row r="989" hidden="1">
      <c r="A989" s="19" t="s">
        <v>2528</v>
      </c>
      <c r="B989" s="6"/>
      <c r="C989" s="6"/>
      <c r="D989" s="6"/>
      <c r="E989" s="7"/>
    </row>
    <row r="990" hidden="1">
      <c r="A990" s="20" t="s">
        <v>2529</v>
      </c>
      <c r="B990" s="21" t="s">
        <v>2530</v>
      </c>
      <c r="C990" s="22" t="s">
        <v>2531</v>
      </c>
      <c r="D990" s="21" t="s">
        <v>2532</v>
      </c>
      <c r="E990" s="23" t="s">
        <v>13</v>
      </c>
    </row>
    <row r="991" hidden="1">
      <c r="A991" s="53" t="s">
        <v>2533</v>
      </c>
      <c r="B991" s="25">
        <v>8150.0</v>
      </c>
      <c r="C991" s="26">
        <v>8150.0</v>
      </c>
      <c r="D991" s="27">
        <v>0.0</v>
      </c>
      <c r="E991" s="48"/>
    </row>
    <row r="992" hidden="1">
      <c r="A992" s="53" t="s">
        <v>2535</v>
      </c>
      <c r="B992" s="29">
        <v>10988.0</v>
      </c>
      <c r="C992" s="26">
        <v>10988.0</v>
      </c>
      <c r="D992" s="27">
        <v>0.0</v>
      </c>
      <c r="E992" s="48"/>
    </row>
    <row r="993" hidden="1">
      <c r="A993" s="53" t="s">
        <v>2536</v>
      </c>
      <c r="B993" s="29">
        <v>200.0</v>
      </c>
      <c r="C993" s="26">
        <v>200.0</v>
      </c>
      <c r="D993" s="27">
        <v>0.0</v>
      </c>
      <c r="E993" s="40"/>
    </row>
    <row r="994" hidden="1">
      <c r="A994" s="53" t="s">
        <v>2538</v>
      </c>
      <c r="B994" s="25">
        <v>0.0</v>
      </c>
      <c r="C994" s="26"/>
      <c r="D994" s="27">
        <v>0.0</v>
      </c>
      <c r="E994" s="48"/>
    </row>
    <row r="995" hidden="1">
      <c r="A995" s="31" t="s">
        <v>2540</v>
      </c>
      <c r="B995" s="29">
        <v>0.0</v>
      </c>
      <c r="C995" s="26"/>
      <c r="D995" s="27">
        <v>0.0</v>
      </c>
      <c r="E995" s="40"/>
    </row>
    <row r="996" hidden="1">
      <c r="A996" s="31" t="s">
        <v>2541</v>
      </c>
      <c r="B996" s="29">
        <v>0.0</v>
      </c>
      <c r="C996" s="26"/>
      <c r="D996" s="27">
        <v>0.0</v>
      </c>
      <c r="E996" s="40"/>
    </row>
    <row r="997" hidden="1">
      <c r="A997" s="31" t="s">
        <v>2543</v>
      </c>
      <c r="B997" s="29">
        <v>0.0</v>
      </c>
      <c r="C997" s="26"/>
      <c r="D997" s="27">
        <v>0.0</v>
      </c>
      <c r="E997" s="28"/>
    </row>
    <row r="998" hidden="1">
      <c r="A998" s="31" t="s">
        <v>2545</v>
      </c>
      <c r="B998" s="29">
        <v>1960.0</v>
      </c>
      <c r="C998" s="26">
        <v>1960.0</v>
      </c>
      <c r="D998" s="27">
        <v>0.0</v>
      </c>
      <c r="E998" s="28"/>
    </row>
    <row r="999" hidden="1">
      <c r="A999" s="54" t="s">
        <v>2546</v>
      </c>
      <c r="B999" s="29">
        <v>75149.0</v>
      </c>
      <c r="C999" s="29">
        <v>75505.0</v>
      </c>
      <c r="D999" s="27">
        <v>356.0</v>
      </c>
      <c r="E999" s="40"/>
    </row>
    <row r="1000" hidden="1">
      <c r="A1000" s="54" t="s">
        <v>2547</v>
      </c>
      <c r="B1000" s="29">
        <v>52919.0</v>
      </c>
      <c r="C1000" s="55">
        <v>52919.0</v>
      </c>
      <c r="D1000" s="27">
        <v>0.0</v>
      </c>
      <c r="E1000" s="40"/>
    </row>
    <row r="1001" hidden="1">
      <c r="A1001" s="54" t="s">
        <v>2548</v>
      </c>
      <c r="B1001" s="29">
        <v>35395.0</v>
      </c>
      <c r="C1001" s="55">
        <v>35395.0</v>
      </c>
      <c r="D1001" s="27">
        <v>0.0</v>
      </c>
      <c r="E1001" s="40"/>
    </row>
    <row r="1002" hidden="1">
      <c r="A1002" s="54" t="s">
        <v>2549</v>
      </c>
      <c r="B1002" s="29">
        <v>24333.0</v>
      </c>
      <c r="C1002" s="55">
        <v>24333.000000000004</v>
      </c>
      <c r="D1002" s="27">
        <v>3.637978807091713E-12</v>
      </c>
      <c r="E1002" s="40"/>
    </row>
    <row r="1003" hidden="1">
      <c r="A1003" s="54" t="s">
        <v>2551</v>
      </c>
      <c r="B1003" s="29">
        <v>980.0</v>
      </c>
      <c r="C1003" s="55">
        <v>980.0</v>
      </c>
      <c r="D1003" s="27">
        <v>0.0</v>
      </c>
      <c r="E1003" s="40"/>
    </row>
    <row r="1004" hidden="1">
      <c r="A1004" s="54" t="s">
        <v>2552</v>
      </c>
      <c r="B1004" s="29">
        <v>0.0</v>
      </c>
      <c r="C1004" s="55">
        <v>0.0</v>
      </c>
      <c r="D1004" s="27">
        <v>0.0</v>
      </c>
      <c r="E1004" s="40"/>
    </row>
    <row r="1005" hidden="1">
      <c r="A1005" s="35" t="s">
        <v>2553</v>
      </c>
      <c r="B1005" s="29">
        <v>210074.2</v>
      </c>
      <c r="C1005" s="55">
        <v>210430.2</v>
      </c>
      <c r="D1005" s="27">
        <v>356.0</v>
      </c>
      <c r="E1005" s="40"/>
    </row>
    <row r="1006" hidden="1">
      <c r="A1006" s="36" t="s">
        <v>2554</v>
      </c>
      <c r="B1006" s="41">
        <v>-0.19999999999345164</v>
      </c>
      <c r="C1006" s="64">
        <v>-0.20000000001164153</v>
      </c>
      <c r="D1006" s="59">
        <v>-1.8189894035458565E-11</v>
      </c>
      <c r="E1006" s="44"/>
    </row>
    <row r="1007" hidden="1"/>
    <row r="1008" hidden="1"/>
    <row r="1009" hidden="1">
      <c r="A1009" s="5" t="s">
        <v>3210</v>
      </c>
      <c r="B1009" s="6"/>
      <c r="C1009" s="6"/>
      <c r="D1009" s="6"/>
      <c r="E1009" s="7"/>
    </row>
    <row r="1010" hidden="1">
      <c r="A1010" s="10"/>
      <c r="B1010" s="11"/>
      <c r="C1010" s="11"/>
      <c r="D1010" s="11"/>
      <c r="E1010" s="12"/>
    </row>
    <row r="1011" hidden="1">
      <c r="A1011" s="5" t="s">
        <v>2526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13">
        <v>45726.0</v>
      </c>
      <c r="B1013" s="6"/>
      <c r="C1013" s="50" t="s">
        <v>2527</v>
      </c>
      <c r="D1013" s="15">
        <v>45732.0</v>
      </c>
      <c r="E1013" s="7"/>
    </row>
    <row r="1014" hidden="1">
      <c r="A1014" s="10"/>
      <c r="B1014" s="11"/>
      <c r="C1014" s="16"/>
      <c r="D1014" s="11"/>
      <c r="E1014" s="12"/>
    </row>
    <row r="1015" hidden="1">
      <c r="A1015" s="51" t="s">
        <v>3211</v>
      </c>
      <c r="B1015" s="7"/>
      <c r="C1015" s="16"/>
      <c r="D1015" s="52" t="s">
        <v>3212</v>
      </c>
      <c r="E1015" s="7"/>
    </row>
    <row r="1016" hidden="1">
      <c r="A1016" s="10"/>
      <c r="B1016" s="12"/>
      <c r="C1016" s="16"/>
      <c r="D1016" s="11"/>
      <c r="E1016" s="12"/>
    </row>
    <row r="1017" hidden="1">
      <c r="A1017" s="19" t="s">
        <v>2528</v>
      </c>
      <c r="B1017" s="6"/>
      <c r="C1017" s="6"/>
      <c r="D1017" s="6"/>
      <c r="E1017" s="7"/>
    </row>
    <row r="1018" hidden="1">
      <c r="A1018" s="20" t="s">
        <v>2529</v>
      </c>
      <c r="B1018" s="21" t="s">
        <v>2530</v>
      </c>
      <c r="C1018" s="22" t="s">
        <v>2531</v>
      </c>
      <c r="D1018" s="21" t="s">
        <v>2532</v>
      </c>
      <c r="E1018" s="23" t="s">
        <v>13</v>
      </c>
    </row>
    <row r="1019" hidden="1">
      <c r="A1019" s="53" t="s">
        <v>2533</v>
      </c>
      <c r="B1019" s="25">
        <v>18651.0</v>
      </c>
      <c r="C1019" s="26">
        <v>18651.0</v>
      </c>
      <c r="D1019" s="27">
        <v>0.0</v>
      </c>
      <c r="E1019" s="48"/>
    </row>
    <row r="1020" hidden="1">
      <c r="A1020" s="53" t="s">
        <v>2535</v>
      </c>
      <c r="B1020" s="29">
        <v>7786.0</v>
      </c>
      <c r="C1020" s="26">
        <v>7263.0</v>
      </c>
      <c r="D1020" s="27">
        <v>-523.0</v>
      </c>
      <c r="E1020" s="48" t="s">
        <v>6151</v>
      </c>
    </row>
    <row r="1021" hidden="1">
      <c r="A1021" s="53" t="s">
        <v>2536</v>
      </c>
      <c r="B1021" s="29">
        <v>0.0</v>
      </c>
      <c r="C1021" s="26"/>
      <c r="D1021" s="27">
        <v>0.0</v>
      </c>
      <c r="E1021" s="40"/>
    </row>
    <row r="1022" hidden="1">
      <c r="A1022" s="53" t="s">
        <v>2538</v>
      </c>
      <c r="B1022" s="25">
        <v>0.0</v>
      </c>
      <c r="C1022" s="26"/>
      <c r="D1022" s="27">
        <v>0.0</v>
      </c>
      <c r="E1022" s="48"/>
    </row>
    <row r="1023" hidden="1">
      <c r="A1023" s="31" t="s">
        <v>2540</v>
      </c>
      <c r="B1023" s="29">
        <v>0.0</v>
      </c>
      <c r="C1023" s="26"/>
      <c r="D1023" s="27">
        <v>0.0</v>
      </c>
      <c r="E1023" s="40"/>
    </row>
    <row r="1024" hidden="1">
      <c r="A1024" s="31" t="s">
        <v>2541</v>
      </c>
      <c r="B1024" s="29">
        <v>0.0</v>
      </c>
      <c r="C1024" s="26"/>
      <c r="D1024" s="27">
        <v>0.0</v>
      </c>
      <c r="E1024" s="40"/>
    </row>
    <row r="1025" hidden="1">
      <c r="A1025" s="31" t="s">
        <v>2543</v>
      </c>
      <c r="B1025" s="29">
        <v>0.0</v>
      </c>
      <c r="C1025" s="26"/>
      <c r="D1025" s="27">
        <v>0.0</v>
      </c>
      <c r="E1025" s="28"/>
    </row>
    <row r="1026" hidden="1">
      <c r="A1026" s="31" t="s">
        <v>2545</v>
      </c>
      <c r="B1026" s="29">
        <v>1600.0</v>
      </c>
      <c r="C1026" s="26">
        <v>1600.0</v>
      </c>
      <c r="D1026" s="27">
        <v>0.0</v>
      </c>
      <c r="E1026" s="28"/>
    </row>
    <row r="1027" hidden="1">
      <c r="A1027" s="54" t="s">
        <v>2546</v>
      </c>
      <c r="B1027" s="29">
        <v>79733.0</v>
      </c>
      <c r="C1027" s="29">
        <v>79733.0</v>
      </c>
      <c r="D1027" s="27">
        <v>0.0</v>
      </c>
      <c r="E1027" s="40"/>
    </row>
    <row r="1028" hidden="1">
      <c r="A1028" s="54" t="s">
        <v>2547</v>
      </c>
      <c r="B1028" s="29">
        <v>69604.0</v>
      </c>
      <c r="C1028" s="55">
        <v>69604.0</v>
      </c>
      <c r="D1028" s="27">
        <v>0.0</v>
      </c>
      <c r="E1028" s="40"/>
    </row>
    <row r="1029" hidden="1">
      <c r="A1029" s="54" t="s">
        <v>2548</v>
      </c>
      <c r="B1029" s="29">
        <v>43415.0</v>
      </c>
      <c r="C1029" s="55">
        <v>43415.0</v>
      </c>
      <c r="D1029" s="27">
        <v>0.0</v>
      </c>
      <c r="E1029" s="40"/>
    </row>
    <row r="1030" hidden="1">
      <c r="A1030" s="54" t="s">
        <v>2549</v>
      </c>
      <c r="B1030" s="29">
        <v>20489.0</v>
      </c>
      <c r="C1030" s="55">
        <v>20489.0</v>
      </c>
      <c r="D1030" s="27">
        <v>0.0</v>
      </c>
      <c r="E1030" s="40"/>
    </row>
    <row r="1031" hidden="1">
      <c r="A1031" s="54" t="s">
        <v>2551</v>
      </c>
      <c r="B1031" s="29">
        <v>0.0</v>
      </c>
      <c r="C1031" s="55">
        <v>0.0</v>
      </c>
      <c r="D1031" s="27">
        <v>0.0</v>
      </c>
      <c r="E1031" s="40"/>
    </row>
    <row r="1032" hidden="1">
      <c r="A1032" s="54" t="s">
        <v>2552</v>
      </c>
      <c r="B1032" s="29">
        <v>0.0</v>
      </c>
      <c r="C1032" s="55">
        <v>0.0</v>
      </c>
      <c r="D1032" s="27">
        <v>0.0</v>
      </c>
      <c r="E1032" s="40"/>
    </row>
    <row r="1033" hidden="1">
      <c r="A1033" s="35" t="s">
        <v>2553</v>
      </c>
      <c r="B1033" s="29">
        <v>241277.5</v>
      </c>
      <c r="C1033" s="55">
        <v>241277.5</v>
      </c>
      <c r="D1033" s="27">
        <v>0.0</v>
      </c>
      <c r="E1033" s="40"/>
    </row>
    <row r="1034" hidden="1">
      <c r="A1034" s="36" t="s">
        <v>2554</v>
      </c>
      <c r="B1034" s="41">
        <v>0.5</v>
      </c>
      <c r="C1034" s="64">
        <v>-522.5</v>
      </c>
      <c r="D1034" s="59">
        <v>-523.0</v>
      </c>
      <c r="E1034" s="44"/>
    </row>
    <row r="1035" hidden="1"/>
    <row r="1036" hidden="1"/>
    <row r="1037" hidden="1">
      <c r="A1037" s="5" t="s">
        <v>3210</v>
      </c>
      <c r="B1037" s="6"/>
      <c r="C1037" s="6"/>
      <c r="D1037" s="6"/>
      <c r="E1037" s="7"/>
    </row>
    <row r="1038" hidden="1">
      <c r="A1038" s="10"/>
      <c r="B1038" s="11"/>
      <c r="C1038" s="11"/>
      <c r="D1038" s="11"/>
      <c r="E1038" s="12"/>
    </row>
    <row r="1039" hidden="1">
      <c r="A1039" s="5" t="s">
        <v>2526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13">
        <v>45733.0</v>
      </c>
      <c r="B1041" s="6"/>
      <c r="C1041" s="50" t="s">
        <v>2527</v>
      </c>
      <c r="D1041" s="15">
        <v>45739.0</v>
      </c>
      <c r="E1041" s="7"/>
    </row>
    <row r="1042" hidden="1">
      <c r="A1042" s="10"/>
      <c r="B1042" s="11"/>
      <c r="C1042" s="16"/>
      <c r="D1042" s="11"/>
      <c r="E1042" s="12"/>
    </row>
    <row r="1043" hidden="1">
      <c r="A1043" s="51" t="s">
        <v>3211</v>
      </c>
      <c r="B1043" s="7"/>
      <c r="C1043" s="16"/>
      <c r="D1043" s="52" t="s">
        <v>3212</v>
      </c>
      <c r="E1043" s="7"/>
    </row>
    <row r="1044" hidden="1">
      <c r="A1044" s="10"/>
      <c r="B1044" s="12"/>
      <c r="C1044" s="16"/>
      <c r="D1044" s="11"/>
      <c r="E1044" s="12"/>
    </row>
    <row r="1045" hidden="1">
      <c r="A1045" s="19" t="s">
        <v>2528</v>
      </c>
      <c r="B1045" s="6"/>
      <c r="C1045" s="6"/>
      <c r="D1045" s="6"/>
      <c r="E1045" s="7"/>
    </row>
    <row r="1046" hidden="1">
      <c r="A1046" s="20" t="s">
        <v>2529</v>
      </c>
      <c r="B1046" s="21" t="s">
        <v>2530</v>
      </c>
      <c r="C1046" s="22" t="s">
        <v>2531</v>
      </c>
      <c r="D1046" s="21" t="s">
        <v>2532</v>
      </c>
      <c r="E1046" s="23" t="s">
        <v>13</v>
      </c>
    </row>
    <row r="1047" hidden="1">
      <c r="A1047" s="53" t="s">
        <v>2533</v>
      </c>
      <c r="B1047" s="25">
        <v>8265.0</v>
      </c>
      <c r="C1047" s="26">
        <v>8265.0</v>
      </c>
      <c r="D1047" s="27">
        <v>0.0</v>
      </c>
      <c r="E1047" s="48"/>
    </row>
    <row r="1048" hidden="1">
      <c r="A1048" s="53" t="s">
        <v>2535</v>
      </c>
      <c r="B1048" s="29">
        <v>8415.0</v>
      </c>
      <c r="C1048" s="26">
        <v>8415.0</v>
      </c>
      <c r="D1048" s="27">
        <v>0.0</v>
      </c>
      <c r="E1048" s="48"/>
    </row>
    <row r="1049" hidden="1">
      <c r="A1049" s="53" t="s">
        <v>2536</v>
      </c>
      <c r="B1049" s="29">
        <v>0.0</v>
      </c>
      <c r="C1049" s="26"/>
      <c r="D1049" s="27">
        <v>0.0</v>
      </c>
      <c r="E1049" s="40"/>
    </row>
    <row r="1050" hidden="1">
      <c r="A1050" s="53" t="s">
        <v>2538</v>
      </c>
      <c r="B1050" s="25">
        <v>0.0</v>
      </c>
      <c r="C1050" s="26"/>
      <c r="D1050" s="27">
        <v>0.0</v>
      </c>
      <c r="E1050" s="48"/>
    </row>
    <row r="1051" hidden="1">
      <c r="A1051" s="31" t="s">
        <v>2540</v>
      </c>
      <c r="B1051" s="29">
        <v>0.0</v>
      </c>
      <c r="C1051" s="26"/>
      <c r="D1051" s="27">
        <v>0.0</v>
      </c>
      <c r="E1051" s="40"/>
    </row>
    <row r="1052" hidden="1">
      <c r="A1052" s="31" t="s">
        <v>2541</v>
      </c>
      <c r="B1052" s="29">
        <v>0.0</v>
      </c>
      <c r="C1052" s="26"/>
      <c r="D1052" s="27">
        <v>0.0</v>
      </c>
      <c r="E1052" s="40"/>
    </row>
    <row r="1053" hidden="1">
      <c r="A1053" s="31" t="s">
        <v>2543</v>
      </c>
      <c r="B1053" s="29">
        <v>0.0</v>
      </c>
      <c r="C1053" s="26"/>
      <c r="D1053" s="27">
        <v>0.0</v>
      </c>
      <c r="E1053" s="28"/>
    </row>
    <row r="1054" hidden="1">
      <c r="A1054" s="31" t="s">
        <v>2545</v>
      </c>
      <c r="B1054" s="29">
        <v>1760.0</v>
      </c>
      <c r="C1054" s="26">
        <v>1840.0</v>
      </c>
      <c r="D1054" s="27">
        <v>80.0</v>
      </c>
      <c r="E1054" s="28"/>
    </row>
    <row r="1055" hidden="1">
      <c r="A1055" s="54" t="s">
        <v>2546</v>
      </c>
      <c r="B1055" s="29">
        <v>69333.0</v>
      </c>
      <c r="C1055" s="29">
        <v>69333.0</v>
      </c>
      <c r="D1055" s="27">
        <v>0.0</v>
      </c>
      <c r="E1055" s="40"/>
    </row>
    <row r="1056" hidden="1">
      <c r="A1056" s="54" t="s">
        <v>2547</v>
      </c>
      <c r="B1056" s="29">
        <v>85062.0</v>
      </c>
      <c r="C1056" s="55">
        <v>85062.0</v>
      </c>
      <c r="D1056" s="27">
        <v>0.0</v>
      </c>
      <c r="E1056" s="40"/>
    </row>
    <row r="1057" hidden="1">
      <c r="A1057" s="54" t="s">
        <v>2548</v>
      </c>
      <c r="B1057" s="29">
        <v>42997.0</v>
      </c>
      <c r="C1057" s="55">
        <v>42469.0</v>
      </c>
      <c r="D1057" s="27">
        <v>-528.0</v>
      </c>
      <c r="E1057" s="40"/>
    </row>
    <row r="1058" hidden="1">
      <c r="A1058" s="54" t="s">
        <v>2549</v>
      </c>
      <c r="B1058" s="29">
        <v>22791.0</v>
      </c>
      <c r="C1058" s="55">
        <v>22791.0</v>
      </c>
      <c r="D1058" s="27">
        <v>0.0</v>
      </c>
      <c r="E1058" s="40"/>
    </row>
    <row r="1059" hidden="1">
      <c r="A1059" s="54" t="s">
        <v>2551</v>
      </c>
      <c r="B1059" s="29">
        <v>607.0</v>
      </c>
      <c r="C1059" s="55">
        <v>607.0</v>
      </c>
      <c r="D1059" s="27">
        <v>0.0</v>
      </c>
      <c r="E1059" s="40"/>
    </row>
    <row r="1060" hidden="1">
      <c r="A1060" s="54" t="s">
        <v>2552</v>
      </c>
      <c r="B1060" s="29">
        <v>0.0</v>
      </c>
      <c r="C1060" s="55">
        <v>0.0</v>
      </c>
      <c r="D1060" s="27">
        <v>0.0</v>
      </c>
      <c r="E1060" s="40"/>
    </row>
    <row r="1061" hidden="1">
      <c r="A1061" s="35" t="s">
        <v>2553</v>
      </c>
      <c r="B1061" s="29">
        <v>239230.0</v>
      </c>
      <c r="C1061" s="55">
        <v>238702.0</v>
      </c>
      <c r="D1061" s="27">
        <v>-528.0</v>
      </c>
      <c r="E1061" s="40"/>
    </row>
    <row r="1062" hidden="1">
      <c r="A1062" s="36" t="s">
        <v>2554</v>
      </c>
      <c r="B1062" s="41">
        <v>0.0</v>
      </c>
      <c r="C1062" s="64">
        <v>80.0</v>
      </c>
      <c r="D1062" s="59">
        <v>80.0</v>
      </c>
      <c r="E1062" s="44"/>
    </row>
    <row r="1063" hidden="1"/>
    <row r="1064" hidden="1"/>
    <row r="1065" hidden="1">
      <c r="A1065" s="5" t="s">
        <v>3210</v>
      </c>
      <c r="B1065" s="6"/>
      <c r="C1065" s="6"/>
      <c r="D1065" s="6"/>
      <c r="E1065" s="7"/>
    </row>
    <row r="1066" hidden="1">
      <c r="A1066" s="10"/>
      <c r="B1066" s="11"/>
      <c r="C1066" s="11"/>
      <c r="D1066" s="11"/>
      <c r="E1066" s="12"/>
    </row>
    <row r="1067" hidden="1">
      <c r="A1067" s="5" t="s">
        <v>2526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13">
        <v>45748.0</v>
      </c>
      <c r="B1069" s="6"/>
      <c r="C1069" s="50" t="s">
        <v>2527</v>
      </c>
      <c r="D1069" s="15">
        <v>45753.0</v>
      </c>
      <c r="E1069" s="7"/>
    </row>
    <row r="1070" hidden="1">
      <c r="A1070" s="10"/>
      <c r="B1070" s="11"/>
      <c r="C1070" s="16"/>
      <c r="D1070" s="11"/>
      <c r="E1070" s="12"/>
    </row>
    <row r="1071" hidden="1">
      <c r="A1071" s="51" t="s">
        <v>3213</v>
      </c>
      <c r="B1071" s="7"/>
      <c r="C1071" s="16"/>
      <c r="D1071" s="52" t="s">
        <v>3212</v>
      </c>
      <c r="E1071" s="7"/>
    </row>
    <row r="1072" hidden="1">
      <c r="A1072" s="10"/>
      <c r="B1072" s="12"/>
      <c r="C1072" s="16"/>
      <c r="D1072" s="11"/>
      <c r="E1072" s="12"/>
    </row>
    <row r="1073" hidden="1">
      <c r="A1073" s="19" t="s">
        <v>2528</v>
      </c>
      <c r="B1073" s="6"/>
      <c r="C1073" s="6"/>
      <c r="D1073" s="6"/>
      <c r="E1073" s="7"/>
    </row>
    <row r="1074" hidden="1">
      <c r="A1074" s="20" t="s">
        <v>2529</v>
      </c>
      <c r="B1074" s="21" t="s">
        <v>2530</v>
      </c>
      <c r="C1074" s="22" t="s">
        <v>2531</v>
      </c>
      <c r="D1074" s="21" t="s">
        <v>2532</v>
      </c>
      <c r="E1074" s="23" t="s">
        <v>13</v>
      </c>
    </row>
    <row r="1075" hidden="1">
      <c r="A1075" s="53" t="s">
        <v>2533</v>
      </c>
      <c r="B1075" s="25">
        <v>8152.0</v>
      </c>
      <c r="C1075" s="26">
        <v>8152.0</v>
      </c>
      <c r="D1075" s="27">
        <v>0.0</v>
      </c>
      <c r="E1075" s="48"/>
    </row>
    <row r="1076" hidden="1">
      <c r="A1076" s="53" t="s">
        <v>2535</v>
      </c>
      <c r="B1076" s="29">
        <v>8263.0</v>
      </c>
      <c r="C1076" s="26">
        <v>8263.0</v>
      </c>
      <c r="D1076" s="27">
        <v>0.0</v>
      </c>
      <c r="E1076" s="48"/>
    </row>
    <row r="1077" hidden="1">
      <c r="A1077" s="53" t="s">
        <v>2536</v>
      </c>
      <c r="B1077" s="29">
        <v>0.0</v>
      </c>
      <c r="C1077" s="26"/>
      <c r="D1077" s="27">
        <v>0.0</v>
      </c>
      <c r="E1077" s="40"/>
    </row>
    <row r="1078" hidden="1">
      <c r="A1078" s="53" t="s">
        <v>2538</v>
      </c>
      <c r="B1078" s="25">
        <v>0.0</v>
      </c>
      <c r="C1078" s="26"/>
      <c r="D1078" s="27">
        <v>0.0</v>
      </c>
      <c r="E1078" s="48"/>
    </row>
    <row r="1079" hidden="1">
      <c r="A1079" s="31" t="s">
        <v>2540</v>
      </c>
      <c r="B1079" s="29">
        <v>0.0</v>
      </c>
      <c r="C1079" s="26"/>
      <c r="D1079" s="27">
        <v>0.0</v>
      </c>
      <c r="E1079" s="40"/>
    </row>
    <row r="1080" hidden="1">
      <c r="A1080" s="31" t="s">
        <v>2541</v>
      </c>
      <c r="B1080" s="29">
        <v>0.0</v>
      </c>
      <c r="C1080" s="26"/>
      <c r="D1080" s="27">
        <v>0.0</v>
      </c>
      <c r="E1080" s="40"/>
    </row>
    <row r="1081" hidden="1">
      <c r="A1081" s="31" t="s">
        <v>2543</v>
      </c>
      <c r="B1081" s="29">
        <v>0.0</v>
      </c>
      <c r="C1081" s="26"/>
      <c r="D1081" s="27">
        <v>0.0</v>
      </c>
      <c r="E1081" s="28"/>
    </row>
    <row r="1082" hidden="1">
      <c r="A1082" s="31" t="s">
        <v>2545</v>
      </c>
      <c r="B1082" s="29">
        <v>1680.0</v>
      </c>
      <c r="C1082" s="26">
        <v>1640.0</v>
      </c>
      <c r="D1082" s="27">
        <v>-40.0</v>
      </c>
      <c r="E1082" s="28" t="s">
        <v>6152</v>
      </c>
    </row>
    <row r="1083" hidden="1">
      <c r="A1083" s="54" t="s">
        <v>2546</v>
      </c>
      <c r="B1083" s="29">
        <v>59848.0</v>
      </c>
      <c r="C1083" s="29">
        <v>59848.0</v>
      </c>
      <c r="D1083" s="27">
        <v>0.0</v>
      </c>
      <c r="E1083" s="40"/>
    </row>
    <row r="1084" hidden="1">
      <c r="A1084" s="54" t="s">
        <v>2547</v>
      </c>
      <c r="B1084" s="29">
        <v>27486.0</v>
      </c>
      <c r="C1084" s="55">
        <v>27486.0</v>
      </c>
      <c r="D1084" s="27">
        <v>0.0</v>
      </c>
      <c r="E1084" s="40"/>
    </row>
    <row r="1085" hidden="1">
      <c r="A1085" s="54" t="s">
        <v>2548</v>
      </c>
      <c r="B1085" s="29">
        <v>31718.0</v>
      </c>
      <c r="C1085" s="55">
        <v>31334.0</v>
      </c>
      <c r="D1085" s="27">
        <v>-384.0</v>
      </c>
      <c r="E1085" s="40"/>
    </row>
    <row r="1086" hidden="1">
      <c r="A1086" s="54" t="s">
        <v>2549</v>
      </c>
      <c r="B1086" s="29">
        <v>20850.0</v>
      </c>
      <c r="C1086" s="55">
        <v>20850.0</v>
      </c>
      <c r="D1086" s="27">
        <v>0.0</v>
      </c>
      <c r="E1086" s="40"/>
    </row>
    <row r="1087" hidden="1">
      <c r="A1087" s="54" t="s">
        <v>2551</v>
      </c>
      <c r="B1087" s="29">
        <v>1714.0</v>
      </c>
      <c r="C1087" s="55">
        <v>1714.0</v>
      </c>
      <c r="D1087" s="27">
        <v>0.0</v>
      </c>
      <c r="E1087" s="40"/>
    </row>
    <row r="1088" hidden="1">
      <c r="A1088" s="54" t="s">
        <v>2552</v>
      </c>
      <c r="B1088" s="29">
        <v>0.0</v>
      </c>
      <c r="C1088" s="55">
        <v>0.0</v>
      </c>
      <c r="D1088" s="27">
        <v>0.0</v>
      </c>
      <c r="E1088" s="40"/>
    </row>
    <row r="1089" hidden="1">
      <c r="A1089" s="35" t="s">
        <v>2553</v>
      </c>
      <c r="B1089" s="29">
        <v>159711.0</v>
      </c>
      <c r="C1089" s="55">
        <v>159327.0</v>
      </c>
      <c r="D1089" s="27">
        <v>-384.0</v>
      </c>
      <c r="E1089" s="40"/>
    </row>
    <row r="1090" hidden="1">
      <c r="A1090" s="36" t="s">
        <v>2554</v>
      </c>
      <c r="B1090" s="41">
        <v>0.0</v>
      </c>
      <c r="C1090" s="64">
        <v>-40.0</v>
      </c>
      <c r="D1090" s="59">
        <v>-40.0</v>
      </c>
      <c r="E1090" s="44"/>
    </row>
    <row r="1091" hidden="1"/>
    <row r="1092" hidden="1"/>
    <row r="1093" hidden="1">
      <c r="A1093" s="5" t="s">
        <v>3210</v>
      </c>
      <c r="B1093" s="6"/>
      <c r="C1093" s="6"/>
      <c r="D1093" s="6"/>
      <c r="E1093" s="7"/>
    </row>
    <row r="1094" hidden="1">
      <c r="A1094" s="10"/>
      <c r="B1094" s="11"/>
      <c r="C1094" s="11"/>
      <c r="D1094" s="11"/>
      <c r="E1094" s="12"/>
    </row>
    <row r="1095" hidden="1">
      <c r="A1095" s="5" t="s">
        <v>2526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13">
        <v>45748.0</v>
      </c>
      <c r="B1097" s="6"/>
      <c r="C1097" s="50" t="s">
        <v>2527</v>
      </c>
      <c r="D1097" s="15">
        <v>45753.0</v>
      </c>
      <c r="E1097" s="7"/>
    </row>
    <row r="1098" hidden="1">
      <c r="A1098" s="10"/>
      <c r="B1098" s="11"/>
      <c r="C1098" s="16"/>
      <c r="D1098" s="11"/>
      <c r="E1098" s="12"/>
    </row>
    <row r="1099" hidden="1">
      <c r="A1099" s="51" t="s">
        <v>3213</v>
      </c>
      <c r="B1099" s="7"/>
      <c r="C1099" s="16"/>
      <c r="D1099" s="52" t="s">
        <v>3212</v>
      </c>
      <c r="E1099" s="7"/>
    </row>
    <row r="1100" hidden="1">
      <c r="A1100" s="10"/>
      <c r="B1100" s="12"/>
      <c r="C1100" s="16"/>
      <c r="D1100" s="11"/>
      <c r="E1100" s="12"/>
    </row>
    <row r="1101" hidden="1">
      <c r="A1101" s="19" t="s">
        <v>2528</v>
      </c>
      <c r="B1101" s="6"/>
      <c r="C1101" s="6"/>
      <c r="D1101" s="6"/>
      <c r="E1101" s="7"/>
    </row>
    <row r="1102" hidden="1">
      <c r="A1102" s="20" t="s">
        <v>2529</v>
      </c>
      <c r="B1102" s="21" t="s">
        <v>2530</v>
      </c>
      <c r="C1102" s="22" t="s">
        <v>2531</v>
      </c>
      <c r="D1102" s="21" t="s">
        <v>2532</v>
      </c>
      <c r="E1102" s="23" t="s">
        <v>13</v>
      </c>
    </row>
    <row r="1103" hidden="1">
      <c r="A1103" s="53" t="s">
        <v>2533</v>
      </c>
      <c r="B1103" s="25">
        <v>8152.0</v>
      </c>
      <c r="C1103" s="26">
        <v>8152.0</v>
      </c>
      <c r="D1103" s="27">
        <v>0.0</v>
      </c>
      <c r="E1103" s="48"/>
    </row>
    <row r="1104" hidden="1">
      <c r="A1104" s="53" t="s">
        <v>2535</v>
      </c>
      <c r="B1104" s="29">
        <v>8263.0</v>
      </c>
      <c r="C1104" s="26">
        <v>8263.0</v>
      </c>
      <c r="D1104" s="27">
        <v>0.0</v>
      </c>
      <c r="E1104" s="48"/>
    </row>
    <row r="1105" hidden="1">
      <c r="A1105" s="53" t="s">
        <v>2536</v>
      </c>
      <c r="B1105" s="29">
        <v>0.0</v>
      </c>
      <c r="C1105" s="26"/>
      <c r="D1105" s="27">
        <v>0.0</v>
      </c>
      <c r="E1105" s="40"/>
    </row>
    <row r="1106" hidden="1">
      <c r="A1106" s="53" t="s">
        <v>2538</v>
      </c>
      <c r="B1106" s="25">
        <v>0.0</v>
      </c>
      <c r="C1106" s="26"/>
      <c r="D1106" s="27">
        <v>0.0</v>
      </c>
      <c r="E1106" s="48"/>
    </row>
    <row r="1107" hidden="1">
      <c r="A1107" s="31" t="s">
        <v>2540</v>
      </c>
      <c r="B1107" s="29">
        <v>0.0</v>
      </c>
      <c r="C1107" s="26"/>
      <c r="D1107" s="27">
        <v>0.0</v>
      </c>
      <c r="E1107" s="40"/>
    </row>
    <row r="1108" hidden="1">
      <c r="A1108" s="31" t="s">
        <v>2541</v>
      </c>
      <c r="B1108" s="29">
        <v>0.0</v>
      </c>
      <c r="C1108" s="26"/>
      <c r="D1108" s="27">
        <v>0.0</v>
      </c>
      <c r="E1108" s="40"/>
    </row>
    <row r="1109" hidden="1">
      <c r="A1109" s="31" t="s">
        <v>2543</v>
      </c>
      <c r="B1109" s="29">
        <v>0.0</v>
      </c>
      <c r="C1109" s="26"/>
      <c r="D1109" s="27">
        <v>0.0</v>
      </c>
      <c r="E1109" s="28"/>
    </row>
    <row r="1110" hidden="1">
      <c r="A1110" s="31" t="s">
        <v>2545</v>
      </c>
      <c r="B1110" s="29">
        <v>1680.0</v>
      </c>
      <c r="C1110" s="26">
        <v>1640.0</v>
      </c>
      <c r="D1110" s="27">
        <v>-40.0</v>
      </c>
      <c r="E1110" s="28" t="s">
        <v>6152</v>
      </c>
    </row>
    <row r="1111" hidden="1">
      <c r="A1111" s="54" t="s">
        <v>2546</v>
      </c>
      <c r="B1111" s="29">
        <v>59848.0</v>
      </c>
      <c r="C1111" s="29">
        <v>59848.0</v>
      </c>
      <c r="D1111" s="27">
        <v>0.0</v>
      </c>
      <c r="E1111" s="40"/>
    </row>
    <row r="1112" hidden="1">
      <c r="A1112" s="54" t="s">
        <v>2547</v>
      </c>
      <c r="B1112" s="29">
        <v>27486.0</v>
      </c>
      <c r="C1112" s="55">
        <v>27486.0</v>
      </c>
      <c r="D1112" s="27">
        <v>0.0</v>
      </c>
      <c r="E1112" s="40"/>
    </row>
    <row r="1113" hidden="1">
      <c r="A1113" s="54" t="s">
        <v>2548</v>
      </c>
      <c r="B1113" s="29">
        <v>31718.0</v>
      </c>
      <c r="C1113" s="55">
        <v>31334.0</v>
      </c>
      <c r="D1113" s="27">
        <v>-384.0</v>
      </c>
      <c r="E1113" s="40"/>
    </row>
    <row r="1114" hidden="1">
      <c r="A1114" s="54" t="s">
        <v>2549</v>
      </c>
      <c r="B1114" s="29">
        <v>20850.0</v>
      </c>
      <c r="C1114" s="55">
        <v>20850.0</v>
      </c>
      <c r="D1114" s="27">
        <v>0.0</v>
      </c>
      <c r="E1114" s="40"/>
    </row>
    <row r="1115" hidden="1">
      <c r="A1115" s="54" t="s">
        <v>2551</v>
      </c>
      <c r="B1115" s="29">
        <v>1714.0</v>
      </c>
      <c r="C1115" s="55">
        <v>1714.0</v>
      </c>
      <c r="D1115" s="27">
        <v>0.0</v>
      </c>
      <c r="E1115" s="40"/>
    </row>
    <row r="1116" hidden="1">
      <c r="A1116" s="54" t="s">
        <v>2552</v>
      </c>
      <c r="B1116" s="29">
        <v>0.0</v>
      </c>
      <c r="C1116" s="55">
        <v>0.0</v>
      </c>
      <c r="D1116" s="27">
        <v>0.0</v>
      </c>
      <c r="E1116" s="40"/>
    </row>
    <row r="1117" hidden="1">
      <c r="A1117" s="35" t="s">
        <v>2553</v>
      </c>
      <c r="B1117" s="29">
        <v>159711.0</v>
      </c>
      <c r="C1117" s="55">
        <v>159327.0</v>
      </c>
      <c r="D1117" s="27">
        <v>-384.0</v>
      </c>
      <c r="E1117" s="40"/>
    </row>
    <row r="1118" hidden="1">
      <c r="A1118" s="36" t="s">
        <v>2554</v>
      </c>
      <c r="B1118" s="41">
        <v>0.0</v>
      </c>
      <c r="C1118" s="64">
        <v>-40.0</v>
      </c>
      <c r="D1118" s="59">
        <v>-40.0</v>
      </c>
      <c r="E1118" s="44"/>
    </row>
    <row r="1119" hidden="1"/>
    <row r="1120" hidden="1"/>
    <row r="1121" hidden="1">
      <c r="A1121" s="5" t="s">
        <v>3210</v>
      </c>
      <c r="B1121" s="6"/>
      <c r="C1121" s="6"/>
      <c r="D1121" s="6"/>
      <c r="E1121" s="7"/>
    </row>
    <row r="1122" hidden="1">
      <c r="A1122" s="10"/>
      <c r="B1122" s="11"/>
      <c r="C1122" s="11"/>
      <c r="D1122" s="11"/>
      <c r="E1122" s="12"/>
    </row>
    <row r="1123" hidden="1">
      <c r="A1123" s="5" t="s">
        <v>2526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13">
        <v>45754.0</v>
      </c>
      <c r="B1125" s="6"/>
      <c r="C1125" s="50" t="s">
        <v>2527</v>
      </c>
      <c r="D1125" s="15">
        <v>45760.0</v>
      </c>
      <c r="E1125" s="7"/>
    </row>
    <row r="1126" hidden="1">
      <c r="A1126" s="10"/>
      <c r="B1126" s="11"/>
      <c r="C1126" s="16"/>
      <c r="D1126" s="11"/>
      <c r="E1126" s="12"/>
    </row>
    <row r="1127" hidden="1">
      <c r="A1127" s="51" t="s">
        <v>3211</v>
      </c>
      <c r="B1127" s="7"/>
      <c r="C1127" s="16"/>
      <c r="D1127" s="52" t="s">
        <v>3212</v>
      </c>
      <c r="E1127" s="7"/>
    </row>
    <row r="1128" hidden="1">
      <c r="A1128" s="10"/>
      <c r="B1128" s="12"/>
      <c r="C1128" s="16"/>
      <c r="D1128" s="11"/>
      <c r="E1128" s="12"/>
    </row>
    <row r="1129" hidden="1">
      <c r="A1129" s="19" t="s">
        <v>2528</v>
      </c>
      <c r="B1129" s="6"/>
      <c r="C1129" s="6"/>
      <c r="D1129" s="6"/>
      <c r="E1129" s="7"/>
    </row>
    <row r="1130" hidden="1">
      <c r="A1130" s="20" t="s">
        <v>2529</v>
      </c>
      <c r="B1130" s="21" t="s">
        <v>2530</v>
      </c>
      <c r="C1130" s="22" t="s">
        <v>2531</v>
      </c>
      <c r="D1130" s="21" t="s">
        <v>2532</v>
      </c>
      <c r="E1130" s="23" t="s">
        <v>13</v>
      </c>
    </row>
    <row r="1131" hidden="1">
      <c r="A1131" s="53" t="s">
        <v>2533</v>
      </c>
      <c r="B1131" s="25">
        <v>9031.0</v>
      </c>
      <c r="C1131" s="26">
        <v>9034.0</v>
      </c>
      <c r="D1131" s="27">
        <v>3.0</v>
      </c>
      <c r="E1131" s="48"/>
    </row>
    <row r="1132" hidden="1">
      <c r="A1132" s="53" t="s">
        <v>2535</v>
      </c>
      <c r="B1132" s="29">
        <v>10615.0</v>
      </c>
      <c r="C1132" s="26">
        <v>10615.0</v>
      </c>
      <c r="D1132" s="27">
        <v>0.0</v>
      </c>
      <c r="E1132" s="48"/>
    </row>
    <row r="1133" hidden="1">
      <c r="A1133" s="53" t="s">
        <v>2536</v>
      </c>
      <c r="B1133" s="29">
        <v>150.0</v>
      </c>
      <c r="C1133" s="26">
        <v>150.0</v>
      </c>
      <c r="D1133" s="27">
        <v>0.0</v>
      </c>
      <c r="E1133" s="40"/>
    </row>
    <row r="1134" hidden="1">
      <c r="A1134" s="53" t="s">
        <v>2538</v>
      </c>
      <c r="B1134" s="25">
        <v>0.0</v>
      </c>
      <c r="C1134" s="26"/>
      <c r="D1134" s="27">
        <v>0.0</v>
      </c>
      <c r="E1134" s="48"/>
    </row>
    <row r="1135" hidden="1">
      <c r="A1135" s="31" t="s">
        <v>2540</v>
      </c>
      <c r="B1135" s="29">
        <v>0.0</v>
      </c>
      <c r="C1135" s="26"/>
      <c r="D1135" s="27">
        <v>0.0</v>
      </c>
      <c r="E1135" s="40"/>
    </row>
    <row r="1136" hidden="1">
      <c r="A1136" s="31" t="s">
        <v>2541</v>
      </c>
      <c r="B1136" s="29">
        <v>0.0</v>
      </c>
      <c r="C1136" s="26"/>
      <c r="D1136" s="27">
        <v>0.0</v>
      </c>
      <c r="E1136" s="40"/>
    </row>
    <row r="1137" hidden="1">
      <c r="A1137" s="31" t="s">
        <v>2543</v>
      </c>
      <c r="B1137" s="29">
        <v>0.0</v>
      </c>
      <c r="C1137" s="26"/>
      <c r="D1137" s="27">
        <v>0.0</v>
      </c>
      <c r="E1137" s="28"/>
    </row>
    <row r="1138" hidden="1">
      <c r="A1138" s="31" t="s">
        <v>2545</v>
      </c>
      <c r="B1138" s="29">
        <v>2080.0</v>
      </c>
      <c r="C1138" s="26">
        <v>2120.0</v>
      </c>
      <c r="D1138" s="27">
        <v>40.0</v>
      </c>
      <c r="E1138" s="28"/>
    </row>
    <row r="1139" hidden="1">
      <c r="A1139" s="54" t="s">
        <v>2546</v>
      </c>
      <c r="B1139" s="29">
        <v>73009.0</v>
      </c>
      <c r="C1139" s="29">
        <v>73009.0</v>
      </c>
      <c r="D1139" s="27">
        <v>0.0</v>
      </c>
      <c r="E1139" s="40"/>
    </row>
    <row r="1140" hidden="1">
      <c r="A1140" s="54" t="s">
        <v>2547</v>
      </c>
      <c r="B1140" s="29">
        <v>25000.0</v>
      </c>
      <c r="C1140" s="55">
        <v>25000.0</v>
      </c>
      <c r="D1140" s="27">
        <v>0.0</v>
      </c>
      <c r="E1140" s="40"/>
    </row>
    <row r="1141" hidden="1">
      <c r="A1141" s="54" t="s">
        <v>2548</v>
      </c>
      <c r="B1141" s="29">
        <v>35002.0</v>
      </c>
      <c r="C1141" s="55">
        <v>35002.0</v>
      </c>
      <c r="D1141" s="27">
        <v>0.0</v>
      </c>
      <c r="E1141" s="40"/>
    </row>
    <row r="1142" hidden="1">
      <c r="A1142" s="54" t="s">
        <v>2549</v>
      </c>
      <c r="B1142" s="29">
        <v>28803.0</v>
      </c>
      <c r="C1142" s="55">
        <v>28803.0</v>
      </c>
      <c r="D1142" s="27">
        <v>0.0</v>
      </c>
      <c r="E1142" s="40"/>
    </row>
    <row r="1143" hidden="1">
      <c r="A1143" s="54" t="s">
        <v>2551</v>
      </c>
      <c r="B1143" s="29">
        <v>533.0</v>
      </c>
      <c r="C1143" s="55">
        <v>533.0</v>
      </c>
      <c r="D1143" s="27">
        <v>0.0</v>
      </c>
      <c r="E1143" s="40"/>
    </row>
    <row r="1144" hidden="1">
      <c r="A1144" s="54" t="s">
        <v>2552</v>
      </c>
      <c r="B1144" s="29">
        <v>0.0</v>
      </c>
      <c r="C1144" s="55">
        <v>0.0</v>
      </c>
      <c r="D1144" s="27">
        <v>0.0</v>
      </c>
      <c r="E1144" s="40"/>
    </row>
    <row r="1145" hidden="1">
      <c r="A1145" s="35" t="s">
        <v>2553</v>
      </c>
      <c r="B1145" s="29">
        <v>184222.6</v>
      </c>
      <c r="C1145" s="55">
        <v>184222.6</v>
      </c>
      <c r="D1145" s="27">
        <v>0.0</v>
      </c>
      <c r="E1145" s="40"/>
    </row>
    <row r="1146" hidden="1">
      <c r="A1146" s="36" t="s">
        <v>2554</v>
      </c>
      <c r="B1146" s="41">
        <v>0.4000000000014552</v>
      </c>
      <c r="C1146" s="64">
        <v>43.39999999999418</v>
      </c>
      <c r="D1146" s="59">
        <v>42.999999999992724</v>
      </c>
      <c r="E1146" s="44"/>
    </row>
    <row r="1147" hidden="1"/>
    <row r="1148" hidden="1"/>
    <row r="1149" hidden="1">
      <c r="A1149" s="5" t="s">
        <v>3210</v>
      </c>
      <c r="B1149" s="6"/>
      <c r="C1149" s="6"/>
      <c r="D1149" s="6"/>
      <c r="E1149" s="7"/>
    </row>
    <row r="1150" hidden="1">
      <c r="A1150" s="10"/>
      <c r="B1150" s="11"/>
      <c r="C1150" s="11"/>
      <c r="D1150" s="11"/>
      <c r="E1150" s="12"/>
    </row>
    <row r="1151" hidden="1">
      <c r="A1151" s="5" t="s">
        <v>2526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13">
        <v>45761.0</v>
      </c>
      <c r="B1153" s="6"/>
      <c r="C1153" s="50" t="s">
        <v>2527</v>
      </c>
      <c r="D1153" s="15">
        <v>45767.0</v>
      </c>
      <c r="E1153" s="7"/>
    </row>
    <row r="1154" hidden="1">
      <c r="A1154" s="10"/>
      <c r="B1154" s="11"/>
      <c r="C1154" s="16"/>
      <c r="D1154" s="11"/>
      <c r="E1154" s="12"/>
    </row>
    <row r="1155" hidden="1">
      <c r="A1155" s="51" t="s">
        <v>3211</v>
      </c>
      <c r="B1155" s="7"/>
      <c r="C1155" s="16"/>
      <c r="D1155" s="52" t="s">
        <v>3212</v>
      </c>
      <c r="E1155" s="7"/>
    </row>
    <row r="1156" hidden="1">
      <c r="A1156" s="10"/>
      <c r="B1156" s="12"/>
      <c r="C1156" s="16"/>
      <c r="D1156" s="11"/>
      <c r="E1156" s="12"/>
    </row>
    <row r="1157" hidden="1">
      <c r="A1157" s="19" t="s">
        <v>2528</v>
      </c>
      <c r="B1157" s="6"/>
      <c r="C1157" s="6"/>
      <c r="D1157" s="6"/>
      <c r="E1157" s="7"/>
    </row>
    <row r="1158" hidden="1">
      <c r="A1158" s="20" t="s">
        <v>2529</v>
      </c>
      <c r="B1158" s="21" t="s">
        <v>2530</v>
      </c>
      <c r="C1158" s="22" t="s">
        <v>2531</v>
      </c>
      <c r="D1158" s="21" t="s">
        <v>2532</v>
      </c>
      <c r="E1158" s="23" t="s">
        <v>13</v>
      </c>
    </row>
    <row r="1159" hidden="1">
      <c r="A1159" s="53" t="s">
        <v>2533</v>
      </c>
      <c r="B1159" s="25">
        <v>5923.0</v>
      </c>
      <c r="C1159" s="26">
        <v>5923.0</v>
      </c>
      <c r="D1159" s="27">
        <v>0.0</v>
      </c>
      <c r="E1159" s="48"/>
    </row>
    <row r="1160" hidden="1">
      <c r="A1160" s="53" t="s">
        <v>2535</v>
      </c>
      <c r="B1160" s="29">
        <v>17388.0</v>
      </c>
      <c r="C1160" s="26">
        <v>17388.0</v>
      </c>
      <c r="D1160" s="27">
        <v>0.0</v>
      </c>
      <c r="E1160" s="48"/>
    </row>
    <row r="1161" hidden="1">
      <c r="A1161" s="53" t="s">
        <v>2536</v>
      </c>
      <c r="B1161" s="29">
        <v>0.0</v>
      </c>
      <c r="C1161" s="26"/>
      <c r="D1161" s="27">
        <v>0.0</v>
      </c>
      <c r="E1161" s="40"/>
    </row>
    <row r="1162" hidden="1">
      <c r="A1162" s="53" t="s">
        <v>2538</v>
      </c>
      <c r="B1162" s="25">
        <v>0.0</v>
      </c>
      <c r="C1162" s="26"/>
      <c r="D1162" s="27">
        <v>0.0</v>
      </c>
      <c r="E1162" s="48"/>
    </row>
    <row r="1163" hidden="1">
      <c r="A1163" s="31" t="s">
        <v>2540</v>
      </c>
      <c r="B1163" s="29">
        <v>0.0</v>
      </c>
      <c r="C1163" s="26"/>
      <c r="D1163" s="27">
        <v>0.0</v>
      </c>
      <c r="E1163" s="40"/>
    </row>
    <row r="1164" hidden="1">
      <c r="A1164" s="31" t="s">
        <v>2541</v>
      </c>
      <c r="B1164" s="29">
        <v>0.0</v>
      </c>
      <c r="C1164" s="26"/>
      <c r="D1164" s="27">
        <v>0.0</v>
      </c>
      <c r="E1164" s="40"/>
    </row>
    <row r="1165" hidden="1">
      <c r="A1165" s="31" t="s">
        <v>2543</v>
      </c>
      <c r="B1165" s="29">
        <v>0.0</v>
      </c>
      <c r="C1165" s="26"/>
      <c r="D1165" s="27">
        <v>0.0</v>
      </c>
      <c r="E1165" s="28"/>
    </row>
    <row r="1166" hidden="1">
      <c r="A1166" s="31" t="s">
        <v>2545</v>
      </c>
      <c r="B1166" s="29">
        <v>2040.0</v>
      </c>
      <c r="C1166" s="26">
        <v>1600.0</v>
      </c>
      <c r="D1166" s="27">
        <v>-440.0</v>
      </c>
      <c r="E1166" s="28"/>
    </row>
    <row r="1167" hidden="1">
      <c r="A1167" s="54" t="s">
        <v>2546</v>
      </c>
      <c r="B1167" s="29">
        <v>64450.0</v>
      </c>
      <c r="C1167" s="29">
        <v>64450.0</v>
      </c>
      <c r="D1167" s="27">
        <v>0.0</v>
      </c>
      <c r="E1167" s="40"/>
    </row>
    <row r="1168" hidden="1">
      <c r="A1168" s="54" t="s">
        <v>2547</v>
      </c>
      <c r="B1168" s="29">
        <v>19787.0</v>
      </c>
      <c r="C1168" s="55">
        <v>19418.0</v>
      </c>
      <c r="D1168" s="27">
        <v>-369.0</v>
      </c>
      <c r="E1168" s="40"/>
    </row>
    <row r="1169" hidden="1">
      <c r="A1169" s="54" t="s">
        <v>2548</v>
      </c>
      <c r="B1169" s="29">
        <v>33272.0</v>
      </c>
      <c r="C1169" s="55">
        <v>32868.0</v>
      </c>
      <c r="D1169" s="27">
        <v>-404.0</v>
      </c>
      <c r="E1169" s="40"/>
    </row>
    <row r="1170" hidden="1">
      <c r="A1170" s="54" t="s">
        <v>2549</v>
      </c>
      <c r="B1170" s="29">
        <v>22165.0</v>
      </c>
      <c r="C1170" s="55">
        <v>22165.0</v>
      </c>
      <c r="D1170" s="27">
        <v>0.0</v>
      </c>
      <c r="E1170" s="40"/>
    </row>
    <row r="1171" hidden="1">
      <c r="A1171" s="54" t="s">
        <v>2551</v>
      </c>
      <c r="B1171" s="29">
        <v>1353.0</v>
      </c>
      <c r="C1171" s="55">
        <v>1353.0</v>
      </c>
      <c r="D1171" s="27">
        <v>0.0</v>
      </c>
      <c r="E1171" s="40"/>
    </row>
    <row r="1172" hidden="1">
      <c r="A1172" s="54" t="s">
        <v>2552</v>
      </c>
      <c r="B1172" s="29">
        <v>0.0</v>
      </c>
      <c r="C1172" s="55">
        <v>0.0</v>
      </c>
      <c r="D1172" s="27">
        <v>0.0</v>
      </c>
      <c r="E1172" s="40"/>
    </row>
    <row r="1173" hidden="1">
      <c r="A1173" s="35" t="s">
        <v>2553</v>
      </c>
      <c r="B1173" s="29">
        <v>166271.0</v>
      </c>
      <c r="C1173" s="55">
        <v>165498.0</v>
      </c>
      <c r="D1173" s="27">
        <v>-773.0</v>
      </c>
      <c r="E1173" s="40"/>
    </row>
    <row r="1174" hidden="1">
      <c r="A1174" s="36" t="s">
        <v>2554</v>
      </c>
      <c r="B1174" s="41">
        <v>107.0</v>
      </c>
      <c r="C1174" s="64">
        <v>-333.0</v>
      </c>
      <c r="D1174" s="59">
        <v>-440.0</v>
      </c>
      <c r="E1174" s="44"/>
    </row>
    <row r="1175" hidden="1"/>
    <row r="1176" hidden="1"/>
    <row r="1177" hidden="1">
      <c r="A1177" s="5" t="s">
        <v>3210</v>
      </c>
      <c r="B1177" s="6"/>
      <c r="C1177" s="6"/>
      <c r="D1177" s="6"/>
      <c r="E1177" s="7"/>
    </row>
    <row r="1178" hidden="1">
      <c r="A1178" s="10"/>
      <c r="B1178" s="11"/>
      <c r="C1178" s="11"/>
      <c r="D1178" s="11"/>
      <c r="E1178" s="12"/>
    </row>
    <row r="1179" hidden="1">
      <c r="A1179" s="5" t="s">
        <v>2526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13">
        <v>45768.0</v>
      </c>
      <c r="B1181" s="6"/>
      <c r="C1181" s="50" t="s">
        <v>2527</v>
      </c>
      <c r="D1181" s="15">
        <v>45774.0</v>
      </c>
      <c r="E1181" s="7"/>
    </row>
    <row r="1182" hidden="1">
      <c r="A1182" s="10"/>
      <c r="B1182" s="11"/>
      <c r="C1182" s="16"/>
      <c r="D1182" s="11"/>
      <c r="E1182" s="12"/>
    </row>
    <row r="1183" hidden="1">
      <c r="A1183" s="51" t="s">
        <v>3211</v>
      </c>
      <c r="B1183" s="7"/>
      <c r="C1183" s="16"/>
      <c r="D1183" s="52" t="s">
        <v>3212</v>
      </c>
      <c r="E1183" s="7"/>
    </row>
    <row r="1184" hidden="1">
      <c r="A1184" s="10"/>
      <c r="B1184" s="12"/>
      <c r="C1184" s="16"/>
      <c r="D1184" s="11"/>
      <c r="E1184" s="12"/>
    </row>
    <row r="1185" hidden="1">
      <c r="A1185" s="19" t="s">
        <v>2528</v>
      </c>
      <c r="B1185" s="6"/>
      <c r="C1185" s="6"/>
      <c r="D1185" s="6"/>
      <c r="E1185" s="7"/>
    </row>
    <row r="1186" hidden="1">
      <c r="A1186" s="20" t="s">
        <v>2529</v>
      </c>
      <c r="B1186" s="21" t="s">
        <v>2530</v>
      </c>
      <c r="C1186" s="22" t="s">
        <v>2531</v>
      </c>
      <c r="D1186" s="21" t="s">
        <v>2532</v>
      </c>
      <c r="E1186" s="23" t="s">
        <v>13</v>
      </c>
    </row>
    <row r="1187" hidden="1">
      <c r="A1187" s="53" t="s">
        <v>2533</v>
      </c>
      <c r="B1187" s="25">
        <v>5543.0</v>
      </c>
      <c r="C1187" s="26">
        <v>2123.0</v>
      </c>
      <c r="D1187" s="27">
        <v>-3420.0</v>
      </c>
      <c r="E1187" s="48" t="s">
        <v>6153</v>
      </c>
    </row>
    <row r="1188" hidden="1">
      <c r="A1188" s="53" t="s">
        <v>2535</v>
      </c>
      <c r="B1188" s="29">
        <v>15291.0</v>
      </c>
      <c r="C1188" s="26">
        <v>15291.0</v>
      </c>
      <c r="D1188" s="27">
        <v>0.0</v>
      </c>
      <c r="E1188" s="48"/>
    </row>
    <row r="1189" hidden="1">
      <c r="A1189" s="53" t="s">
        <v>2536</v>
      </c>
      <c r="B1189" s="29">
        <v>0.0</v>
      </c>
      <c r="C1189" s="26"/>
      <c r="D1189" s="27">
        <v>0.0</v>
      </c>
      <c r="E1189" s="40"/>
    </row>
    <row r="1190" hidden="1">
      <c r="A1190" s="53" t="s">
        <v>2538</v>
      </c>
      <c r="B1190" s="25">
        <v>0.0</v>
      </c>
      <c r="C1190" s="26"/>
      <c r="D1190" s="27">
        <v>0.0</v>
      </c>
      <c r="E1190" s="48"/>
    </row>
    <row r="1191" hidden="1">
      <c r="A1191" s="31" t="s">
        <v>2540</v>
      </c>
      <c r="B1191" s="29">
        <v>0.0</v>
      </c>
      <c r="C1191" s="26"/>
      <c r="D1191" s="27">
        <v>0.0</v>
      </c>
      <c r="E1191" s="40"/>
    </row>
    <row r="1192" hidden="1">
      <c r="A1192" s="31" t="s">
        <v>2541</v>
      </c>
      <c r="B1192" s="29">
        <v>0.0</v>
      </c>
      <c r="C1192" s="26"/>
      <c r="D1192" s="27">
        <v>0.0</v>
      </c>
      <c r="E1192" s="40"/>
    </row>
    <row r="1193" hidden="1">
      <c r="A1193" s="31" t="s">
        <v>2543</v>
      </c>
      <c r="B1193" s="29">
        <v>700.0</v>
      </c>
      <c r="C1193" s="26">
        <v>700.0</v>
      </c>
      <c r="D1193" s="27">
        <v>0.0</v>
      </c>
      <c r="E1193" s="28" t="s">
        <v>6154</v>
      </c>
    </row>
    <row r="1194" hidden="1">
      <c r="A1194" s="31" t="s">
        <v>2545</v>
      </c>
      <c r="B1194" s="29">
        <v>1360.0</v>
      </c>
      <c r="C1194" s="26">
        <v>1360.0</v>
      </c>
      <c r="D1194" s="27">
        <v>0.0</v>
      </c>
      <c r="E1194" s="28"/>
    </row>
    <row r="1195" hidden="1">
      <c r="A1195" s="54" t="s">
        <v>2546</v>
      </c>
      <c r="B1195" s="29">
        <v>87048.34999999999</v>
      </c>
      <c r="C1195" s="29">
        <v>87048.34999999995</v>
      </c>
      <c r="D1195" s="27">
        <v>-4.3655745685100555E-11</v>
      </c>
      <c r="E1195" s="40"/>
    </row>
    <row r="1196" hidden="1">
      <c r="A1196" s="54" t="s">
        <v>2547</v>
      </c>
      <c r="B1196" s="29">
        <v>26487.0</v>
      </c>
      <c r="C1196" s="55">
        <v>26487.0</v>
      </c>
      <c r="D1196" s="27">
        <v>0.0</v>
      </c>
      <c r="E1196" s="40"/>
    </row>
    <row r="1197" hidden="1">
      <c r="A1197" s="54" t="s">
        <v>2548</v>
      </c>
      <c r="B1197" s="29">
        <v>31996.0</v>
      </c>
      <c r="C1197" s="55">
        <v>31996.0</v>
      </c>
      <c r="D1197" s="27">
        <v>0.0</v>
      </c>
      <c r="E1197" s="40"/>
    </row>
    <row r="1198" hidden="1">
      <c r="A1198" s="54" t="s">
        <v>2549</v>
      </c>
      <c r="B1198" s="29">
        <v>25828.1</v>
      </c>
      <c r="C1198" s="55">
        <v>25828.1</v>
      </c>
      <c r="D1198" s="27">
        <v>0.0</v>
      </c>
      <c r="E1198" s="40"/>
    </row>
    <row r="1199" hidden="1">
      <c r="A1199" s="54" t="s">
        <v>2551</v>
      </c>
      <c r="B1199" s="29">
        <v>1662.0</v>
      </c>
      <c r="C1199" s="55">
        <v>1662.0</v>
      </c>
      <c r="D1199" s="27">
        <v>0.0</v>
      </c>
      <c r="E1199" s="40"/>
    </row>
    <row r="1200" hidden="1">
      <c r="A1200" s="54" t="s">
        <v>2552</v>
      </c>
      <c r="B1200" s="29">
        <v>0.0</v>
      </c>
      <c r="C1200" s="55">
        <v>0.0</v>
      </c>
      <c r="D1200" s="27">
        <v>0.0</v>
      </c>
      <c r="E1200" s="40"/>
    </row>
    <row r="1201" hidden="1">
      <c r="A1201" s="35" t="s">
        <v>2553</v>
      </c>
      <c r="B1201" s="29">
        <v>195881.95</v>
      </c>
      <c r="C1201" s="55">
        <v>195881.94999999972</v>
      </c>
      <c r="D1201" s="27">
        <v>-2.9103830456733704E-10</v>
      </c>
      <c r="E1201" s="40"/>
    </row>
    <row r="1202" hidden="1">
      <c r="A1202" s="36" t="s">
        <v>2554</v>
      </c>
      <c r="B1202" s="41">
        <v>33.49999999998545</v>
      </c>
      <c r="C1202" s="64">
        <v>-3386.499999999767</v>
      </c>
      <c r="D1202" s="59">
        <v>-3419.9999999997526</v>
      </c>
      <c r="E1202" s="44"/>
    </row>
    <row r="1203" hidden="1"/>
    <row r="1204" hidden="1"/>
    <row r="1205" hidden="1">
      <c r="A1205" s="5" t="s">
        <v>3210</v>
      </c>
      <c r="B1205" s="6"/>
      <c r="C1205" s="6"/>
      <c r="D1205" s="6"/>
      <c r="E1205" s="7"/>
    </row>
    <row r="1206" hidden="1">
      <c r="A1206" s="10"/>
      <c r="B1206" s="11"/>
      <c r="C1206" s="11"/>
      <c r="D1206" s="11"/>
      <c r="E1206" s="12"/>
    </row>
    <row r="1207" hidden="1">
      <c r="A1207" s="5" t="s">
        <v>2526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13">
        <v>45775.0</v>
      </c>
      <c r="B1209" s="6"/>
      <c r="C1209" s="50" t="s">
        <v>2527</v>
      </c>
      <c r="D1209" s="15">
        <v>45777.0</v>
      </c>
      <c r="E1209" s="7"/>
    </row>
    <row r="1210" hidden="1">
      <c r="A1210" s="10"/>
      <c r="B1210" s="11"/>
      <c r="C1210" s="16"/>
      <c r="D1210" s="11"/>
      <c r="E1210" s="12"/>
    </row>
    <row r="1211" hidden="1">
      <c r="A1211" s="51" t="s">
        <v>3211</v>
      </c>
      <c r="B1211" s="7"/>
      <c r="C1211" s="16"/>
      <c r="D1211" s="52" t="s">
        <v>3214</v>
      </c>
      <c r="E1211" s="7"/>
    </row>
    <row r="1212" hidden="1">
      <c r="A1212" s="10"/>
      <c r="B1212" s="12"/>
      <c r="C1212" s="16"/>
      <c r="D1212" s="11"/>
      <c r="E1212" s="12"/>
    </row>
    <row r="1213" hidden="1">
      <c r="A1213" s="19" t="s">
        <v>2528</v>
      </c>
      <c r="B1213" s="6"/>
      <c r="C1213" s="6"/>
      <c r="D1213" s="6"/>
      <c r="E1213" s="7"/>
    </row>
    <row r="1214" hidden="1">
      <c r="A1214" s="20" t="s">
        <v>2529</v>
      </c>
      <c r="B1214" s="21" t="s">
        <v>2530</v>
      </c>
      <c r="C1214" s="22" t="s">
        <v>2531</v>
      </c>
      <c r="D1214" s="21" t="s">
        <v>2532</v>
      </c>
      <c r="E1214" s="23" t="s">
        <v>13</v>
      </c>
    </row>
    <row r="1215" hidden="1">
      <c r="A1215" s="53" t="s">
        <v>2533</v>
      </c>
      <c r="B1215" s="25">
        <v>1756.0</v>
      </c>
      <c r="C1215" s="26">
        <v>1056.0</v>
      </c>
      <c r="D1215" s="27">
        <v>-700.0</v>
      </c>
      <c r="E1215" s="48"/>
    </row>
    <row r="1216" hidden="1">
      <c r="A1216" s="53" t="s">
        <v>2535</v>
      </c>
      <c r="B1216" s="29">
        <v>5790.0</v>
      </c>
      <c r="C1216" s="26">
        <v>5790.0</v>
      </c>
      <c r="D1216" s="27">
        <v>0.0</v>
      </c>
      <c r="E1216" s="48"/>
    </row>
    <row r="1217" hidden="1">
      <c r="A1217" s="53" t="s">
        <v>2536</v>
      </c>
      <c r="B1217" s="29">
        <v>0.0</v>
      </c>
      <c r="C1217" s="26"/>
      <c r="D1217" s="27">
        <v>0.0</v>
      </c>
      <c r="E1217" s="40"/>
    </row>
    <row r="1218" hidden="1">
      <c r="A1218" s="53" t="s">
        <v>2538</v>
      </c>
      <c r="B1218" s="25">
        <v>0.0</v>
      </c>
      <c r="C1218" s="26"/>
      <c r="D1218" s="27">
        <v>0.0</v>
      </c>
      <c r="E1218" s="48"/>
    </row>
    <row r="1219" hidden="1">
      <c r="A1219" s="31" t="s">
        <v>2540</v>
      </c>
      <c r="B1219" s="29">
        <v>0.0</v>
      </c>
      <c r="C1219" s="26"/>
      <c r="D1219" s="27">
        <v>0.0</v>
      </c>
      <c r="E1219" s="40"/>
    </row>
    <row r="1220" hidden="1">
      <c r="A1220" s="31" t="s">
        <v>2541</v>
      </c>
      <c r="B1220" s="29">
        <v>0.0</v>
      </c>
      <c r="C1220" s="26"/>
      <c r="D1220" s="27">
        <v>0.0</v>
      </c>
      <c r="E1220" s="40"/>
    </row>
    <row r="1221" hidden="1">
      <c r="A1221" s="31" t="s">
        <v>2543</v>
      </c>
      <c r="B1221" s="29">
        <v>0.0</v>
      </c>
      <c r="C1221" s="26">
        <v>700.0</v>
      </c>
      <c r="D1221" s="27">
        <v>700.0</v>
      </c>
      <c r="E1221" s="28" t="s">
        <v>6155</v>
      </c>
    </row>
    <row r="1222" hidden="1">
      <c r="A1222" s="31" t="s">
        <v>2545</v>
      </c>
      <c r="B1222" s="29">
        <v>480.0</v>
      </c>
      <c r="C1222" s="26">
        <v>480.0</v>
      </c>
      <c r="D1222" s="27">
        <v>0.0</v>
      </c>
      <c r="E1222" s="28"/>
    </row>
    <row r="1223" hidden="1">
      <c r="A1223" s="54" t="s">
        <v>2546</v>
      </c>
      <c r="B1223" s="29">
        <v>25489.0</v>
      </c>
      <c r="C1223" s="29">
        <v>25489.0</v>
      </c>
      <c r="D1223" s="27">
        <v>0.0</v>
      </c>
      <c r="E1223" s="40"/>
    </row>
    <row r="1224" hidden="1">
      <c r="A1224" s="54" t="s">
        <v>2547</v>
      </c>
      <c r="B1224" s="29">
        <v>7593.0</v>
      </c>
      <c r="C1224" s="55">
        <v>7593.0</v>
      </c>
      <c r="D1224" s="27">
        <v>0.0</v>
      </c>
      <c r="E1224" s="40"/>
    </row>
    <row r="1225" hidden="1">
      <c r="A1225" s="54" t="s">
        <v>2548</v>
      </c>
      <c r="B1225" s="29">
        <v>10489.0</v>
      </c>
      <c r="C1225" s="55">
        <v>10046.0</v>
      </c>
      <c r="D1225" s="27">
        <v>-443.0</v>
      </c>
      <c r="E1225" s="40"/>
    </row>
    <row r="1226" hidden="1">
      <c r="A1226" s="54" t="s">
        <v>2549</v>
      </c>
      <c r="B1226" s="29">
        <v>7433.0</v>
      </c>
      <c r="C1226" s="55">
        <v>7433.0</v>
      </c>
      <c r="D1226" s="27">
        <v>0.0</v>
      </c>
      <c r="E1226" s="40"/>
    </row>
    <row r="1227" hidden="1">
      <c r="A1227" s="54" t="s">
        <v>2551</v>
      </c>
      <c r="B1227" s="29">
        <v>0.0</v>
      </c>
      <c r="C1227" s="55">
        <v>0.0</v>
      </c>
      <c r="D1227" s="27">
        <v>0.0</v>
      </c>
      <c r="E1227" s="40"/>
    </row>
    <row r="1228" hidden="1">
      <c r="A1228" s="54" t="s">
        <v>2552</v>
      </c>
      <c r="B1228" s="29">
        <v>0.0</v>
      </c>
      <c r="C1228" s="55">
        <v>0.0</v>
      </c>
      <c r="D1228" s="27">
        <v>0.0</v>
      </c>
      <c r="E1228" s="40"/>
    </row>
    <row r="1229" hidden="1">
      <c r="A1229" s="35" t="s">
        <v>2553</v>
      </c>
      <c r="B1229" s="29">
        <v>59022.0</v>
      </c>
      <c r="C1229" s="55">
        <v>58579.0</v>
      </c>
      <c r="D1229" s="27">
        <v>-443.0</v>
      </c>
      <c r="E1229" s="40"/>
    </row>
    <row r="1230" hidden="1">
      <c r="A1230" s="36" t="s">
        <v>2554</v>
      </c>
      <c r="B1230" s="41">
        <v>8.0</v>
      </c>
      <c r="C1230" s="64">
        <v>8.0</v>
      </c>
      <c r="D1230" s="59">
        <v>0.0</v>
      </c>
      <c r="E1230" s="44"/>
    </row>
    <row r="1231" hidden="1"/>
    <row r="1232" hidden="1"/>
    <row r="1233" hidden="1">
      <c r="A1233" s="5" t="s">
        <v>3210</v>
      </c>
      <c r="B1233" s="6"/>
      <c r="C1233" s="6"/>
      <c r="D1233" s="6"/>
      <c r="E1233" s="7"/>
    </row>
    <row r="1234" hidden="1">
      <c r="A1234" s="10"/>
      <c r="B1234" s="11"/>
      <c r="C1234" s="11"/>
      <c r="D1234" s="11"/>
      <c r="E1234" s="12"/>
    </row>
    <row r="1235" hidden="1">
      <c r="A1235" s="5" t="s">
        <v>2526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13">
        <v>45778.0</v>
      </c>
      <c r="B1237" s="6"/>
      <c r="C1237" s="50" t="s">
        <v>2527</v>
      </c>
      <c r="D1237" s="15">
        <v>45781.0</v>
      </c>
      <c r="E1237" s="7"/>
    </row>
    <row r="1238" hidden="1">
      <c r="A1238" s="10"/>
      <c r="B1238" s="11"/>
      <c r="C1238" s="16"/>
      <c r="D1238" s="11"/>
      <c r="E1238" s="12"/>
    </row>
    <row r="1239" hidden="1">
      <c r="A1239" s="51" t="s">
        <v>3267</v>
      </c>
      <c r="B1239" s="7"/>
      <c r="C1239" s="16"/>
      <c r="D1239" s="52" t="s">
        <v>3212</v>
      </c>
      <c r="E1239" s="7"/>
    </row>
    <row r="1240" hidden="1">
      <c r="A1240" s="10"/>
      <c r="B1240" s="12"/>
      <c r="C1240" s="16"/>
      <c r="D1240" s="11"/>
      <c r="E1240" s="12"/>
    </row>
    <row r="1241" hidden="1">
      <c r="A1241" s="19" t="s">
        <v>2528</v>
      </c>
      <c r="B1241" s="6"/>
      <c r="C1241" s="6"/>
      <c r="D1241" s="6"/>
      <c r="E1241" s="7"/>
    </row>
    <row r="1242" hidden="1">
      <c r="A1242" s="20" t="s">
        <v>2529</v>
      </c>
      <c r="B1242" s="21" t="s">
        <v>2530</v>
      </c>
      <c r="C1242" s="22" t="s">
        <v>2531</v>
      </c>
      <c r="D1242" s="21" t="s">
        <v>2532</v>
      </c>
      <c r="E1242" s="23" t="s">
        <v>13</v>
      </c>
    </row>
    <row r="1243" hidden="1">
      <c r="A1243" s="53" t="s">
        <v>2533</v>
      </c>
      <c r="B1243" s="25">
        <v>3014.0</v>
      </c>
      <c r="C1243" s="26">
        <v>3014.0</v>
      </c>
      <c r="D1243" s="27">
        <v>0.0</v>
      </c>
      <c r="E1243" s="48"/>
    </row>
    <row r="1244" hidden="1">
      <c r="A1244" s="53" t="s">
        <v>2535</v>
      </c>
      <c r="B1244" s="29">
        <v>5671.0</v>
      </c>
      <c r="C1244" s="26">
        <v>4724.0</v>
      </c>
      <c r="D1244" s="27">
        <v>-947.0</v>
      </c>
      <c r="E1244" s="48" t="s">
        <v>6156</v>
      </c>
    </row>
    <row r="1245" hidden="1">
      <c r="A1245" s="53" t="s">
        <v>2536</v>
      </c>
      <c r="B1245" s="29">
        <v>150.0</v>
      </c>
      <c r="C1245" s="26">
        <v>150.0</v>
      </c>
      <c r="D1245" s="27">
        <v>0.0</v>
      </c>
      <c r="E1245" s="40"/>
    </row>
    <row r="1246" hidden="1">
      <c r="A1246" s="53" t="s">
        <v>2538</v>
      </c>
      <c r="B1246" s="25">
        <v>0.0</v>
      </c>
      <c r="C1246" s="26"/>
      <c r="D1246" s="27">
        <v>0.0</v>
      </c>
      <c r="E1246" s="48"/>
    </row>
    <row r="1247" hidden="1">
      <c r="A1247" s="31" t="s">
        <v>2540</v>
      </c>
      <c r="B1247" s="29">
        <v>0.0</v>
      </c>
      <c r="C1247" s="26"/>
      <c r="D1247" s="27">
        <v>0.0</v>
      </c>
      <c r="E1247" s="40"/>
    </row>
    <row r="1248" hidden="1">
      <c r="A1248" s="31" t="s">
        <v>2541</v>
      </c>
      <c r="B1248" s="29">
        <v>0.0</v>
      </c>
      <c r="C1248" s="26"/>
      <c r="D1248" s="27">
        <v>0.0</v>
      </c>
      <c r="E1248" s="40"/>
    </row>
    <row r="1249" hidden="1">
      <c r="A1249" s="31" t="s">
        <v>2543</v>
      </c>
      <c r="B1249" s="29">
        <v>0.0</v>
      </c>
      <c r="C1249" s="26"/>
      <c r="D1249" s="27">
        <v>0.0</v>
      </c>
      <c r="E1249" s="28"/>
    </row>
    <row r="1250" hidden="1">
      <c r="A1250" s="31" t="s">
        <v>2545</v>
      </c>
      <c r="B1250" s="29">
        <v>1040.0</v>
      </c>
      <c r="C1250" s="26">
        <v>1040.0</v>
      </c>
      <c r="D1250" s="27">
        <v>0.0</v>
      </c>
      <c r="E1250" s="28"/>
    </row>
    <row r="1251" hidden="1">
      <c r="A1251" s="54" t="s">
        <v>2546</v>
      </c>
      <c r="B1251" s="29">
        <v>50816.0</v>
      </c>
      <c r="C1251" s="29">
        <v>50527.0</v>
      </c>
      <c r="D1251" s="27">
        <v>-289.0</v>
      </c>
      <c r="E1251" s="40"/>
    </row>
    <row r="1252" hidden="1">
      <c r="A1252" s="54" t="s">
        <v>2547</v>
      </c>
      <c r="B1252" s="29">
        <v>17670.0</v>
      </c>
      <c r="C1252" s="55">
        <v>17341.0</v>
      </c>
      <c r="D1252" s="27">
        <v>-329.0</v>
      </c>
      <c r="E1252" s="40"/>
    </row>
    <row r="1253" hidden="1">
      <c r="A1253" s="54" t="s">
        <v>2548</v>
      </c>
      <c r="B1253" s="29">
        <v>15180.0</v>
      </c>
      <c r="C1253" s="55">
        <v>15180.0</v>
      </c>
      <c r="D1253" s="27">
        <v>0.0</v>
      </c>
      <c r="E1253" s="40"/>
    </row>
    <row r="1254" hidden="1">
      <c r="A1254" s="54" t="s">
        <v>2549</v>
      </c>
      <c r="B1254" s="29">
        <v>18319.0</v>
      </c>
      <c r="C1254" s="55">
        <v>18319.0</v>
      </c>
      <c r="D1254" s="27">
        <v>0.0</v>
      </c>
      <c r="E1254" s="40"/>
    </row>
    <row r="1255" hidden="1">
      <c r="A1255" s="54" t="s">
        <v>2551</v>
      </c>
      <c r="B1255" s="29">
        <v>557.0</v>
      </c>
      <c r="C1255" s="55">
        <v>557.0</v>
      </c>
      <c r="D1255" s="27">
        <v>0.0</v>
      </c>
      <c r="E1255" s="40"/>
    </row>
    <row r="1256" hidden="1">
      <c r="A1256" s="54" t="s">
        <v>2552</v>
      </c>
      <c r="B1256" s="29">
        <v>0.0</v>
      </c>
      <c r="C1256" s="55">
        <v>0.0</v>
      </c>
      <c r="D1256" s="27">
        <v>0.0</v>
      </c>
      <c r="E1256" s="40"/>
    </row>
    <row r="1257" hidden="1">
      <c r="A1257" s="35" t="s">
        <v>2553</v>
      </c>
      <c r="B1257" s="29">
        <v>112416.5</v>
      </c>
      <c r="C1257" s="55">
        <v>111798.5</v>
      </c>
      <c r="D1257" s="27">
        <v>-618.0</v>
      </c>
      <c r="E1257" s="40"/>
    </row>
    <row r="1258" hidden="1">
      <c r="A1258" s="36" t="s">
        <v>2554</v>
      </c>
      <c r="B1258" s="41">
        <v>0.5</v>
      </c>
      <c r="C1258" s="64">
        <v>-946.5</v>
      </c>
      <c r="D1258" s="59">
        <v>-947.0</v>
      </c>
      <c r="E1258" s="44"/>
    </row>
    <row r="1259" hidden="1"/>
    <row r="1260" hidden="1"/>
    <row r="1261" hidden="1">
      <c r="A1261" s="5" t="s">
        <v>3210</v>
      </c>
      <c r="B1261" s="6"/>
      <c r="C1261" s="6"/>
      <c r="D1261" s="6"/>
      <c r="E1261" s="7"/>
    </row>
    <row r="1262" hidden="1">
      <c r="A1262" s="10"/>
      <c r="B1262" s="11"/>
      <c r="C1262" s="11"/>
      <c r="D1262" s="11"/>
      <c r="E1262" s="12"/>
    </row>
    <row r="1263" hidden="1">
      <c r="A1263" s="5" t="s">
        <v>2526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13">
        <v>45782.0</v>
      </c>
      <c r="B1265" s="6"/>
      <c r="C1265" s="50" t="s">
        <v>2527</v>
      </c>
      <c r="D1265" s="15">
        <v>45788.0</v>
      </c>
      <c r="E1265" s="7"/>
    </row>
    <row r="1266" hidden="1">
      <c r="A1266" s="10"/>
      <c r="B1266" s="11"/>
      <c r="C1266" s="16"/>
      <c r="D1266" s="11"/>
      <c r="E1266" s="12"/>
    </row>
    <row r="1267" hidden="1">
      <c r="A1267" s="51" t="s">
        <v>3211</v>
      </c>
      <c r="B1267" s="7"/>
      <c r="C1267" s="16"/>
      <c r="D1267" s="52" t="s">
        <v>3212</v>
      </c>
      <c r="E1267" s="7"/>
    </row>
    <row r="1268" hidden="1">
      <c r="A1268" s="10"/>
      <c r="B1268" s="12"/>
      <c r="C1268" s="16"/>
      <c r="D1268" s="11"/>
      <c r="E1268" s="12"/>
    </row>
    <row r="1269" hidden="1">
      <c r="A1269" s="19" t="s">
        <v>2528</v>
      </c>
      <c r="B1269" s="6"/>
      <c r="C1269" s="6"/>
      <c r="D1269" s="6"/>
      <c r="E1269" s="7"/>
    </row>
    <row r="1270" hidden="1">
      <c r="A1270" s="20" t="s">
        <v>2529</v>
      </c>
      <c r="B1270" s="21" t="s">
        <v>2530</v>
      </c>
      <c r="C1270" s="22" t="s">
        <v>2531</v>
      </c>
      <c r="D1270" s="21" t="s">
        <v>2532</v>
      </c>
      <c r="E1270" s="23" t="s">
        <v>13</v>
      </c>
    </row>
    <row r="1271" hidden="1">
      <c r="A1271" s="53" t="s">
        <v>2533</v>
      </c>
      <c r="B1271" s="25">
        <v>5653.0</v>
      </c>
      <c r="C1271" s="26">
        <v>5653.0</v>
      </c>
      <c r="D1271" s="27">
        <v>0.0</v>
      </c>
      <c r="E1271" s="48"/>
    </row>
    <row r="1272" hidden="1">
      <c r="A1272" s="53" t="s">
        <v>2535</v>
      </c>
      <c r="B1272" s="29">
        <v>13826.0</v>
      </c>
      <c r="C1272" s="26">
        <v>13826.0</v>
      </c>
      <c r="D1272" s="27">
        <v>0.0</v>
      </c>
      <c r="E1272" s="48"/>
    </row>
    <row r="1273" hidden="1">
      <c r="A1273" s="53" t="s">
        <v>2536</v>
      </c>
      <c r="B1273" s="29">
        <v>0.0</v>
      </c>
      <c r="C1273" s="26"/>
      <c r="D1273" s="27">
        <v>0.0</v>
      </c>
      <c r="E1273" s="40"/>
    </row>
    <row r="1274" hidden="1">
      <c r="A1274" s="53" t="s">
        <v>2538</v>
      </c>
      <c r="B1274" s="25">
        <v>0.0</v>
      </c>
      <c r="C1274" s="26"/>
      <c r="D1274" s="27">
        <v>0.0</v>
      </c>
      <c r="E1274" s="48"/>
    </row>
    <row r="1275" hidden="1">
      <c r="A1275" s="31" t="s">
        <v>2540</v>
      </c>
      <c r="B1275" s="29">
        <v>0.0</v>
      </c>
      <c r="C1275" s="26"/>
      <c r="D1275" s="27">
        <v>0.0</v>
      </c>
      <c r="E1275" s="40"/>
    </row>
    <row r="1276" hidden="1">
      <c r="A1276" s="31" t="s">
        <v>2541</v>
      </c>
      <c r="B1276" s="29">
        <v>0.0</v>
      </c>
      <c r="C1276" s="26"/>
      <c r="D1276" s="27">
        <v>0.0</v>
      </c>
      <c r="E1276" s="40"/>
    </row>
    <row r="1277" hidden="1">
      <c r="A1277" s="31" t="s">
        <v>2543</v>
      </c>
      <c r="B1277" s="29">
        <v>0.0</v>
      </c>
      <c r="C1277" s="26"/>
      <c r="D1277" s="27">
        <v>0.0</v>
      </c>
      <c r="E1277" s="28"/>
    </row>
    <row r="1278" hidden="1">
      <c r="A1278" s="31" t="s">
        <v>2545</v>
      </c>
      <c r="B1278" s="29">
        <v>1520.0</v>
      </c>
      <c r="C1278" s="26">
        <v>1560.0</v>
      </c>
      <c r="D1278" s="27">
        <v>40.0</v>
      </c>
      <c r="E1278" s="28"/>
    </row>
    <row r="1279" hidden="1">
      <c r="A1279" s="54" t="s">
        <v>2546</v>
      </c>
      <c r="B1279" s="29">
        <v>90021.0</v>
      </c>
      <c r="C1279" s="29">
        <v>90021.0</v>
      </c>
      <c r="D1279" s="27">
        <v>0.0</v>
      </c>
      <c r="E1279" s="40"/>
    </row>
    <row r="1280" hidden="1">
      <c r="A1280" s="54" t="s">
        <v>2547</v>
      </c>
      <c r="B1280" s="29">
        <v>23701.0</v>
      </c>
      <c r="C1280" s="55">
        <v>23701.0</v>
      </c>
      <c r="D1280" s="27">
        <v>0.0</v>
      </c>
      <c r="E1280" s="40"/>
    </row>
    <row r="1281" hidden="1">
      <c r="A1281" s="54" t="s">
        <v>2548</v>
      </c>
      <c r="B1281" s="29">
        <v>37219.0</v>
      </c>
      <c r="C1281" s="55">
        <v>37219.0</v>
      </c>
      <c r="D1281" s="27">
        <v>0.0</v>
      </c>
      <c r="E1281" s="40"/>
    </row>
    <row r="1282" hidden="1">
      <c r="A1282" s="54" t="s">
        <v>2549</v>
      </c>
      <c r="B1282" s="29">
        <v>23405.0</v>
      </c>
      <c r="C1282" s="55">
        <v>23405.0</v>
      </c>
      <c r="D1282" s="27">
        <v>0.0</v>
      </c>
      <c r="E1282" s="40"/>
    </row>
    <row r="1283" hidden="1">
      <c r="A1283" s="54" t="s">
        <v>2551</v>
      </c>
      <c r="B1283" s="29">
        <v>2088.0</v>
      </c>
      <c r="C1283" s="55">
        <v>2088.0</v>
      </c>
      <c r="D1283" s="27">
        <v>0.0</v>
      </c>
      <c r="E1283" s="40"/>
    </row>
    <row r="1284" hidden="1">
      <c r="A1284" s="54" t="s">
        <v>2552</v>
      </c>
      <c r="B1284" s="29">
        <v>0.0</v>
      </c>
      <c r="C1284" s="55">
        <v>0.0</v>
      </c>
      <c r="D1284" s="27">
        <v>0.0</v>
      </c>
      <c r="E1284" s="40"/>
    </row>
    <row r="1285" hidden="1">
      <c r="A1285" s="35" t="s">
        <v>2553</v>
      </c>
      <c r="B1285" s="29">
        <v>197350.65</v>
      </c>
      <c r="C1285" s="55">
        <v>197350.65000000002</v>
      </c>
      <c r="D1285" s="27">
        <v>2.9103830456733704E-11</v>
      </c>
      <c r="E1285" s="40"/>
    </row>
    <row r="1286" hidden="1">
      <c r="A1286" s="36" t="s">
        <v>2554</v>
      </c>
      <c r="B1286" s="41">
        <v>82.34999999999854</v>
      </c>
      <c r="C1286" s="64">
        <v>122.34999999997672</v>
      </c>
      <c r="D1286" s="59">
        <v>39.99999999997817</v>
      </c>
      <c r="E1286" s="44"/>
    </row>
    <row r="1287" hidden="1"/>
    <row r="1288" hidden="1"/>
    <row r="1289" hidden="1">
      <c r="A1289" s="5" t="s">
        <v>3210</v>
      </c>
      <c r="B1289" s="6"/>
      <c r="C1289" s="6"/>
      <c r="D1289" s="6"/>
      <c r="E1289" s="7"/>
    </row>
    <row r="1290" hidden="1">
      <c r="A1290" s="10"/>
      <c r="B1290" s="11"/>
      <c r="C1290" s="11"/>
      <c r="D1290" s="11"/>
      <c r="E1290" s="12"/>
    </row>
    <row r="1291" hidden="1">
      <c r="A1291" s="5" t="s">
        <v>2526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13">
        <v>45789.0</v>
      </c>
      <c r="B1293" s="6"/>
      <c r="C1293" s="50" t="s">
        <v>2527</v>
      </c>
      <c r="D1293" s="15">
        <v>45795.0</v>
      </c>
      <c r="E1293" s="7"/>
    </row>
    <row r="1294" hidden="1">
      <c r="A1294" s="10"/>
      <c r="B1294" s="11"/>
      <c r="C1294" s="16"/>
      <c r="D1294" s="11"/>
      <c r="E1294" s="12"/>
    </row>
    <row r="1295" hidden="1">
      <c r="A1295" s="51" t="s">
        <v>3211</v>
      </c>
      <c r="B1295" s="7"/>
      <c r="C1295" s="16"/>
      <c r="D1295" s="52" t="s">
        <v>3212</v>
      </c>
      <c r="E1295" s="7"/>
    </row>
    <row r="1296" hidden="1">
      <c r="A1296" s="10"/>
      <c r="B1296" s="12"/>
      <c r="C1296" s="16"/>
      <c r="D1296" s="11"/>
      <c r="E1296" s="12"/>
    </row>
    <row r="1297" hidden="1">
      <c r="A1297" s="19" t="s">
        <v>2528</v>
      </c>
      <c r="B1297" s="6"/>
      <c r="C1297" s="6"/>
      <c r="D1297" s="6"/>
      <c r="E1297" s="7"/>
    </row>
    <row r="1298" hidden="1">
      <c r="A1298" s="20" t="s">
        <v>2529</v>
      </c>
      <c r="B1298" s="21" t="s">
        <v>2530</v>
      </c>
      <c r="C1298" s="22" t="s">
        <v>2531</v>
      </c>
      <c r="D1298" s="21" t="s">
        <v>2532</v>
      </c>
      <c r="E1298" s="23" t="s">
        <v>13</v>
      </c>
    </row>
    <row r="1299" hidden="1">
      <c r="A1299" s="53" t="s">
        <v>2533</v>
      </c>
      <c r="B1299" s="25">
        <v>7091.0</v>
      </c>
      <c r="C1299" s="26">
        <v>7091.0</v>
      </c>
      <c r="D1299" s="27">
        <v>0.0</v>
      </c>
      <c r="E1299" s="48"/>
    </row>
    <row r="1300" hidden="1">
      <c r="A1300" s="53" t="s">
        <v>2535</v>
      </c>
      <c r="B1300" s="29">
        <v>11526.0</v>
      </c>
      <c r="C1300" s="26">
        <v>11526.0</v>
      </c>
      <c r="D1300" s="27">
        <v>0.0</v>
      </c>
      <c r="E1300" s="48"/>
    </row>
    <row r="1301" hidden="1">
      <c r="A1301" s="53" t="s">
        <v>2536</v>
      </c>
      <c r="B1301" s="29">
        <v>0.0</v>
      </c>
      <c r="C1301" s="26"/>
      <c r="D1301" s="27">
        <v>0.0</v>
      </c>
      <c r="E1301" s="40"/>
    </row>
    <row r="1302" hidden="1">
      <c r="A1302" s="53" t="s">
        <v>2538</v>
      </c>
      <c r="B1302" s="25">
        <v>0.0</v>
      </c>
      <c r="C1302" s="26"/>
      <c r="D1302" s="27">
        <v>0.0</v>
      </c>
      <c r="E1302" s="48"/>
    </row>
    <row r="1303" hidden="1">
      <c r="A1303" s="31" t="s">
        <v>2540</v>
      </c>
      <c r="B1303" s="29">
        <v>0.0</v>
      </c>
      <c r="C1303" s="26"/>
      <c r="D1303" s="27">
        <v>0.0</v>
      </c>
      <c r="E1303" s="40"/>
    </row>
    <row r="1304" hidden="1">
      <c r="A1304" s="31" t="s">
        <v>2541</v>
      </c>
      <c r="B1304" s="29">
        <v>0.0</v>
      </c>
      <c r="C1304" s="26"/>
      <c r="D1304" s="27">
        <v>0.0</v>
      </c>
      <c r="E1304" s="40"/>
    </row>
    <row r="1305" hidden="1">
      <c r="A1305" s="31" t="s">
        <v>2543</v>
      </c>
      <c r="B1305" s="29">
        <v>1579.0</v>
      </c>
      <c r="C1305" s="26">
        <v>1579.0</v>
      </c>
      <c r="D1305" s="27">
        <v>0.0</v>
      </c>
      <c r="E1305" s="28" t="s">
        <v>6157</v>
      </c>
    </row>
    <row r="1306" hidden="1">
      <c r="A1306" s="31" t="s">
        <v>2545</v>
      </c>
      <c r="B1306" s="29">
        <v>2040.0</v>
      </c>
      <c r="C1306" s="26">
        <v>2040.0</v>
      </c>
      <c r="D1306" s="27">
        <v>0.0</v>
      </c>
      <c r="E1306" s="28"/>
    </row>
    <row r="1307" hidden="1">
      <c r="A1307" s="54" t="s">
        <v>2546</v>
      </c>
      <c r="B1307" s="29">
        <v>82612.0</v>
      </c>
      <c r="C1307" s="29">
        <v>82906.0</v>
      </c>
      <c r="D1307" s="27">
        <v>294.0</v>
      </c>
      <c r="E1307" s="40"/>
    </row>
    <row r="1308" hidden="1">
      <c r="A1308" s="54" t="s">
        <v>2547</v>
      </c>
      <c r="B1308" s="29">
        <v>20406.0</v>
      </c>
      <c r="C1308" s="55">
        <v>20406.0</v>
      </c>
      <c r="D1308" s="27">
        <v>0.0</v>
      </c>
      <c r="E1308" s="40"/>
    </row>
    <row r="1309" hidden="1">
      <c r="A1309" s="54" t="s">
        <v>2548</v>
      </c>
      <c r="B1309" s="29">
        <v>33380.0</v>
      </c>
      <c r="C1309" s="55">
        <v>33051.0</v>
      </c>
      <c r="D1309" s="27">
        <v>-329.0</v>
      </c>
      <c r="E1309" s="40"/>
    </row>
    <row r="1310" hidden="1">
      <c r="A1310" s="54" t="s">
        <v>2549</v>
      </c>
      <c r="B1310" s="29">
        <v>27686.0</v>
      </c>
      <c r="C1310" s="55">
        <v>27686.0</v>
      </c>
      <c r="D1310" s="27">
        <v>0.0</v>
      </c>
      <c r="E1310" s="40"/>
    </row>
    <row r="1311" hidden="1">
      <c r="A1311" s="54" t="s">
        <v>2551</v>
      </c>
      <c r="B1311" s="29">
        <v>926.0</v>
      </c>
      <c r="C1311" s="55">
        <v>926.0</v>
      </c>
      <c r="D1311" s="27">
        <v>0.0</v>
      </c>
      <c r="E1311" s="40"/>
    </row>
    <row r="1312" hidden="1">
      <c r="A1312" s="54" t="s">
        <v>2552</v>
      </c>
      <c r="B1312" s="29">
        <v>0.0</v>
      </c>
      <c r="C1312" s="55">
        <v>0.0</v>
      </c>
      <c r="D1312" s="27">
        <v>0.0</v>
      </c>
      <c r="E1312" s="40"/>
    </row>
    <row r="1313" hidden="1">
      <c r="A1313" s="35" t="s">
        <v>2553</v>
      </c>
      <c r="B1313" s="29">
        <v>187245.5</v>
      </c>
      <c r="C1313" s="55">
        <v>187210.5</v>
      </c>
      <c r="D1313" s="27">
        <v>-35.0</v>
      </c>
      <c r="E1313" s="40"/>
    </row>
    <row r="1314" hidden="1">
      <c r="A1314" s="36" t="s">
        <v>2554</v>
      </c>
      <c r="B1314" s="41">
        <v>0.5</v>
      </c>
      <c r="C1314" s="64">
        <v>0.5</v>
      </c>
      <c r="D1314" s="59">
        <v>0.0</v>
      </c>
      <c r="E1314" s="44"/>
    </row>
    <row r="1315" hidden="1"/>
    <row r="1316" hidden="1"/>
    <row r="1317" hidden="1">
      <c r="A1317" s="5" t="s">
        <v>3210</v>
      </c>
      <c r="B1317" s="6"/>
      <c r="C1317" s="6"/>
      <c r="D1317" s="6"/>
      <c r="E1317" s="7"/>
    </row>
    <row r="1318" hidden="1">
      <c r="A1318" s="10"/>
      <c r="B1318" s="11"/>
      <c r="C1318" s="11"/>
      <c r="D1318" s="11"/>
      <c r="E1318" s="12"/>
    </row>
    <row r="1319" hidden="1">
      <c r="A1319" s="5" t="s">
        <v>2526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13">
        <v>45796.0</v>
      </c>
      <c r="B1321" s="6"/>
      <c r="C1321" s="50" t="s">
        <v>2527</v>
      </c>
      <c r="D1321" s="15">
        <v>45802.0</v>
      </c>
      <c r="E1321" s="7"/>
    </row>
    <row r="1322" hidden="1">
      <c r="A1322" s="10"/>
      <c r="B1322" s="11"/>
      <c r="C1322" s="16"/>
      <c r="D1322" s="11"/>
      <c r="E1322" s="12"/>
    </row>
    <row r="1323" hidden="1">
      <c r="A1323" s="51" t="s">
        <v>3211</v>
      </c>
      <c r="B1323" s="7"/>
      <c r="C1323" s="16"/>
      <c r="D1323" s="52" t="s">
        <v>3212</v>
      </c>
      <c r="E1323" s="7"/>
    </row>
    <row r="1324" hidden="1">
      <c r="A1324" s="10"/>
      <c r="B1324" s="12"/>
      <c r="C1324" s="16"/>
      <c r="D1324" s="11"/>
      <c r="E1324" s="12"/>
    </row>
    <row r="1325" hidden="1">
      <c r="A1325" s="19" t="s">
        <v>2528</v>
      </c>
      <c r="B1325" s="6"/>
      <c r="C1325" s="6"/>
      <c r="D1325" s="6"/>
      <c r="E1325" s="7"/>
    </row>
    <row r="1326" hidden="1">
      <c r="A1326" s="20" t="s">
        <v>2529</v>
      </c>
      <c r="B1326" s="21" t="s">
        <v>2530</v>
      </c>
      <c r="C1326" s="22" t="s">
        <v>2531</v>
      </c>
      <c r="D1326" s="21" t="s">
        <v>2532</v>
      </c>
      <c r="E1326" s="23" t="s">
        <v>13</v>
      </c>
    </row>
    <row r="1327" hidden="1">
      <c r="A1327" s="53" t="s">
        <v>2533</v>
      </c>
      <c r="B1327" s="25">
        <v>6731.0</v>
      </c>
      <c r="C1327" s="26">
        <v>6731.0</v>
      </c>
      <c r="D1327" s="27">
        <v>0.0</v>
      </c>
      <c r="E1327" s="48"/>
    </row>
    <row r="1328" hidden="1">
      <c r="A1328" s="53" t="s">
        <v>2535</v>
      </c>
      <c r="B1328" s="29">
        <v>15029.0</v>
      </c>
      <c r="C1328" s="26">
        <v>15029.0</v>
      </c>
      <c r="D1328" s="27">
        <v>0.0</v>
      </c>
      <c r="E1328" s="48"/>
    </row>
    <row r="1329" hidden="1">
      <c r="A1329" s="53" t="s">
        <v>2536</v>
      </c>
      <c r="B1329" s="29">
        <v>0.0</v>
      </c>
      <c r="C1329" s="26"/>
      <c r="D1329" s="27">
        <v>0.0</v>
      </c>
      <c r="E1329" s="40"/>
    </row>
    <row r="1330" hidden="1">
      <c r="A1330" s="53" t="s">
        <v>2538</v>
      </c>
      <c r="B1330" s="25">
        <v>0.0</v>
      </c>
      <c r="C1330" s="26"/>
      <c r="D1330" s="27">
        <v>0.0</v>
      </c>
      <c r="E1330" s="48"/>
    </row>
    <row r="1331" hidden="1">
      <c r="A1331" s="31" t="s">
        <v>2540</v>
      </c>
      <c r="B1331" s="29">
        <v>0.0</v>
      </c>
      <c r="C1331" s="26"/>
      <c r="D1331" s="27">
        <v>0.0</v>
      </c>
      <c r="E1331" s="40"/>
    </row>
    <row r="1332" hidden="1">
      <c r="A1332" s="31" t="s">
        <v>2541</v>
      </c>
      <c r="B1332" s="29">
        <v>0.0</v>
      </c>
      <c r="C1332" s="26"/>
      <c r="D1332" s="27">
        <v>0.0</v>
      </c>
      <c r="E1332" s="40"/>
    </row>
    <row r="1333" hidden="1">
      <c r="A1333" s="31" t="s">
        <v>2543</v>
      </c>
      <c r="B1333" s="29">
        <v>0.0</v>
      </c>
      <c r="C1333" s="26"/>
      <c r="D1333" s="27">
        <v>0.0</v>
      </c>
      <c r="E1333" s="28"/>
    </row>
    <row r="1334" hidden="1">
      <c r="A1334" s="31" t="s">
        <v>2545</v>
      </c>
      <c r="B1334" s="29">
        <v>1880.0</v>
      </c>
      <c r="C1334" s="26">
        <v>1720.0</v>
      </c>
      <c r="D1334" s="27">
        <v>-160.0</v>
      </c>
      <c r="E1334" s="28"/>
    </row>
    <row r="1335" hidden="1">
      <c r="A1335" s="54" t="s">
        <v>2546</v>
      </c>
      <c r="B1335" s="29">
        <v>70820.0</v>
      </c>
      <c r="C1335" s="29">
        <v>70820.0</v>
      </c>
      <c r="D1335" s="27">
        <v>0.0</v>
      </c>
      <c r="E1335" s="40"/>
    </row>
    <row r="1336" hidden="1">
      <c r="A1336" s="54" t="s">
        <v>2547</v>
      </c>
      <c r="B1336" s="29">
        <v>23684.0</v>
      </c>
      <c r="C1336" s="55">
        <v>23684.0</v>
      </c>
      <c r="D1336" s="27">
        <v>0.0</v>
      </c>
      <c r="E1336" s="40"/>
    </row>
    <row r="1337" hidden="1">
      <c r="A1337" s="54" t="s">
        <v>2548</v>
      </c>
      <c r="B1337" s="29">
        <v>32140.0</v>
      </c>
      <c r="C1337" s="55">
        <v>31891.0</v>
      </c>
      <c r="D1337" s="27">
        <v>-249.0</v>
      </c>
      <c r="E1337" s="40"/>
    </row>
    <row r="1338" hidden="1">
      <c r="A1338" s="54" t="s">
        <v>2549</v>
      </c>
      <c r="B1338" s="29">
        <v>19619.0</v>
      </c>
      <c r="C1338" s="55">
        <v>19619.0</v>
      </c>
      <c r="D1338" s="27">
        <v>0.0</v>
      </c>
      <c r="E1338" s="40"/>
    </row>
    <row r="1339" hidden="1">
      <c r="A1339" s="54" t="s">
        <v>2551</v>
      </c>
      <c r="B1339" s="29">
        <v>278.0</v>
      </c>
      <c r="C1339" s="55">
        <v>278.0</v>
      </c>
      <c r="D1339" s="27">
        <v>0.0</v>
      </c>
      <c r="E1339" s="40"/>
    </row>
    <row r="1340" hidden="1">
      <c r="A1340" s="54" t="s">
        <v>2552</v>
      </c>
      <c r="B1340" s="29">
        <v>0.0</v>
      </c>
      <c r="C1340" s="55">
        <v>0.0</v>
      </c>
      <c r="D1340" s="27">
        <v>0.0</v>
      </c>
      <c r="E1340" s="40"/>
    </row>
    <row r="1341" hidden="1">
      <c r="A1341" s="35" t="s">
        <v>2553</v>
      </c>
      <c r="B1341" s="29">
        <v>170134.5</v>
      </c>
      <c r="C1341" s="55">
        <v>169885.5</v>
      </c>
      <c r="D1341" s="27">
        <v>-249.0</v>
      </c>
      <c r="E1341" s="40"/>
    </row>
    <row r="1342" hidden="1">
      <c r="A1342" s="36" t="s">
        <v>2554</v>
      </c>
      <c r="B1342" s="41">
        <v>46.5</v>
      </c>
      <c r="C1342" s="64">
        <v>-113.5</v>
      </c>
      <c r="D1342" s="59">
        <v>-160.0</v>
      </c>
      <c r="E1342" s="44"/>
    </row>
    <row r="1343" hidden="1"/>
    <row r="1344" hidden="1"/>
    <row r="1345" hidden="1">
      <c r="A1345" s="5" t="s">
        <v>3210</v>
      </c>
      <c r="B1345" s="6"/>
      <c r="C1345" s="6"/>
      <c r="D1345" s="6"/>
      <c r="E1345" s="7"/>
    </row>
    <row r="1346" hidden="1">
      <c r="A1346" s="10"/>
      <c r="B1346" s="11"/>
      <c r="C1346" s="11"/>
      <c r="D1346" s="11"/>
      <c r="E1346" s="12"/>
    </row>
    <row r="1347" hidden="1">
      <c r="A1347" s="5" t="s">
        <v>2526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13">
        <v>45803.0</v>
      </c>
      <c r="B1349" s="6"/>
      <c r="C1349" s="50" t="s">
        <v>2527</v>
      </c>
      <c r="D1349" s="15">
        <v>45809.0</v>
      </c>
      <c r="E1349" s="7"/>
    </row>
    <row r="1350" hidden="1">
      <c r="A1350" s="10"/>
      <c r="B1350" s="11"/>
      <c r="C1350" s="16"/>
      <c r="D1350" s="11"/>
      <c r="E1350" s="12"/>
    </row>
    <row r="1351" hidden="1">
      <c r="A1351" s="51" t="s">
        <v>3211</v>
      </c>
      <c r="B1351" s="7"/>
      <c r="C1351" s="16"/>
      <c r="D1351" s="52" t="s">
        <v>3212</v>
      </c>
      <c r="E1351" s="7"/>
    </row>
    <row r="1352" hidden="1">
      <c r="A1352" s="10"/>
      <c r="B1352" s="12"/>
      <c r="C1352" s="16"/>
      <c r="D1352" s="11"/>
      <c r="E1352" s="12"/>
    </row>
    <row r="1353" hidden="1">
      <c r="A1353" s="19" t="s">
        <v>2528</v>
      </c>
      <c r="B1353" s="6"/>
      <c r="C1353" s="6"/>
      <c r="D1353" s="6"/>
      <c r="E1353" s="7"/>
    </row>
    <row r="1354" hidden="1">
      <c r="A1354" s="20" t="s">
        <v>2529</v>
      </c>
      <c r="B1354" s="21" t="s">
        <v>2530</v>
      </c>
      <c r="C1354" s="22" t="s">
        <v>2531</v>
      </c>
      <c r="D1354" s="21" t="s">
        <v>2532</v>
      </c>
      <c r="E1354" s="23" t="s">
        <v>13</v>
      </c>
    </row>
    <row r="1355" hidden="1">
      <c r="A1355" s="53" t="s">
        <v>2533</v>
      </c>
      <c r="B1355" s="25">
        <v>5283.0</v>
      </c>
      <c r="C1355" s="26">
        <v>6337.0</v>
      </c>
      <c r="D1355" s="27">
        <v>1054.0</v>
      </c>
      <c r="E1355" s="48"/>
    </row>
    <row r="1356" hidden="1">
      <c r="A1356" s="53" t="s">
        <v>2535</v>
      </c>
      <c r="B1356" s="29">
        <v>14610.0</v>
      </c>
      <c r="C1356" s="26">
        <v>14251.0</v>
      </c>
      <c r="D1356" s="27">
        <v>-359.0</v>
      </c>
      <c r="E1356" s="48"/>
    </row>
    <row r="1357" hidden="1">
      <c r="A1357" s="53" t="s">
        <v>2536</v>
      </c>
      <c r="B1357" s="29">
        <v>0.0</v>
      </c>
      <c r="C1357" s="26"/>
      <c r="D1357" s="27">
        <v>0.0</v>
      </c>
      <c r="E1357" s="40"/>
    </row>
    <row r="1358" hidden="1">
      <c r="A1358" s="53" t="s">
        <v>2538</v>
      </c>
      <c r="B1358" s="25">
        <v>0.0</v>
      </c>
      <c r="C1358" s="26"/>
      <c r="D1358" s="27">
        <v>0.0</v>
      </c>
      <c r="E1358" s="48"/>
    </row>
    <row r="1359" hidden="1">
      <c r="A1359" s="31" t="s">
        <v>2540</v>
      </c>
      <c r="B1359" s="29">
        <v>0.0</v>
      </c>
      <c r="C1359" s="26"/>
      <c r="D1359" s="27">
        <v>0.0</v>
      </c>
      <c r="E1359" s="40"/>
    </row>
    <row r="1360" hidden="1">
      <c r="A1360" s="31" t="s">
        <v>2541</v>
      </c>
      <c r="B1360" s="29">
        <v>0.0</v>
      </c>
      <c r="C1360" s="26"/>
      <c r="D1360" s="27">
        <v>0.0</v>
      </c>
      <c r="E1360" s="40"/>
    </row>
    <row r="1361" hidden="1">
      <c r="A1361" s="31" t="s">
        <v>2543</v>
      </c>
      <c r="B1361" s="29">
        <v>0.0</v>
      </c>
      <c r="C1361" s="26">
        <v>855.0</v>
      </c>
      <c r="D1361" s="27">
        <v>855.0</v>
      </c>
      <c r="E1361" s="28" t="s">
        <v>6158</v>
      </c>
    </row>
    <row r="1362" hidden="1">
      <c r="A1362" s="31" t="s">
        <v>2545</v>
      </c>
      <c r="B1362" s="29">
        <v>2120.0</v>
      </c>
      <c r="C1362" s="26">
        <v>2120.0</v>
      </c>
      <c r="D1362" s="27">
        <v>0.0</v>
      </c>
      <c r="E1362" s="28"/>
    </row>
    <row r="1363" hidden="1">
      <c r="A1363" s="54" t="s">
        <v>2546</v>
      </c>
      <c r="B1363" s="29">
        <v>88051.0</v>
      </c>
      <c r="C1363" s="29">
        <v>87633.0</v>
      </c>
      <c r="D1363" s="27">
        <v>-418.0</v>
      </c>
      <c r="E1363" s="40"/>
    </row>
    <row r="1364" hidden="1">
      <c r="A1364" s="54" t="s">
        <v>2547</v>
      </c>
      <c r="B1364" s="29">
        <v>27428.0</v>
      </c>
      <c r="C1364" s="55">
        <v>27428.0</v>
      </c>
      <c r="D1364" s="27">
        <v>0.0</v>
      </c>
      <c r="E1364" s="40"/>
    </row>
    <row r="1365" hidden="1">
      <c r="A1365" s="54" t="s">
        <v>2548</v>
      </c>
      <c r="B1365" s="29">
        <v>41498.0</v>
      </c>
      <c r="C1365" s="55">
        <v>41234.0</v>
      </c>
      <c r="D1365" s="27">
        <v>-264.0</v>
      </c>
      <c r="E1365" s="40"/>
    </row>
    <row r="1366" hidden="1">
      <c r="A1366" s="54" t="s">
        <v>2549</v>
      </c>
      <c r="B1366" s="29">
        <v>25839.0</v>
      </c>
      <c r="C1366" s="55">
        <v>25839.0</v>
      </c>
      <c r="D1366" s="27">
        <v>0.0</v>
      </c>
      <c r="E1366" s="40"/>
    </row>
    <row r="1367" hidden="1">
      <c r="A1367" s="54" t="s">
        <v>2551</v>
      </c>
      <c r="B1367" s="29">
        <v>1474.0</v>
      </c>
      <c r="C1367" s="55">
        <v>1474.0</v>
      </c>
      <c r="D1367" s="27">
        <v>0.0</v>
      </c>
      <c r="E1367" s="40"/>
    </row>
    <row r="1368" hidden="1">
      <c r="A1368" s="54" t="s">
        <v>2552</v>
      </c>
      <c r="B1368" s="29">
        <v>0.0</v>
      </c>
      <c r="C1368" s="55">
        <v>0.0</v>
      </c>
      <c r="D1368" s="27">
        <v>0.0</v>
      </c>
      <c r="E1368" s="40"/>
    </row>
    <row r="1369" hidden="1">
      <c r="A1369" s="35" t="s">
        <v>2553</v>
      </c>
      <c r="B1369" s="29">
        <v>209482.5</v>
      </c>
      <c r="C1369" s="55">
        <v>208800.5</v>
      </c>
      <c r="D1369" s="27">
        <v>-682.0</v>
      </c>
      <c r="E1369" s="40"/>
    </row>
    <row r="1370" hidden="1">
      <c r="A1370" s="36" t="s">
        <v>2554</v>
      </c>
      <c r="B1370" s="41">
        <v>-3179.5</v>
      </c>
      <c r="C1370" s="64">
        <v>-1629.5</v>
      </c>
      <c r="D1370" s="59">
        <v>1550.0</v>
      </c>
      <c r="E1370" s="44"/>
    </row>
    <row r="1371" hidden="1"/>
    <row r="1372" hidden="1"/>
    <row r="1373" hidden="1">
      <c r="A1373" s="5" t="s">
        <v>3210</v>
      </c>
      <c r="B1373" s="6"/>
      <c r="C1373" s="6"/>
      <c r="D1373" s="6"/>
      <c r="E1373" s="7"/>
    </row>
    <row r="1374" hidden="1">
      <c r="A1374" s="10"/>
      <c r="B1374" s="11"/>
      <c r="C1374" s="11"/>
      <c r="D1374" s="11"/>
      <c r="E1374" s="12"/>
    </row>
    <row r="1375" hidden="1">
      <c r="A1375" s="5" t="s">
        <v>2526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13">
        <v>45810.0</v>
      </c>
      <c r="B1377" s="6"/>
      <c r="C1377" s="50" t="s">
        <v>2527</v>
      </c>
      <c r="D1377" s="15">
        <v>45816.0</v>
      </c>
      <c r="E1377" s="7"/>
    </row>
    <row r="1378" hidden="1">
      <c r="A1378" s="10"/>
      <c r="B1378" s="11"/>
      <c r="C1378" s="16"/>
      <c r="D1378" s="11"/>
      <c r="E1378" s="12"/>
    </row>
    <row r="1379" hidden="1">
      <c r="A1379" s="51" t="s">
        <v>3211</v>
      </c>
      <c r="B1379" s="7"/>
      <c r="C1379" s="16"/>
      <c r="D1379" s="52" t="s">
        <v>3212</v>
      </c>
      <c r="E1379" s="7"/>
    </row>
    <row r="1380" hidden="1">
      <c r="A1380" s="10"/>
      <c r="B1380" s="12"/>
      <c r="C1380" s="16"/>
      <c r="D1380" s="11"/>
      <c r="E1380" s="12"/>
    </row>
    <row r="1381" hidden="1">
      <c r="A1381" s="19" t="s">
        <v>2528</v>
      </c>
      <c r="B1381" s="6"/>
      <c r="C1381" s="6"/>
      <c r="D1381" s="6"/>
      <c r="E1381" s="7"/>
    </row>
    <row r="1382" hidden="1">
      <c r="A1382" s="20" t="s">
        <v>2529</v>
      </c>
      <c r="B1382" s="21" t="s">
        <v>2530</v>
      </c>
      <c r="C1382" s="22" t="s">
        <v>2531</v>
      </c>
      <c r="D1382" s="21" t="s">
        <v>2532</v>
      </c>
      <c r="E1382" s="23" t="s">
        <v>13</v>
      </c>
    </row>
    <row r="1383" hidden="1">
      <c r="A1383" s="53" t="s">
        <v>2533</v>
      </c>
      <c r="B1383" s="25">
        <v>3466.0</v>
      </c>
      <c r="C1383" s="26">
        <v>3466.0</v>
      </c>
      <c r="D1383" s="27">
        <v>0.0</v>
      </c>
      <c r="E1383" s="48"/>
    </row>
    <row r="1384" hidden="1">
      <c r="A1384" s="53" t="s">
        <v>2535</v>
      </c>
      <c r="B1384" s="29">
        <v>17718.0</v>
      </c>
      <c r="C1384" s="26">
        <v>17718.0</v>
      </c>
      <c r="D1384" s="27">
        <v>0.0</v>
      </c>
      <c r="E1384" s="48"/>
    </row>
    <row r="1385" hidden="1">
      <c r="A1385" s="53" t="s">
        <v>2536</v>
      </c>
      <c r="B1385" s="29">
        <v>0.0</v>
      </c>
      <c r="C1385" s="26"/>
      <c r="D1385" s="27">
        <v>0.0</v>
      </c>
      <c r="E1385" s="40"/>
    </row>
    <row r="1386" hidden="1">
      <c r="A1386" s="53" t="s">
        <v>2538</v>
      </c>
      <c r="B1386" s="25">
        <v>0.0</v>
      </c>
      <c r="C1386" s="26"/>
      <c r="D1386" s="27">
        <v>0.0</v>
      </c>
      <c r="E1386" s="48"/>
    </row>
    <row r="1387" hidden="1">
      <c r="A1387" s="31" t="s">
        <v>2540</v>
      </c>
      <c r="B1387" s="29">
        <v>0.0</v>
      </c>
      <c r="C1387" s="26"/>
      <c r="D1387" s="27">
        <v>0.0</v>
      </c>
      <c r="E1387" s="40"/>
    </row>
    <row r="1388" hidden="1">
      <c r="A1388" s="31" t="s">
        <v>2541</v>
      </c>
      <c r="B1388" s="29">
        <v>0.0</v>
      </c>
      <c r="C1388" s="26"/>
      <c r="D1388" s="27">
        <v>0.0</v>
      </c>
      <c r="E1388" s="40"/>
    </row>
    <row r="1389" hidden="1">
      <c r="A1389" s="31" t="s">
        <v>2543</v>
      </c>
      <c r="B1389" s="29">
        <v>0.0</v>
      </c>
      <c r="C1389" s="26"/>
      <c r="D1389" s="27">
        <v>0.0</v>
      </c>
      <c r="E1389" s="28"/>
    </row>
    <row r="1390" hidden="1">
      <c r="A1390" s="31" t="s">
        <v>2545</v>
      </c>
      <c r="B1390" s="29">
        <v>1800.0</v>
      </c>
      <c r="C1390" s="26">
        <v>1640.0</v>
      </c>
      <c r="D1390" s="27">
        <v>-160.0</v>
      </c>
      <c r="E1390" s="28"/>
    </row>
    <row r="1391" hidden="1">
      <c r="A1391" s="54" t="s">
        <v>2546</v>
      </c>
      <c r="B1391" s="29">
        <v>77992.0</v>
      </c>
      <c r="C1391" s="29">
        <v>77636.0</v>
      </c>
      <c r="D1391" s="27">
        <v>-356.0</v>
      </c>
      <c r="E1391" s="40"/>
    </row>
    <row r="1392" hidden="1">
      <c r="A1392" s="54" t="s">
        <v>2547</v>
      </c>
      <c r="B1392" s="29">
        <v>25690.0</v>
      </c>
      <c r="C1392" s="55">
        <v>25690.0</v>
      </c>
      <c r="D1392" s="27">
        <v>0.0</v>
      </c>
      <c r="E1392" s="40"/>
    </row>
    <row r="1393" hidden="1">
      <c r="A1393" s="54" t="s">
        <v>2548</v>
      </c>
      <c r="B1393" s="29">
        <v>34312.0</v>
      </c>
      <c r="C1393" s="55">
        <v>34312.0</v>
      </c>
      <c r="D1393" s="27">
        <v>0.0</v>
      </c>
      <c r="E1393" s="40"/>
    </row>
    <row r="1394" hidden="1">
      <c r="A1394" s="54" t="s">
        <v>2549</v>
      </c>
      <c r="B1394" s="29">
        <v>22074.0</v>
      </c>
      <c r="C1394" s="55">
        <v>22074.0</v>
      </c>
      <c r="D1394" s="27">
        <v>0.0</v>
      </c>
      <c r="E1394" s="40"/>
    </row>
    <row r="1395" hidden="1">
      <c r="A1395" s="54" t="s">
        <v>2551</v>
      </c>
      <c r="B1395" s="29">
        <v>249.0</v>
      </c>
      <c r="C1395" s="55">
        <v>249.0</v>
      </c>
      <c r="D1395" s="27">
        <v>0.0</v>
      </c>
      <c r="E1395" s="40"/>
    </row>
    <row r="1396" hidden="1">
      <c r="A1396" s="54" t="s">
        <v>2552</v>
      </c>
      <c r="B1396" s="29">
        <v>0.0</v>
      </c>
      <c r="C1396" s="55">
        <v>0.0</v>
      </c>
      <c r="D1396" s="27">
        <v>0.0</v>
      </c>
      <c r="E1396" s="40"/>
    </row>
    <row r="1397" hidden="1">
      <c r="A1397" s="35" t="s">
        <v>2553</v>
      </c>
      <c r="B1397" s="29">
        <v>183294.5</v>
      </c>
      <c r="C1397" s="55">
        <v>182938.5</v>
      </c>
      <c r="D1397" s="27">
        <v>-356.0</v>
      </c>
      <c r="E1397" s="40"/>
    </row>
    <row r="1398" hidden="1">
      <c r="A1398" s="36" t="s">
        <v>2554</v>
      </c>
      <c r="B1398" s="41">
        <v>6.5</v>
      </c>
      <c r="C1398" s="64">
        <v>-153.5</v>
      </c>
      <c r="D1398" s="59">
        <v>-160.0</v>
      </c>
      <c r="E1398" s="44"/>
    </row>
    <row r="1399" hidden="1"/>
    <row r="1400" hidden="1"/>
    <row r="1401" hidden="1">
      <c r="A1401" s="5" t="s">
        <v>3210</v>
      </c>
      <c r="B1401" s="6"/>
      <c r="C1401" s="6"/>
      <c r="D1401" s="6"/>
      <c r="E1401" s="7"/>
    </row>
    <row r="1402" hidden="1">
      <c r="A1402" s="10"/>
      <c r="B1402" s="11"/>
      <c r="C1402" s="11"/>
      <c r="D1402" s="11"/>
      <c r="E1402" s="12"/>
    </row>
    <row r="1403" hidden="1">
      <c r="A1403" s="5" t="s">
        <v>2526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13">
        <v>45817.0</v>
      </c>
      <c r="B1405" s="6"/>
      <c r="C1405" s="50" t="s">
        <v>2527</v>
      </c>
      <c r="D1405" s="15">
        <v>45823.0</v>
      </c>
      <c r="E1405" s="7"/>
    </row>
    <row r="1406" hidden="1">
      <c r="A1406" s="10"/>
      <c r="B1406" s="11"/>
      <c r="C1406" s="16"/>
      <c r="D1406" s="11"/>
      <c r="E1406" s="12"/>
    </row>
    <row r="1407" hidden="1">
      <c r="A1407" s="51" t="s">
        <v>3211</v>
      </c>
      <c r="B1407" s="7"/>
      <c r="C1407" s="16"/>
      <c r="D1407" s="52" t="s">
        <v>3212</v>
      </c>
      <c r="E1407" s="7"/>
    </row>
    <row r="1408" hidden="1">
      <c r="A1408" s="10"/>
      <c r="B1408" s="12"/>
      <c r="C1408" s="16"/>
      <c r="D1408" s="11"/>
      <c r="E1408" s="12"/>
    </row>
    <row r="1409" hidden="1">
      <c r="A1409" s="19" t="s">
        <v>2528</v>
      </c>
      <c r="B1409" s="6"/>
      <c r="C1409" s="6"/>
      <c r="D1409" s="6"/>
      <c r="E1409" s="7"/>
    </row>
    <row r="1410" hidden="1">
      <c r="A1410" s="20" t="s">
        <v>2529</v>
      </c>
      <c r="B1410" s="21" t="s">
        <v>2530</v>
      </c>
      <c r="C1410" s="22" t="s">
        <v>2531</v>
      </c>
      <c r="D1410" s="21" t="s">
        <v>2532</v>
      </c>
      <c r="E1410" s="23" t="s">
        <v>13</v>
      </c>
    </row>
    <row r="1411" hidden="1">
      <c r="A1411" s="53" t="s">
        <v>2533</v>
      </c>
      <c r="B1411" s="25">
        <v>8333.0</v>
      </c>
      <c r="C1411" s="26">
        <v>8333.0</v>
      </c>
      <c r="D1411" s="27">
        <v>0.0</v>
      </c>
      <c r="E1411" s="48"/>
    </row>
    <row r="1412" hidden="1">
      <c r="A1412" s="53" t="s">
        <v>2535</v>
      </c>
      <c r="B1412" s="29">
        <v>18048.0</v>
      </c>
      <c r="C1412" s="26">
        <v>18048.0</v>
      </c>
      <c r="D1412" s="27">
        <v>0.0</v>
      </c>
      <c r="E1412" s="48"/>
    </row>
    <row r="1413" hidden="1">
      <c r="A1413" s="53" t="s">
        <v>2536</v>
      </c>
      <c r="B1413" s="29">
        <v>0.0</v>
      </c>
      <c r="C1413" s="26"/>
      <c r="D1413" s="27">
        <v>0.0</v>
      </c>
      <c r="E1413" s="40"/>
    </row>
    <row r="1414" hidden="1">
      <c r="A1414" s="53" t="s">
        <v>2538</v>
      </c>
      <c r="B1414" s="25">
        <v>0.0</v>
      </c>
      <c r="C1414" s="26"/>
      <c r="D1414" s="27">
        <v>0.0</v>
      </c>
      <c r="E1414" s="48"/>
    </row>
    <row r="1415" hidden="1">
      <c r="A1415" s="31" t="s">
        <v>2540</v>
      </c>
      <c r="B1415" s="29">
        <v>0.0</v>
      </c>
      <c r="C1415" s="26"/>
      <c r="D1415" s="27">
        <v>0.0</v>
      </c>
      <c r="E1415" s="40"/>
    </row>
    <row r="1416" hidden="1">
      <c r="A1416" s="31" t="s">
        <v>2541</v>
      </c>
      <c r="B1416" s="29">
        <v>0.0</v>
      </c>
      <c r="C1416" s="26"/>
      <c r="D1416" s="27">
        <v>0.0</v>
      </c>
      <c r="E1416" s="40"/>
    </row>
    <row r="1417" hidden="1">
      <c r="A1417" s="31" t="s">
        <v>2543</v>
      </c>
      <c r="B1417" s="29">
        <v>432.0</v>
      </c>
      <c r="C1417" s="26"/>
      <c r="D1417" s="27">
        <v>-432.0</v>
      </c>
      <c r="E1417" s="28" t="s">
        <v>6159</v>
      </c>
    </row>
    <row r="1418" hidden="1">
      <c r="A1418" s="31" t="s">
        <v>2545</v>
      </c>
      <c r="B1418" s="29">
        <v>2120.0</v>
      </c>
      <c r="C1418" s="26">
        <v>2120.0</v>
      </c>
      <c r="D1418" s="27">
        <v>0.0</v>
      </c>
      <c r="E1418" s="28"/>
    </row>
    <row r="1419" hidden="1">
      <c r="A1419" s="54" t="s">
        <v>2546</v>
      </c>
      <c r="B1419" s="29">
        <v>69705.0</v>
      </c>
      <c r="C1419" s="29">
        <v>69705.0</v>
      </c>
      <c r="D1419" s="27">
        <v>0.0</v>
      </c>
      <c r="E1419" s="40"/>
    </row>
    <row r="1420" hidden="1">
      <c r="A1420" s="54" t="s">
        <v>2547</v>
      </c>
      <c r="B1420" s="29">
        <v>26446.0</v>
      </c>
      <c r="C1420" s="55">
        <v>26446.0</v>
      </c>
      <c r="D1420" s="27">
        <v>0.0</v>
      </c>
      <c r="E1420" s="40"/>
    </row>
    <row r="1421" hidden="1">
      <c r="A1421" s="54" t="s">
        <v>2548</v>
      </c>
      <c r="B1421" s="29">
        <v>31113.0</v>
      </c>
      <c r="C1421" s="55">
        <v>29964.0</v>
      </c>
      <c r="D1421" s="27">
        <v>-1149.0</v>
      </c>
      <c r="E1421" s="40"/>
    </row>
    <row r="1422" hidden="1">
      <c r="A1422" s="54" t="s">
        <v>2549</v>
      </c>
      <c r="B1422" s="29">
        <v>28512.0</v>
      </c>
      <c r="C1422" s="55">
        <v>28512.0</v>
      </c>
      <c r="D1422" s="27">
        <v>0.0</v>
      </c>
      <c r="E1422" s="40"/>
    </row>
    <row r="1423" hidden="1">
      <c r="A1423" s="54" t="s">
        <v>2551</v>
      </c>
      <c r="B1423" s="29">
        <v>0.0</v>
      </c>
      <c r="C1423" s="55">
        <v>0.0</v>
      </c>
      <c r="D1423" s="27">
        <v>0.0</v>
      </c>
      <c r="E1423" s="40"/>
    </row>
    <row r="1424" hidden="1">
      <c r="A1424" s="54" t="s">
        <v>2552</v>
      </c>
      <c r="B1424" s="29">
        <v>0.0</v>
      </c>
      <c r="C1424" s="55">
        <v>0.0</v>
      </c>
      <c r="D1424" s="27">
        <v>0.0</v>
      </c>
      <c r="E1424" s="40"/>
    </row>
    <row r="1425" hidden="1">
      <c r="A1425" s="35" t="s">
        <v>2553</v>
      </c>
      <c r="B1425" s="29">
        <v>184268.0</v>
      </c>
      <c r="C1425" s="55">
        <v>183119.0</v>
      </c>
      <c r="D1425" s="27">
        <v>-1149.0</v>
      </c>
      <c r="E1425" s="40"/>
    </row>
    <row r="1426" hidden="1">
      <c r="A1426" s="36" t="s">
        <v>2554</v>
      </c>
      <c r="B1426" s="41">
        <v>441.0</v>
      </c>
      <c r="C1426" s="64">
        <v>9.0</v>
      </c>
      <c r="D1426" s="59">
        <v>-432.0</v>
      </c>
      <c r="E1426" s="44"/>
    </row>
    <row r="1427" hidden="1"/>
    <row r="1428" hidden="1"/>
    <row r="1429" hidden="1">
      <c r="A1429" s="5" t="s">
        <v>3210</v>
      </c>
      <c r="B1429" s="6"/>
      <c r="C1429" s="6"/>
      <c r="D1429" s="6"/>
      <c r="E1429" s="7"/>
    </row>
    <row r="1430" hidden="1">
      <c r="A1430" s="10"/>
      <c r="B1430" s="11"/>
      <c r="C1430" s="11"/>
      <c r="D1430" s="11"/>
      <c r="E1430" s="12"/>
    </row>
    <row r="1431" hidden="1">
      <c r="A1431" s="5" t="s">
        <v>2526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13">
        <v>45824.0</v>
      </c>
      <c r="B1433" s="6"/>
      <c r="C1433" s="50" t="s">
        <v>2527</v>
      </c>
      <c r="D1433" s="15">
        <v>45830.0</v>
      </c>
      <c r="E1433" s="7"/>
    </row>
    <row r="1434" hidden="1">
      <c r="A1434" s="10"/>
      <c r="B1434" s="11"/>
      <c r="C1434" s="16"/>
      <c r="D1434" s="11"/>
      <c r="E1434" s="12"/>
    </row>
    <row r="1435" hidden="1">
      <c r="A1435" s="51" t="s">
        <v>3211</v>
      </c>
      <c r="B1435" s="7"/>
      <c r="C1435" s="16"/>
      <c r="D1435" s="52" t="s">
        <v>3212</v>
      </c>
      <c r="E1435" s="7"/>
    </row>
    <row r="1436" hidden="1">
      <c r="A1436" s="10"/>
      <c r="B1436" s="12"/>
      <c r="C1436" s="16"/>
      <c r="D1436" s="11"/>
      <c r="E1436" s="12"/>
    </row>
    <row r="1437" hidden="1">
      <c r="A1437" s="19" t="s">
        <v>2528</v>
      </c>
      <c r="B1437" s="6"/>
      <c r="C1437" s="6"/>
      <c r="D1437" s="6"/>
      <c r="E1437" s="7"/>
    </row>
    <row r="1438" hidden="1">
      <c r="A1438" s="20" t="s">
        <v>2529</v>
      </c>
      <c r="B1438" s="21" t="s">
        <v>2530</v>
      </c>
      <c r="C1438" s="22" t="s">
        <v>2531</v>
      </c>
      <c r="D1438" s="21" t="s">
        <v>2532</v>
      </c>
      <c r="E1438" s="23" t="s">
        <v>13</v>
      </c>
    </row>
    <row r="1439" hidden="1">
      <c r="A1439" s="53" t="s">
        <v>2533</v>
      </c>
      <c r="B1439" s="25">
        <v>10390.0</v>
      </c>
      <c r="C1439" s="26">
        <v>10390.0</v>
      </c>
      <c r="D1439" s="27">
        <v>0.0</v>
      </c>
      <c r="E1439" s="48"/>
    </row>
    <row r="1440" hidden="1">
      <c r="A1440" s="53" t="s">
        <v>2535</v>
      </c>
      <c r="B1440" s="29">
        <v>19513.0</v>
      </c>
      <c r="C1440" s="26">
        <v>19760.0</v>
      </c>
      <c r="D1440" s="27">
        <v>247.0</v>
      </c>
      <c r="E1440" s="48"/>
    </row>
    <row r="1441" hidden="1">
      <c r="A1441" s="53" t="s">
        <v>2536</v>
      </c>
      <c r="B1441" s="29">
        <v>600.0</v>
      </c>
      <c r="C1441" s="26">
        <v>600.0</v>
      </c>
      <c r="D1441" s="27">
        <v>0.0</v>
      </c>
      <c r="E1441" s="40"/>
    </row>
    <row r="1442" hidden="1">
      <c r="A1442" s="53" t="s">
        <v>2538</v>
      </c>
      <c r="B1442" s="25">
        <v>0.0</v>
      </c>
      <c r="C1442" s="26"/>
      <c r="D1442" s="27">
        <v>0.0</v>
      </c>
      <c r="E1442" s="48"/>
    </row>
    <row r="1443" hidden="1">
      <c r="A1443" s="31" t="s">
        <v>2540</v>
      </c>
      <c r="B1443" s="29">
        <v>0.0</v>
      </c>
      <c r="C1443" s="26"/>
      <c r="D1443" s="27">
        <v>0.0</v>
      </c>
      <c r="E1443" s="40"/>
    </row>
    <row r="1444" hidden="1">
      <c r="A1444" s="31" t="s">
        <v>2541</v>
      </c>
      <c r="B1444" s="29">
        <v>0.0</v>
      </c>
      <c r="C1444" s="26"/>
      <c r="D1444" s="27">
        <v>0.0</v>
      </c>
      <c r="E1444" s="40"/>
    </row>
    <row r="1445" hidden="1">
      <c r="A1445" s="31" t="s">
        <v>2543</v>
      </c>
      <c r="B1445" s="29">
        <v>0.0</v>
      </c>
      <c r="C1445" s="26"/>
      <c r="D1445" s="27">
        <v>0.0</v>
      </c>
      <c r="E1445" s="28"/>
    </row>
    <row r="1446" hidden="1">
      <c r="A1446" s="31" t="s">
        <v>2545</v>
      </c>
      <c r="B1446" s="29">
        <v>1800.0</v>
      </c>
      <c r="C1446" s="26">
        <v>1814.0</v>
      </c>
      <c r="D1446" s="27">
        <v>14.0</v>
      </c>
      <c r="E1446" s="28"/>
    </row>
    <row r="1447" hidden="1">
      <c r="A1447" s="54" t="s">
        <v>2546</v>
      </c>
      <c r="B1447" s="29">
        <v>49561.0</v>
      </c>
      <c r="C1447" s="29">
        <v>49561.0</v>
      </c>
      <c r="D1447" s="27">
        <v>0.0</v>
      </c>
      <c r="E1447" s="40"/>
    </row>
    <row r="1448" hidden="1">
      <c r="A1448" s="54" t="s">
        <v>2547</v>
      </c>
      <c r="B1448" s="29">
        <v>26429.0</v>
      </c>
      <c r="C1448" s="55">
        <v>25926.0</v>
      </c>
      <c r="D1448" s="27">
        <v>-503.0</v>
      </c>
      <c r="E1448" s="40"/>
    </row>
    <row r="1449" hidden="1">
      <c r="A1449" s="54" t="s">
        <v>2548</v>
      </c>
      <c r="B1449" s="29">
        <v>31222.0</v>
      </c>
      <c r="C1449" s="55">
        <v>31222.0</v>
      </c>
      <c r="D1449" s="27">
        <v>0.0</v>
      </c>
      <c r="E1449" s="40"/>
    </row>
    <row r="1450" hidden="1">
      <c r="A1450" s="54" t="s">
        <v>2549</v>
      </c>
      <c r="B1450" s="29">
        <v>22474.0</v>
      </c>
      <c r="C1450" s="55">
        <v>22474.0</v>
      </c>
      <c r="D1450" s="27">
        <v>0.0</v>
      </c>
      <c r="E1450" s="40"/>
    </row>
    <row r="1451" hidden="1">
      <c r="A1451" s="54" t="s">
        <v>2551</v>
      </c>
      <c r="B1451" s="29">
        <v>0.0</v>
      </c>
      <c r="C1451" s="55">
        <v>0.0</v>
      </c>
      <c r="D1451" s="27">
        <v>0.0</v>
      </c>
      <c r="E1451" s="40"/>
    </row>
    <row r="1452" hidden="1">
      <c r="A1452" s="54" t="s">
        <v>2552</v>
      </c>
      <c r="B1452" s="29">
        <v>0.0</v>
      </c>
      <c r="C1452" s="55">
        <v>0.0</v>
      </c>
      <c r="D1452" s="27">
        <v>0.0</v>
      </c>
      <c r="E1452" s="40"/>
    </row>
    <row r="1453" hidden="1">
      <c r="A1453" s="35" t="s">
        <v>2553</v>
      </c>
      <c r="B1453" s="29">
        <v>161766.5</v>
      </c>
      <c r="C1453" s="55">
        <v>161263.5</v>
      </c>
      <c r="D1453" s="27">
        <v>-503.0</v>
      </c>
      <c r="E1453" s="40"/>
    </row>
    <row r="1454" hidden="1">
      <c r="A1454" s="36" t="s">
        <v>2554</v>
      </c>
      <c r="B1454" s="41">
        <v>222.5</v>
      </c>
      <c r="C1454" s="64">
        <v>483.5</v>
      </c>
      <c r="D1454" s="59">
        <v>261.0</v>
      </c>
      <c r="E1454" s="44"/>
    </row>
    <row r="1455" hidden="1"/>
    <row r="1456" hidden="1"/>
    <row r="1457" hidden="1">
      <c r="A1457" s="5" t="s">
        <v>3210</v>
      </c>
      <c r="B1457" s="6"/>
      <c r="C1457" s="6"/>
      <c r="D1457" s="6"/>
      <c r="E1457" s="7"/>
    </row>
    <row r="1458" hidden="1">
      <c r="A1458" s="10"/>
      <c r="B1458" s="11"/>
      <c r="C1458" s="11"/>
      <c r="D1458" s="11"/>
      <c r="E1458" s="12"/>
    </row>
    <row r="1459" hidden="1">
      <c r="A1459" s="5" t="s">
        <v>2526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13">
        <v>45831.0</v>
      </c>
      <c r="B1461" s="6"/>
      <c r="C1461" s="50" t="s">
        <v>2527</v>
      </c>
      <c r="D1461" s="15">
        <v>45838.0</v>
      </c>
      <c r="E1461" s="7"/>
    </row>
    <row r="1462" hidden="1">
      <c r="A1462" s="10"/>
      <c r="B1462" s="11"/>
      <c r="C1462" s="16"/>
      <c r="D1462" s="11"/>
      <c r="E1462" s="12"/>
    </row>
    <row r="1463" hidden="1">
      <c r="A1463" s="51" t="s">
        <v>3211</v>
      </c>
      <c r="B1463" s="7"/>
      <c r="C1463" s="16"/>
      <c r="D1463" s="52" t="s">
        <v>3211</v>
      </c>
      <c r="E1463" s="7"/>
    </row>
    <row r="1464" hidden="1">
      <c r="A1464" s="10"/>
      <c r="B1464" s="12"/>
      <c r="C1464" s="16"/>
      <c r="D1464" s="11"/>
      <c r="E1464" s="12"/>
    </row>
    <row r="1465" hidden="1">
      <c r="A1465" s="19" t="s">
        <v>2528</v>
      </c>
      <c r="B1465" s="6"/>
      <c r="C1465" s="6"/>
      <c r="D1465" s="6"/>
      <c r="E1465" s="7"/>
    </row>
    <row r="1466" hidden="1">
      <c r="A1466" s="20" t="s">
        <v>2529</v>
      </c>
      <c r="B1466" s="21" t="s">
        <v>2530</v>
      </c>
      <c r="C1466" s="22" t="s">
        <v>2531</v>
      </c>
      <c r="D1466" s="21" t="s">
        <v>2532</v>
      </c>
      <c r="E1466" s="23" t="s">
        <v>13</v>
      </c>
    </row>
    <row r="1467" hidden="1">
      <c r="A1467" s="53" t="s">
        <v>2533</v>
      </c>
      <c r="B1467" s="25">
        <v>11205.0</v>
      </c>
      <c r="C1467" s="26">
        <v>11205.0</v>
      </c>
      <c r="D1467" s="27">
        <v>0.0</v>
      </c>
      <c r="E1467" s="48"/>
    </row>
    <row r="1468" hidden="1">
      <c r="A1468" s="53" t="s">
        <v>2535</v>
      </c>
      <c r="B1468" s="29">
        <v>16757.0</v>
      </c>
      <c r="C1468" s="26">
        <v>16757.0</v>
      </c>
      <c r="D1468" s="27">
        <v>0.0</v>
      </c>
      <c r="E1468" s="48"/>
    </row>
    <row r="1469" hidden="1">
      <c r="A1469" s="53" t="s">
        <v>2536</v>
      </c>
      <c r="B1469" s="29">
        <v>300.0</v>
      </c>
      <c r="C1469" s="26">
        <v>300.0</v>
      </c>
      <c r="D1469" s="27">
        <v>0.0</v>
      </c>
      <c r="E1469" s="40"/>
    </row>
    <row r="1470" hidden="1">
      <c r="A1470" s="53" t="s">
        <v>2538</v>
      </c>
      <c r="B1470" s="25">
        <v>0.0</v>
      </c>
      <c r="C1470" s="26"/>
      <c r="D1470" s="27">
        <v>0.0</v>
      </c>
      <c r="E1470" s="48"/>
    </row>
    <row r="1471" hidden="1">
      <c r="A1471" s="31" t="s">
        <v>2540</v>
      </c>
      <c r="B1471" s="29">
        <v>0.0</v>
      </c>
      <c r="C1471" s="26"/>
      <c r="D1471" s="27">
        <v>0.0</v>
      </c>
      <c r="E1471" s="40"/>
    </row>
    <row r="1472" hidden="1">
      <c r="A1472" s="31" t="s">
        <v>2541</v>
      </c>
      <c r="B1472" s="29">
        <v>0.0</v>
      </c>
      <c r="C1472" s="26"/>
      <c r="D1472" s="27">
        <v>0.0</v>
      </c>
      <c r="E1472" s="40"/>
    </row>
    <row r="1473" hidden="1">
      <c r="A1473" s="31" t="s">
        <v>2543</v>
      </c>
      <c r="B1473" s="29">
        <v>0.0</v>
      </c>
      <c r="C1473" s="26"/>
      <c r="D1473" s="27">
        <v>0.0</v>
      </c>
      <c r="E1473" s="28"/>
    </row>
    <row r="1474" hidden="1">
      <c r="A1474" s="31" t="s">
        <v>2545</v>
      </c>
      <c r="B1474" s="29">
        <v>2360.0</v>
      </c>
      <c r="C1474" s="26">
        <v>2240.0</v>
      </c>
      <c r="D1474" s="27">
        <v>-120.0</v>
      </c>
      <c r="E1474" s="28"/>
    </row>
    <row r="1475" hidden="1">
      <c r="A1475" s="54" t="s">
        <v>2546</v>
      </c>
      <c r="B1475" s="29">
        <v>65383.0</v>
      </c>
      <c r="C1475" s="29">
        <v>65383.0</v>
      </c>
      <c r="D1475" s="27">
        <v>0.0</v>
      </c>
      <c r="E1475" s="40"/>
    </row>
    <row r="1476" hidden="1">
      <c r="A1476" s="54" t="s">
        <v>2547</v>
      </c>
      <c r="B1476" s="29">
        <v>31293.0</v>
      </c>
      <c r="C1476" s="55">
        <v>31029.0</v>
      </c>
      <c r="D1476" s="27">
        <v>-264.0</v>
      </c>
      <c r="E1476" s="40"/>
    </row>
    <row r="1477" hidden="1">
      <c r="A1477" s="54" t="s">
        <v>2548</v>
      </c>
      <c r="B1477" s="29">
        <v>40380.0</v>
      </c>
      <c r="C1477" s="55">
        <v>40380.0</v>
      </c>
      <c r="D1477" s="27">
        <v>0.0</v>
      </c>
      <c r="E1477" s="40"/>
    </row>
    <row r="1478" hidden="1">
      <c r="A1478" s="54" t="s">
        <v>2549</v>
      </c>
      <c r="B1478" s="29">
        <v>24361.0</v>
      </c>
      <c r="C1478" s="55">
        <v>24361.0</v>
      </c>
      <c r="D1478" s="27">
        <v>0.0</v>
      </c>
      <c r="E1478" s="40"/>
    </row>
    <row r="1479" hidden="1">
      <c r="A1479" s="54" t="s">
        <v>2551</v>
      </c>
      <c r="B1479" s="29">
        <v>2875.0</v>
      </c>
      <c r="C1479" s="55">
        <v>2875.0</v>
      </c>
      <c r="D1479" s="27">
        <v>0.0</v>
      </c>
      <c r="E1479" s="40"/>
    </row>
    <row r="1480" hidden="1">
      <c r="A1480" s="54" t="s">
        <v>2552</v>
      </c>
      <c r="B1480" s="29">
        <v>0.0</v>
      </c>
      <c r="C1480" s="55">
        <v>0.0</v>
      </c>
      <c r="D1480" s="27">
        <v>0.0</v>
      </c>
      <c r="E1480" s="40"/>
    </row>
    <row r="1481" hidden="1">
      <c r="A1481" s="35" t="s">
        <v>2553</v>
      </c>
      <c r="B1481" s="29">
        <v>194592.0</v>
      </c>
      <c r="C1481" s="55">
        <v>194328.0</v>
      </c>
      <c r="D1481" s="27">
        <v>-264.0</v>
      </c>
      <c r="E1481" s="40"/>
    </row>
    <row r="1482" hidden="1">
      <c r="A1482" s="36" t="s">
        <v>2554</v>
      </c>
      <c r="B1482" s="41">
        <v>322.0</v>
      </c>
      <c r="C1482" s="64">
        <v>202.0</v>
      </c>
      <c r="D1482" s="59">
        <v>-120.0</v>
      </c>
      <c r="E1482" s="44"/>
    </row>
    <row r="1483" hidden="1"/>
    <row r="1484" hidden="1"/>
    <row r="1485" hidden="1">
      <c r="A1485" s="5" t="s">
        <v>3210</v>
      </c>
      <c r="B1485" s="6"/>
      <c r="C1485" s="6"/>
      <c r="D1485" s="6"/>
      <c r="E1485" s="7"/>
    </row>
    <row r="1486" hidden="1">
      <c r="A1486" s="10"/>
      <c r="B1486" s="11"/>
      <c r="C1486" s="11"/>
      <c r="D1486" s="11"/>
      <c r="E1486" s="12"/>
    </row>
    <row r="1487" hidden="1">
      <c r="A1487" s="5" t="s">
        <v>2526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13">
        <v>45839.0</v>
      </c>
      <c r="B1489" s="6"/>
      <c r="C1489" s="50" t="s">
        <v>2527</v>
      </c>
      <c r="D1489" s="15">
        <v>45844.0</v>
      </c>
      <c r="E1489" s="7"/>
    </row>
    <row r="1490" hidden="1">
      <c r="A1490" s="10"/>
      <c r="B1490" s="11"/>
      <c r="C1490" s="16"/>
      <c r="D1490" s="11"/>
      <c r="E1490" s="12"/>
    </row>
    <row r="1491" hidden="1">
      <c r="A1491" s="51" t="s">
        <v>3213</v>
      </c>
      <c r="B1491" s="7"/>
      <c r="C1491" s="16"/>
      <c r="D1491" s="52" t="s">
        <v>3212</v>
      </c>
      <c r="E1491" s="7"/>
    </row>
    <row r="1492" hidden="1">
      <c r="A1492" s="10"/>
      <c r="B1492" s="12"/>
      <c r="C1492" s="16"/>
      <c r="D1492" s="11"/>
      <c r="E1492" s="12"/>
    </row>
    <row r="1493" hidden="1">
      <c r="A1493" s="19" t="s">
        <v>2528</v>
      </c>
      <c r="B1493" s="6"/>
      <c r="C1493" s="6"/>
      <c r="D1493" s="6"/>
      <c r="E1493" s="7"/>
    </row>
    <row r="1494" hidden="1">
      <c r="A1494" s="20" t="s">
        <v>2529</v>
      </c>
      <c r="B1494" s="21" t="s">
        <v>2530</v>
      </c>
      <c r="C1494" s="22" t="s">
        <v>2531</v>
      </c>
      <c r="D1494" s="21" t="s">
        <v>2532</v>
      </c>
      <c r="E1494" s="23" t="s">
        <v>13</v>
      </c>
    </row>
    <row r="1495" hidden="1">
      <c r="A1495" s="53" t="s">
        <v>2533</v>
      </c>
      <c r="B1495" s="25">
        <v>7055.0</v>
      </c>
      <c r="C1495" s="26">
        <v>7055.0</v>
      </c>
      <c r="D1495" s="27">
        <v>0.0</v>
      </c>
      <c r="E1495" s="48"/>
    </row>
    <row r="1496" hidden="1">
      <c r="A1496" s="53" t="s">
        <v>2535</v>
      </c>
      <c r="B1496" s="29">
        <v>16053.0</v>
      </c>
      <c r="C1496" s="26">
        <v>16053.0</v>
      </c>
      <c r="D1496" s="27">
        <v>0.0</v>
      </c>
      <c r="E1496" s="48"/>
    </row>
    <row r="1497" hidden="1">
      <c r="A1497" s="53" t="s">
        <v>2536</v>
      </c>
      <c r="B1497" s="29">
        <v>0.0</v>
      </c>
      <c r="C1497" s="26"/>
      <c r="D1497" s="27">
        <v>0.0</v>
      </c>
      <c r="E1497" s="40"/>
    </row>
    <row r="1498" hidden="1">
      <c r="A1498" s="53" t="s">
        <v>2538</v>
      </c>
      <c r="B1498" s="25">
        <v>0.0</v>
      </c>
      <c r="C1498" s="26"/>
      <c r="D1498" s="27">
        <v>0.0</v>
      </c>
      <c r="E1498" s="48"/>
    </row>
    <row r="1499" hidden="1">
      <c r="A1499" s="31" t="s">
        <v>2540</v>
      </c>
      <c r="B1499" s="29">
        <v>0.0</v>
      </c>
      <c r="C1499" s="26"/>
      <c r="D1499" s="27">
        <v>0.0</v>
      </c>
      <c r="E1499" s="40"/>
    </row>
    <row r="1500" hidden="1">
      <c r="A1500" s="31" t="s">
        <v>2541</v>
      </c>
      <c r="B1500" s="29">
        <v>0.0</v>
      </c>
      <c r="C1500" s="26"/>
      <c r="D1500" s="27">
        <v>0.0</v>
      </c>
      <c r="E1500" s="40"/>
    </row>
    <row r="1501" hidden="1">
      <c r="A1501" s="31" t="s">
        <v>2543</v>
      </c>
      <c r="B1501" s="29">
        <v>0.0</v>
      </c>
      <c r="C1501" s="26"/>
      <c r="D1501" s="27">
        <v>0.0</v>
      </c>
      <c r="E1501" s="28"/>
    </row>
    <row r="1502" hidden="1">
      <c r="A1502" s="31" t="s">
        <v>2545</v>
      </c>
      <c r="B1502" s="29">
        <v>1880.0</v>
      </c>
      <c r="C1502" s="26">
        <v>1880.0</v>
      </c>
      <c r="D1502" s="27">
        <v>0.0</v>
      </c>
      <c r="E1502" s="28"/>
    </row>
    <row r="1503" hidden="1">
      <c r="A1503" s="54" t="s">
        <v>2546</v>
      </c>
      <c r="B1503" s="29">
        <v>55851.0</v>
      </c>
      <c r="C1503" s="29">
        <v>55258.0</v>
      </c>
      <c r="D1503" s="27">
        <v>-593.0</v>
      </c>
      <c r="E1503" s="40"/>
    </row>
    <row r="1504" hidden="1">
      <c r="A1504" s="54" t="s">
        <v>2547</v>
      </c>
      <c r="B1504" s="29">
        <v>20889.0</v>
      </c>
      <c r="C1504" s="55">
        <v>20889.0</v>
      </c>
      <c r="D1504" s="27">
        <v>0.0</v>
      </c>
      <c r="E1504" s="40"/>
    </row>
    <row r="1505" hidden="1">
      <c r="A1505" s="54" t="s">
        <v>2548</v>
      </c>
      <c r="B1505" s="29">
        <v>17529.0</v>
      </c>
      <c r="C1505" s="55">
        <v>17529.0</v>
      </c>
      <c r="D1505" s="27">
        <v>0.0</v>
      </c>
      <c r="E1505" s="40"/>
    </row>
    <row r="1506" hidden="1">
      <c r="A1506" s="54" t="s">
        <v>2549</v>
      </c>
      <c r="B1506" s="29">
        <v>23237.0</v>
      </c>
      <c r="C1506" s="55">
        <v>23237.0</v>
      </c>
      <c r="D1506" s="27">
        <v>0.0</v>
      </c>
      <c r="E1506" s="40"/>
    </row>
    <row r="1507" hidden="1">
      <c r="A1507" s="54" t="s">
        <v>2551</v>
      </c>
      <c r="B1507" s="29">
        <v>0.0</v>
      </c>
      <c r="C1507" s="55">
        <v>0.0</v>
      </c>
      <c r="D1507" s="27">
        <v>0.0</v>
      </c>
      <c r="E1507" s="40"/>
    </row>
    <row r="1508" hidden="1">
      <c r="A1508" s="54" t="s">
        <v>2552</v>
      </c>
      <c r="B1508" s="29">
        <v>0.0</v>
      </c>
      <c r="C1508" s="55">
        <v>0.0</v>
      </c>
      <c r="D1508" s="27">
        <v>0.0</v>
      </c>
      <c r="E1508" s="40"/>
    </row>
    <row r="1509" hidden="1">
      <c r="A1509" s="35" t="s">
        <v>2553</v>
      </c>
      <c r="B1509" s="29">
        <v>142493.0</v>
      </c>
      <c r="C1509" s="55">
        <v>141900.0</v>
      </c>
      <c r="D1509" s="27">
        <v>-593.0</v>
      </c>
      <c r="E1509" s="40"/>
    </row>
    <row r="1510" hidden="1">
      <c r="A1510" s="36" t="s">
        <v>2554</v>
      </c>
      <c r="B1510" s="41">
        <v>1.0</v>
      </c>
      <c r="C1510" s="64">
        <v>1.0</v>
      </c>
      <c r="D1510" s="59">
        <v>0.0</v>
      </c>
      <c r="E1510" s="44"/>
    </row>
    <row r="1511" hidden="1"/>
    <row r="1512" hidden="1"/>
    <row r="1513" hidden="1">
      <c r="A1513" s="5" t="s">
        <v>3210</v>
      </c>
      <c r="B1513" s="6"/>
      <c r="C1513" s="6"/>
      <c r="D1513" s="6"/>
      <c r="E1513" s="7"/>
    </row>
    <row r="1514" hidden="1">
      <c r="A1514" s="10"/>
      <c r="B1514" s="11"/>
      <c r="C1514" s="11"/>
      <c r="D1514" s="11"/>
      <c r="E1514" s="12"/>
    </row>
    <row r="1515" hidden="1">
      <c r="A1515" s="5" t="s">
        <v>2526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13">
        <v>45845.0</v>
      </c>
      <c r="B1517" s="6"/>
      <c r="C1517" s="50" t="s">
        <v>2527</v>
      </c>
      <c r="D1517" s="15">
        <v>45851.0</v>
      </c>
      <c r="E1517" s="7"/>
    </row>
    <row r="1518" hidden="1">
      <c r="A1518" s="10"/>
      <c r="B1518" s="11"/>
      <c r="C1518" s="16"/>
      <c r="D1518" s="11"/>
      <c r="E1518" s="12"/>
    </row>
    <row r="1519" hidden="1">
      <c r="A1519" s="51" t="s">
        <v>3211</v>
      </c>
      <c r="B1519" s="7"/>
      <c r="C1519" s="16"/>
      <c r="D1519" s="52" t="s">
        <v>3212</v>
      </c>
      <c r="E1519" s="7"/>
    </row>
    <row r="1520" hidden="1">
      <c r="A1520" s="10"/>
      <c r="B1520" s="12"/>
      <c r="C1520" s="16"/>
      <c r="D1520" s="11"/>
      <c r="E1520" s="12"/>
    </row>
    <row r="1521" hidden="1">
      <c r="A1521" s="19" t="s">
        <v>2528</v>
      </c>
      <c r="B1521" s="6"/>
      <c r="C1521" s="6"/>
      <c r="D1521" s="6"/>
      <c r="E1521" s="7"/>
    </row>
    <row r="1522" hidden="1">
      <c r="A1522" s="20" t="s">
        <v>2529</v>
      </c>
      <c r="B1522" s="21" t="s">
        <v>2530</v>
      </c>
      <c r="C1522" s="22" t="s">
        <v>2531</v>
      </c>
      <c r="D1522" s="21" t="s">
        <v>2532</v>
      </c>
      <c r="E1522" s="23" t="s">
        <v>13</v>
      </c>
    </row>
    <row r="1523" hidden="1">
      <c r="A1523" s="53" t="s">
        <v>2533</v>
      </c>
      <c r="B1523" s="25">
        <v>3978.0</v>
      </c>
      <c r="C1523" s="26">
        <v>3978.0</v>
      </c>
      <c r="D1523" s="27">
        <v>0.0</v>
      </c>
      <c r="E1523" s="48"/>
    </row>
    <row r="1524" hidden="1">
      <c r="A1524" s="53" t="s">
        <v>2535</v>
      </c>
      <c r="B1524" s="29">
        <v>15736.0</v>
      </c>
      <c r="C1524" s="26">
        <v>15736.0</v>
      </c>
      <c r="D1524" s="27">
        <v>0.0</v>
      </c>
      <c r="E1524" s="48"/>
    </row>
    <row r="1525" hidden="1">
      <c r="A1525" s="53" t="s">
        <v>2536</v>
      </c>
      <c r="B1525" s="29">
        <v>0.0</v>
      </c>
      <c r="C1525" s="26"/>
      <c r="D1525" s="27">
        <v>0.0</v>
      </c>
      <c r="E1525" s="40"/>
    </row>
    <row r="1526" hidden="1">
      <c r="A1526" s="53" t="s">
        <v>2538</v>
      </c>
      <c r="B1526" s="25">
        <v>0.0</v>
      </c>
      <c r="C1526" s="26"/>
      <c r="D1526" s="27">
        <v>0.0</v>
      </c>
      <c r="E1526" s="48"/>
    </row>
    <row r="1527" hidden="1">
      <c r="A1527" s="31" t="s">
        <v>2540</v>
      </c>
      <c r="B1527" s="29">
        <v>0.0</v>
      </c>
      <c r="C1527" s="26"/>
      <c r="D1527" s="27">
        <v>0.0</v>
      </c>
      <c r="E1527" s="40"/>
    </row>
    <row r="1528" hidden="1">
      <c r="A1528" s="31" t="s">
        <v>2541</v>
      </c>
      <c r="B1528" s="29">
        <v>0.0</v>
      </c>
      <c r="C1528" s="26"/>
      <c r="D1528" s="27">
        <v>0.0</v>
      </c>
      <c r="E1528" s="40"/>
    </row>
    <row r="1529" hidden="1">
      <c r="A1529" s="31" t="s">
        <v>2543</v>
      </c>
      <c r="B1529" s="29">
        <v>0.0</v>
      </c>
      <c r="C1529" s="26"/>
      <c r="D1529" s="27">
        <v>0.0</v>
      </c>
      <c r="E1529" s="28"/>
    </row>
    <row r="1530" hidden="1">
      <c r="A1530" s="31" t="s">
        <v>2545</v>
      </c>
      <c r="B1530" s="29">
        <v>1840.0</v>
      </c>
      <c r="C1530" s="26">
        <v>1840.0</v>
      </c>
      <c r="D1530" s="27">
        <v>0.0</v>
      </c>
      <c r="E1530" s="28"/>
    </row>
    <row r="1531" hidden="1">
      <c r="A1531" s="54" t="s">
        <v>2546</v>
      </c>
      <c r="B1531" s="29">
        <v>75119.0</v>
      </c>
      <c r="C1531" s="29">
        <v>75119.0</v>
      </c>
      <c r="D1531" s="27">
        <v>0.0</v>
      </c>
      <c r="E1531" s="40"/>
    </row>
    <row r="1532" hidden="1">
      <c r="A1532" s="54" t="s">
        <v>2547</v>
      </c>
      <c r="B1532" s="29">
        <v>35372.0</v>
      </c>
      <c r="C1532" s="55">
        <v>35043.0</v>
      </c>
      <c r="D1532" s="27">
        <v>-329.0</v>
      </c>
      <c r="E1532" s="40"/>
    </row>
    <row r="1533" hidden="1">
      <c r="A1533" s="54" t="s">
        <v>2548</v>
      </c>
      <c r="B1533" s="29">
        <v>28855.0</v>
      </c>
      <c r="C1533" s="55">
        <v>28855.0</v>
      </c>
      <c r="D1533" s="27">
        <v>0.0</v>
      </c>
      <c r="E1533" s="40"/>
    </row>
    <row r="1534" hidden="1">
      <c r="A1534" s="54" t="s">
        <v>2549</v>
      </c>
      <c r="B1534" s="29">
        <v>21347.0</v>
      </c>
      <c r="C1534" s="55">
        <v>21347.0</v>
      </c>
      <c r="D1534" s="27">
        <v>0.0</v>
      </c>
      <c r="E1534" s="40"/>
    </row>
    <row r="1535" hidden="1">
      <c r="A1535" s="54" t="s">
        <v>2551</v>
      </c>
      <c r="B1535" s="29">
        <v>0.0</v>
      </c>
      <c r="C1535" s="55">
        <v>0.0</v>
      </c>
      <c r="D1535" s="27">
        <v>0.0</v>
      </c>
      <c r="E1535" s="40"/>
    </row>
    <row r="1536" hidden="1">
      <c r="A1536" s="54" t="s">
        <v>2552</v>
      </c>
      <c r="B1536" s="29">
        <v>0.0</v>
      </c>
      <c r="C1536" s="55">
        <v>0.0</v>
      </c>
      <c r="D1536" s="27">
        <v>0.0</v>
      </c>
      <c r="E1536" s="40"/>
    </row>
    <row r="1537" hidden="1">
      <c r="A1537" s="35" t="s">
        <v>2553</v>
      </c>
      <c r="B1537" s="29">
        <v>182243.0</v>
      </c>
      <c r="C1537" s="55">
        <v>181914.0</v>
      </c>
      <c r="D1537" s="27">
        <v>-329.0</v>
      </c>
      <c r="E1537" s="40"/>
    </row>
    <row r="1538" hidden="1">
      <c r="A1538" s="36" t="s">
        <v>2554</v>
      </c>
      <c r="B1538" s="41">
        <v>4.0</v>
      </c>
      <c r="C1538" s="64">
        <v>4.0</v>
      </c>
      <c r="D1538" s="59">
        <v>0.0</v>
      </c>
      <c r="E1538" s="44"/>
    </row>
    <row r="1539" hidden="1"/>
    <row r="1540" hidden="1"/>
    <row r="1541" hidden="1">
      <c r="A1541" s="5" t="s">
        <v>3210</v>
      </c>
      <c r="B1541" s="6"/>
      <c r="C1541" s="6"/>
      <c r="D1541" s="6"/>
      <c r="E1541" s="7"/>
    </row>
    <row r="1542" hidden="1">
      <c r="A1542" s="10"/>
      <c r="B1542" s="11"/>
      <c r="C1542" s="11"/>
      <c r="D1542" s="11"/>
      <c r="E1542" s="12"/>
    </row>
    <row r="1543" hidden="1">
      <c r="A1543" s="5" t="s">
        <v>2526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13">
        <v>45852.0</v>
      </c>
      <c r="B1545" s="6"/>
      <c r="C1545" s="50" t="s">
        <v>2527</v>
      </c>
      <c r="D1545" s="15">
        <v>45858.0</v>
      </c>
      <c r="E1545" s="7"/>
    </row>
    <row r="1546" hidden="1">
      <c r="A1546" s="10"/>
      <c r="B1546" s="11"/>
      <c r="C1546" s="16"/>
      <c r="D1546" s="11"/>
      <c r="E1546" s="12"/>
    </row>
    <row r="1547" hidden="1">
      <c r="A1547" s="51" t="s">
        <v>3211</v>
      </c>
      <c r="B1547" s="7"/>
      <c r="C1547" s="16"/>
      <c r="D1547" s="52" t="s">
        <v>3212</v>
      </c>
      <c r="E1547" s="7"/>
    </row>
    <row r="1548" hidden="1">
      <c r="A1548" s="10"/>
      <c r="B1548" s="12"/>
      <c r="C1548" s="16"/>
      <c r="D1548" s="11"/>
      <c r="E1548" s="12"/>
    </row>
    <row r="1549" hidden="1">
      <c r="A1549" s="19" t="s">
        <v>2528</v>
      </c>
      <c r="B1549" s="6"/>
      <c r="C1549" s="6"/>
      <c r="D1549" s="6"/>
      <c r="E1549" s="7"/>
    </row>
    <row r="1550" hidden="1">
      <c r="A1550" s="20" t="s">
        <v>2529</v>
      </c>
      <c r="B1550" s="21" t="s">
        <v>2530</v>
      </c>
      <c r="C1550" s="22" t="s">
        <v>2531</v>
      </c>
      <c r="D1550" s="21" t="s">
        <v>2532</v>
      </c>
      <c r="E1550" s="23" t="s">
        <v>13</v>
      </c>
    </row>
    <row r="1551" hidden="1">
      <c r="A1551" s="53" t="s">
        <v>2533</v>
      </c>
      <c r="B1551" s="25">
        <v>8448.0</v>
      </c>
      <c r="C1551" s="26">
        <v>8448.0</v>
      </c>
      <c r="D1551" s="27">
        <v>0.0</v>
      </c>
      <c r="E1551" s="48"/>
    </row>
    <row r="1552" hidden="1">
      <c r="A1552" s="53" t="s">
        <v>2535</v>
      </c>
      <c r="B1552" s="29">
        <v>16965.0</v>
      </c>
      <c r="C1552" s="26">
        <v>16965.0</v>
      </c>
      <c r="D1552" s="27">
        <v>0.0</v>
      </c>
      <c r="E1552" s="48"/>
    </row>
    <row r="1553" hidden="1">
      <c r="A1553" s="53" t="s">
        <v>2536</v>
      </c>
      <c r="B1553" s="29">
        <v>450.0</v>
      </c>
      <c r="C1553" s="26">
        <v>450.0</v>
      </c>
      <c r="D1553" s="27">
        <v>0.0</v>
      </c>
      <c r="E1553" s="40"/>
    </row>
    <row r="1554" hidden="1">
      <c r="A1554" s="53" t="s">
        <v>2538</v>
      </c>
      <c r="B1554" s="25">
        <v>0.0</v>
      </c>
      <c r="C1554" s="26"/>
      <c r="D1554" s="27">
        <v>0.0</v>
      </c>
      <c r="E1554" s="48"/>
    </row>
    <row r="1555" hidden="1">
      <c r="A1555" s="31" t="s">
        <v>2540</v>
      </c>
      <c r="B1555" s="29">
        <v>0.0</v>
      </c>
      <c r="C1555" s="26"/>
      <c r="D1555" s="27">
        <v>0.0</v>
      </c>
      <c r="E1555" s="40"/>
    </row>
    <row r="1556" hidden="1">
      <c r="A1556" s="31" t="s">
        <v>2541</v>
      </c>
      <c r="B1556" s="29">
        <v>0.0</v>
      </c>
      <c r="C1556" s="26"/>
      <c r="D1556" s="27">
        <v>0.0</v>
      </c>
      <c r="E1556" s="40"/>
    </row>
    <row r="1557" hidden="1">
      <c r="A1557" s="31" t="s">
        <v>2543</v>
      </c>
      <c r="B1557" s="29">
        <v>0.0</v>
      </c>
      <c r="C1557" s="26"/>
      <c r="D1557" s="27">
        <v>0.0</v>
      </c>
      <c r="E1557" s="28"/>
    </row>
    <row r="1558" hidden="1">
      <c r="A1558" s="31" t="s">
        <v>2545</v>
      </c>
      <c r="B1558" s="29">
        <v>2000.0</v>
      </c>
      <c r="C1558" s="26">
        <v>2040.0</v>
      </c>
      <c r="D1558" s="27">
        <v>40.0</v>
      </c>
      <c r="E1558" s="28"/>
    </row>
    <row r="1559" hidden="1">
      <c r="A1559" s="54" t="s">
        <v>2546</v>
      </c>
      <c r="B1559" s="29">
        <v>72458.0</v>
      </c>
      <c r="C1559" s="29">
        <v>75119.0</v>
      </c>
      <c r="D1559" s="27">
        <v>2661.0</v>
      </c>
      <c r="E1559" s="40"/>
    </row>
    <row r="1560" hidden="1">
      <c r="A1560" s="54" t="s">
        <v>2547</v>
      </c>
      <c r="B1560" s="29">
        <v>30307.0</v>
      </c>
      <c r="C1560" s="55">
        <v>35043.0</v>
      </c>
      <c r="D1560" s="27">
        <v>4736.0</v>
      </c>
      <c r="E1560" s="40"/>
    </row>
    <row r="1561" hidden="1">
      <c r="A1561" s="54" t="s">
        <v>2548</v>
      </c>
      <c r="B1561" s="29">
        <v>32447.0</v>
      </c>
      <c r="C1561" s="55">
        <v>28855.0</v>
      </c>
      <c r="D1561" s="27">
        <v>-3592.0</v>
      </c>
      <c r="E1561" s="40"/>
    </row>
    <row r="1562" hidden="1">
      <c r="A1562" s="54" t="s">
        <v>2549</v>
      </c>
      <c r="B1562" s="29">
        <v>23846.0</v>
      </c>
      <c r="C1562" s="55">
        <v>21347.0</v>
      </c>
      <c r="D1562" s="27">
        <v>-2499.0</v>
      </c>
      <c r="E1562" s="40"/>
    </row>
    <row r="1563" hidden="1">
      <c r="A1563" s="54" t="s">
        <v>2551</v>
      </c>
      <c r="B1563" s="29">
        <v>0.0</v>
      </c>
      <c r="C1563" s="55">
        <v>0.0</v>
      </c>
      <c r="D1563" s="27">
        <v>0.0</v>
      </c>
      <c r="E1563" s="40"/>
    </row>
    <row r="1564" hidden="1">
      <c r="A1564" s="54" t="s">
        <v>2552</v>
      </c>
      <c r="B1564" s="29">
        <v>0.0</v>
      </c>
      <c r="C1564" s="55">
        <v>0.0</v>
      </c>
      <c r="D1564" s="27">
        <v>0.0</v>
      </c>
      <c r="E1564" s="40"/>
    </row>
    <row r="1565" hidden="1">
      <c r="A1565" s="35" t="s">
        <v>2553</v>
      </c>
      <c r="B1565" s="29">
        <v>186895.8</v>
      </c>
      <c r="C1565" s="55">
        <v>181914.0</v>
      </c>
      <c r="D1565" s="27">
        <v>-4981.799999999988</v>
      </c>
      <c r="E1565" s="40"/>
    </row>
    <row r="1566" hidden="1">
      <c r="A1566" s="36" t="s">
        <v>2554</v>
      </c>
      <c r="B1566" s="41">
        <v>25.200000000000728</v>
      </c>
      <c r="C1566" s="64">
        <v>6353.0</v>
      </c>
      <c r="D1566" s="59">
        <v>6327.799999999999</v>
      </c>
      <c r="E1566" s="44"/>
    </row>
    <row r="1567" hidden="1"/>
    <row r="1568" hidden="1"/>
    <row r="1569" hidden="1">
      <c r="A1569" s="5" t="s">
        <v>3210</v>
      </c>
      <c r="B1569" s="6"/>
      <c r="C1569" s="6"/>
      <c r="D1569" s="6"/>
      <c r="E1569" s="7"/>
    </row>
    <row r="1570" hidden="1">
      <c r="A1570" s="10"/>
      <c r="B1570" s="11"/>
      <c r="C1570" s="11"/>
      <c r="D1570" s="11"/>
      <c r="E1570" s="12"/>
    </row>
    <row r="1571" hidden="1">
      <c r="A1571" s="5" t="s">
        <v>2526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13">
        <v>45859.0</v>
      </c>
      <c r="B1573" s="6"/>
      <c r="C1573" s="50" t="s">
        <v>2527</v>
      </c>
      <c r="D1573" s="15">
        <v>45865.0</v>
      </c>
      <c r="E1573" s="7"/>
    </row>
    <row r="1574" hidden="1">
      <c r="A1574" s="10"/>
      <c r="B1574" s="11"/>
      <c r="C1574" s="16"/>
      <c r="D1574" s="11"/>
      <c r="E1574" s="12"/>
    </row>
    <row r="1575" hidden="1">
      <c r="A1575" s="51" t="s">
        <v>3211</v>
      </c>
      <c r="B1575" s="7"/>
      <c r="C1575" s="16"/>
      <c r="D1575" s="52" t="s">
        <v>3212</v>
      </c>
      <c r="E1575" s="7"/>
    </row>
    <row r="1576" hidden="1">
      <c r="A1576" s="10"/>
      <c r="B1576" s="12"/>
      <c r="C1576" s="16"/>
      <c r="D1576" s="11"/>
      <c r="E1576" s="12"/>
    </row>
    <row r="1577" hidden="1">
      <c r="A1577" s="19" t="s">
        <v>2528</v>
      </c>
      <c r="B1577" s="6"/>
      <c r="C1577" s="6"/>
      <c r="D1577" s="6"/>
      <c r="E1577" s="7"/>
    </row>
    <row r="1578" hidden="1">
      <c r="A1578" s="20" t="s">
        <v>2529</v>
      </c>
      <c r="B1578" s="21" t="s">
        <v>2530</v>
      </c>
      <c r="C1578" s="22" t="s">
        <v>2531</v>
      </c>
      <c r="D1578" s="21" t="s">
        <v>2532</v>
      </c>
      <c r="E1578" s="23" t="s">
        <v>13</v>
      </c>
    </row>
    <row r="1579" hidden="1">
      <c r="A1579" s="53" t="s">
        <v>2533</v>
      </c>
      <c r="B1579" s="25">
        <v>5872.0</v>
      </c>
      <c r="C1579" s="26">
        <v>5872.0</v>
      </c>
      <c r="D1579" s="27">
        <v>0.0</v>
      </c>
      <c r="E1579" s="48"/>
    </row>
    <row r="1580" hidden="1">
      <c r="A1580" s="53" t="s">
        <v>2535</v>
      </c>
      <c r="B1580" s="29">
        <v>15837.0</v>
      </c>
      <c r="C1580" s="26">
        <v>15368.0</v>
      </c>
      <c r="D1580" s="27">
        <v>-469.0</v>
      </c>
      <c r="E1580" s="48"/>
    </row>
    <row r="1581" hidden="1">
      <c r="A1581" s="53" t="s">
        <v>2536</v>
      </c>
      <c r="B1581" s="29">
        <v>0.0</v>
      </c>
      <c r="C1581" s="26"/>
      <c r="D1581" s="27">
        <v>0.0</v>
      </c>
      <c r="E1581" s="40"/>
    </row>
    <row r="1582" hidden="1">
      <c r="A1582" s="53" t="s">
        <v>2538</v>
      </c>
      <c r="B1582" s="25">
        <v>0.0</v>
      </c>
      <c r="C1582" s="26"/>
      <c r="D1582" s="27">
        <v>0.0</v>
      </c>
      <c r="E1582" s="48"/>
    </row>
    <row r="1583" hidden="1">
      <c r="A1583" s="31" t="s">
        <v>2540</v>
      </c>
      <c r="B1583" s="29">
        <v>0.0</v>
      </c>
      <c r="C1583" s="26"/>
      <c r="D1583" s="27">
        <v>0.0</v>
      </c>
      <c r="E1583" s="40"/>
    </row>
    <row r="1584" hidden="1">
      <c r="A1584" s="31" t="s">
        <v>2541</v>
      </c>
      <c r="B1584" s="29">
        <v>0.0</v>
      </c>
      <c r="C1584" s="26"/>
      <c r="D1584" s="27">
        <v>0.0</v>
      </c>
      <c r="E1584" s="40"/>
    </row>
    <row r="1585" hidden="1">
      <c r="A1585" s="31" t="s">
        <v>2543</v>
      </c>
      <c r="B1585" s="29">
        <v>0.0</v>
      </c>
      <c r="C1585" s="26"/>
      <c r="D1585" s="27">
        <v>0.0</v>
      </c>
      <c r="E1585" s="28"/>
    </row>
    <row r="1586" hidden="1">
      <c r="A1586" s="31" t="s">
        <v>2545</v>
      </c>
      <c r="B1586" s="29">
        <v>1880.0</v>
      </c>
      <c r="C1586" s="26">
        <v>1600.0</v>
      </c>
      <c r="D1586" s="27">
        <v>-280.0</v>
      </c>
      <c r="E1586" s="28"/>
    </row>
    <row r="1587" hidden="1">
      <c r="A1587" s="54" t="s">
        <v>2546</v>
      </c>
      <c r="B1587" s="29">
        <v>66450.0</v>
      </c>
      <c r="C1587" s="29">
        <v>66450.0</v>
      </c>
      <c r="D1587" s="27">
        <v>0.0</v>
      </c>
      <c r="E1587" s="40"/>
    </row>
    <row r="1588" hidden="1">
      <c r="A1588" s="54" t="s">
        <v>2547</v>
      </c>
      <c r="B1588" s="29">
        <v>23341.0</v>
      </c>
      <c r="C1588" s="55">
        <v>23341.0</v>
      </c>
      <c r="D1588" s="27">
        <v>0.0</v>
      </c>
      <c r="E1588" s="40"/>
    </row>
    <row r="1589" hidden="1">
      <c r="A1589" s="54" t="s">
        <v>2548</v>
      </c>
      <c r="B1589" s="29">
        <v>36716.0</v>
      </c>
      <c r="C1589" s="55">
        <v>36716.0</v>
      </c>
      <c r="D1589" s="27">
        <v>0.0</v>
      </c>
      <c r="E1589" s="40"/>
    </row>
    <row r="1590" hidden="1">
      <c r="A1590" s="54" t="s">
        <v>2549</v>
      </c>
      <c r="B1590" s="29">
        <v>20753.0</v>
      </c>
      <c r="C1590" s="55">
        <v>20753.0</v>
      </c>
      <c r="D1590" s="27">
        <v>0.0</v>
      </c>
      <c r="E1590" s="40"/>
    </row>
    <row r="1591" hidden="1">
      <c r="A1591" s="54" t="s">
        <v>2551</v>
      </c>
      <c r="B1591" s="29">
        <v>0.0</v>
      </c>
      <c r="C1591" s="55">
        <v>0.0</v>
      </c>
      <c r="D1591" s="27">
        <v>0.0</v>
      </c>
      <c r="E1591" s="40"/>
    </row>
    <row r="1592" hidden="1">
      <c r="A1592" s="54" t="s">
        <v>2552</v>
      </c>
      <c r="B1592" s="29">
        <v>0.0</v>
      </c>
      <c r="C1592" s="55">
        <v>0.0</v>
      </c>
      <c r="D1592" s="27">
        <v>0.0</v>
      </c>
      <c r="E1592" s="40"/>
    </row>
    <row r="1593" hidden="1">
      <c r="A1593" s="35" t="s">
        <v>2553</v>
      </c>
      <c r="B1593" s="29">
        <v>170817.5</v>
      </c>
      <c r="C1593" s="55">
        <v>170817.5</v>
      </c>
      <c r="D1593" s="27">
        <v>0.0</v>
      </c>
      <c r="E1593" s="40"/>
    </row>
    <row r="1594" hidden="1">
      <c r="A1594" s="36" t="s">
        <v>2554</v>
      </c>
      <c r="B1594" s="41">
        <v>31.5</v>
      </c>
      <c r="C1594" s="64">
        <v>-717.5</v>
      </c>
      <c r="D1594" s="59">
        <v>-749.0</v>
      </c>
      <c r="E1594" s="44"/>
    </row>
    <row r="1595" hidden="1"/>
    <row r="1596" hidden="1"/>
    <row r="1597" hidden="1">
      <c r="A1597" s="5" t="s">
        <v>3210</v>
      </c>
      <c r="B1597" s="6"/>
      <c r="C1597" s="6"/>
      <c r="D1597" s="6"/>
      <c r="E1597" s="7"/>
    </row>
    <row r="1598" hidden="1">
      <c r="A1598" s="10"/>
      <c r="B1598" s="11"/>
      <c r="C1598" s="11"/>
      <c r="D1598" s="11"/>
      <c r="E1598" s="12"/>
    </row>
    <row r="1599" hidden="1">
      <c r="A1599" s="5" t="s">
        <v>2526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13">
        <v>45866.0</v>
      </c>
      <c r="B1601" s="6"/>
      <c r="C1601" s="50" t="s">
        <v>2527</v>
      </c>
      <c r="D1601" s="15">
        <v>45869.0</v>
      </c>
      <c r="E1601" s="7"/>
    </row>
    <row r="1602" hidden="1">
      <c r="A1602" s="10"/>
      <c r="B1602" s="11"/>
      <c r="C1602" s="16"/>
      <c r="D1602" s="11"/>
      <c r="E1602" s="12"/>
    </row>
    <row r="1603" hidden="1">
      <c r="A1603" s="51" t="s">
        <v>3211</v>
      </c>
      <c r="B1603" s="7"/>
      <c r="C1603" s="16"/>
      <c r="D1603" s="52" t="s">
        <v>3267</v>
      </c>
      <c r="E1603" s="7"/>
    </row>
    <row r="1604" hidden="1">
      <c r="A1604" s="10"/>
      <c r="B1604" s="12"/>
      <c r="C1604" s="16"/>
      <c r="D1604" s="11"/>
      <c r="E1604" s="12"/>
    </row>
    <row r="1605" hidden="1">
      <c r="A1605" s="19" t="s">
        <v>2528</v>
      </c>
      <c r="B1605" s="6"/>
      <c r="C1605" s="6"/>
      <c r="D1605" s="6"/>
      <c r="E1605" s="7"/>
    </row>
    <row r="1606" hidden="1">
      <c r="A1606" s="20" t="s">
        <v>2529</v>
      </c>
      <c r="B1606" s="21" t="s">
        <v>2530</v>
      </c>
      <c r="C1606" s="22" t="s">
        <v>2531</v>
      </c>
      <c r="D1606" s="21" t="s">
        <v>2532</v>
      </c>
      <c r="E1606" s="23" t="s">
        <v>13</v>
      </c>
    </row>
    <row r="1607" hidden="1">
      <c r="A1607" s="53" t="s">
        <v>2533</v>
      </c>
      <c r="B1607" s="25">
        <v>1113.0</v>
      </c>
      <c r="C1607" s="26">
        <v>1113.0</v>
      </c>
      <c r="D1607" s="27">
        <v>0.0</v>
      </c>
      <c r="E1607" s="48"/>
    </row>
    <row r="1608" hidden="1">
      <c r="A1608" s="53" t="s">
        <v>2535</v>
      </c>
      <c r="B1608" s="29">
        <v>5999.0</v>
      </c>
      <c r="C1608" s="26">
        <v>5999.0</v>
      </c>
      <c r="D1608" s="27">
        <v>0.0</v>
      </c>
      <c r="E1608" s="48"/>
    </row>
    <row r="1609" hidden="1">
      <c r="A1609" s="53" t="s">
        <v>2536</v>
      </c>
      <c r="B1609" s="29">
        <v>0.0</v>
      </c>
      <c r="C1609" s="26"/>
      <c r="D1609" s="27">
        <v>0.0</v>
      </c>
      <c r="E1609" s="40"/>
    </row>
    <row r="1610" hidden="1">
      <c r="A1610" s="53" t="s">
        <v>2538</v>
      </c>
      <c r="B1610" s="25">
        <v>0.0</v>
      </c>
      <c r="C1610" s="26"/>
      <c r="D1610" s="27">
        <v>0.0</v>
      </c>
      <c r="E1610" s="48"/>
    </row>
    <row r="1611" hidden="1">
      <c r="A1611" s="31" t="s">
        <v>2540</v>
      </c>
      <c r="B1611" s="29">
        <v>0.0</v>
      </c>
      <c r="C1611" s="26"/>
      <c r="D1611" s="27">
        <v>0.0</v>
      </c>
      <c r="E1611" s="40"/>
    </row>
    <row r="1612" hidden="1">
      <c r="A1612" s="31" t="s">
        <v>2541</v>
      </c>
      <c r="B1612" s="29">
        <v>0.0</v>
      </c>
      <c r="C1612" s="26"/>
      <c r="D1612" s="27">
        <v>0.0</v>
      </c>
      <c r="E1612" s="40"/>
    </row>
    <row r="1613" hidden="1">
      <c r="A1613" s="31" t="s">
        <v>2543</v>
      </c>
      <c r="B1613" s="29">
        <v>0.0</v>
      </c>
      <c r="C1613" s="26"/>
      <c r="D1613" s="27">
        <v>0.0</v>
      </c>
      <c r="E1613" s="28"/>
    </row>
    <row r="1614" hidden="1">
      <c r="A1614" s="31" t="s">
        <v>2545</v>
      </c>
      <c r="B1614" s="29">
        <v>960.0</v>
      </c>
      <c r="C1614" s="26">
        <v>960.0</v>
      </c>
      <c r="D1614" s="27">
        <v>0.0</v>
      </c>
      <c r="E1614" s="28"/>
    </row>
    <row r="1615" hidden="1">
      <c r="A1615" s="54" t="s">
        <v>2546</v>
      </c>
      <c r="B1615" s="29">
        <v>26691.0</v>
      </c>
      <c r="C1615" s="29">
        <v>27055.0</v>
      </c>
      <c r="D1615" s="27">
        <v>364.0</v>
      </c>
      <c r="E1615" s="40"/>
    </row>
    <row r="1616" hidden="1">
      <c r="A1616" s="54" t="s">
        <v>2547</v>
      </c>
      <c r="B1616" s="29">
        <v>10784.0</v>
      </c>
      <c r="C1616" s="55">
        <v>10784.0</v>
      </c>
      <c r="D1616" s="27">
        <v>0.0</v>
      </c>
      <c r="E1616" s="40"/>
    </row>
    <row r="1617" hidden="1">
      <c r="A1617" s="54" t="s">
        <v>2548</v>
      </c>
      <c r="B1617" s="29">
        <v>22435.0</v>
      </c>
      <c r="C1617" s="55">
        <v>22435.0</v>
      </c>
      <c r="D1617" s="27">
        <v>0.0</v>
      </c>
      <c r="E1617" s="40"/>
    </row>
    <row r="1618" hidden="1">
      <c r="A1618" s="54" t="s">
        <v>2549</v>
      </c>
      <c r="B1618" s="29">
        <v>14651.0</v>
      </c>
      <c r="C1618" s="55">
        <v>14651.0</v>
      </c>
      <c r="D1618" s="27">
        <v>0.0</v>
      </c>
      <c r="E1618" s="40"/>
    </row>
    <row r="1619" hidden="1">
      <c r="A1619" s="54" t="s">
        <v>2551</v>
      </c>
      <c r="B1619" s="29">
        <v>0.0</v>
      </c>
      <c r="C1619" s="55">
        <v>0.0</v>
      </c>
      <c r="D1619" s="27">
        <v>0.0</v>
      </c>
      <c r="E1619" s="40"/>
    </row>
    <row r="1620" hidden="1">
      <c r="A1620" s="54" t="s">
        <v>2552</v>
      </c>
      <c r="B1620" s="29">
        <v>0.0</v>
      </c>
      <c r="C1620" s="55">
        <v>0.0</v>
      </c>
      <c r="D1620" s="27">
        <v>0.0</v>
      </c>
      <c r="E1620" s="40"/>
    </row>
    <row r="1621" hidden="1">
      <c r="A1621" s="35" t="s">
        <v>2553</v>
      </c>
      <c r="B1621" s="29">
        <v>82632.5</v>
      </c>
      <c r="C1621" s="55">
        <v>82996.5</v>
      </c>
      <c r="D1621" s="27">
        <v>364.0</v>
      </c>
      <c r="E1621" s="40"/>
    </row>
    <row r="1622" hidden="1">
      <c r="A1622" s="36" t="s">
        <v>2554</v>
      </c>
      <c r="B1622" s="41">
        <v>0.5</v>
      </c>
      <c r="C1622" s="64">
        <v>0.5</v>
      </c>
      <c r="D1622" s="59">
        <v>0.0</v>
      </c>
      <c r="E1622" s="44"/>
    </row>
    <row r="1623" hidden="1"/>
    <row r="1624" hidden="1"/>
    <row r="1625" hidden="1">
      <c r="A1625" s="5" t="s">
        <v>3210</v>
      </c>
      <c r="B1625" s="6"/>
      <c r="C1625" s="6"/>
      <c r="D1625" s="6"/>
      <c r="E1625" s="7"/>
    </row>
    <row r="1626" hidden="1">
      <c r="A1626" s="10"/>
      <c r="B1626" s="11"/>
      <c r="C1626" s="11"/>
      <c r="D1626" s="11"/>
      <c r="E1626" s="12"/>
    </row>
    <row r="1627" hidden="1">
      <c r="A1627" s="5" t="s">
        <v>2526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13">
        <v>45870.0</v>
      </c>
      <c r="B1629" s="6"/>
      <c r="C1629" s="50" t="s">
        <v>2527</v>
      </c>
      <c r="D1629" s="15">
        <v>45872.0</v>
      </c>
      <c r="E1629" s="7"/>
    </row>
    <row r="1630" hidden="1">
      <c r="A1630" s="10"/>
      <c r="B1630" s="11"/>
      <c r="C1630" s="16"/>
      <c r="D1630" s="11"/>
      <c r="E1630" s="12"/>
    </row>
    <row r="1631" hidden="1">
      <c r="A1631" s="51" t="s">
        <v>3218</v>
      </c>
      <c r="B1631" s="7"/>
      <c r="C1631" s="16"/>
      <c r="D1631" s="52" t="s">
        <v>3212</v>
      </c>
      <c r="E1631" s="7"/>
    </row>
    <row r="1632" hidden="1">
      <c r="A1632" s="10"/>
      <c r="B1632" s="12"/>
      <c r="C1632" s="16"/>
      <c r="D1632" s="11"/>
      <c r="E1632" s="12"/>
    </row>
    <row r="1633" hidden="1">
      <c r="A1633" s="19" t="s">
        <v>2528</v>
      </c>
      <c r="B1633" s="6"/>
      <c r="C1633" s="6"/>
      <c r="D1633" s="6"/>
      <c r="E1633" s="7"/>
    </row>
    <row r="1634" hidden="1">
      <c r="A1634" s="20" t="s">
        <v>2529</v>
      </c>
      <c r="B1634" s="21" t="s">
        <v>2530</v>
      </c>
      <c r="C1634" s="22" t="s">
        <v>2531</v>
      </c>
      <c r="D1634" s="21" t="s">
        <v>2532</v>
      </c>
      <c r="E1634" s="23" t="s">
        <v>13</v>
      </c>
    </row>
    <row r="1635" hidden="1">
      <c r="A1635" s="53" t="s">
        <v>2533</v>
      </c>
      <c r="B1635" s="25">
        <v>3376.0</v>
      </c>
      <c r="C1635" s="26">
        <v>3376.0</v>
      </c>
      <c r="D1635" s="27">
        <v>0.0</v>
      </c>
      <c r="E1635" s="48"/>
    </row>
    <row r="1636" hidden="1">
      <c r="A1636" s="53" t="s">
        <v>2535</v>
      </c>
      <c r="B1636" s="29">
        <v>7720.0</v>
      </c>
      <c r="C1636" s="26">
        <v>7720.0</v>
      </c>
      <c r="D1636" s="27">
        <v>0.0</v>
      </c>
      <c r="E1636" s="48"/>
    </row>
    <row r="1637" hidden="1">
      <c r="A1637" s="53" t="s">
        <v>2536</v>
      </c>
      <c r="B1637" s="29">
        <v>420.0</v>
      </c>
      <c r="C1637" s="26">
        <v>420.0</v>
      </c>
      <c r="D1637" s="27">
        <v>0.0</v>
      </c>
      <c r="E1637" s="40"/>
    </row>
    <row r="1638" hidden="1">
      <c r="A1638" s="53" t="s">
        <v>2538</v>
      </c>
      <c r="B1638" s="25">
        <v>0.0</v>
      </c>
      <c r="C1638" s="26"/>
      <c r="D1638" s="27">
        <v>0.0</v>
      </c>
      <c r="E1638" s="48"/>
    </row>
    <row r="1639" hidden="1">
      <c r="A1639" s="31" t="s">
        <v>2540</v>
      </c>
      <c r="B1639" s="29">
        <v>0.0</v>
      </c>
      <c r="C1639" s="26"/>
      <c r="D1639" s="27">
        <v>0.0</v>
      </c>
      <c r="E1639" s="40"/>
    </row>
    <row r="1640" hidden="1">
      <c r="A1640" s="31" t="s">
        <v>2541</v>
      </c>
      <c r="B1640" s="29">
        <v>0.0</v>
      </c>
      <c r="C1640" s="26"/>
      <c r="D1640" s="27">
        <v>0.0</v>
      </c>
      <c r="E1640" s="40"/>
    </row>
    <row r="1641" hidden="1">
      <c r="A1641" s="31" t="s">
        <v>2543</v>
      </c>
      <c r="B1641" s="29">
        <v>0.0</v>
      </c>
      <c r="C1641" s="26"/>
      <c r="D1641" s="27">
        <v>0.0</v>
      </c>
      <c r="E1641" s="28"/>
    </row>
    <row r="1642" hidden="1">
      <c r="A1642" s="31" t="s">
        <v>2545</v>
      </c>
      <c r="B1642" s="29">
        <v>1000.0</v>
      </c>
      <c r="C1642" s="26">
        <v>1000.0</v>
      </c>
      <c r="D1642" s="27">
        <v>0.0</v>
      </c>
      <c r="E1642" s="28"/>
    </row>
    <row r="1643" hidden="1">
      <c r="A1643" s="54" t="s">
        <v>2546</v>
      </c>
      <c r="B1643" s="29">
        <v>34828.0</v>
      </c>
      <c r="C1643" s="29">
        <v>34828.0</v>
      </c>
      <c r="D1643" s="27">
        <v>0.0</v>
      </c>
      <c r="E1643" s="40"/>
    </row>
    <row r="1644" hidden="1">
      <c r="A1644" s="54" t="s">
        <v>2547</v>
      </c>
      <c r="B1644" s="29">
        <v>12257.0</v>
      </c>
      <c r="C1644" s="55">
        <v>12257.0</v>
      </c>
      <c r="D1644" s="27">
        <v>0.0</v>
      </c>
      <c r="E1644" s="40"/>
    </row>
    <row r="1645" hidden="1">
      <c r="A1645" s="54" t="s">
        <v>2548</v>
      </c>
      <c r="B1645" s="29">
        <v>14983.0</v>
      </c>
      <c r="C1645" s="55">
        <v>14983.0</v>
      </c>
      <c r="D1645" s="27">
        <v>0.0</v>
      </c>
      <c r="E1645" s="40"/>
    </row>
    <row r="1646" hidden="1">
      <c r="A1646" s="54" t="s">
        <v>2549</v>
      </c>
      <c r="B1646" s="29">
        <v>13407.0</v>
      </c>
      <c r="C1646" s="55">
        <v>13407.0</v>
      </c>
      <c r="D1646" s="27">
        <v>0.0</v>
      </c>
      <c r="E1646" s="40"/>
    </row>
    <row r="1647" hidden="1">
      <c r="A1647" s="54" t="s">
        <v>2551</v>
      </c>
      <c r="B1647" s="29">
        <v>1313.0</v>
      </c>
      <c r="C1647" s="55">
        <v>1313.0</v>
      </c>
      <c r="D1647" s="27">
        <v>0.0</v>
      </c>
      <c r="E1647" s="40"/>
    </row>
    <row r="1648" hidden="1">
      <c r="A1648" s="54" t="s">
        <v>2552</v>
      </c>
      <c r="B1648" s="29">
        <v>0.0</v>
      </c>
      <c r="C1648" s="55">
        <v>0.0</v>
      </c>
      <c r="D1648" s="27">
        <v>0.0</v>
      </c>
      <c r="E1648" s="40"/>
    </row>
    <row r="1649" hidden="1">
      <c r="A1649" s="35" t="s">
        <v>2553</v>
      </c>
      <c r="B1649" s="29">
        <v>89304.0</v>
      </c>
      <c r="C1649" s="55">
        <v>89304.0</v>
      </c>
      <c r="D1649" s="27">
        <v>0.0</v>
      </c>
      <c r="E1649" s="40"/>
    </row>
    <row r="1650" hidden="1">
      <c r="A1650" s="36" t="s">
        <v>2554</v>
      </c>
      <c r="B1650" s="41">
        <v>0.0</v>
      </c>
      <c r="C1650" s="64">
        <v>0.0</v>
      </c>
      <c r="D1650" s="59">
        <v>0.0</v>
      </c>
      <c r="E1650" s="44"/>
    </row>
    <row r="1651" hidden="1"/>
    <row r="1652" hidden="1"/>
    <row r="1653" hidden="1">
      <c r="A1653" s="5" t="s">
        <v>3210</v>
      </c>
      <c r="B1653" s="6"/>
      <c r="C1653" s="6"/>
      <c r="D1653" s="6"/>
      <c r="E1653" s="7"/>
    </row>
    <row r="1654" hidden="1">
      <c r="A1654" s="10"/>
      <c r="B1654" s="11"/>
      <c r="C1654" s="11"/>
      <c r="D1654" s="11"/>
      <c r="E1654" s="12"/>
    </row>
    <row r="1655" hidden="1">
      <c r="A1655" s="5" t="s">
        <v>2526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13">
        <v>45873.0</v>
      </c>
      <c r="B1657" s="6"/>
      <c r="C1657" s="50" t="s">
        <v>2527</v>
      </c>
      <c r="D1657" s="15">
        <v>45879.0</v>
      </c>
      <c r="E1657" s="7"/>
    </row>
    <row r="1658" hidden="1">
      <c r="A1658" s="10"/>
      <c r="B1658" s="11"/>
      <c r="C1658" s="16"/>
      <c r="D1658" s="11"/>
      <c r="E1658" s="12"/>
    </row>
    <row r="1659" hidden="1">
      <c r="A1659" s="51" t="s">
        <v>3211</v>
      </c>
      <c r="B1659" s="7"/>
      <c r="C1659" s="16"/>
      <c r="D1659" s="52" t="s">
        <v>3212</v>
      </c>
      <c r="E1659" s="7"/>
    </row>
    <row r="1660" hidden="1">
      <c r="A1660" s="10"/>
      <c r="B1660" s="12"/>
      <c r="C1660" s="16"/>
      <c r="D1660" s="11"/>
      <c r="E1660" s="12"/>
    </row>
    <row r="1661" hidden="1">
      <c r="A1661" s="19" t="s">
        <v>2528</v>
      </c>
      <c r="B1661" s="6"/>
      <c r="C1661" s="6"/>
      <c r="D1661" s="6"/>
      <c r="E1661" s="7"/>
    </row>
    <row r="1662" hidden="1">
      <c r="A1662" s="20" t="s">
        <v>2529</v>
      </c>
      <c r="B1662" s="21" t="s">
        <v>2530</v>
      </c>
      <c r="C1662" s="22" t="s">
        <v>2531</v>
      </c>
      <c r="D1662" s="21" t="s">
        <v>2532</v>
      </c>
      <c r="E1662" s="23" t="s">
        <v>13</v>
      </c>
    </row>
    <row r="1663" hidden="1">
      <c r="A1663" s="53" t="s">
        <v>2533</v>
      </c>
      <c r="B1663" s="25">
        <v>9185.0</v>
      </c>
      <c r="C1663" s="26">
        <v>7276.0</v>
      </c>
      <c r="D1663" s="27">
        <v>-1909.0</v>
      </c>
      <c r="E1663" s="48"/>
    </row>
    <row r="1664" hidden="1">
      <c r="A1664" s="53" t="s">
        <v>2535</v>
      </c>
      <c r="B1664" s="29">
        <v>15635.0</v>
      </c>
      <c r="C1664" s="26">
        <v>15635.0</v>
      </c>
      <c r="D1664" s="27">
        <v>0.0</v>
      </c>
      <c r="E1664" s="48"/>
    </row>
    <row r="1665" hidden="1">
      <c r="A1665" s="53" t="s">
        <v>2536</v>
      </c>
      <c r="B1665" s="29">
        <v>0.0</v>
      </c>
      <c r="C1665" s="26"/>
      <c r="D1665" s="27">
        <v>0.0</v>
      </c>
      <c r="E1665" s="40"/>
    </row>
    <row r="1666" hidden="1">
      <c r="A1666" s="53" t="s">
        <v>2538</v>
      </c>
      <c r="B1666" s="25">
        <v>0.0</v>
      </c>
      <c r="C1666" s="26"/>
      <c r="D1666" s="27">
        <v>0.0</v>
      </c>
      <c r="E1666" s="48"/>
    </row>
    <row r="1667" hidden="1">
      <c r="A1667" s="31" t="s">
        <v>2540</v>
      </c>
      <c r="B1667" s="29">
        <v>0.0</v>
      </c>
      <c r="C1667" s="26"/>
      <c r="D1667" s="27">
        <v>0.0</v>
      </c>
      <c r="E1667" s="40"/>
    </row>
    <row r="1668" hidden="1">
      <c r="A1668" s="31" t="s">
        <v>2541</v>
      </c>
      <c r="B1668" s="29">
        <v>0.0</v>
      </c>
      <c r="C1668" s="26"/>
      <c r="D1668" s="27">
        <v>0.0</v>
      </c>
      <c r="E1668" s="40"/>
    </row>
    <row r="1669" hidden="1">
      <c r="A1669" s="31" t="s">
        <v>2543</v>
      </c>
      <c r="B1669" s="29">
        <v>0.0</v>
      </c>
      <c r="C1669" s="26"/>
      <c r="D1669" s="27">
        <v>0.0</v>
      </c>
      <c r="E1669" s="28"/>
    </row>
    <row r="1670" hidden="1">
      <c r="A1670" s="31" t="s">
        <v>2545</v>
      </c>
      <c r="B1670" s="29">
        <v>1760.0</v>
      </c>
      <c r="C1670" s="26">
        <v>1760.0</v>
      </c>
      <c r="D1670" s="27">
        <v>0.0</v>
      </c>
      <c r="E1670" s="28"/>
    </row>
    <row r="1671" hidden="1">
      <c r="A1671" s="54" t="s">
        <v>2546</v>
      </c>
      <c r="B1671" s="29">
        <v>61183.0</v>
      </c>
      <c r="C1671" s="29">
        <v>61183.0</v>
      </c>
      <c r="D1671" s="27">
        <v>0.0</v>
      </c>
      <c r="E1671" s="40"/>
    </row>
    <row r="1672" hidden="1">
      <c r="A1672" s="54" t="s">
        <v>2547</v>
      </c>
      <c r="B1672" s="29">
        <v>23484.0</v>
      </c>
      <c r="C1672" s="55">
        <v>23195.0</v>
      </c>
      <c r="D1672" s="27">
        <v>-289.0</v>
      </c>
      <c r="E1672" s="40"/>
    </row>
    <row r="1673" hidden="1">
      <c r="A1673" s="54" t="s">
        <v>2548</v>
      </c>
      <c r="B1673" s="29">
        <v>29990.0</v>
      </c>
      <c r="C1673" s="55">
        <v>29990.0</v>
      </c>
      <c r="D1673" s="27">
        <v>0.0</v>
      </c>
      <c r="E1673" s="40"/>
    </row>
    <row r="1674" hidden="1">
      <c r="A1674" s="54" t="s">
        <v>2549</v>
      </c>
      <c r="B1674" s="29">
        <v>23194.0</v>
      </c>
      <c r="C1674" s="55">
        <v>23194.0</v>
      </c>
      <c r="D1674" s="27">
        <v>0.0</v>
      </c>
      <c r="E1674" s="40"/>
    </row>
    <row r="1675" hidden="1">
      <c r="A1675" s="54" t="s">
        <v>2551</v>
      </c>
      <c r="B1675" s="29">
        <v>403.0</v>
      </c>
      <c r="C1675" s="55">
        <v>403.0</v>
      </c>
      <c r="D1675" s="27">
        <v>0.0</v>
      </c>
      <c r="E1675" s="40"/>
    </row>
    <row r="1676" hidden="1">
      <c r="A1676" s="54" t="s">
        <v>2552</v>
      </c>
      <c r="B1676" s="29">
        <v>0.0</v>
      </c>
      <c r="C1676" s="55">
        <v>0.0</v>
      </c>
      <c r="D1676" s="27">
        <v>0.0</v>
      </c>
      <c r="E1676" s="40"/>
    </row>
    <row r="1677" hidden="1">
      <c r="A1677" s="35" t="s">
        <v>2553</v>
      </c>
      <c r="B1677" s="29">
        <v>162924.80000000002</v>
      </c>
      <c r="C1677" s="55">
        <v>162635.8</v>
      </c>
      <c r="D1677" s="27">
        <v>-289.0000000000291</v>
      </c>
      <c r="E1677" s="40"/>
    </row>
    <row r="1678" hidden="1">
      <c r="A1678" s="36" t="s">
        <v>2554</v>
      </c>
      <c r="B1678" s="41">
        <v>1909.199999999997</v>
      </c>
      <c r="C1678" s="64">
        <v>0.20000000001164153</v>
      </c>
      <c r="D1678" s="59">
        <v>-1908.9999999999854</v>
      </c>
      <c r="E1678" s="44"/>
    </row>
    <row r="1679" hidden="1"/>
    <row r="1680" hidden="1"/>
    <row r="1681" hidden="1">
      <c r="A1681" s="5" t="s">
        <v>3210</v>
      </c>
      <c r="B1681" s="6"/>
      <c r="C1681" s="6"/>
      <c r="D1681" s="6"/>
      <c r="E1681" s="7"/>
    </row>
    <row r="1682" hidden="1">
      <c r="A1682" s="10"/>
      <c r="B1682" s="11"/>
      <c r="C1682" s="11"/>
      <c r="D1682" s="11"/>
      <c r="E1682" s="12"/>
    </row>
    <row r="1683" hidden="1">
      <c r="A1683" s="5" t="s">
        <v>2526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13">
        <v>45880.0</v>
      </c>
      <c r="B1685" s="6"/>
      <c r="C1685" s="50" t="s">
        <v>2527</v>
      </c>
      <c r="D1685" s="15">
        <v>45886.0</v>
      </c>
      <c r="E1685" s="7"/>
    </row>
    <row r="1686" hidden="1">
      <c r="A1686" s="10"/>
      <c r="B1686" s="11"/>
      <c r="C1686" s="16"/>
      <c r="D1686" s="11"/>
      <c r="E1686" s="12"/>
    </row>
    <row r="1687" hidden="1">
      <c r="A1687" s="51" t="s">
        <v>3211</v>
      </c>
      <c r="B1687" s="7"/>
      <c r="C1687" s="16"/>
      <c r="D1687" s="52" t="s">
        <v>3212</v>
      </c>
      <c r="E1687" s="7"/>
    </row>
    <row r="1688" hidden="1">
      <c r="A1688" s="10"/>
      <c r="B1688" s="12"/>
      <c r="C1688" s="16"/>
      <c r="D1688" s="11"/>
      <c r="E1688" s="12"/>
    </row>
    <row r="1689" hidden="1">
      <c r="A1689" s="19" t="s">
        <v>2528</v>
      </c>
      <c r="B1689" s="6"/>
      <c r="C1689" s="6"/>
      <c r="D1689" s="6"/>
      <c r="E1689" s="7"/>
    </row>
    <row r="1690" hidden="1">
      <c r="A1690" s="20" t="s">
        <v>2529</v>
      </c>
      <c r="B1690" s="21" t="s">
        <v>2530</v>
      </c>
      <c r="C1690" s="22" t="s">
        <v>2531</v>
      </c>
      <c r="D1690" s="21" t="s">
        <v>2532</v>
      </c>
      <c r="E1690" s="23" t="s">
        <v>13</v>
      </c>
    </row>
    <row r="1691" hidden="1">
      <c r="A1691" s="53" t="s">
        <v>2533</v>
      </c>
      <c r="B1691" s="25">
        <v>10046.0</v>
      </c>
      <c r="C1691" s="26">
        <v>10046.0</v>
      </c>
      <c r="D1691" s="27">
        <v>0.0</v>
      </c>
      <c r="E1691" s="48"/>
    </row>
    <row r="1692" hidden="1">
      <c r="A1692" s="53" t="s">
        <v>2535</v>
      </c>
      <c r="B1692" s="29">
        <v>11989.0</v>
      </c>
      <c r="C1692" s="26">
        <v>11989.0</v>
      </c>
      <c r="D1692" s="27">
        <v>0.0</v>
      </c>
      <c r="E1692" s="48"/>
    </row>
    <row r="1693" hidden="1">
      <c r="A1693" s="53" t="s">
        <v>2536</v>
      </c>
      <c r="B1693" s="29">
        <v>0.0</v>
      </c>
      <c r="C1693" s="26"/>
      <c r="D1693" s="27">
        <v>0.0</v>
      </c>
      <c r="E1693" s="40"/>
    </row>
    <row r="1694" hidden="1">
      <c r="A1694" s="53" t="s">
        <v>2538</v>
      </c>
      <c r="B1694" s="25">
        <v>0.0</v>
      </c>
      <c r="C1694" s="26"/>
      <c r="D1694" s="27">
        <v>0.0</v>
      </c>
      <c r="E1694" s="48"/>
    </row>
    <row r="1695" hidden="1">
      <c r="A1695" s="31" t="s">
        <v>2540</v>
      </c>
      <c r="B1695" s="29">
        <v>0.0</v>
      </c>
      <c r="C1695" s="26"/>
      <c r="D1695" s="27">
        <v>0.0</v>
      </c>
      <c r="E1695" s="40"/>
    </row>
    <row r="1696" hidden="1">
      <c r="A1696" s="31" t="s">
        <v>2541</v>
      </c>
      <c r="B1696" s="29">
        <v>0.0</v>
      </c>
      <c r="C1696" s="26"/>
      <c r="D1696" s="27">
        <v>0.0</v>
      </c>
      <c r="E1696" s="40"/>
    </row>
    <row r="1697" hidden="1">
      <c r="A1697" s="31" t="s">
        <v>2543</v>
      </c>
      <c r="B1697" s="29">
        <v>0.0</v>
      </c>
      <c r="C1697" s="26"/>
      <c r="D1697" s="27">
        <v>0.0</v>
      </c>
      <c r="E1697" s="28"/>
    </row>
    <row r="1698" hidden="1">
      <c r="A1698" s="31" t="s">
        <v>2545</v>
      </c>
      <c r="B1698" s="29">
        <v>2200.0</v>
      </c>
      <c r="C1698" s="26">
        <v>2200.0</v>
      </c>
      <c r="D1698" s="27">
        <v>0.0</v>
      </c>
      <c r="E1698" s="28"/>
    </row>
    <row r="1699" hidden="1">
      <c r="A1699" s="54" t="s">
        <v>2546</v>
      </c>
      <c r="B1699" s="29">
        <v>70053.0</v>
      </c>
      <c r="C1699" s="29">
        <v>70053.0</v>
      </c>
      <c r="D1699" s="27">
        <v>0.0</v>
      </c>
      <c r="E1699" s="40"/>
    </row>
    <row r="1700" hidden="1">
      <c r="A1700" s="54" t="s">
        <v>2547</v>
      </c>
      <c r="B1700" s="29">
        <v>30453.0</v>
      </c>
      <c r="C1700" s="55">
        <v>31166.0</v>
      </c>
      <c r="D1700" s="27">
        <v>713.0</v>
      </c>
      <c r="E1700" s="40"/>
    </row>
    <row r="1701" hidden="1">
      <c r="A1701" s="54" t="s">
        <v>2548</v>
      </c>
      <c r="B1701" s="29">
        <v>34508.0</v>
      </c>
      <c r="C1701" s="55">
        <v>34508.0</v>
      </c>
      <c r="D1701" s="27">
        <v>0.0</v>
      </c>
      <c r="E1701" s="40"/>
    </row>
    <row r="1702" hidden="1">
      <c r="A1702" s="54" t="s">
        <v>2549</v>
      </c>
      <c r="B1702" s="29">
        <v>30021.0</v>
      </c>
      <c r="C1702" s="55">
        <v>30021.0</v>
      </c>
      <c r="D1702" s="27">
        <v>0.0</v>
      </c>
      <c r="E1702" s="40"/>
    </row>
    <row r="1703" hidden="1">
      <c r="A1703" s="54" t="s">
        <v>2551</v>
      </c>
      <c r="B1703" s="29">
        <v>617.0</v>
      </c>
      <c r="C1703" s="55">
        <v>617.0</v>
      </c>
      <c r="D1703" s="27">
        <v>0.0</v>
      </c>
      <c r="E1703" s="40"/>
    </row>
    <row r="1704" hidden="1">
      <c r="A1704" s="54" t="s">
        <v>2552</v>
      </c>
      <c r="B1704" s="29">
        <v>0.0</v>
      </c>
      <c r="C1704" s="55">
        <v>0.0</v>
      </c>
      <c r="D1704" s="27">
        <v>0.0</v>
      </c>
      <c r="E1704" s="40"/>
    </row>
    <row r="1705" hidden="1">
      <c r="A1705" s="35" t="s">
        <v>2553</v>
      </c>
      <c r="B1705" s="29">
        <v>189886.5</v>
      </c>
      <c r="C1705" s="55">
        <v>190599.5</v>
      </c>
      <c r="D1705" s="27">
        <v>713.0</v>
      </c>
      <c r="E1705" s="40"/>
    </row>
    <row r="1706" hidden="1">
      <c r="A1706" s="36" t="s">
        <v>2554</v>
      </c>
      <c r="B1706" s="41">
        <v>0.5</v>
      </c>
      <c r="C1706" s="64">
        <v>0.5</v>
      </c>
      <c r="D1706" s="59">
        <v>0.0</v>
      </c>
      <c r="E1706" s="44"/>
    </row>
    <row r="1707" hidden="1"/>
    <row r="1708" hidden="1"/>
    <row r="1709" hidden="1">
      <c r="A1709" s="5" t="s">
        <v>3210</v>
      </c>
      <c r="B1709" s="6"/>
      <c r="C1709" s="6"/>
      <c r="D1709" s="6"/>
      <c r="E1709" s="7"/>
    </row>
    <row r="1710" hidden="1">
      <c r="A1710" s="10"/>
      <c r="B1710" s="11"/>
      <c r="C1710" s="11"/>
      <c r="D1710" s="11"/>
      <c r="E1710" s="12"/>
    </row>
    <row r="1711" hidden="1">
      <c r="A1711" s="5" t="s">
        <v>2526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13">
        <v>45887.0</v>
      </c>
      <c r="B1713" s="6"/>
      <c r="C1713" s="50" t="s">
        <v>2527</v>
      </c>
      <c r="D1713" s="15">
        <v>45893.0</v>
      </c>
      <c r="E1713" s="7"/>
    </row>
    <row r="1714" hidden="1">
      <c r="A1714" s="10"/>
      <c r="B1714" s="11"/>
      <c r="C1714" s="16"/>
      <c r="D1714" s="11"/>
      <c r="E1714" s="12"/>
    </row>
    <row r="1715" hidden="1">
      <c r="A1715" s="51" t="s">
        <v>3211</v>
      </c>
      <c r="B1715" s="7"/>
      <c r="C1715" s="16"/>
      <c r="D1715" s="52" t="s">
        <v>3212</v>
      </c>
      <c r="E1715" s="7"/>
    </row>
    <row r="1716" hidden="1">
      <c r="A1716" s="10"/>
      <c r="B1716" s="12"/>
      <c r="C1716" s="16"/>
      <c r="D1716" s="11"/>
      <c r="E1716" s="12"/>
    </row>
    <row r="1717" hidden="1">
      <c r="A1717" s="19" t="s">
        <v>2528</v>
      </c>
      <c r="B1717" s="6"/>
      <c r="C1717" s="6"/>
      <c r="D1717" s="6"/>
      <c r="E1717" s="7"/>
    </row>
    <row r="1718" hidden="1">
      <c r="A1718" s="20" t="s">
        <v>2529</v>
      </c>
      <c r="B1718" s="21" t="s">
        <v>2530</v>
      </c>
      <c r="C1718" s="22" t="s">
        <v>2531</v>
      </c>
      <c r="D1718" s="21" t="s">
        <v>2532</v>
      </c>
      <c r="E1718" s="23" t="s">
        <v>13</v>
      </c>
    </row>
    <row r="1719" hidden="1">
      <c r="A1719" s="53" t="s">
        <v>2533</v>
      </c>
      <c r="B1719" s="25">
        <v>8157.0</v>
      </c>
      <c r="C1719" s="26">
        <v>8157.0</v>
      </c>
      <c r="D1719" s="27">
        <v>0.0</v>
      </c>
      <c r="E1719" s="48"/>
    </row>
    <row r="1720" hidden="1">
      <c r="A1720" s="53" t="s">
        <v>2535</v>
      </c>
      <c r="B1720" s="29">
        <v>13758.0</v>
      </c>
      <c r="C1720" s="26">
        <v>13758.0</v>
      </c>
      <c r="D1720" s="27">
        <v>0.0</v>
      </c>
      <c r="E1720" s="48"/>
    </row>
    <row r="1721" hidden="1">
      <c r="A1721" s="53" t="s">
        <v>2536</v>
      </c>
      <c r="B1721" s="29">
        <v>0.0</v>
      </c>
      <c r="C1721" s="26"/>
      <c r="D1721" s="27">
        <v>0.0</v>
      </c>
      <c r="E1721" s="40"/>
    </row>
    <row r="1722" hidden="1">
      <c r="A1722" s="53" t="s">
        <v>2538</v>
      </c>
      <c r="B1722" s="25">
        <v>0.0</v>
      </c>
      <c r="C1722" s="26"/>
      <c r="D1722" s="27">
        <v>0.0</v>
      </c>
      <c r="E1722" s="48"/>
    </row>
    <row r="1723" hidden="1">
      <c r="A1723" s="31" t="s">
        <v>2540</v>
      </c>
      <c r="B1723" s="29">
        <v>0.0</v>
      </c>
      <c r="C1723" s="26"/>
      <c r="D1723" s="27">
        <v>0.0</v>
      </c>
      <c r="E1723" s="40"/>
    </row>
    <row r="1724" hidden="1">
      <c r="A1724" s="31" t="s">
        <v>2541</v>
      </c>
      <c r="B1724" s="29">
        <v>0.0</v>
      </c>
      <c r="C1724" s="26"/>
      <c r="D1724" s="27">
        <v>0.0</v>
      </c>
      <c r="E1724" s="40"/>
    </row>
    <row r="1725" hidden="1">
      <c r="A1725" s="31" t="s">
        <v>2543</v>
      </c>
      <c r="B1725" s="29">
        <v>0.0</v>
      </c>
      <c r="C1725" s="26"/>
      <c r="D1725" s="27">
        <v>0.0</v>
      </c>
      <c r="E1725" s="28"/>
    </row>
    <row r="1726" hidden="1">
      <c r="A1726" s="31" t="s">
        <v>2545</v>
      </c>
      <c r="B1726" s="29">
        <v>1640.0</v>
      </c>
      <c r="C1726" s="26">
        <v>1600.0</v>
      </c>
      <c r="D1726" s="27">
        <v>-40.0</v>
      </c>
      <c r="E1726" s="28"/>
    </row>
    <row r="1727" hidden="1">
      <c r="A1727" s="54" t="s">
        <v>2546</v>
      </c>
      <c r="B1727" s="29">
        <v>59451.0</v>
      </c>
      <c r="C1727" s="29">
        <v>59451.0</v>
      </c>
      <c r="D1727" s="27">
        <v>0.0</v>
      </c>
      <c r="E1727" s="40"/>
    </row>
    <row r="1728" hidden="1">
      <c r="A1728" s="54" t="s">
        <v>2547</v>
      </c>
      <c r="B1728" s="29">
        <v>26595.0</v>
      </c>
      <c r="C1728" s="55">
        <v>26595.0</v>
      </c>
      <c r="D1728" s="27">
        <v>0.0</v>
      </c>
      <c r="E1728" s="40"/>
    </row>
    <row r="1729" hidden="1">
      <c r="A1729" s="54" t="s">
        <v>2548</v>
      </c>
      <c r="B1729" s="29">
        <v>27697.0</v>
      </c>
      <c r="C1729" s="55">
        <v>27697.0</v>
      </c>
      <c r="D1729" s="27">
        <v>0.0</v>
      </c>
      <c r="E1729" s="40"/>
    </row>
    <row r="1730" hidden="1">
      <c r="A1730" s="54" t="s">
        <v>2549</v>
      </c>
      <c r="B1730" s="29">
        <v>21062.0</v>
      </c>
      <c r="C1730" s="55">
        <v>21062.0</v>
      </c>
      <c r="D1730" s="27">
        <v>0.0</v>
      </c>
      <c r="E1730" s="40"/>
    </row>
    <row r="1731" hidden="1">
      <c r="A1731" s="54" t="s">
        <v>2551</v>
      </c>
      <c r="B1731" s="29">
        <v>0.0</v>
      </c>
      <c r="C1731" s="55">
        <v>0.0</v>
      </c>
      <c r="D1731" s="27">
        <v>0.0</v>
      </c>
      <c r="E1731" s="40"/>
    </row>
    <row r="1732" hidden="1">
      <c r="A1732" s="54" t="s">
        <v>2552</v>
      </c>
      <c r="B1732" s="29">
        <v>0.0</v>
      </c>
      <c r="C1732" s="55">
        <v>0.0</v>
      </c>
      <c r="D1732" s="27">
        <v>0.0</v>
      </c>
      <c r="E1732" s="40"/>
    </row>
    <row r="1733" hidden="1">
      <c r="A1733" s="35" t="s">
        <v>2553</v>
      </c>
      <c r="B1733" s="29">
        <v>158357.5</v>
      </c>
      <c r="C1733" s="55">
        <v>158357.5</v>
      </c>
      <c r="D1733" s="27">
        <v>0.0</v>
      </c>
      <c r="E1733" s="40"/>
    </row>
    <row r="1734" hidden="1">
      <c r="A1734" s="36" t="s">
        <v>2554</v>
      </c>
      <c r="B1734" s="41">
        <v>2.5</v>
      </c>
      <c r="C1734" s="64">
        <v>-37.5</v>
      </c>
      <c r="D1734" s="59">
        <v>-40.0</v>
      </c>
      <c r="E1734" s="44"/>
    </row>
    <row r="1735" hidden="1"/>
    <row r="1736" hidden="1"/>
    <row r="1737" hidden="1">
      <c r="A1737" s="5" t="s">
        <v>3210</v>
      </c>
      <c r="B1737" s="6"/>
      <c r="C1737" s="6"/>
      <c r="D1737" s="6"/>
      <c r="E1737" s="7"/>
    </row>
    <row r="1738" hidden="1">
      <c r="A1738" s="10"/>
      <c r="B1738" s="11"/>
      <c r="C1738" s="11"/>
      <c r="D1738" s="11"/>
      <c r="E1738" s="12"/>
    </row>
    <row r="1739" hidden="1">
      <c r="A1739" s="5" t="s">
        <v>2526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13">
        <v>45894.0</v>
      </c>
      <c r="B1741" s="6"/>
      <c r="C1741" s="50" t="s">
        <v>2527</v>
      </c>
      <c r="D1741" s="15">
        <v>45900.0</v>
      </c>
      <c r="E1741" s="7"/>
    </row>
    <row r="1742" hidden="1">
      <c r="A1742" s="10"/>
      <c r="B1742" s="11"/>
      <c r="C1742" s="16"/>
      <c r="D1742" s="11"/>
      <c r="E1742" s="12"/>
    </row>
    <row r="1743" hidden="1">
      <c r="A1743" s="51" t="s">
        <v>3211</v>
      </c>
      <c r="B1743" s="7"/>
      <c r="C1743" s="16"/>
      <c r="D1743" s="52" t="s">
        <v>3212</v>
      </c>
      <c r="E1743" s="7"/>
    </row>
    <row r="1744" hidden="1">
      <c r="A1744" s="10"/>
      <c r="B1744" s="12"/>
      <c r="C1744" s="16"/>
      <c r="D1744" s="11"/>
      <c r="E1744" s="12"/>
    </row>
    <row r="1745" hidden="1">
      <c r="A1745" s="19" t="s">
        <v>2528</v>
      </c>
      <c r="B1745" s="6"/>
      <c r="C1745" s="6"/>
      <c r="D1745" s="6"/>
      <c r="E1745" s="7"/>
    </row>
    <row r="1746" hidden="1">
      <c r="A1746" s="20" t="s">
        <v>2529</v>
      </c>
      <c r="B1746" s="21" t="s">
        <v>2530</v>
      </c>
      <c r="C1746" s="22" t="s">
        <v>2531</v>
      </c>
      <c r="D1746" s="21" t="s">
        <v>2532</v>
      </c>
      <c r="E1746" s="23" t="s">
        <v>13</v>
      </c>
    </row>
    <row r="1747" hidden="1">
      <c r="A1747" s="53" t="s">
        <v>2533</v>
      </c>
      <c r="B1747" s="25">
        <v>12402.0</v>
      </c>
      <c r="C1747" s="26">
        <v>12402.0</v>
      </c>
      <c r="D1747" s="27">
        <v>0.0</v>
      </c>
      <c r="E1747" s="48"/>
    </row>
    <row r="1748" hidden="1">
      <c r="A1748" s="53" t="s">
        <v>2535</v>
      </c>
      <c r="B1748" s="29">
        <v>17464.0</v>
      </c>
      <c r="C1748" s="26">
        <v>17464.0</v>
      </c>
      <c r="D1748" s="27">
        <v>0.0</v>
      </c>
      <c r="E1748" s="48"/>
    </row>
    <row r="1749" hidden="1">
      <c r="A1749" s="53" t="s">
        <v>2536</v>
      </c>
      <c r="B1749" s="29">
        <v>140.0</v>
      </c>
      <c r="C1749" s="26">
        <v>140.0</v>
      </c>
      <c r="D1749" s="27">
        <v>0.0</v>
      </c>
      <c r="E1749" s="40"/>
    </row>
    <row r="1750" hidden="1">
      <c r="A1750" s="53" t="s">
        <v>2538</v>
      </c>
      <c r="B1750" s="25">
        <v>0.0</v>
      </c>
      <c r="C1750" s="26"/>
      <c r="D1750" s="27">
        <v>0.0</v>
      </c>
      <c r="E1750" s="48"/>
    </row>
    <row r="1751" hidden="1">
      <c r="A1751" s="31" t="s">
        <v>2540</v>
      </c>
      <c r="B1751" s="29">
        <v>0.0</v>
      </c>
      <c r="C1751" s="26"/>
      <c r="D1751" s="27">
        <v>0.0</v>
      </c>
      <c r="E1751" s="40"/>
    </row>
    <row r="1752" hidden="1">
      <c r="A1752" s="31" t="s">
        <v>2541</v>
      </c>
      <c r="B1752" s="29">
        <v>0.0</v>
      </c>
      <c r="C1752" s="26"/>
      <c r="D1752" s="27">
        <v>0.0</v>
      </c>
      <c r="E1752" s="40"/>
    </row>
    <row r="1753" hidden="1">
      <c r="A1753" s="31" t="s">
        <v>2543</v>
      </c>
      <c r="B1753" s="29">
        <v>0.0</v>
      </c>
      <c r="C1753" s="26"/>
      <c r="D1753" s="27">
        <v>0.0</v>
      </c>
      <c r="E1753" s="28"/>
    </row>
    <row r="1754" hidden="1">
      <c r="A1754" s="31" t="s">
        <v>2545</v>
      </c>
      <c r="B1754" s="29">
        <v>2320.0</v>
      </c>
      <c r="C1754" s="26">
        <v>2320.0</v>
      </c>
      <c r="D1754" s="27">
        <v>0.0</v>
      </c>
      <c r="E1754" s="28"/>
    </row>
    <row r="1755" hidden="1">
      <c r="A1755" s="54" t="s">
        <v>2546</v>
      </c>
      <c r="B1755" s="29">
        <v>69219.0</v>
      </c>
      <c r="C1755" s="29">
        <v>68255.0</v>
      </c>
      <c r="D1755" s="27">
        <v>-964.0</v>
      </c>
      <c r="E1755" s="40"/>
    </row>
    <row r="1756" hidden="1">
      <c r="A1756" s="54" t="s">
        <v>2547</v>
      </c>
      <c r="B1756" s="29">
        <v>22971.0</v>
      </c>
      <c r="C1756" s="55">
        <v>22971.0</v>
      </c>
      <c r="D1756" s="27">
        <v>0.0</v>
      </c>
      <c r="E1756" s="40"/>
    </row>
    <row r="1757" hidden="1">
      <c r="A1757" s="54" t="s">
        <v>2548</v>
      </c>
      <c r="B1757" s="29">
        <v>34931.0</v>
      </c>
      <c r="C1757" s="55">
        <v>34931.0</v>
      </c>
      <c r="D1757" s="27">
        <v>0.0</v>
      </c>
      <c r="E1757" s="40"/>
    </row>
    <row r="1758" hidden="1">
      <c r="A1758" s="54" t="s">
        <v>2549</v>
      </c>
      <c r="B1758" s="29">
        <v>21182.0</v>
      </c>
      <c r="C1758" s="55">
        <v>21182.0</v>
      </c>
      <c r="D1758" s="27">
        <v>0.0</v>
      </c>
      <c r="E1758" s="40"/>
    </row>
    <row r="1759" hidden="1">
      <c r="A1759" s="54" t="s">
        <v>2551</v>
      </c>
      <c r="B1759" s="29">
        <v>0.0</v>
      </c>
      <c r="C1759" s="55">
        <v>0.0</v>
      </c>
      <c r="D1759" s="27">
        <v>0.0</v>
      </c>
      <c r="E1759" s="40"/>
    </row>
    <row r="1760" hidden="1">
      <c r="A1760" s="54" t="s">
        <v>2552</v>
      </c>
      <c r="B1760" s="29">
        <v>0.0</v>
      </c>
      <c r="C1760" s="55">
        <v>0.0</v>
      </c>
      <c r="D1760" s="27">
        <v>0.0</v>
      </c>
      <c r="E1760" s="40"/>
    </row>
    <row r="1761" hidden="1">
      <c r="A1761" s="35" t="s">
        <v>2553</v>
      </c>
      <c r="B1761" s="29">
        <v>180628.5</v>
      </c>
      <c r="C1761" s="55">
        <v>179664.5</v>
      </c>
      <c r="D1761" s="27">
        <v>-964.0</v>
      </c>
      <c r="E1761" s="40"/>
    </row>
    <row r="1762" hidden="1">
      <c r="A1762" s="36" t="s">
        <v>2554</v>
      </c>
      <c r="B1762" s="41">
        <v>0.5</v>
      </c>
      <c r="C1762" s="64">
        <v>0.5</v>
      </c>
      <c r="D1762" s="59">
        <v>0.0</v>
      </c>
      <c r="E1762" s="44"/>
    </row>
    <row r="1763" hidden="1"/>
    <row r="1764" hidden="1"/>
    <row r="1765" hidden="1">
      <c r="A1765" s="5" t="s">
        <v>3210</v>
      </c>
      <c r="B1765" s="6"/>
      <c r="C1765" s="6"/>
      <c r="D1765" s="6"/>
      <c r="E1765" s="7"/>
    </row>
    <row r="1766" hidden="1">
      <c r="A1766" s="10"/>
      <c r="B1766" s="11"/>
      <c r="C1766" s="11"/>
      <c r="D1766" s="11"/>
      <c r="E1766" s="12"/>
    </row>
    <row r="1767" hidden="1">
      <c r="A1767" s="5" t="s">
        <v>2526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13">
        <v>45901.0</v>
      </c>
      <c r="B1769" s="6"/>
      <c r="C1769" s="50" t="s">
        <v>2527</v>
      </c>
      <c r="D1769" s="15">
        <v>45907.0</v>
      </c>
      <c r="E1769" s="7"/>
    </row>
    <row r="1770" hidden="1">
      <c r="A1770" s="10"/>
      <c r="B1770" s="11"/>
      <c r="C1770" s="16"/>
      <c r="D1770" s="11"/>
      <c r="E1770" s="12"/>
    </row>
    <row r="1771" hidden="1">
      <c r="A1771" s="51" t="s">
        <v>3211</v>
      </c>
      <c r="B1771" s="7"/>
      <c r="C1771" s="16"/>
      <c r="D1771" s="52" t="s">
        <v>3212</v>
      </c>
      <c r="E1771" s="7"/>
    </row>
    <row r="1772" hidden="1">
      <c r="A1772" s="10"/>
      <c r="B1772" s="12"/>
      <c r="C1772" s="16"/>
      <c r="D1772" s="11"/>
      <c r="E1772" s="12"/>
    </row>
    <row r="1773" hidden="1">
      <c r="A1773" s="19" t="s">
        <v>2528</v>
      </c>
      <c r="B1773" s="6"/>
      <c r="C1773" s="6"/>
      <c r="D1773" s="6"/>
      <c r="E1773" s="7"/>
    </row>
    <row r="1774" hidden="1">
      <c r="A1774" s="20" t="s">
        <v>2529</v>
      </c>
      <c r="B1774" s="21" t="s">
        <v>2530</v>
      </c>
      <c r="C1774" s="22" t="s">
        <v>2531</v>
      </c>
      <c r="D1774" s="21" t="s">
        <v>2532</v>
      </c>
      <c r="E1774" s="23" t="s">
        <v>13</v>
      </c>
    </row>
    <row r="1775" hidden="1">
      <c r="A1775" s="53" t="s">
        <v>2533</v>
      </c>
      <c r="B1775" s="25">
        <v>7130.0</v>
      </c>
      <c r="C1775" s="26">
        <v>7130.0</v>
      </c>
      <c r="D1775" s="27">
        <v>0.0</v>
      </c>
      <c r="E1775" s="48"/>
    </row>
    <row r="1776" hidden="1">
      <c r="A1776" s="53" t="s">
        <v>2535</v>
      </c>
      <c r="B1776" s="29">
        <v>13993.0</v>
      </c>
      <c r="C1776" s="26">
        <v>13993.0</v>
      </c>
      <c r="D1776" s="27">
        <v>0.0</v>
      </c>
      <c r="E1776" s="48"/>
    </row>
    <row r="1777" hidden="1">
      <c r="A1777" s="53" t="s">
        <v>2536</v>
      </c>
      <c r="B1777" s="29">
        <v>945.0</v>
      </c>
      <c r="C1777" s="26">
        <v>945.0</v>
      </c>
      <c r="D1777" s="27">
        <v>0.0</v>
      </c>
      <c r="E1777" s="40"/>
    </row>
    <row r="1778" hidden="1">
      <c r="A1778" s="53" t="s">
        <v>2538</v>
      </c>
      <c r="B1778" s="25">
        <v>0.0</v>
      </c>
      <c r="C1778" s="26"/>
      <c r="D1778" s="27">
        <v>0.0</v>
      </c>
      <c r="E1778" s="48"/>
    </row>
    <row r="1779" hidden="1">
      <c r="A1779" s="31" t="s">
        <v>2540</v>
      </c>
      <c r="B1779" s="29">
        <v>0.0</v>
      </c>
      <c r="C1779" s="26"/>
      <c r="D1779" s="27">
        <v>0.0</v>
      </c>
      <c r="E1779" s="40"/>
    </row>
    <row r="1780" hidden="1">
      <c r="A1780" s="31" t="s">
        <v>2541</v>
      </c>
      <c r="B1780" s="29">
        <v>0.0</v>
      </c>
      <c r="C1780" s="26"/>
      <c r="D1780" s="27">
        <v>0.0</v>
      </c>
      <c r="E1780" s="40"/>
    </row>
    <row r="1781" hidden="1">
      <c r="A1781" s="31" t="s">
        <v>2543</v>
      </c>
      <c r="B1781" s="29">
        <v>0.0</v>
      </c>
      <c r="C1781" s="26"/>
      <c r="D1781" s="27">
        <v>0.0</v>
      </c>
      <c r="E1781" s="28"/>
    </row>
    <row r="1782" hidden="1">
      <c r="A1782" s="31" t="s">
        <v>2545</v>
      </c>
      <c r="B1782" s="29">
        <v>2000.0</v>
      </c>
      <c r="C1782" s="26">
        <v>1760.0</v>
      </c>
      <c r="D1782" s="27">
        <v>-240.0</v>
      </c>
      <c r="E1782" s="28"/>
    </row>
    <row r="1783" hidden="1">
      <c r="A1783" s="54" t="s">
        <v>2546</v>
      </c>
      <c r="B1783" s="29">
        <v>72573.0</v>
      </c>
      <c r="C1783" s="29">
        <v>72924.0</v>
      </c>
      <c r="D1783" s="27">
        <v>351.0</v>
      </c>
      <c r="E1783" s="40"/>
    </row>
    <row r="1784" hidden="1">
      <c r="A1784" s="54" t="s">
        <v>2547</v>
      </c>
      <c r="B1784" s="29">
        <v>23120.0</v>
      </c>
      <c r="C1784" s="55">
        <v>23554.0</v>
      </c>
      <c r="D1784" s="27">
        <v>434.0</v>
      </c>
      <c r="E1784" s="40"/>
    </row>
    <row r="1785" hidden="1">
      <c r="A1785" s="54" t="s">
        <v>2548</v>
      </c>
      <c r="B1785" s="29">
        <v>40812.25</v>
      </c>
      <c r="C1785" s="55">
        <v>40812.25</v>
      </c>
      <c r="D1785" s="27">
        <v>0.0</v>
      </c>
      <c r="E1785" s="40"/>
    </row>
    <row r="1786" hidden="1">
      <c r="A1786" s="54" t="s">
        <v>2549</v>
      </c>
      <c r="B1786" s="29">
        <v>21703.0</v>
      </c>
      <c r="C1786" s="55">
        <v>21703.0</v>
      </c>
      <c r="D1786" s="27">
        <v>0.0</v>
      </c>
      <c r="E1786" s="40"/>
    </row>
    <row r="1787" hidden="1">
      <c r="A1787" s="54" t="s">
        <v>2551</v>
      </c>
      <c r="B1787" s="29">
        <v>0.0</v>
      </c>
      <c r="C1787" s="55">
        <v>0.0</v>
      </c>
      <c r="D1787" s="27">
        <v>0.0</v>
      </c>
      <c r="E1787" s="40"/>
    </row>
    <row r="1788" hidden="1">
      <c r="A1788" s="54" t="s">
        <v>2552</v>
      </c>
      <c r="B1788" s="29">
        <v>0.0</v>
      </c>
      <c r="C1788" s="55">
        <v>0.0</v>
      </c>
      <c r="D1788" s="27">
        <v>0.0</v>
      </c>
      <c r="E1788" s="40"/>
    </row>
    <row r="1789" hidden="1">
      <c r="A1789" s="35" t="s">
        <v>2553</v>
      </c>
      <c r="B1789" s="29">
        <v>182253.85</v>
      </c>
      <c r="C1789" s="55">
        <v>183038.85</v>
      </c>
      <c r="D1789" s="27">
        <v>785.0</v>
      </c>
      <c r="E1789" s="40"/>
    </row>
    <row r="1790" hidden="1">
      <c r="A1790" s="36" t="s">
        <v>2554</v>
      </c>
      <c r="B1790" s="41">
        <v>22.400000000001455</v>
      </c>
      <c r="C1790" s="64">
        <v>-217.60000000000582</v>
      </c>
      <c r="D1790" s="59">
        <v>-240.00000000000728</v>
      </c>
      <c r="E1790" s="44"/>
    </row>
    <row r="1791" hidden="1"/>
    <row r="1792" hidden="1"/>
    <row r="1793" hidden="1">
      <c r="A1793" s="5" t="s">
        <v>3210</v>
      </c>
      <c r="B1793" s="6"/>
      <c r="C1793" s="6"/>
      <c r="D1793" s="6"/>
      <c r="E1793" s="7"/>
    </row>
    <row r="1794" hidden="1">
      <c r="A1794" s="10"/>
      <c r="B1794" s="11"/>
      <c r="C1794" s="11"/>
      <c r="D1794" s="11"/>
      <c r="E1794" s="12"/>
    </row>
    <row r="1795" hidden="1">
      <c r="A1795" s="5" t="s">
        <v>2526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13">
        <v>45908.0</v>
      </c>
      <c r="B1797" s="6"/>
      <c r="C1797" s="50" t="s">
        <v>2527</v>
      </c>
      <c r="D1797" s="15">
        <v>45914.0</v>
      </c>
      <c r="E1797" s="7"/>
    </row>
    <row r="1798" hidden="1">
      <c r="A1798" s="10"/>
      <c r="B1798" s="11"/>
      <c r="C1798" s="16"/>
      <c r="D1798" s="11"/>
      <c r="E1798" s="12"/>
    </row>
    <row r="1799" hidden="1">
      <c r="A1799" s="51" t="s">
        <v>3211</v>
      </c>
      <c r="B1799" s="7"/>
      <c r="C1799" s="16"/>
      <c r="D1799" s="52" t="s">
        <v>3212</v>
      </c>
      <c r="E1799" s="7"/>
    </row>
    <row r="1800" hidden="1">
      <c r="A1800" s="10"/>
      <c r="B1800" s="12"/>
      <c r="C1800" s="16"/>
      <c r="D1800" s="11"/>
      <c r="E1800" s="12"/>
    </row>
    <row r="1801" hidden="1">
      <c r="A1801" s="19" t="s">
        <v>2528</v>
      </c>
      <c r="B1801" s="6"/>
      <c r="C1801" s="6"/>
      <c r="D1801" s="6"/>
      <c r="E1801" s="7"/>
    </row>
    <row r="1802" hidden="1">
      <c r="A1802" s="20" t="s">
        <v>2529</v>
      </c>
      <c r="B1802" s="21" t="s">
        <v>2530</v>
      </c>
      <c r="C1802" s="22" t="s">
        <v>2531</v>
      </c>
      <c r="D1802" s="21" t="s">
        <v>2532</v>
      </c>
      <c r="E1802" s="23" t="s">
        <v>13</v>
      </c>
    </row>
    <row r="1803" hidden="1">
      <c r="A1803" s="53" t="s">
        <v>2533</v>
      </c>
      <c r="B1803" s="25">
        <v>6321.0</v>
      </c>
      <c r="C1803" s="26">
        <v>6321.0</v>
      </c>
      <c r="D1803" s="27">
        <v>0.0</v>
      </c>
      <c r="E1803" s="48"/>
    </row>
    <row r="1804" hidden="1">
      <c r="A1804" s="53" t="s">
        <v>2535</v>
      </c>
      <c r="B1804" s="29">
        <v>14700.0</v>
      </c>
      <c r="C1804" s="26">
        <v>14700.0</v>
      </c>
      <c r="D1804" s="27">
        <v>0.0</v>
      </c>
      <c r="E1804" s="48"/>
    </row>
    <row r="1805" hidden="1">
      <c r="A1805" s="53" t="s">
        <v>2536</v>
      </c>
      <c r="B1805" s="29">
        <v>600.0</v>
      </c>
      <c r="C1805" s="26">
        <v>600.0</v>
      </c>
      <c r="D1805" s="27">
        <v>0.0</v>
      </c>
      <c r="E1805" s="40"/>
    </row>
    <row r="1806" hidden="1">
      <c r="A1806" s="53" t="s">
        <v>2538</v>
      </c>
      <c r="B1806" s="25">
        <v>0.0</v>
      </c>
      <c r="C1806" s="26"/>
      <c r="D1806" s="27">
        <v>0.0</v>
      </c>
      <c r="E1806" s="48"/>
    </row>
    <row r="1807" hidden="1">
      <c r="A1807" s="31" t="s">
        <v>2540</v>
      </c>
      <c r="B1807" s="29">
        <v>0.0</v>
      </c>
      <c r="C1807" s="26"/>
      <c r="D1807" s="27">
        <v>0.0</v>
      </c>
      <c r="E1807" s="40"/>
    </row>
    <row r="1808" hidden="1">
      <c r="A1808" s="31" t="s">
        <v>2541</v>
      </c>
      <c r="B1808" s="29">
        <v>0.0</v>
      </c>
      <c r="C1808" s="26"/>
      <c r="D1808" s="27">
        <v>0.0</v>
      </c>
      <c r="E1808" s="40"/>
    </row>
    <row r="1809" hidden="1">
      <c r="A1809" s="31" t="s">
        <v>2543</v>
      </c>
      <c r="B1809" s="29">
        <v>0.0</v>
      </c>
      <c r="C1809" s="26"/>
      <c r="D1809" s="27">
        <v>0.0</v>
      </c>
      <c r="E1809" s="28"/>
    </row>
    <row r="1810" hidden="1">
      <c r="A1810" s="31" t="s">
        <v>2545</v>
      </c>
      <c r="B1810" s="29">
        <v>1760.0</v>
      </c>
      <c r="C1810" s="26">
        <v>1780.0</v>
      </c>
      <c r="D1810" s="27">
        <v>20.0</v>
      </c>
      <c r="E1810" s="28"/>
    </row>
    <row r="1811" hidden="1">
      <c r="A1811" s="54" t="s">
        <v>2546</v>
      </c>
      <c r="B1811" s="29">
        <v>67871.0</v>
      </c>
      <c r="C1811" s="29">
        <v>67871.0</v>
      </c>
      <c r="D1811" s="27">
        <v>0.0</v>
      </c>
      <c r="E1811" s="40"/>
    </row>
    <row r="1812" hidden="1">
      <c r="A1812" s="54" t="s">
        <v>2547</v>
      </c>
      <c r="B1812" s="29">
        <v>27412.0</v>
      </c>
      <c r="C1812" s="55">
        <v>27412.0</v>
      </c>
      <c r="D1812" s="27">
        <v>0.0</v>
      </c>
      <c r="E1812" s="40"/>
    </row>
    <row r="1813" hidden="1">
      <c r="A1813" s="54" t="s">
        <v>2548</v>
      </c>
      <c r="B1813" s="29">
        <v>35544.0</v>
      </c>
      <c r="C1813" s="55">
        <v>35255.0</v>
      </c>
      <c r="D1813" s="27">
        <v>-289.0</v>
      </c>
      <c r="E1813" s="40"/>
    </row>
    <row r="1814" hidden="1">
      <c r="A1814" s="54" t="s">
        <v>2549</v>
      </c>
      <c r="B1814" s="29">
        <v>24445.0</v>
      </c>
      <c r="C1814" s="55">
        <v>24445.0</v>
      </c>
      <c r="D1814" s="27">
        <v>0.0</v>
      </c>
      <c r="E1814" s="40"/>
    </row>
    <row r="1815" hidden="1">
      <c r="A1815" s="54" t="s">
        <v>2551</v>
      </c>
      <c r="B1815" s="29">
        <v>309.0</v>
      </c>
      <c r="C1815" s="55">
        <v>309.0</v>
      </c>
      <c r="D1815" s="27">
        <v>0.0</v>
      </c>
      <c r="E1815" s="40"/>
    </row>
    <row r="1816" hidden="1">
      <c r="A1816" s="54" t="s">
        <v>2552</v>
      </c>
      <c r="B1816" s="29">
        <v>0.0</v>
      </c>
      <c r="C1816" s="55">
        <v>0.0</v>
      </c>
      <c r="D1816" s="27">
        <v>0.0</v>
      </c>
      <c r="E1816" s="40"/>
    </row>
    <row r="1817" hidden="1">
      <c r="A1817" s="35" t="s">
        <v>2553</v>
      </c>
      <c r="B1817" s="29">
        <v>178959.0</v>
      </c>
      <c r="C1817" s="55">
        <v>178670.0</v>
      </c>
      <c r="D1817" s="27">
        <v>-289.0</v>
      </c>
      <c r="E1817" s="40"/>
    </row>
    <row r="1818" hidden="1">
      <c r="A1818" s="36" t="s">
        <v>2554</v>
      </c>
      <c r="B1818" s="41">
        <v>3.0</v>
      </c>
      <c r="C1818" s="64">
        <v>23.0</v>
      </c>
      <c r="D1818" s="59">
        <v>20.0</v>
      </c>
      <c r="E1818" s="44"/>
    </row>
    <row r="1819" hidden="1"/>
    <row r="1820" hidden="1"/>
    <row r="1821" hidden="1">
      <c r="A1821" s="5" t="s">
        <v>3210</v>
      </c>
      <c r="B1821" s="6"/>
      <c r="C1821" s="6"/>
      <c r="D1821" s="6"/>
      <c r="E1821" s="7"/>
    </row>
    <row r="1822" hidden="1">
      <c r="A1822" s="10"/>
      <c r="B1822" s="11"/>
      <c r="C1822" s="11"/>
      <c r="D1822" s="11"/>
      <c r="E1822" s="12"/>
    </row>
    <row r="1823" hidden="1">
      <c r="A1823" s="5" t="s">
        <v>2526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13">
        <v>45915.0</v>
      </c>
      <c r="B1825" s="6"/>
      <c r="C1825" s="50" t="s">
        <v>2527</v>
      </c>
      <c r="D1825" s="15">
        <v>45921.0</v>
      </c>
      <c r="E1825" s="7"/>
    </row>
    <row r="1826" hidden="1">
      <c r="A1826" s="10"/>
      <c r="B1826" s="11"/>
      <c r="C1826" s="16"/>
      <c r="D1826" s="11"/>
      <c r="E1826" s="12"/>
    </row>
    <row r="1827" hidden="1">
      <c r="A1827" s="51" t="s">
        <v>3211</v>
      </c>
      <c r="B1827" s="7"/>
      <c r="C1827" s="16"/>
      <c r="D1827" s="52" t="s">
        <v>3212</v>
      </c>
      <c r="E1827" s="7"/>
    </row>
    <row r="1828" hidden="1">
      <c r="A1828" s="10"/>
      <c r="B1828" s="12"/>
      <c r="C1828" s="16"/>
      <c r="D1828" s="11"/>
      <c r="E1828" s="12"/>
    </row>
    <row r="1829" hidden="1">
      <c r="A1829" s="19" t="s">
        <v>2528</v>
      </c>
      <c r="B1829" s="6"/>
      <c r="C1829" s="6"/>
      <c r="D1829" s="6"/>
      <c r="E1829" s="7"/>
    </row>
    <row r="1830" hidden="1">
      <c r="A1830" s="20" t="s">
        <v>2529</v>
      </c>
      <c r="B1830" s="21" t="s">
        <v>2530</v>
      </c>
      <c r="C1830" s="22" t="s">
        <v>2531</v>
      </c>
      <c r="D1830" s="21" t="s">
        <v>2532</v>
      </c>
      <c r="E1830" s="23" t="s">
        <v>13</v>
      </c>
    </row>
    <row r="1831" hidden="1">
      <c r="A1831" s="53" t="s">
        <v>2533</v>
      </c>
      <c r="B1831" s="25">
        <v>6715.0</v>
      </c>
      <c r="C1831" s="26">
        <v>6352.0</v>
      </c>
      <c r="D1831" s="27">
        <v>-363.0</v>
      </c>
      <c r="E1831" s="48"/>
    </row>
    <row r="1832" hidden="1">
      <c r="A1832" s="53" t="s">
        <v>2535</v>
      </c>
      <c r="B1832" s="29">
        <v>20252.0</v>
      </c>
      <c r="C1832" s="26">
        <v>19024.0</v>
      </c>
      <c r="D1832" s="27">
        <v>-1228.0</v>
      </c>
      <c r="E1832" s="48" t="s">
        <v>6160</v>
      </c>
    </row>
    <row r="1833" hidden="1">
      <c r="A1833" s="53" t="s">
        <v>2536</v>
      </c>
      <c r="B1833" s="29">
        <v>600.0</v>
      </c>
      <c r="C1833" s="26">
        <v>600.0</v>
      </c>
      <c r="D1833" s="27">
        <v>0.0</v>
      </c>
      <c r="E1833" s="40"/>
    </row>
    <row r="1834" hidden="1">
      <c r="A1834" s="53" t="s">
        <v>2538</v>
      </c>
      <c r="B1834" s="25">
        <v>0.0</v>
      </c>
      <c r="C1834" s="26"/>
      <c r="D1834" s="27">
        <v>0.0</v>
      </c>
      <c r="E1834" s="48"/>
    </row>
    <row r="1835" hidden="1">
      <c r="A1835" s="31" t="s">
        <v>2540</v>
      </c>
      <c r="B1835" s="29">
        <v>0.0</v>
      </c>
      <c r="C1835" s="26"/>
      <c r="D1835" s="27">
        <v>0.0</v>
      </c>
      <c r="E1835" s="40"/>
    </row>
    <row r="1836" hidden="1">
      <c r="A1836" s="31" t="s">
        <v>2541</v>
      </c>
      <c r="B1836" s="29">
        <v>0.0</v>
      </c>
      <c r="C1836" s="26"/>
      <c r="D1836" s="27">
        <v>0.0</v>
      </c>
      <c r="E1836" s="40"/>
    </row>
    <row r="1837" hidden="1">
      <c r="A1837" s="31" t="s">
        <v>2543</v>
      </c>
      <c r="B1837" s="29">
        <v>0.0</v>
      </c>
      <c r="C1837" s="26"/>
      <c r="D1837" s="27">
        <v>0.0</v>
      </c>
      <c r="E1837" s="28"/>
    </row>
    <row r="1838" hidden="1">
      <c r="A1838" s="31" t="s">
        <v>2545</v>
      </c>
      <c r="B1838" s="29">
        <v>2120.0</v>
      </c>
      <c r="C1838" s="26">
        <v>2120.0</v>
      </c>
      <c r="D1838" s="27">
        <v>0.0</v>
      </c>
      <c r="E1838" s="28"/>
    </row>
    <row r="1839" hidden="1">
      <c r="A1839" s="54" t="s">
        <v>2546</v>
      </c>
      <c r="B1839" s="29">
        <v>58536.0</v>
      </c>
      <c r="C1839" s="29">
        <v>58536.0</v>
      </c>
      <c r="D1839" s="27">
        <v>0.0</v>
      </c>
      <c r="E1839" s="40"/>
    </row>
    <row r="1840" hidden="1">
      <c r="A1840" s="54" t="s">
        <v>2547</v>
      </c>
      <c r="B1840" s="29">
        <v>23865.0</v>
      </c>
      <c r="C1840" s="55">
        <v>23865.0</v>
      </c>
      <c r="D1840" s="27">
        <v>0.0</v>
      </c>
      <c r="E1840" s="40"/>
    </row>
    <row r="1841" hidden="1">
      <c r="A1841" s="54" t="s">
        <v>2548</v>
      </c>
      <c r="B1841" s="29">
        <v>48290.0</v>
      </c>
      <c r="C1841" s="55">
        <v>48001.0</v>
      </c>
      <c r="D1841" s="27">
        <v>-289.0</v>
      </c>
      <c r="E1841" s="40"/>
    </row>
    <row r="1842" hidden="1">
      <c r="A1842" s="54" t="s">
        <v>2549</v>
      </c>
      <c r="B1842" s="29">
        <v>23643.0</v>
      </c>
      <c r="C1842" s="55">
        <v>23643.0</v>
      </c>
      <c r="D1842" s="27">
        <v>0.0</v>
      </c>
      <c r="E1842" s="40"/>
    </row>
    <row r="1843" hidden="1">
      <c r="A1843" s="54" t="s">
        <v>2551</v>
      </c>
      <c r="B1843" s="29">
        <v>0.0</v>
      </c>
      <c r="C1843" s="55">
        <v>0.0</v>
      </c>
      <c r="D1843" s="27">
        <v>0.0</v>
      </c>
      <c r="E1843" s="40"/>
    </row>
    <row r="1844" hidden="1">
      <c r="A1844" s="54" t="s">
        <v>2552</v>
      </c>
      <c r="B1844" s="29">
        <v>0.0</v>
      </c>
      <c r="C1844" s="55">
        <v>0.0</v>
      </c>
      <c r="D1844" s="27">
        <v>0.0</v>
      </c>
      <c r="E1844" s="40"/>
    </row>
    <row r="1845" hidden="1">
      <c r="A1845" s="35" t="s">
        <v>2553</v>
      </c>
      <c r="B1845" s="29">
        <v>183657.8</v>
      </c>
      <c r="C1845" s="55">
        <v>183368.8</v>
      </c>
      <c r="D1845" s="27">
        <v>-289.0</v>
      </c>
      <c r="E1845" s="40"/>
    </row>
    <row r="1846" hidden="1">
      <c r="A1846" s="36" t="s">
        <v>2554</v>
      </c>
      <c r="B1846" s="41">
        <v>363.2000000000007</v>
      </c>
      <c r="C1846" s="64">
        <v>-1227.7999999999884</v>
      </c>
      <c r="D1846" s="59">
        <v>-1590.999999999989</v>
      </c>
      <c r="E1846" s="44"/>
    </row>
    <row r="1847" hidden="1"/>
    <row r="1848" hidden="1"/>
    <row r="1849" hidden="1">
      <c r="A1849" s="5" t="s">
        <v>3210</v>
      </c>
      <c r="B1849" s="6"/>
      <c r="C1849" s="6"/>
      <c r="D1849" s="6"/>
      <c r="E1849" s="7"/>
    </row>
    <row r="1850" hidden="1">
      <c r="A1850" s="10"/>
      <c r="B1850" s="11"/>
      <c r="C1850" s="11"/>
      <c r="D1850" s="11"/>
      <c r="E1850" s="12"/>
    </row>
    <row r="1851" hidden="1">
      <c r="A1851" s="5" t="s">
        <v>2526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13">
        <v>45922.0</v>
      </c>
      <c r="B1853" s="6"/>
      <c r="C1853" s="50" t="s">
        <v>2527</v>
      </c>
      <c r="D1853" s="15">
        <v>45928.0</v>
      </c>
      <c r="E1853" s="7"/>
    </row>
    <row r="1854" hidden="1">
      <c r="A1854" s="10"/>
      <c r="B1854" s="11"/>
      <c r="C1854" s="16"/>
      <c r="D1854" s="11"/>
      <c r="E1854" s="12"/>
    </row>
    <row r="1855" hidden="1">
      <c r="A1855" s="51" t="s">
        <v>3211</v>
      </c>
      <c r="B1855" s="7"/>
      <c r="C1855" s="16"/>
      <c r="D1855" s="52" t="s">
        <v>3212</v>
      </c>
      <c r="E1855" s="7"/>
    </row>
    <row r="1856" hidden="1">
      <c r="A1856" s="10"/>
      <c r="B1856" s="12"/>
      <c r="C1856" s="16"/>
      <c r="D1856" s="11"/>
      <c r="E1856" s="12"/>
    </row>
    <row r="1857" hidden="1">
      <c r="A1857" s="19" t="s">
        <v>2528</v>
      </c>
      <c r="B1857" s="6"/>
      <c r="C1857" s="6"/>
      <c r="D1857" s="6"/>
      <c r="E1857" s="7"/>
    </row>
    <row r="1858" hidden="1">
      <c r="A1858" s="20" t="s">
        <v>2529</v>
      </c>
      <c r="B1858" s="21" t="s">
        <v>2530</v>
      </c>
      <c r="C1858" s="22" t="s">
        <v>2531</v>
      </c>
      <c r="D1858" s="21" t="s">
        <v>2532</v>
      </c>
      <c r="E1858" s="23" t="s">
        <v>13</v>
      </c>
    </row>
    <row r="1859" hidden="1">
      <c r="A1859" s="53" t="s">
        <v>2533</v>
      </c>
      <c r="B1859" s="25">
        <v>8854.0</v>
      </c>
      <c r="C1859" s="26">
        <v>8855.0</v>
      </c>
      <c r="D1859" s="27">
        <v>1.0</v>
      </c>
      <c r="E1859" s="48"/>
    </row>
    <row r="1860" hidden="1">
      <c r="A1860" s="53" t="s">
        <v>2535</v>
      </c>
      <c r="B1860" s="29">
        <v>15467.0</v>
      </c>
      <c r="C1860" s="26">
        <v>15467.0</v>
      </c>
      <c r="D1860" s="27">
        <v>0.0</v>
      </c>
      <c r="E1860" s="48"/>
    </row>
    <row r="1861" hidden="1">
      <c r="A1861" s="53" t="s">
        <v>2536</v>
      </c>
      <c r="B1861" s="29">
        <v>150.0</v>
      </c>
      <c r="C1861" s="26">
        <v>150.0</v>
      </c>
      <c r="D1861" s="27">
        <v>0.0</v>
      </c>
      <c r="E1861" s="40"/>
    </row>
    <row r="1862" hidden="1">
      <c r="A1862" s="53" t="s">
        <v>2538</v>
      </c>
      <c r="B1862" s="25">
        <v>0.0</v>
      </c>
      <c r="C1862" s="26"/>
      <c r="D1862" s="27">
        <v>0.0</v>
      </c>
      <c r="E1862" s="48"/>
    </row>
    <row r="1863" hidden="1">
      <c r="A1863" s="31" t="s">
        <v>2540</v>
      </c>
      <c r="B1863" s="29">
        <v>0.0</v>
      </c>
      <c r="C1863" s="26"/>
      <c r="D1863" s="27">
        <v>0.0</v>
      </c>
      <c r="E1863" s="40"/>
    </row>
    <row r="1864" hidden="1">
      <c r="A1864" s="31" t="s">
        <v>2541</v>
      </c>
      <c r="B1864" s="29">
        <v>0.0</v>
      </c>
      <c r="C1864" s="26"/>
      <c r="D1864" s="27">
        <v>0.0</v>
      </c>
      <c r="E1864" s="40"/>
    </row>
    <row r="1865" hidden="1">
      <c r="A1865" s="31" t="s">
        <v>2543</v>
      </c>
      <c r="B1865" s="29">
        <v>0.0</v>
      </c>
      <c r="C1865" s="26"/>
      <c r="D1865" s="27">
        <v>0.0</v>
      </c>
      <c r="E1865" s="28"/>
    </row>
    <row r="1866" hidden="1">
      <c r="A1866" s="31" t="s">
        <v>2545</v>
      </c>
      <c r="B1866" s="29">
        <v>2080.0</v>
      </c>
      <c r="C1866" s="26">
        <v>2080.0</v>
      </c>
      <c r="D1866" s="27">
        <v>0.0</v>
      </c>
      <c r="E1866" s="28"/>
    </row>
    <row r="1867" hidden="1">
      <c r="A1867" s="54" t="s">
        <v>2546</v>
      </c>
      <c r="B1867" s="29">
        <v>78321.0</v>
      </c>
      <c r="C1867" s="29">
        <v>78321.0</v>
      </c>
      <c r="D1867" s="27">
        <v>0.0</v>
      </c>
      <c r="E1867" s="40"/>
    </row>
    <row r="1868" hidden="1">
      <c r="A1868" s="54" t="s">
        <v>2547</v>
      </c>
      <c r="B1868" s="29">
        <v>26101.0</v>
      </c>
      <c r="C1868" s="55">
        <v>25694.0</v>
      </c>
      <c r="D1868" s="27">
        <v>-407.0</v>
      </c>
      <c r="E1868" s="40"/>
    </row>
    <row r="1869" hidden="1">
      <c r="A1869" s="54" t="s">
        <v>2548</v>
      </c>
      <c r="B1869" s="29">
        <v>59837.110000000015</v>
      </c>
      <c r="C1869" s="55">
        <v>59837.10999999997</v>
      </c>
      <c r="D1869" s="27">
        <v>-4.3655745685100555E-11</v>
      </c>
      <c r="E1869" s="40"/>
    </row>
    <row r="1870" hidden="1">
      <c r="A1870" s="54" t="s">
        <v>2549</v>
      </c>
      <c r="B1870" s="29">
        <v>22548.0</v>
      </c>
      <c r="C1870" s="55">
        <v>22548.0</v>
      </c>
      <c r="D1870" s="27">
        <v>0.0</v>
      </c>
      <c r="E1870" s="40"/>
    </row>
    <row r="1871" hidden="1">
      <c r="A1871" s="54" t="s">
        <v>2551</v>
      </c>
      <c r="B1871" s="29">
        <v>0.0</v>
      </c>
      <c r="C1871" s="55">
        <v>0.0</v>
      </c>
      <c r="D1871" s="27">
        <v>0.0</v>
      </c>
      <c r="E1871" s="40"/>
    </row>
    <row r="1872" hidden="1">
      <c r="A1872" s="54" t="s">
        <v>2552</v>
      </c>
      <c r="B1872" s="29">
        <v>0.0</v>
      </c>
      <c r="C1872" s="55">
        <v>0.0</v>
      </c>
      <c r="D1872" s="27">
        <v>0.0</v>
      </c>
      <c r="E1872" s="40"/>
    </row>
    <row r="1873" hidden="1">
      <c r="A1873" s="35" t="s">
        <v>2553</v>
      </c>
      <c r="B1873" s="29">
        <v>213357.61</v>
      </c>
      <c r="C1873" s="55">
        <v>212950.6100000001</v>
      </c>
      <c r="D1873" s="27">
        <v>-406.9999999998836</v>
      </c>
      <c r="E1873" s="40"/>
    </row>
    <row r="1874" hidden="1">
      <c r="A1874" s="36" t="s">
        <v>2554</v>
      </c>
      <c r="B1874" s="41">
        <v>0.5000000000291038</v>
      </c>
      <c r="C1874" s="64">
        <v>1.4999999998835847</v>
      </c>
      <c r="D1874" s="59">
        <v>0.9999999998544808</v>
      </c>
      <c r="E1874" s="44"/>
    </row>
    <row r="1875" hidden="1"/>
    <row r="1876" hidden="1"/>
    <row r="1877" hidden="1">
      <c r="A1877" s="5" t="s">
        <v>3210</v>
      </c>
      <c r="B1877" s="6"/>
      <c r="C1877" s="6"/>
      <c r="D1877" s="6"/>
      <c r="E1877" s="7"/>
    </row>
    <row r="1878" hidden="1">
      <c r="A1878" s="10"/>
      <c r="B1878" s="11"/>
      <c r="C1878" s="11"/>
      <c r="D1878" s="11"/>
      <c r="E1878" s="12"/>
    </row>
    <row r="1879" hidden="1">
      <c r="A1879" s="5" t="s">
        <v>2526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13">
        <v>45929.0</v>
      </c>
      <c r="B1881" s="6"/>
      <c r="C1881" s="50" t="s">
        <v>2527</v>
      </c>
      <c r="D1881" s="15">
        <v>45930.0</v>
      </c>
      <c r="E1881" s="7"/>
    </row>
    <row r="1882" hidden="1">
      <c r="A1882" s="10"/>
      <c r="B1882" s="11"/>
      <c r="C1882" s="16"/>
      <c r="D1882" s="11"/>
      <c r="E1882" s="12"/>
    </row>
    <row r="1883" hidden="1">
      <c r="A1883" s="51" t="s">
        <v>3211</v>
      </c>
      <c r="B1883" s="7"/>
      <c r="C1883" s="16"/>
      <c r="D1883" s="52" t="s">
        <v>3213</v>
      </c>
      <c r="E1883" s="7"/>
    </row>
    <row r="1884" hidden="1">
      <c r="A1884" s="10"/>
      <c r="B1884" s="12"/>
      <c r="C1884" s="16"/>
      <c r="D1884" s="11"/>
      <c r="E1884" s="12"/>
    </row>
    <row r="1885" hidden="1">
      <c r="A1885" s="19" t="s">
        <v>2528</v>
      </c>
      <c r="B1885" s="6"/>
      <c r="C1885" s="6"/>
      <c r="D1885" s="6"/>
      <c r="E1885" s="7"/>
    </row>
    <row r="1886" hidden="1">
      <c r="A1886" s="20" t="s">
        <v>2529</v>
      </c>
      <c r="B1886" s="21" t="s">
        <v>2530</v>
      </c>
      <c r="C1886" s="22" t="s">
        <v>2531</v>
      </c>
      <c r="D1886" s="21" t="s">
        <v>2532</v>
      </c>
      <c r="E1886" s="23" t="s">
        <v>13</v>
      </c>
    </row>
    <row r="1887" hidden="1">
      <c r="A1887" s="53" t="s">
        <v>2533</v>
      </c>
      <c r="B1887" s="25">
        <v>1727.0</v>
      </c>
      <c r="C1887" s="26">
        <v>1727.0</v>
      </c>
      <c r="D1887" s="27">
        <v>0.0</v>
      </c>
      <c r="E1887" s="48"/>
    </row>
    <row r="1888" hidden="1">
      <c r="A1888" s="53" t="s">
        <v>2535</v>
      </c>
      <c r="B1888" s="29">
        <v>3635.0</v>
      </c>
      <c r="C1888" s="26">
        <v>3635.0</v>
      </c>
      <c r="D1888" s="27">
        <v>0.0</v>
      </c>
      <c r="E1888" s="48"/>
    </row>
    <row r="1889" hidden="1">
      <c r="A1889" s="53" t="s">
        <v>2536</v>
      </c>
      <c r="B1889" s="29">
        <v>0.0</v>
      </c>
      <c r="C1889" s="26"/>
      <c r="D1889" s="27">
        <v>0.0</v>
      </c>
      <c r="E1889" s="40"/>
    </row>
    <row r="1890" hidden="1">
      <c r="A1890" s="53" t="s">
        <v>2538</v>
      </c>
      <c r="B1890" s="25">
        <v>0.0</v>
      </c>
      <c r="C1890" s="26"/>
      <c r="D1890" s="27">
        <v>0.0</v>
      </c>
      <c r="E1890" s="48"/>
    </row>
    <row r="1891" hidden="1">
      <c r="A1891" s="31" t="s">
        <v>2540</v>
      </c>
      <c r="B1891" s="29">
        <v>0.0</v>
      </c>
      <c r="C1891" s="26"/>
      <c r="D1891" s="27">
        <v>0.0</v>
      </c>
      <c r="E1891" s="40"/>
    </row>
    <row r="1892" hidden="1">
      <c r="A1892" s="31" t="s">
        <v>2541</v>
      </c>
      <c r="B1892" s="29">
        <v>0.0</v>
      </c>
      <c r="C1892" s="26"/>
      <c r="D1892" s="27">
        <v>0.0</v>
      </c>
      <c r="E1892" s="40"/>
    </row>
    <row r="1893" hidden="1">
      <c r="A1893" s="31" t="s">
        <v>2543</v>
      </c>
      <c r="B1893" s="29">
        <v>0.0</v>
      </c>
      <c r="C1893" s="26"/>
      <c r="D1893" s="27">
        <v>0.0</v>
      </c>
      <c r="E1893" s="28"/>
    </row>
    <row r="1894" hidden="1">
      <c r="A1894" s="31" t="s">
        <v>2545</v>
      </c>
      <c r="B1894" s="29">
        <v>400.0</v>
      </c>
      <c r="C1894" s="26">
        <v>400.0</v>
      </c>
      <c r="D1894" s="27">
        <v>0.0</v>
      </c>
      <c r="E1894" s="28"/>
    </row>
    <row r="1895" hidden="1">
      <c r="A1895" s="54" t="s">
        <v>2546</v>
      </c>
      <c r="B1895" s="29">
        <v>22219.0</v>
      </c>
      <c r="C1895" s="29">
        <v>22219.0</v>
      </c>
      <c r="D1895" s="27">
        <v>0.0</v>
      </c>
      <c r="E1895" s="40"/>
    </row>
    <row r="1896" hidden="1">
      <c r="A1896" s="54" t="s">
        <v>2547</v>
      </c>
      <c r="B1896" s="29">
        <v>7001.0</v>
      </c>
      <c r="C1896" s="55">
        <v>7001.0</v>
      </c>
      <c r="D1896" s="27">
        <v>0.0</v>
      </c>
      <c r="E1896" s="40"/>
    </row>
    <row r="1897" hidden="1">
      <c r="A1897" s="54" t="s">
        <v>2548</v>
      </c>
      <c r="B1897" s="29">
        <v>21703.0</v>
      </c>
      <c r="C1897" s="55">
        <v>21702.999999999996</v>
      </c>
      <c r="D1897" s="27">
        <v>-3.637978807091713E-12</v>
      </c>
      <c r="E1897" s="40"/>
    </row>
    <row r="1898" hidden="1">
      <c r="A1898" s="54" t="s">
        <v>2549</v>
      </c>
      <c r="B1898" s="29">
        <v>6016.0</v>
      </c>
      <c r="C1898" s="55">
        <v>6016.0</v>
      </c>
      <c r="D1898" s="27">
        <v>0.0</v>
      </c>
      <c r="E1898" s="40"/>
    </row>
    <row r="1899" hidden="1">
      <c r="A1899" s="54" t="s">
        <v>2551</v>
      </c>
      <c r="B1899" s="29">
        <v>0.0</v>
      </c>
      <c r="C1899" s="55">
        <v>0.0</v>
      </c>
      <c r="D1899" s="27">
        <v>0.0</v>
      </c>
      <c r="E1899" s="40"/>
    </row>
    <row r="1900" hidden="1">
      <c r="A1900" s="54" t="s">
        <v>2552</v>
      </c>
      <c r="B1900" s="29">
        <v>0.0</v>
      </c>
      <c r="C1900" s="55">
        <v>0.0</v>
      </c>
      <c r="D1900" s="27">
        <v>0.0</v>
      </c>
      <c r="E1900" s="40"/>
    </row>
    <row r="1901" hidden="1">
      <c r="A1901" s="35" t="s">
        <v>2553</v>
      </c>
      <c r="B1901" s="29">
        <v>62701.0</v>
      </c>
      <c r="C1901" s="55">
        <v>62701.0</v>
      </c>
      <c r="D1901" s="27">
        <v>0.0</v>
      </c>
      <c r="E1901" s="40"/>
    </row>
    <row r="1902" hidden="1">
      <c r="A1902" s="36" t="s">
        <v>2554</v>
      </c>
      <c r="B1902" s="41">
        <v>0.0</v>
      </c>
      <c r="C1902" s="64">
        <v>0.0</v>
      </c>
      <c r="D1902" s="59">
        <v>0.0</v>
      </c>
      <c r="E1902" s="44"/>
    </row>
    <row r="1903" hidden="1"/>
    <row r="1904" hidden="1"/>
    <row r="1905" hidden="1">
      <c r="A1905" s="5" t="s">
        <v>3210</v>
      </c>
      <c r="B1905" s="6"/>
      <c r="C1905" s="6"/>
      <c r="D1905" s="6"/>
      <c r="E1905" s="7"/>
    </row>
    <row r="1906" hidden="1">
      <c r="A1906" s="10"/>
      <c r="B1906" s="11"/>
      <c r="C1906" s="11"/>
      <c r="D1906" s="11"/>
      <c r="E1906" s="12"/>
    </row>
    <row r="1907" hidden="1">
      <c r="A1907" s="5" t="s">
        <v>2526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13">
        <v>45931.0</v>
      </c>
      <c r="B1909" s="6"/>
      <c r="C1909" s="50" t="s">
        <v>2527</v>
      </c>
      <c r="D1909" s="15">
        <v>45935.0</v>
      </c>
      <c r="E1909" s="7"/>
    </row>
    <row r="1910" hidden="1">
      <c r="A1910" s="10"/>
      <c r="B1910" s="11"/>
      <c r="C1910" s="16"/>
      <c r="D1910" s="11"/>
      <c r="E1910" s="12"/>
    </row>
    <row r="1911" hidden="1">
      <c r="A1911" s="51" t="s">
        <v>3214</v>
      </c>
      <c r="B1911" s="7"/>
      <c r="C1911" s="16"/>
      <c r="D1911" s="52" t="s">
        <v>3212</v>
      </c>
      <c r="E1911" s="7"/>
    </row>
    <row r="1912" hidden="1">
      <c r="A1912" s="10"/>
      <c r="B1912" s="12"/>
      <c r="C1912" s="16"/>
      <c r="D1912" s="11"/>
      <c r="E1912" s="12"/>
    </row>
    <row r="1913" hidden="1">
      <c r="A1913" s="19" t="s">
        <v>2528</v>
      </c>
      <c r="B1913" s="6"/>
      <c r="C1913" s="6"/>
      <c r="D1913" s="6"/>
      <c r="E1913" s="7"/>
    </row>
    <row r="1914" hidden="1">
      <c r="A1914" s="20" t="s">
        <v>2529</v>
      </c>
      <c r="B1914" s="21" t="s">
        <v>2530</v>
      </c>
      <c r="C1914" s="22" t="s">
        <v>2531</v>
      </c>
      <c r="D1914" s="21" t="s">
        <v>2532</v>
      </c>
      <c r="E1914" s="23" t="s">
        <v>13</v>
      </c>
    </row>
    <row r="1915" hidden="1">
      <c r="A1915" s="53" t="s">
        <v>2533</v>
      </c>
      <c r="B1915" s="25">
        <v>2213.0</v>
      </c>
      <c r="C1915" s="26">
        <v>2213.0</v>
      </c>
      <c r="D1915" s="27">
        <v>0.0</v>
      </c>
      <c r="E1915" s="48"/>
    </row>
    <row r="1916" hidden="1">
      <c r="A1916" s="53" t="s">
        <v>2535</v>
      </c>
      <c r="B1916" s="29">
        <v>10766.0</v>
      </c>
      <c r="C1916" s="26">
        <v>10766.0</v>
      </c>
      <c r="D1916" s="27">
        <v>0.0</v>
      </c>
      <c r="E1916" s="48"/>
    </row>
    <row r="1917" hidden="1">
      <c r="A1917" s="53" t="s">
        <v>2536</v>
      </c>
      <c r="B1917" s="29">
        <v>0.0</v>
      </c>
      <c r="C1917" s="26"/>
      <c r="D1917" s="27">
        <v>0.0</v>
      </c>
      <c r="E1917" s="40"/>
    </row>
    <row r="1918" hidden="1">
      <c r="A1918" s="53" t="s">
        <v>2538</v>
      </c>
      <c r="B1918" s="25">
        <v>0.0</v>
      </c>
      <c r="C1918" s="26"/>
      <c r="D1918" s="27">
        <v>0.0</v>
      </c>
      <c r="E1918" s="48"/>
    </row>
    <row r="1919" hidden="1">
      <c r="A1919" s="31" t="s">
        <v>2540</v>
      </c>
      <c r="B1919" s="29">
        <v>0.0</v>
      </c>
      <c r="C1919" s="26"/>
      <c r="D1919" s="27">
        <v>0.0</v>
      </c>
      <c r="E1919" s="40"/>
    </row>
    <row r="1920" hidden="1">
      <c r="A1920" s="31" t="s">
        <v>2541</v>
      </c>
      <c r="B1920" s="29">
        <v>0.0</v>
      </c>
      <c r="C1920" s="26"/>
      <c r="D1920" s="27">
        <v>0.0</v>
      </c>
      <c r="E1920" s="40"/>
    </row>
    <row r="1921" hidden="1">
      <c r="A1921" s="31" t="s">
        <v>2543</v>
      </c>
      <c r="B1921" s="29">
        <v>0.0</v>
      </c>
      <c r="C1921" s="26"/>
      <c r="D1921" s="27">
        <v>0.0</v>
      </c>
      <c r="E1921" s="28"/>
    </row>
    <row r="1922" hidden="1">
      <c r="A1922" s="31" t="s">
        <v>2545</v>
      </c>
      <c r="B1922" s="29">
        <v>1600.0</v>
      </c>
      <c r="C1922" s="26">
        <v>1560.0</v>
      </c>
      <c r="D1922" s="27">
        <v>-40.0</v>
      </c>
      <c r="E1922" s="28"/>
    </row>
    <row r="1923" hidden="1">
      <c r="A1923" s="54" t="s">
        <v>2546</v>
      </c>
      <c r="B1923" s="29">
        <v>61489.0</v>
      </c>
      <c r="C1923" s="29">
        <v>61489.0</v>
      </c>
      <c r="D1923" s="27">
        <v>0.0</v>
      </c>
      <c r="E1923" s="40"/>
    </row>
    <row r="1924" hidden="1">
      <c r="A1924" s="54" t="s">
        <v>2547</v>
      </c>
      <c r="B1924" s="29">
        <v>16154.0</v>
      </c>
      <c r="C1924" s="55">
        <v>16154.0</v>
      </c>
      <c r="D1924" s="27">
        <v>0.0</v>
      </c>
      <c r="E1924" s="40"/>
    </row>
    <row r="1925" hidden="1">
      <c r="A1925" s="54" t="s">
        <v>2548</v>
      </c>
      <c r="B1925" s="29">
        <v>30830.0</v>
      </c>
      <c r="C1925" s="55">
        <v>30830.0</v>
      </c>
      <c r="D1925" s="27">
        <v>0.0</v>
      </c>
      <c r="E1925" s="40"/>
    </row>
    <row r="1926" hidden="1">
      <c r="A1926" s="54" t="s">
        <v>2549</v>
      </c>
      <c r="B1926" s="29">
        <v>19356.0</v>
      </c>
      <c r="C1926" s="55">
        <v>19356.0</v>
      </c>
      <c r="D1926" s="27">
        <v>0.0</v>
      </c>
      <c r="E1926" s="40"/>
    </row>
    <row r="1927" hidden="1">
      <c r="A1927" s="54" t="s">
        <v>2551</v>
      </c>
      <c r="B1927" s="29">
        <v>0.0</v>
      </c>
      <c r="C1927" s="55">
        <v>0.0</v>
      </c>
      <c r="D1927" s="27">
        <v>0.0</v>
      </c>
      <c r="E1927" s="40"/>
    </row>
    <row r="1928" hidden="1">
      <c r="A1928" s="54" t="s">
        <v>2552</v>
      </c>
      <c r="B1928" s="29">
        <v>0.0</v>
      </c>
      <c r="C1928" s="55">
        <v>0.0</v>
      </c>
      <c r="D1928" s="27">
        <v>0.0</v>
      </c>
      <c r="E1928" s="40"/>
    </row>
    <row r="1929" hidden="1">
      <c r="A1929" s="35" t="s">
        <v>2553</v>
      </c>
      <c r="B1929" s="29">
        <v>142334.0</v>
      </c>
      <c r="C1929" s="55">
        <v>142334.0</v>
      </c>
      <c r="D1929" s="27">
        <v>0.0</v>
      </c>
      <c r="E1929" s="40"/>
    </row>
    <row r="1930" hidden="1">
      <c r="A1930" s="36" t="s">
        <v>2554</v>
      </c>
      <c r="B1930" s="41">
        <v>74.0</v>
      </c>
      <c r="C1930" s="64">
        <v>34.0</v>
      </c>
      <c r="D1930" s="59">
        <v>-40.0</v>
      </c>
      <c r="E1930" s="44"/>
    </row>
    <row r="1931" hidden="1"/>
    <row r="1932" hidden="1"/>
    <row r="1933" hidden="1">
      <c r="A1933" s="5" t="s">
        <v>3210</v>
      </c>
      <c r="B1933" s="6"/>
      <c r="C1933" s="6"/>
      <c r="D1933" s="6"/>
      <c r="E1933" s="7"/>
    </row>
    <row r="1934" hidden="1">
      <c r="A1934" s="10"/>
      <c r="B1934" s="11"/>
      <c r="C1934" s="11"/>
      <c r="D1934" s="11"/>
      <c r="E1934" s="12"/>
    </row>
    <row r="1935" hidden="1">
      <c r="A1935" s="5" t="s">
        <v>2526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13">
        <v>45936.0</v>
      </c>
      <c r="B1937" s="6"/>
      <c r="C1937" s="50" t="s">
        <v>2527</v>
      </c>
      <c r="D1937" s="15">
        <v>45942.0</v>
      </c>
      <c r="E1937" s="7"/>
    </row>
    <row r="1938" hidden="1">
      <c r="A1938" s="10"/>
      <c r="B1938" s="11"/>
      <c r="C1938" s="16"/>
      <c r="D1938" s="11"/>
      <c r="E1938" s="12"/>
    </row>
    <row r="1939" hidden="1">
      <c r="A1939" s="51" t="s">
        <v>3211</v>
      </c>
      <c r="B1939" s="7"/>
      <c r="C1939" s="16"/>
      <c r="D1939" s="52" t="s">
        <v>3212</v>
      </c>
      <c r="E1939" s="7"/>
    </row>
    <row r="1940" hidden="1">
      <c r="A1940" s="10"/>
      <c r="B1940" s="12"/>
      <c r="C1940" s="16"/>
      <c r="D1940" s="11"/>
      <c r="E1940" s="12"/>
    </row>
    <row r="1941" hidden="1">
      <c r="A1941" s="19" t="s">
        <v>2528</v>
      </c>
      <c r="B1941" s="6"/>
      <c r="C1941" s="6"/>
      <c r="D1941" s="6"/>
      <c r="E1941" s="7"/>
    </row>
    <row r="1942" hidden="1">
      <c r="A1942" s="20" t="s">
        <v>2529</v>
      </c>
      <c r="B1942" s="21" t="s">
        <v>2530</v>
      </c>
      <c r="C1942" s="22" t="s">
        <v>2531</v>
      </c>
      <c r="D1942" s="21" t="s">
        <v>2532</v>
      </c>
      <c r="E1942" s="23" t="s">
        <v>13</v>
      </c>
    </row>
    <row r="1943" hidden="1">
      <c r="A1943" s="53" t="s">
        <v>2533</v>
      </c>
      <c r="B1943" s="25">
        <v>10101.0</v>
      </c>
      <c r="C1943" s="26">
        <v>10101.0</v>
      </c>
      <c r="D1943" s="27">
        <v>0.0</v>
      </c>
      <c r="E1943" s="48"/>
    </row>
    <row r="1944" hidden="1">
      <c r="A1944" s="53" t="s">
        <v>2535</v>
      </c>
      <c r="B1944" s="29">
        <v>15027.0</v>
      </c>
      <c r="C1944" s="26">
        <v>15027.0</v>
      </c>
      <c r="D1944" s="27">
        <v>0.0</v>
      </c>
      <c r="E1944" s="48"/>
    </row>
    <row r="1945" hidden="1">
      <c r="A1945" s="53" t="s">
        <v>2536</v>
      </c>
      <c r="B1945" s="29">
        <v>0.0</v>
      </c>
      <c r="C1945" s="26"/>
      <c r="D1945" s="27">
        <v>0.0</v>
      </c>
      <c r="E1945" s="40"/>
    </row>
    <row r="1946" hidden="1">
      <c r="A1946" s="53" t="s">
        <v>2538</v>
      </c>
      <c r="B1946" s="25">
        <v>0.0</v>
      </c>
      <c r="C1946" s="26"/>
      <c r="D1946" s="27">
        <v>0.0</v>
      </c>
      <c r="E1946" s="48"/>
    </row>
    <row r="1947" hidden="1">
      <c r="A1947" s="31" t="s">
        <v>2540</v>
      </c>
      <c r="B1947" s="29">
        <v>0.0</v>
      </c>
      <c r="C1947" s="26"/>
      <c r="D1947" s="27">
        <v>0.0</v>
      </c>
      <c r="E1947" s="40"/>
    </row>
    <row r="1948" hidden="1">
      <c r="A1948" s="31" t="s">
        <v>2541</v>
      </c>
      <c r="B1948" s="29">
        <v>0.0</v>
      </c>
      <c r="C1948" s="26"/>
      <c r="D1948" s="27">
        <v>0.0</v>
      </c>
      <c r="E1948" s="40"/>
    </row>
    <row r="1949" hidden="1">
      <c r="A1949" s="31" t="s">
        <v>2543</v>
      </c>
      <c r="B1949" s="29">
        <v>0.0</v>
      </c>
      <c r="C1949" s="26"/>
      <c r="D1949" s="27">
        <v>0.0</v>
      </c>
      <c r="E1949" s="28"/>
    </row>
    <row r="1950" hidden="1">
      <c r="A1950" s="31" t="s">
        <v>2545</v>
      </c>
      <c r="B1950" s="29">
        <v>2000.0</v>
      </c>
      <c r="C1950" s="26">
        <v>2000.0</v>
      </c>
      <c r="D1950" s="27">
        <v>0.0</v>
      </c>
      <c r="E1950" s="28"/>
    </row>
    <row r="1951" hidden="1">
      <c r="A1951" s="54" t="s">
        <v>2546</v>
      </c>
      <c r="B1951" s="29">
        <v>91920.0</v>
      </c>
      <c r="C1951" s="29">
        <v>90819.0</v>
      </c>
      <c r="D1951" s="27">
        <v>-1101.0</v>
      </c>
      <c r="E1951" s="40"/>
    </row>
    <row r="1952" hidden="1">
      <c r="A1952" s="54" t="s">
        <v>2547</v>
      </c>
      <c r="B1952" s="29">
        <v>27069.0</v>
      </c>
      <c r="C1952" s="55">
        <v>27069.0</v>
      </c>
      <c r="D1952" s="27">
        <v>0.0</v>
      </c>
      <c r="E1952" s="40"/>
    </row>
    <row r="1953" hidden="1">
      <c r="A1953" s="54" t="s">
        <v>2548</v>
      </c>
      <c r="B1953" s="29">
        <v>40342.0</v>
      </c>
      <c r="C1953" s="55">
        <v>40023.0</v>
      </c>
      <c r="D1953" s="27">
        <v>-319.0</v>
      </c>
      <c r="E1953" s="40"/>
    </row>
    <row r="1954" hidden="1">
      <c r="A1954" s="54" t="s">
        <v>2549</v>
      </c>
      <c r="B1954" s="29">
        <v>25439.0</v>
      </c>
      <c r="C1954" s="55">
        <v>25439.0</v>
      </c>
      <c r="D1954" s="27">
        <v>0.0</v>
      </c>
      <c r="E1954" s="40"/>
    </row>
    <row r="1955" hidden="1">
      <c r="A1955" s="54" t="s">
        <v>2551</v>
      </c>
      <c r="B1955" s="29">
        <v>413.0</v>
      </c>
      <c r="C1955" s="55">
        <v>413.0</v>
      </c>
      <c r="D1955" s="27">
        <v>0.0</v>
      </c>
      <c r="E1955" s="40"/>
    </row>
    <row r="1956" hidden="1">
      <c r="A1956" s="54" t="s">
        <v>2552</v>
      </c>
      <c r="B1956" s="29">
        <v>0.0</v>
      </c>
      <c r="C1956" s="55">
        <v>0.0</v>
      </c>
      <c r="D1956" s="27">
        <v>0.0</v>
      </c>
      <c r="E1956" s="40"/>
    </row>
    <row r="1957" hidden="1">
      <c r="A1957" s="35" t="s">
        <v>2553</v>
      </c>
      <c r="B1957" s="29">
        <v>212297.0</v>
      </c>
      <c r="C1957" s="55">
        <v>210877.0</v>
      </c>
      <c r="D1957" s="27">
        <v>-1420.0</v>
      </c>
      <c r="E1957" s="40"/>
    </row>
    <row r="1958" hidden="1">
      <c r="A1958" s="36" t="s">
        <v>2554</v>
      </c>
      <c r="B1958" s="41">
        <v>14.0</v>
      </c>
      <c r="C1958" s="64">
        <v>14.0</v>
      </c>
      <c r="D1958" s="59">
        <v>0.0</v>
      </c>
      <c r="E1958" s="44"/>
    </row>
    <row r="1959" hidden="1"/>
    <row r="1960" hidden="1"/>
    <row r="1961" hidden="1">
      <c r="A1961" s="5" t="s">
        <v>3210</v>
      </c>
      <c r="B1961" s="6"/>
      <c r="C1961" s="6"/>
      <c r="D1961" s="6"/>
      <c r="E1961" s="7"/>
    </row>
    <row r="1962" hidden="1">
      <c r="A1962" s="10"/>
      <c r="B1962" s="11"/>
      <c r="C1962" s="11"/>
      <c r="D1962" s="11"/>
      <c r="E1962" s="12"/>
    </row>
    <row r="1963" hidden="1">
      <c r="A1963" s="5" t="s">
        <v>2526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13">
        <v>45943.0</v>
      </c>
      <c r="B1965" s="6"/>
      <c r="C1965" s="50" t="s">
        <v>2527</v>
      </c>
      <c r="D1965" s="15">
        <v>45949.0</v>
      </c>
      <c r="E1965" s="7"/>
    </row>
    <row r="1966" hidden="1">
      <c r="A1966" s="10"/>
      <c r="B1966" s="11"/>
      <c r="C1966" s="16"/>
      <c r="D1966" s="11"/>
      <c r="E1966" s="12"/>
    </row>
    <row r="1967" hidden="1">
      <c r="A1967" s="51" t="s">
        <v>3211</v>
      </c>
      <c r="B1967" s="7"/>
      <c r="C1967" s="16"/>
      <c r="D1967" s="52" t="s">
        <v>3212</v>
      </c>
      <c r="E1967" s="7"/>
    </row>
    <row r="1968" hidden="1">
      <c r="A1968" s="10"/>
      <c r="B1968" s="12"/>
      <c r="C1968" s="16"/>
      <c r="D1968" s="11"/>
      <c r="E1968" s="12"/>
    </row>
    <row r="1969" hidden="1">
      <c r="A1969" s="19" t="s">
        <v>2528</v>
      </c>
      <c r="B1969" s="6"/>
      <c r="C1969" s="6"/>
      <c r="D1969" s="6"/>
      <c r="E1969" s="7"/>
    </row>
    <row r="1970" hidden="1">
      <c r="A1970" s="20" t="s">
        <v>2529</v>
      </c>
      <c r="B1970" s="21" t="s">
        <v>2530</v>
      </c>
      <c r="C1970" s="22" t="s">
        <v>2531</v>
      </c>
      <c r="D1970" s="21" t="s">
        <v>2532</v>
      </c>
      <c r="E1970" s="23" t="s">
        <v>13</v>
      </c>
    </row>
    <row r="1971" hidden="1">
      <c r="A1971" s="53" t="s">
        <v>2533</v>
      </c>
      <c r="B1971" s="25">
        <v>7614.0</v>
      </c>
      <c r="C1971" s="26">
        <v>7614.0</v>
      </c>
      <c r="D1971" s="27">
        <v>0.0</v>
      </c>
      <c r="E1971" s="48"/>
    </row>
    <row r="1972" hidden="1">
      <c r="A1972" s="53" t="s">
        <v>2535</v>
      </c>
      <c r="B1972" s="29">
        <v>14635.0</v>
      </c>
      <c r="C1972" s="26">
        <v>14635.0</v>
      </c>
      <c r="D1972" s="27">
        <v>0.0</v>
      </c>
      <c r="E1972" s="48"/>
    </row>
    <row r="1973" hidden="1">
      <c r="A1973" s="53" t="s">
        <v>2536</v>
      </c>
      <c r="B1973" s="29">
        <v>0.0</v>
      </c>
      <c r="C1973" s="26"/>
      <c r="D1973" s="27">
        <v>0.0</v>
      </c>
      <c r="E1973" s="40"/>
    </row>
    <row r="1974" hidden="1">
      <c r="A1974" s="53" t="s">
        <v>2538</v>
      </c>
      <c r="B1974" s="25">
        <v>0.0</v>
      </c>
      <c r="C1974" s="26"/>
      <c r="D1974" s="27">
        <v>0.0</v>
      </c>
      <c r="E1974" s="48"/>
    </row>
    <row r="1975" hidden="1">
      <c r="A1975" s="31" t="s">
        <v>2540</v>
      </c>
      <c r="B1975" s="25">
        <v>0.0</v>
      </c>
      <c r="C1975" s="26"/>
      <c r="D1975" s="27">
        <v>0.0</v>
      </c>
      <c r="E1975" s="40"/>
    </row>
    <row r="1976" hidden="1">
      <c r="A1976" s="31" t="s">
        <v>2541</v>
      </c>
      <c r="B1976" s="29">
        <v>0.0</v>
      </c>
      <c r="C1976" s="26"/>
      <c r="D1976" s="27">
        <v>0.0</v>
      </c>
      <c r="E1976" s="40"/>
    </row>
    <row r="1977" hidden="1">
      <c r="A1977" s="31" t="s">
        <v>2543</v>
      </c>
      <c r="B1977" s="29">
        <v>0.0</v>
      </c>
      <c r="C1977" s="26"/>
      <c r="D1977" s="27">
        <v>0.0</v>
      </c>
      <c r="E1977" s="28"/>
    </row>
    <row r="1978" hidden="1">
      <c r="A1978" s="31" t="s">
        <v>2545</v>
      </c>
      <c r="B1978" s="29">
        <v>2240.0</v>
      </c>
      <c r="C1978" s="26">
        <v>2240.0</v>
      </c>
      <c r="D1978" s="27">
        <v>0.0</v>
      </c>
      <c r="E1978" s="28"/>
    </row>
    <row r="1979" hidden="1">
      <c r="A1979" s="54" t="s">
        <v>2546</v>
      </c>
      <c r="B1979" s="29">
        <v>93689.0</v>
      </c>
      <c r="C1979" s="29">
        <v>93689.0</v>
      </c>
      <c r="D1979" s="27">
        <v>0.0</v>
      </c>
      <c r="E1979" s="40"/>
    </row>
    <row r="1980" hidden="1">
      <c r="A1980" s="54" t="s">
        <v>2547</v>
      </c>
      <c r="B1980" s="29">
        <v>29487.0</v>
      </c>
      <c r="C1980" s="55">
        <v>29487.0</v>
      </c>
      <c r="D1980" s="27">
        <v>0.0</v>
      </c>
      <c r="E1980" s="40"/>
    </row>
    <row r="1981" hidden="1">
      <c r="A1981" s="54" t="s">
        <v>2548</v>
      </c>
      <c r="B1981" s="29">
        <v>40515.0</v>
      </c>
      <c r="C1981" s="55">
        <v>40515.0</v>
      </c>
      <c r="D1981" s="27">
        <v>0.0</v>
      </c>
      <c r="E1981" s="40"/>
    </row>
    <row r="1982" hidden="1">
      <c r="A1982" s="54" t="s">
        <v>2549</v>
      </c>
      <c r="B1982" s="29">
        <v>29938.0</v>
      </c>
      <c r="C1982" s="55">
        <v>29938.0</v>
      </c>
      <c r="D1982" s="27">
        <v>0.0</v>
      </c>
      <c r="E1982" s="40"/>
    </row>
    <row r="1983" hidden="1">
      <c r="A1983" s="54" t="s">
        <v>2551</v>
      </c>
      <c r="B1983" s="29">
        <v>346.0</v>
      </c>
      <c r="C1983" s="55">
        <v>346.0</v>
      </c>
      <c r="D1983" s="27">
        <v>0.0</v>
      </c>
      <c r="E1983" s="40"/>
    </row>
    <row r="1984" hidden="1">
      <c r="A1984" s="54" t="s">
        <v>2552</v>
      </c>
      <c r="B1984" s="29">
        <v>0.0</v>
      </c>
      <c r="C1984" s="55">
        <v>0.0</v>
      </c>
      <c r="D1984" s="27">
        <v>0.0</v>
      </c>
      <c r="E1984" s="40"/>
    </row>
    <row r="1985" hidden="1">
      <c r="A1985" s="35" t="s">
        <v>2553</v>
      </c>
      <c r="B1985" s="29">
        <v>218460.2</v>
      </c>
      <c r="C1985" s="55">
        <v>218460.2</v>
      </c>
      <c r="D1985" s="27">
        <v>0.0</v>
      </c>
      <c r="E1985" s="40"/>
    </row>
    <row r="1986" hidden="1">
      <c r="A1986" s="36" t="s">
        <v>2554</v>
      </c>
      <c r="B1986" s="41" t="s">
        <v>6161</v>
      </c>
      <c r="C1986" s="64">
        <v>3.7999999999883585</v>
      </c>
      <c r="D1986" s="59" t="e">
        <v>#VALUE!</v>
      </c>
      <c r="E1986" s="44"/>
    </row>
    <row r="1987" hidden="1"/>
    <row r="1988" hidden="1"/>
    <row r="1989" hidden="1">
      <c r="A1989" s="5" t="s">
        <v>3210</v>
      </c>
      <c r="B1989" s="6"/>
      <c r="C1989" s="6"/>
      <c r="D1989" s="6"/>
      <c r="E1989" s="7"/>
    </row>
    <row r="1990" hidden="1">
      <c r="A1990" s="10"/>
      <c r="B1990" s="11"/>
      <c r="C1990" s="11"/>
      <c r="D1990" s="11"/>
      <c r="E1990" s="12"/>
    </row>
    <row r="1991" hidden="1">
      <c r="A1991" s="5" t="s">
        <v>2526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13">
        <v>45943.0</v>
      </c>
      <c r="B1993" s="6"/>
      <c r="C1993" s="50" t="s">
        <v>2527</v>
      </c>
      <c r="D1993" s="15">
        <v>45949.0</v>
      </c>
      <c r="E1993" s="7"/>
    </row>
    <row r="1994" hidden="1">
      <c r="A1994" s="10"/>
      <c r="B1994" s="11"/>
      <c r="C1994" s="16"/>
      <c r="D1994" s="11"/>
      <c r="E1994" s="12"/>
    </row>
    <row r="1995" hidden="1">
      <c r="A1995" s="51" t="s">
        <v>3211</v>
      </c>
      <c r="B1995" s="7"/>
      <c r="C1995" s="16"/>
      <c r="D1995" s="52" t="s">
        <v>3212</v>
      </c>
      <c r="E1995" s="7"/>
    </row>
    <row r="1996" hidden="1">
      <c r="A1996" s="10"/>
      <c r="B1996" s="12"/>
      <c r="C1996" s="16"/>
      <c r="D1996" s="11"/>
      <c r="E1996" s="12"/>
    </row>
    <row r="1997" hidden="1">
      <c r="A1997" s="19" t="s">
        <v>2528</v>
      </c>
      <c r="B1997" s="6"/>
      <c r="C1997" s="6"/>
      <c r="D1997" s="6"/>
      <c r="E1997" s="7"/>
    </row>
    <row r="1998" hidden="1">
      <c r="A1998" s="20" t="s">
        <v>2529</v>
      </c>
      <c r="B1998" s="21" t="s">
        <v>2530</v>
      </c>
      <c r="C1998" s="22" t="s">
        <v>2531</v>
      </c>
      <c r="D1998" s="21" t="s">
        <v>2532</v>
      </c>
      <c r="E1998" s="23" t="s">
        <v>13</v>
      </c>
    </row>
    <row r="1999" hidden="1">
      <c r="A1999" s="53" t="s">
        <v>2533</v>
      </c>
      <c r="B1999" s="25">
        <v>7614.0</v>
      </c>
      <c r="C1999" s="26">
        <v>7614.0</v>
      </c>
      <c r="D1999" s="27">
        <v>0.0</v>
      </c>
      <c r="E1999" s="48"/>
    </row>
    <row r="2000" hidden="1">
      <c r="A2000" s="53" t="s">
        <v>2535</v>
      </c>
      <c r="B2000" s="29">
        <v>14635.0</v>
      </c>
      <c r="C2000" s="26">
        <v>14635.0</v>
      </c>
      <c r="D2000" s="27">
        <v>0.0</v>
      </c>
      <c r="E2000" s="48"/>
    </row>
    <row r="2001" hidden="1">
      <c r="A2001" s="53" t="s">
        <v>2536</v>
      </c>
      <c r="B2001" s="29">
        <v>0.0</v>
      </c>
      <c r="C2001" s="26"/>
      <c r="D2001" s="27">
        <v>0.0</v>
      </c>
      <c r="E2001" s="40"/>
    </row>
    <row r="2002" hidden="1">
      <c r="A2002" s="53" t="s">
        <v>2538</v>
      </c>
      <c r="B2002" s="25">
        <v>0.0</v>
      </c>
      <c r="C2002" s="26"/>
      <c r="D2002" s="27">
        <v>0.0</v>
      </c>
      <c r="E2002" s="48"/>
    </row>
    <row r="2003" hidden="1">
      <c r="A2003" s="31" t="s">
        <v>2540</v>
      </c>
      <c r="B2003" s="25">
        <v>0.0</v>
      </c>
      <c r="C2003" s="26"/>
      <c r="D2003" s="27">
        <v>0.0</v>
      </c>
      <c r="E2003" s="40"/>
    </row>
    <row r="2004" hidden="1">
      <c r="A2004" s="31" t="s">
        <v>2541</v>
      </c>
      <c r="B2004" s="29">
        <v>0.0</v>
      </c>
      <c r="C2004" s="26"/>
      <c r="D2004" s="27">
        <v>0.0</v>
      </c>
      <c r="E2004" s="40"/>
    </row>
    <row r="2005" hidden="1">
      <c r="A2005" s="31" t="s">
        <v>2543</v>
      </c>
      <c r="B2005" s="29">
        <v>0.0</v>
      </c>
      <c r="C2005" s="26"/>
      <c r="D2005" s="27">
        <v>0.0</v>
      </c>
      <c r="E2005" s="28"/>
    </row>
    <row r="2006" hidden="1">
      <c r="A2006" s="31" t="s">
        <v>2545</v>
      </c>
      <c r="B2006" s="29">
        <v>2240.0</v>
      </c>
      <c r="C2006" s="26">
        <v>2240.0</v>
      </c>
      <c r="D2006" s="27">
        <v>0.0</v>
      </c>
      <c r="E2006" s="28"/>
    </row>
    <row r="2007" hidden="1">
      <c r="A2007" s="54" t="s">
        <v>2546</v>
      </c>
      <c r="B2007" s="29">
        <v>93689.0</v>
      </c>
      <c r="C2007" s="29">
        <v>93689.0</v>
      </c>
      <c r="D2007" s="27">
        <v>0.0</v>
      </c>
      <c r="E2007" s="40"/>
    </row>
    <row r="2008" hidden="1">
      <c r="A2008" s="54" t="s">
        <v>2547</v>
      </c>
      <c r="B2008" s="29">
        <v>29487.0</v>
      </c>
      <c r="C2008" s="55">
        <v>29487.0</v>
      </c>
      <c r="D2008" s="27">
        <v>0.0</v>
      </c>
      <c r="E2008" s="40"/>
    </row>
    <row r="2009" hidden="1">
      <c r="A2009" s="54" t="s">
        <v>2548</v>
      </c>
      <c r="B2009" s="29">
        <v>40515.0</v>
      </c>
      <c r="C2009" s="55">
        <v>40515.0</v>
      </c>
      <c r="D2009" s="27">
        <v>0.0</v>
      </c>
      <c r="E2009" s="40"/>
    </row>
    <row r="2010" hidden="1">
      <c r="A2010" s="54" t="s">
        <v>2549</v>
      </c>
      <c r="B2010" s="29">
        <v>29938.0</v>
      </c>
      <c r="C2010" s="55">
        <v>29938.0</v>
      </c>
      <c r="D2010" s="27">
        <v>0.0</v>
      </c>
      <c r="E2010" s="40"/>
    </row>
    <row r="2011" hidden="1">
      <c r="A2011" s="54" t="s">
        <v>2551</v>
      </c>
      <c r="B2011" s="29">
        <v>346.0</v>
      </c>
      <c r="C2011" s="55">
        <v>346.0</v>
      </c>
      <c r="D2011" s="27">
        <v>0.0</v>
      </c>
      <c r="E2011" s="40"/>
    </row>
    <row r="2012" hidden="1">
      <c r="A2012" s="54" t="s">
        <v>2552</v>
      </c>
      <c r="B2012" s="29">
        <v>0.0</v>
      </c>
      <c r="C2012" s="55">
        <v>0.0</v>
      </c>
      <c r="D2012" s="27">
        <v>0.0</v>
      </c>
      <c r="E2012" s="40"/>
    </row>
    <row r="2013" hidden="1">
      <c r="A2013" s="35" t="s">
        <v>2553</v>
      </c>
      <c r="B2013" s="29">
        <v>218460.2</v>
      </c>
      <c r="C2013" s="55">
        <v>218460.2</v>
      </c>
      <c r="D2013" s="27">
        <v>0.0</v>
      </c>
      <c r="E2013" s="40"/>
    </row>
    <row r="2014" hidden="1">
      <c r="A2014" s="36" t="s">
        <v>2554</v>
      </c>
      <c r="B2014" s="41">
        <v>3.7999999999992724</v>
      </c>
      <c r="C2014" s="64">
        <v>3.7999999999883585</v>
      </c>
      <c r="D2014" s="59">
        <v>-1.0913936421275139E-11</v>
      </c>
      <c r="E2014" s="44"/>
    </row>
    <row r="2015" hidden="1"/>
    <row r="2016" hidden="1"/>
    <row r="2017" hidden="1">
      <c r="A2017" s="5" t="s">
        <v>3210</v>
      </c>
      <c r="B2017" s="6"/>
      <c r="C2017" s="6"/>
      <c r="D2017" s="6"/>
      <c r="E2017" s="7"/>
    </row>
    <row r="2018" hidden="1">
      <c r="A2018" s="10"/>
      <c r="B2018" s="11"/>
      <c r="C2018" s="11"/>
      <c r="D2018" s="11"/>
      <c r="E2018" s="12"/>
    </row>
    <row r="2019" hidden="1">
      <c r="A2019" s="5" t="s">
        <v>2526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13">
        <v>45950.0</v>
      </c>
      <c r="B2021" s="6"/>
      <c r="C2021" s="50" t="s">
        <v>2527</v>
      </c>
      <c r="D2021" s="15">
        <v>45956.0</v>
      </c>
      <c r="E2021" s="7"/>
    </row>
    <row r="2022" hidden="1">
      <c r="A2022" s="10"/>
      <c r="B2022" s="11"/>
      <c r="C2022" s="16"/>
      <c r="D2022" s="11"/>
      <c r="E2022" s="12"/>
    </row>
    <row r="2023" hidden="1">
      <c r="A2023" s="51" t="s">
        <v>3211</v>
      </c>
      <c r="B2023" s="7"/>
      <c r="C2023" s="16"/>
      <c r="D2023" s="52" t="s">
        <v>3212</v>
      </c>
      <c r="E2023" s="7"/>
    </row>
    <row r="2024" hidden="1">
      <c r="A2024" s="10"/>
      <c r="B2024" s="12"/>
      <c r="C2024" s="16"/>
      <c r="D2024" s="11"/>
      <c r="E2024" s="12"/>
    </row>
    <row r="2025" hidden="1">
      <c r="A2025" s="19" t="s">
        <v>2528</v>
      </c>
      <c r="B2025" s="6"/>
      <c r="C2025" s="6"/>
      <c r="D2025" s="6"/>
      <c r="E2025" s="7"/>
    </row>
    <row r="2026" hidden="1">
      <c r="A2026" s="20" t="s">
        <v>2529</v>
      </c>
      <c r="B2026" s="21" t="s">
        <v>2530</v>
      </c>
      <c r="C2026" s="22" t="s">
        <v>2531</v>
      </c>
      <c r="D2026" s="21" t="s">
        <v>2532</v>
      </c>
      <c r="E2026" s="23" t="s">
        <v>13</v>
      </c>
    </row>
    <row r="2027" hidden="1">
      <c r="A2027" s="53" t="s">
        <v>2533</v>
      </c>
      <c r="B2027" s="25">
        <v>9497.0</v>
      </c>
      <c r="C2027" s="26">
        <v>9497.0</v>
      </c>
      <c r="D2027" s="27">
        <v>0.0</v>
      </c>
      <c r="E2027" s="48"/>
    </row>
    <row r="2028" hidden="1">
      <c r="A2028" s="53" t="s">
        <v>2535</v>
      </c>
      <c r="B2028" s="29">
        <v>7069.0</v>
      </c>
      <c r="C2028" s="26">
        <v>7069.0</v>
      </c>
      <c r="D2028" s="27">
        <v>0.0</v>
      </c>
      <c r="E2028" s="48"/>
    </row>
    <row r="2029" hidden="1">
      <c r="A2029" s="53" t="s">
        <v>2536</v>
      </c>
      <c r="B2029" s="29">
        <v>0.0</v>
      </c>
      <c r="C2029" s="26"/>
      <c r="D2029" s="27">
        <v>0.0</v>
      </c>
      <c r="E2029" s="40"/>
    </row>
    <row r="2030" hidden="1">
      <c r="A2030" s="53" t="s">
        <v>2538</v>
      </c>
      <c r="B2030" s="25">
        <v>0.0</v>
      </c>
      <c r="C2030" s="26"/>
      <c r="D2030" s="27">
        <v>0.0</v>
      </c>
      <c r="E2030" s="48"/>
    </row>
    <row r="2031" hidden="1">
      <c r="A2031" s="31" t="s">
        <v>2540</v>
      </c>
      <c r="B2031" s="25">
        <v>0.0</v>
      </c>
      <c r="C2031" s="26"/>
      <c r="D2031" s="27">
        <v>0.0</v>
      </c>
      <c r="E2031" s="40"/>
    </row>
    <row r="2032" hidden="1">
      <c r="A2032" s="31" t="s">
        <v>2541</v>
      </c>
      <c r="B2032" s="29">
        <v>0.0</v>
      </c>
      <c r="C2032" s="26"/>
      <c r="D2032" s="27">
        <v>0.0</v>
      </c>
      <c r="E2032" s="40"/>
    </row>
    <row r="2033" hidden="1">
      <c r="A2033" s="31" t="s">
        <v>2543</v>
      </c>
      <c r="B2033" s="29">
        <v>0.0</v>
      </c>
      <c r="C2033" s="26"/>
      <c r="D2033" s="27">
        <v>0.0</v>
      </c>
      <c r="E2033" s="28"/>
    </row>
    <row r="2034" hidden="1">
      <c r="A2034" s="31" t="s">
        <v>2545</v>
      </c>
      <c r="B2034" s="29">
        <v>2080.0</v>
      </c>
      <c r="C2034" s="26">
        <v>2040.0</v>
      </c>
      <c r="D2034" s="27">
        <v>-40.0</v>
      </c>
      <c r="E2034" s="28"/>
    </row>
    <row r="2035" hidden="1">
      <c r="A2035" s="54" t="s">
        <v>2546</v>
      </c>
      <c r="B2035" s="29">
        <v>78505.0</v>
      </c>
      <c r="C2035" s="29">
        <v>78505.0</v>
      </c>
      <c r="D2035" s="27">
        <v>0.0</v>
      </c>
      <c r="E2035" s="40"/>
    </row>
    <row r="2036" hidden="1">
      <c r="A2036" s="54" t="s">
        <v>2547</v>
      </c>
      <c r="B2036" s="29">
        <v>34831.0</v>
      </c>
      <c r="C2036" s="55">
        <v>34831.0</v>
      </c>
      <c r="D2036" s="27">
        <v>0.0</v>
      </c>
      <c r="E2036" s="40"/>
    </row>
    <row r="2037" hidden="1">
      <c r="A2037" s="54" t="s">
        <v>2548</v>
      </c>
      <c r="B2037" s="29">
        <v>35062.0</v>
      </c>
      <c r="C2037" s="55">
        <v>35062.0</v>
      </c>
      <c r="D2037" s="27">
        <v>0.0</v>
      </c>
      <c r="E2037" s="40"/>
    </row>
    <row r="2038" hidden="1">
      <c r="A2038" s="54" t="s">
        <v>2549</v>
      </c>
      <c r="B2038" s="29">
        <v>24033.0</v>
      </c>
      <c r="C2038" s="55">
        <v>24033.0</v>
      </c>
      <c r="D2038" s="27">
        <v>0.0</v>
      </c>
      <c r="E2038" s="40"/>
    </row>
    <row r="2039" hidden="1">
      <c r="A2039" s="54" t="s">
        <v>2551</v>
      </c>
      <c r="B2039" s="29">
        <v>0.0</v>
      </c>
      <c r="C2039" s="55">
        <v>0.0</v>
      </c>
      <c r="D2039" s="27">
        <v>0.0</v>
      </c>
      <c r="E2039" s="40"/>
    </row>
    <row r="2040" hidden="1">
      <c r="A2040" s="54" t="s">
        <v>2552</v>
      </c>
      <c r="B2040" s="29">
        <v>0.0</v>
      </c>
      <c r="C2040" s="55">
        <v>0.0</v>
      </c>
      <c r="D2040" s="27">
        <v>0.0</v>
      </c>
      <c r="E2040" s="40"/>
    </row>
    <row r="2041" hidden="1">
      <c r="A2041" s="35" t="s">
        <v>2553</v>
      </c>
      <c r="B2041" s="29">
        <v>191075.5</v>
      </c>
      <c r="C2041" s="55">
        <v>191075.5</v>
      </c>
      <c r="D2041" s="27">
        <v>0.0</v>
      </c>
      <c r="E2041" s="40"/>
    </row>
    <row r="2042" hidden="1">
      <c r="A2042" s="36" t="s">
        <v>2554</v>
      </c>
      <c r="B2042" s="41">
        <v>1.5</v>
      </c>
      <c r="C2042" s="64">
        <v>-38.5</v>
      </c>
      <c r="D2042" s="59">
        <v>-40.0</v>
      </c>
      <c r="E2042" s="44"/>
    </row>
    <row r="2043" hidden="1"/>
    <row r="2044" hidden="1"/>
    <row r="2045" hidden="1">
      <c r="A2045" s="5" t="s">
        <v>3210</v>
      </c>
      <c r="B2045" s="6"/>
      <c r="C2045" s="6"/>
      <c r="D2045" s="6"/>
      <c r="E2045" s="7"/>
    </row>
    <row r="2046" hidden="1">
      <c r="A2046" s="10"/>
      <c r="B2046" s="11"/>
      <c r="C2046" s="11"/>
      <c r="D2046" s="11"/>
      <c r="E2046" s="12"/>
    </row>
    <row r="2047" hidden="1">
      <c r="A2047" s="5" t="s">
        <v>2526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13">
        <v>45957.0</v>
      </c>
      <c r="B2049" s="6"/>
      <c r="C2049" s="50" t="s">
        <v>2527</v>
      </c>
      <c r="D2049" s="15">
        <v>45961.0</v>
      </c>
      <c r="E2049" s="7"/>
    </row>
    <row r="2050" hidden="1">
      <c r="A2050" s="10"/>
      <c r="B2050" s="11"/>
      <c r="C2050" s="16"/>
      <c r="D2050" s="11"/>
      <c r="E2050" s="12"/>
    </row>
    <row r="2051" hidden="1">
      <c r="A2051" s="51" t="s">
        <v>3211</v>
      </c>
      <c r="B2051" s="7"/>
      <c r="C2051" s="16"/>
      <c r="D2051" s="52" t="s">
        <v>3218</v>
      </c>
      <c r="E2051" s="7"/>
    </row>
    <row r="2052" hidden="1">
      <c r="A2052" s="10"/>
      <c r="B2052" s="12"/>
      <c r="C2052" s="16"/>
      <c r="D2052" s="11"/>
      <c r="E2052" s="12"/>
    </row>
    <row r="2053" hidden="1">
      <c r="A2053" s="19" t="s">
        <v>2528</v>
      </c>
      <c r="B2053" s="6"/>
      <c r="C2053" s="6"/>
      <c r="D2053" s="6"/>
      <c r="E2053" s="7"/>
    </row>
    <row r="2054" hidden="1">
      <c r="A2054" s="20" t="s">
        <v>2529</v>
      </c>
      <c r="B2054" s="21" t="s">
        <v>2530</v>
      </c>
      <c r="C2054" s="22" t="s">
        <v>2531</v>
      </c>
      <c r="D2054" s="21" t="s">
        <v>2532</v>
      </c>
      <c r="E2054" s="23" t="s">
        <v>13</v>
      </c>
    </row>
    <row r="2055" hidden="1">
      <c r="A2055" s="53" t="s">
        <v>2533</v>
      </c>
      <c r="B2055" s="25">
        <v>9583.0</v>
      </c>
      <c r="C2055" s="26">
        <v>9583.0</v>
      </c>
      <c r="D2055" s="27">
        <v>0.0</v>
      </c>
      <c r="E2055" s="48"/>
    </row>
    <row r="2056" hidden="1">
      <c r="A2056" s="53" t="s">
        <v>2535</v>
      </c>
      <c r="B2056" s="29">
        <v>0.0</v>
      </c>
      <c r="C2056" s="26"/>
      <c r="D2056" s="27">
        <v>0.0</v>
      </c>
      <c r="E2056" s="48"/>
    </row>
    <row r="2057" hidden="1">
      <c r="A2057" s="53" t="s">
        <v>2536</v>
      </c>
      <c r="B2057" s="29">
        <v>0.0</v>
      </c>
      <c r="C2057" s="26"/>
      <c r="D2057" s="27">
        <v>0.0</v>
      </c>
      <c r="E2057" s="40"/>
    </row>
    <row r="2058" hidden="1">
      <c r="A2058" s="53" t="s">
        <v>2538</v>
      </c>
      <c r="B2058" s="25">
        <v>0.0</v>
      </c>
      <c r="C2058" s="26"/>
      <c r="D2058" s="27">
        <v>0.0</v>
      </c>
      <c r="E2058" s="48"/>
    </row>
    <row r="2059" hidden="1">
      <c r="A2059" s="31" t="s">
        <v>2540</v>
      </c>
      <c r="B2059" s="25">
        <v>0.0</v>
      </c>
      <c r="C2059" s="26"/>
      <c r="D2059" s="27">
        <v>0.0</v>
      </c>
      <c r="E2059" s="40"/>
    </row>
    <row r="2060" hidden="1">
      <c r="A2060" s="31" t="s">
        <v>2541</v>
      </c>
      <c r="B2060" s="29">
        <v>0.0</v>
      </c>
      <c r="C2060" s="26"/>
      <c r="D2060" s="27">
        <v>0.0</v>
      </c>
      <c r="E2060" s="40"/>
    </row>
    <row r="2061" hidden="1">
      <c r="A2061" s="31" t="s">
        <v>2543</v>
      </c>
      <c r="B2061" s="29">
        <v>0.0</v>
      </c>
      <c r="C2061" s="26"/>
      <c r="D2061" s="27">
        <v>0.0</v>
      </c>
      <c r="E2061" s="28"/>
    </row>
    <row r="2062" hidden="1">
      <c r="A2062" s="31" t="s">
        <v>2545</v>
      </c>
      <c r="B2062" s="29">
        <v>1640.0</v>
      </c>
      <c r="C2062" s="26">
        <v>1640.0</v>
      </c>
      <c r="D2062" s="27">
        <v>0.0</v>
      </c>
      <c r="E2062" s="28"/>
    </row>
    <row r="2063" hidden="1">
      <c r="A2063" s="54" t="s">
        <v>2546</v>
      </c>
      <c r="B2063" s="29">
        <v>63640.0</v>
      </c>
      <c r="C2063" s="29">
        <v>63640.0</v>
      </c>
      <c r="D2063" s="27">
        <v>0.0</v>
      </c>
      <c r="E2063" s="40"/>
    </row>
    <row r="2064" hidden="1">
      <c r="A2064" s="54" t="s">
        <v>2547</v>
      </c>
      <c r="B2064" s="29">
        <v>12603.0</v>
      </c>
      <c r="C2064" s="55">
        <v>12603.0</v>
      </c>
      <c r="D2064" s="27">
        <v>0.0</v>
      </c>
      <c r="E2064" s="40"/>
    </row>
    <row r="2065" hidden="1">
      <c r="A2065" s="54" t="s">
        <v>2548</v>
      </c>
      <c r="B2065" s="29">
        <v>32397.0</v>
      </c>
      <c r="C2065" s="55">
        <v>32397.0</v>
      </c>
      <c r="D2065" s="27">
        <v>0.0</v>
      </c>
      <c r="E2065" s="40"/>
    </row>
    <row r="2066" hidden="1">
      <c r="A2066" s="54" t="s">
        <v>2549</v>
      </c>
      <c r="B2066" s="29">
        <v>22961.0</v>
      </c>
      <c r="C2066" s="55">
        <v>22961.0</v>
      </c>
      <c r="D2066" s="27">
        <v>0.0</v>
      </c>
      <c r="E2066" s="40"/>
    </row>
    <row r="2067" hidden="1">
      <c r="A2067" s="54" t="s">
        <v>2551</v>
      </c>
      <c r="B2067" s="29">
        <v>0.0</v>
      </c>
      <c r="C2067" s="55">
        <v>0.0</v>
      </c>
      <c r="D2067" s="27">
        <v>0.0</v>
      </c>
      <c r="E2067" s="40"/>
    </row>
    <row r="2068" hidden="1">
      <c r="A2068" s="54" t="s">
        <v>2552</v>
      </c>
      <c r="B2068" s="29">
        <v>0.0</v>
      </c>
      <c r="C2068" s="55">
        <v>0.0</v>
      </c>
      <c r="D2068" s="27">
        <v>0.0</v>
      </c>
      <c r="E2068" s="40"/>
    </row>
    <row r="2069" hidden="1">
      <c r="A2069" s="35" t="s">
        <v>2553</v>
      </c>
      <c r="B2069" s="29">
        <v>142823.5</v>
      </c>
      <c r="C2069" s="55">
        <v>142823.5</v>
      </c>
      <c r="D2069" s="27">
        <v>0.0</v>
      </c>
      <c r="E2069" s="40"/>
    </row>
    <row r="2070" hidden="1">
      <c r="A2070" s="36" t="s">
        <v>2554</v>
      </c>
      <c r="B2070" s="41">
        <v>0.5</v>
      </c>
      <c r="C2070" s="64">
        <v>0.5</v>
      </c>
      <c r="D2070" s="59">
        <v>0.0</v>
      </c>
      <c r="E2070" s="44"/>
    </row>
    <row r="2071" hidden="1"/>
    <row r="2072" hidden="1"/>
    <row r="2073" hidden="1">
      <c r="A2073" s="5" t="s">
        <v>3210</v>
      </c>
      <c r="B2073" s="6"/>
      <c r="C2073" s="6"/>
      <c r="D2073" s="6"/>
      <c r="E2073" s="7"/>
    </row>
    <row r="2074" hidden="1">
      <c r="A2074" s="10"/>
      <c r="B2074" s="11"/>
      <c r="C2074" s="11"/>
      <c r="D2074" s="11"/>
      <c r="E2074" s="12"/>
    </row>
    <row r="2075" hidden="1">
      <c r="A2075" s="5" t="s">
        <v>2526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13">
        <v>45962.0</v>
      </c>
      <c r="B2077" s="6"/>
      <c r="C2077" s="50" t="s">
        <v>2527</v>
      </c>
      <c r="D2077" s="15">
        <v>45963.0</v>
      </c>
      <c r="E2077" s="7"/>
    </row>
    <row r="2078" hidden="1">
      <c r="A2078" s="10"/>
      <c r="B2078" s="11"/>
      <c r="C2078" s="16"/>
      <c r="D2078" s="11"/>
      <c r="E2078" s="12"/>
    </row>
    <row r="2079" hidden="1">
      <c r="A2079" s="51" t="s">
        <v>3220</v>
      </c>
      <c r="B2079" s="7"/>
      <c r="C2079" s="16"/>
      <c r="D2079" s="52" t="s">
        <v>3212</v>
      </c>
      <c r="E2079" s="7"/>
    </row>
    <row r="2080" hidden="1">
      <c r="A2080" s="10"/>
      <c r="B2080" s="12"/>
      <c r="C2080" s="16"/>
      <c r="D2080" s="11"/>
      <c r="E2080" s="12"/>
    </row>
    <row r="2081" hidden="1">
      <c r="A2081" s="19" t="s">
        <v>2528</v>
      </c>
      <c r="B2081" s="6"/>
      <c r="C2081" s="6"/>
      <c r="D2081" s="6"/>
      <c r="E2081" s="7"/>
    </row>
    <row r="2082" hidden="1">
      <c r="A2082" s="20" t="s">
        <v>2529</v>
      </c>
      <c r="B2082" s="21" t="s">
        <v>2530</v>
      </c>
      <c r="C2082" s="22" t="s">
        <v>2531</v>
      </c>
      <c r="D2082" s="21" t="s">
        <v>2532</v>
      </c>
      <c r="E2082" s="23" t="s">
        <v>13</v>
      </c>
    </row>
    <row r="2083" hidden="1">
      <c r="A2083" s="53" t="s">
        <v>2533</v>
      </c>
      <c r="B2083" s="25">
        <v>7328.0</v>
      </c>
      <c r="C2083" s="26">
        <v>7328.0</v>
      </c>
      <c r="D2083" s="27">
        <v>0.0</v>
      </c>
      <c r="E2083" s="48"/>
    </row>
    <row r="2084" hidden="1">
      <c r="A2084" s="53" t="s">
        <v>2535</v>
      </c>
      <c r="B2084" s="29">
        <v>0.0</v>
      </c>
      <c r="C2084" s="26"/>
      <c r="D2084" s="27">
        <v>0.0</v>
      </c>
      <c r="E2084" s="48"/>
    </row>
    <row r="2085" hidden="1">
      <c r="A2085" s="53" t="s">
        <v>2536</v>
      </c>
      <c r="B2085" s="29">
        <v>0.0</v>
      </c>
      <c r="C2085" s="26"/>
      <c r="D2085" s="27">
        <v>0.0</v>
      </c>
      <c r="E2085" s="40"/>
    </row>
    <row r="2086" hidden="1">
      <c r="A2086" s="53" t="s">
        <v>2538</v>
      </c>
      <c r="B2086" s="25">
        <v>0.0</v>
      </c>
      <c r="C2086" s="26"/>
      <c r="D2086" s="27">
        <v>0.0</v>
      </c>
      <c r="E2086" s="48"/>
    </row>
    <row r="2087" hidden="1">
      <c r="A2087" s="31" t="s">
        <v>2540</v>
      </c>
      <c r="B2087" s="25">
        <v>0.0</v>
      </c>
      <c r="C2087" s="26"/>
      <c r="D2087" s="27">
        <v>0.0</v>
      </c>
      <c r="E2087" s="40"/>
    </row>
    <row r="2088" hidden="1">
      <c r="A2088" s="31" t="s">
        <v>2541</v>
      </c>
      <c r="B2088" s="29">
        <v>0.0</v>
      </c>
      <c r="C2088" s="26"/>
      <c r="D2088" s="27">
        <v>0.0</v>
      </c>
      <c r="E2088" s="40"/>
    </row>
    <row r="2089" hidden="1">
      <c r="A2089" s="31" t="s">
        <v>2543</v>
      </c>
      <c r="B2089" s="29">
        <v>744.0</v>
      </c>
      <c r="C2089" s="26">
        <v>744.0</v>
      </c>
      <c r="D2089" s="27">
        <v>0.0</v>
      </c>
      <c r="E2089" s="28" t="s">
        <v>6162</v>
      </c>
    </row>
    <row r="2090" hidden="1">
      <c r="A2090" s="31" t="s">
        <v>2545</v>
      </c>
      <c r="B2090" s="29">
        <v>480.0</v>
      </c>
      <c r="C2090" s="26">
        <v>480.0</v>
      </c>
      <c r="D2090" s="27">
        <v>0.0</v>
      </c>
      <c r="E2090" s="28"/>
    </row>
    <row r="2091" hidden="1">
      <c r="A2091" s="54" t="s">
        <v>2546</v>
      </c>
      <c r="B2091" s="29">
        <v>28779.0</v>
      </c>
      <c r="C2091" s="29">
        <v>28779.0</v>
      </c>
      <c r="D2091" s="27">
        <v>0.0</v>
      </c>
      <c r="E2091" s="40"/>
    </row>
    <row r="2092" hidden="1">
      <c r="A2092" s="54" t="s">
        <v>2547</v>
      </c>
      <c r="B2092" s="29">
        <v>8808.0</v>
      </c>
      <c r="C2092" s="55">
        <v>8808.0</v>
      </c>
      <c r="D2092" s="27">
        <v>0.0</v>
      </c>
      <c r="E2092" s="40"/>
    </row>
    <row r="2093" hidden="1">
      <c r="A2093" s="54" t="s">
        <v>2548</v>
      </c>
      <c r="B2093" s="29">
        <v>8822.0</v>
      </c>
      <c r="C2093" s="55">
        <v>8822.0</v>
      </c>
      <c r="D2093" s="27">
        <v>0.0</v>
      </c>
      <c r="E2093" s="40"/>
    </row>
    <row r="2094" hidden="1">
      <c r="A2094" s="54" t="s">
        <v>2549</v>
      </c>
      <c r="B2094" s="29">
        <v>5230.0</v>
      </c>
      <c r="C2094" s="55">
        <v>5230.0</v>
      </c>
      <c r="D2094" s="27">
        <v>0.0</v>
      </c>
      <c r="E2094" s="40"/>
    </row>
    <row r="2095" hidden="1">
      <c r="A2095" s="54" t="s">
        <v>2551</v>
      </c>
      <c r="B2095" s="29">
        <v>0.0</v>
      </c>
      <c r="C2095" s="55">
        <v>0.0</v>
      </c>
      <c r="D2095" s="27">
        <v>0.0</v>
      </c>
      <c r="E2095" s="40"/>
    </row>
    <row r="2096" hidden="1">
      <c r="A2096" s="54" t="s">
        <v>2552</v>
      </c>
      <c r="B2096" s="29">
        <v>0.0</v>
      </c>
      <c r="C2096" s="55">
        <v>0.0</v>
      </c>
      <c r="D2096" s="27">
        <v>0.0</v>
      </c>
      <c r="E2096" s="40"/>
    </row>
    <row r="2097" hidden="1">
      <c r="A2097" s="35" t="s">
        <v>2553</v>
      </c>
      <c r="B2097" s="29">
        <v>60190.5</v>
      </c>
      <c r="C2097" s="55">
        <v>60190.5</v>
      </c>
      <c r="D2097" s="27">
        <v>0.0</v>
      </c>
      <c r="E2097" s="40"/>
    </row>
    <row r="2098" hidden="1">
      <c r="A2098" s="36" t="s">
        <v>2554</v>
      </c>
      <c r="B2098" s="41">
        <v>0.5</v>
      </c>
      <c r="C2098" s="64">
        <v>0.5</v>
      </c>
      <c r="D2098" s="59">
        <v>0.0</v>
      </c>
      <c r="E2098" s="44"/>
    </row>
    <row r="2099" hidden="1"/>
    <row r="2100" hidden="1"/>
    <row r="2101" hidden="1">
      <c r="A2101" s="5" t="s">
        <v>3210</v>
      </c>
      <c r="B2101" s="6"/>
      <c r="C2101" s="6"/>
      <c r="D2101" s="6"/>
      <c r="E2101" s="7"/>
    </row>
    <row r="2102" hidden="1">
      <c r="A2102" s="10"/>
      <c r="B2102" s="11"/>
      <c r="C2102" s="11"/>
      <c r="D2102" s="11"/>
      <c r="E2102" s="12"/>
    </row>
    <row r="2103" hidden="1">
      <c r="A2103" s="5" t="s">
        <v>2526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13">
        <v>45964.0</v>
      </c>
      <c r="B2105" s="6"/>
      <c r="C2105" s="50" t="s">
        <v>2527</v>
      </c>
      <c r="D2105" s="15">
        <v>45970.0</v>
      </c>
      <c r="E2105" s="7"/>
    </row>
    <row r="2106" hidden="1">
      <c r="A2106" s="10"/>
      <c r="B2106" s="11"/>
      <c r="C2106" s="16"/>
      <c r="D2106" s="11"/>
      <c r="E2106" s="12"/>
    </row>
    <row r="2107" hidden="1">
      <c r="A2107" s="51" t="s">
        <v>3211</v>
      </c>
      <c r="B2107" s="7"/>
      <c r="C2107" s="16"/>
      <c r="D2107" s="52" t="s">
        <v>3212</v>
      </c>
      <c r="E2107" s="7"/>
    </row>
    <row r="2108" hidden="1">
      <c r="A2108" s="10"/>
      <c r="B2108" s="12"/>
      <c r="C2108" s="16"/>
      <c r="D2108" s="11"/>
      <c r="E2108" s="12"/>
    </row>
    <row r="2109" hidden="1">
      <c r="A2109" s="19" t="s">
        <v>2528</v>
      </c>
      <c r="B2109" s="6"/>
      <c r="C2109" s="6"/>
      <c r="D2109" s="6"/>
      <c r="E2109" s="7"/>
    </row>
    <row r="2110" hidden="1">
      <c r="A2110" s="20" t="s">
        <v>2529</v>
      </c>
      <c r="B2110" s="21" t="s">
        <v>2530</v>
      </c>
      <c r="C2110" s="22" t="s">
        <v>2531</v>
      </c>
      <c r="D2110" s="21" t="s">
        <v>2532</v>
      </c>
      <c r="E2110" s="23" t="s">
        <v>13</v>
      </c>
    </row>
    <row r="2111" hidden="1">
      <c r="A2111" s="53" t="s">
        <v>2533</v>
      </c>
      <c r="B2111" s="25">
        <v>9851.0</v>
      </c>
      <c r="C2111" s="26">
        <v>9851.0</v>
      </c>
      <c r="D2111" s="27">
        <v>0.0</v>
      </c>
      <c r="E2111" s="48"/>
    </row>
    <row r="2112" hidden="1">
      <c r="A2112" s="53" t="s">
        <v>2535</v>
      </c>
      <c r="B2112" s="29">
        <v>0.0</v>
      </c>
      <c r="C2112" s="26"/>
      <c r="D2112" s="27">
        <v>0.0</v>
      </c>
      <c r="E2112" s="48"/>
    </row>
    <row r="2113" hidden="1">
      <c r="A2113" s="53" t="s">
        <v>2536</v>
      </c>
      <c r="B2113" s="29">
        <v>0.0</v>
      </c>
      <c r="C2113" s="26"/>
      <c r="D2113" s="27">
        <v>0.0</v>
      </c>
      <c r="E2113" s="40"/>
    </row>
    <row r="2114" hidden="1">
      <c r="A2114" s="53" t="s">
        <v>2538</v>
      </c>
      <c r="B2114" s="25">
        <v>0.0</v>
      </c>
      <c r="C2114" s="26"/>
      <c r="D2114" s="27">
        <v>0.0</v>
      </c>
      <c r="E2114" s="48"/>
    </row>
    <row r="2115" hidden="1">
      <c r="A2115" s="31" t="s">
        <v>2540</v>
      </c>
      <c r="B2115" s="25">
        <v>0.0</v>
      </c>
      <c r="C2115" s="26"/>
      <c r="D2115" s="27">
        <v>0.0</v>
      </c>
      <c r="E2115" s="40"/>
    </row>
    <row r="2116" hidden="1">
      <c r="A2116" s="31" t="s">
        <v>2541</v>
      </c>
      <c r="B2116" s="29">
        <v>0.0</v>
      </c>
      <c r="C2116" s="26"/>
      <c r="D2116" s="27">
        <v>0.0</v>
      </c>
      <c r="E2116" s="40"/>
    </row>
    <row r="2117" hidden="1">
      <c r="A2117" s="31" t="s">
        <v>2543</v>
      </c>
      <c r="B2117" s="29">
        <v>1614.0</v>
      </c>
      <c r="C2117" s="26">
        <v>1614.0</v>
      </c>
      <c r="D2117" s="27">
        <v>0.0</v>
      </c>
      <c r="E2117" s="28" t="s">
        <v>6163</v>
      </c>
    </row>
    <row r="2118" hidden="1">
      <c r="A2118" s="31" t="s">
        <v>2545</v>
      </c>
      <c r="B2118" s="29">
        <v>2360.0</v>
      </c>
      <c r="C2118" s="26">
        <v>2360.0</v>
      </c>
      <c r="D2118" s="27">
        <v>0.0</v>
      </c>
      <c r="E2118" s="28"/>
    </row>
    <row r="2119" hidden="1">
      <c r="A2119" s="54" t="s">
        <v>2546</v>
      </c>
      <c r="B2119" s="29">
        <v>78818.0</v>
      </c>
      <c r="C2119" s="29">
        <v>78818.0</v>
      </c>
      <c r="D2119" s="27">
        <v>0.0</v>
      </c>
      <c r="E2119" s="40"/>
    </row>
    <row r="2120" hidden="1">
      <c r="A2120" s="54" t="s">
        <v>2547</v>
      </c>
      <c r="B2120" s="29">
        <v>26355.0</v>
      </c>
      <c r="C2120" s="55">
        <v>26355.0</v>
      </c>
      <c r="D2120" s="27">
        <v>0.0</v>
      </c>
      <c r="E2120" s="40"/>
    </row>
    <row r="2121" hidden="1">
      <c r="A2121" s="54" t="s">
        <v>2548</v>
      </c>
      <c r="B2121" s="29">
        <v>44078.0</v>
      </c>
      <c r="C2121" s="55">
        <v>44078.0</v>
      </c>
      <c r="D2121" s="27">
        <v>0.0</v>
      </c>
      <c r="E2121" s="40"/>
    </row>
    <row r="2122" hidden="1">
      <c r="A2122" s="54" t="s">
        <v>2549</v>
      </c>
      <c r="B2122" s="29">
        <v>30549.0</v>
      </c>
      <c r="C2122" s="55">
        <v>30549.0</v>
      </c>
      <c r="D2122" s="27">
        <v>0.0</v>
      </c>
      <c r="E2122" s="40"/>
    </row>
    <row r="2123" hidden="1">
      <c r="A2123" s="54" t="s">
        <v>2551</v>
      </c>
      <c r="B2123" s="29">
        <v>0.0</v>
      </c>
      <c r="C2123" s="55">
        <v>0.0</v>
      </c>
      <c r="D2123" s="27">
        <v>0.0</v>
      </c>
      <c r="E2123" s="40"/>
    </row>
    <row r="2124" hidden="1">
      <c r="A2124" s="54" t="s">
        <v>2552</v>
      </c>
      <c r="B2124" s="29">
        <v>0.0</v>
      </c>
      <c r="C2124" s="55">
        <v>0.0</v>
      </c>
      <c r="D2124" s="27">
        <v>0.0</v>
      </c>
      <c r="E2124" s="40"/>
    </row>
    <row r="2125" hidden="1">
      <c r="A2125" s="35" t="s">
        <v>2553</v>
      </c>
      <c r="B2125" s="29">
        <v>193543.5</v>
      </c>
      <c r="C2125" s="55">
        <v>193543.5</v>
      </c>
      <c r="D2125" s="27">
        <v>0.0</v>
      </c>
      <c r="E2125" s="40"/>
    </row>
    <row r="2126" hidden="1">
      <c r="A2126" s="36" t="s">
        <v>2554</v>
      </c>
      <c r="B2126" s="41">
        <v>81.5</v>
      </c>
      <c r="C2126" s="64">
        <v>81.5</v>
      </c>
      <c r="D2126" s="59">
        <v>0.0</v>
      </c>
      <c r="E2126" s="44"/>
    </row>
    <row r="2127" hidden="1"/>
    <row r="2128" hidden="1"/>
    <row r="2129" hidden="1">
      <c r="A2129" s="5" t="s">
        <v>3210</v>
      </c>
      <c r="B2129" s="6"/>
      <c r="C2129" s="6"/>
      <c r="D2129" s="6"/>
      <c r="E2129" s="7"/>
    </row>
    <row r="2130" hidden="1">
      <c r="A2130" s="10"/>
      <c r="B2130" s="11"/>
      <c r="C2130" s="11"/>
      <c r="D2130" s="11"/>
      <c r="E2130" s="12"/>
    </row>
    <row r="2131" hidden="1">
      <c r="A2131" s="5" t="s">
        <v>2526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13">
        <v>45971.0</v>
      </c>
      <c r="B2133" s="6"/>
      <c r="C2133" s="50" t="s">
        <v>2527</v>
      </c>
      <c r="D2133" s="15">
        <v>45977.0</v>
      </c>
      <c r="E2133" s="7"/>
    </row>
    <row r="2134" hidden="1">
      <c r="A2134" s="10"/>
      <c r="B2134" s="11"/>
      <c r="C2134" s="16"/>
      <c r="D2134" s="11"/>
      <c r="E2134" s="12"/>
    </row>
    <row r="2135" hidden="1">
      <c r="A2135" s="51" t="s">
        <v>3211</v>
      </c>
      <c r="B2135" s="7"/>
      <c r="C2135" s="16"/>
      <c r="D2135" s="52" t="s">
        <v>3212</v>
      </c>
      <c r="E2135" s="7"/>
    </row>
    <row r="2136" hidden="1">
      <c r="A2136" s="10"/>
      <c r="B2136" s="12"/>
      <c r="C2136" s="16"/>
      <c r="D2136" s="11"/>
      <c r="E2136" s="12"/>
    </row>
    <row r="2137" hidden="1">
      <c r="A2137" s="19" t="s">
        <v>2528</v>
      </c>
      <c r="B2137" s="6"/>
      <c r="C2137" s="6"/>
      <c r="D2137" s="6"/>
      <c r="E2137" s="7"/>
    </row>
    <row r="2138" hidden="1">
      <c r="A2138" s="20" t="s">
        <v>2529</v>
      </c>
      <c r="B2138" s="21" t="s">
        <v>2530</v>
      </c>
      <c r="C2138" s="22" t="s">
        <v>2531</v>
      </c>
      <c r="D2138" s="21" t="s">
        <v>2532</v>
      </c>
      <c r="E2138" s="23" t="s">
        <v>13</v>
      </c>
    </row>
    <row r="2139" hidden="1">
      <c r="A2139" s="53" t="s">
        <v>2533</v>
      </c>
      <c r="B2139" s="25">
        <v>6581.0</v>
      </c>
      <c r="C2139" s="26">
        <v>6581.0</v>
      </c>
      <c r="D2139" s="27">
        <v>0.0</v>
      </c>
      <c r="E2139" s="48"/>
    </row>
    <row r="2140" hidden="1">
      <c r="A2140" s="53" t="s">
        <v>2535</v>
      </c>
      <c r="B2140" s="29">
        <v>12366.0</v>
      </c>
      <c r="C2140" s="26">
        <v>12366.0</v>
      </c>
      <c r="D2140" s="27">
        <v>0.0</v>
      </c>
      <c r="E2140" s="48"/>
    </row>
    <row r="2141" hidden="1">
      <c r="A2141" s="53" t="s">
        <v>2536</v>
      </c>
      <c r="B2141" s="29">
        <v>0.0</v>
      </c>
      <c r="C2141" s="26"/>
      <c r="D2141" s="27">
        <v>0.0</v>
      </c>
      <c r="E2141" s="40"/>
    </row>
    <row r="2142" hidden="1">
      <c r="A2142" s="53" t="s">
        <v>2538</v>
      </c>
      <c r="B2142" s="25">
        <v>0.0</v>
      </c>
      <c r="C2142" s="26"/>
      <c r="D2142" s="27">
        <v>0.0</v>
      </c>
      <c r="E2142" s="48"/>
    </row>
    <row r="2143" hidden="1">
      <c r="A2143" s="31" t="s">
        <v>2540</v>
      </c>
      <c r="B2143" s="25">
        <v>0.0</v>
      </c>
      <c r="C2143" s="26"/>
      <c r="D2143" s="27">
        <v>0.0</v>
      </c>
      <c r="E2143" s="40"/>
    </row>
    <row r="2144" hidden="1">
      <c r="A2144" s="31" t="s">
        <v>2541</v>
      </c>
      <c r="B2144" s="29">
        <v>0.0</v>
      </c>
      <c r="C2144" s="26"/>
      <c r="D2144" s="27">
        <v>0.0</v>
      </c>
      <c r="E2144" s="40"/>
    </row>
    <row r="2145" hidden="1">
      <c r="A2145" s="31" t="s">
        <v>2543</v>
      </c>
      <c r="B2145" s="29">
        <v>0.0</v>
      </c>
      <c r="C2145" s="26"/>
      <c r="D2145" s="27">
        <v>0.0</v>
      </c>
      <c r="E2145" s="28"/>
    </row>
    <row r="2146" hidden="1">
      <c r="A2146" s="31" t="s">
        <v>2545</v>
      </c>
      <c r="B2146" s="29">
        <v>2120.0</v>
      </c>
      <c r="C2146" s="26">
        <v>2080.0</v>
      </c>
      <c r="D2146" s="27">
        <v>-40.0</v>
      </c>
      <c r="E2146" s="28" t="s">
        <v>6164</v>
      </c>
    </row>
    <row r="2147" hidden="1">
      <c r="A2147" s="54" t="s">
        <v>2546</v>
      </c>
      <c r="B2147" s="29">
        <v>79563.0</v>
      </c>
      <c r="C2147" s="29">
        <v>79563.0</v>
      </c>
      <c r="D2147" s="27">
        <v>0.0</v>
      </c>
      <c r="E2147" s="40"/>
    </row>
    <row r="2148" hidden="1">
      <c r="A2148" s="54" t="s">
        <v>2547</v>
      </c>
      <c r="B2148" s="29">
        <v>27155.0</v>
      </c>
      <c r="C2148" s="55">
        <v>27155.0</v>
      </c>
      <c r="D2148" s="27">
        <v>0.0</v>
      </c>
      <c r="E2148" s="40"/>
    </row>
    <row r="2149" hidden="1">
      <c r="A2149" s="54" t="s">
        <v>2548</v>
      </c>
      <c r="B2149" s="29">
        <v>46165.0</v>
      </c>
      <c r="C2149" s="55">
        <v>46247.0</v>
      </c>
      <c r="D2149" s="27">
        <v>82.0</v>
      </c>
      <c r="E2149" s="40"/>
    </row>
    <row r="2150" hidden="1">
      <c r="A2150" s="54" t="s">
        <v>2549</v>
      </c>
      <c r="B2150" s="29">
        <v>32639.0</v>
      </c>
      <c r="C2150" s="55">
        <v>32639.0</v>
      </c>
      <c r="D2150" s="27">
        <v>0.0</v>
      </c>
      <c r="E2150" s="40"/>
    </row>
    <row r="2151" hidden="1">
      <c r="A2151" s="54" t="s">
        <v>2551</v>
      </c>
      <c r="B2151" s="29">
        <v>0.0</v>
      </c>
      <c r="C2151" s="55">
        <v>0.0</v>
      </c>
      <c r="D2151" s="27">
        <v>0.0</v>
      </c>
      <c r="E2151" s="40"/>
    </row>
    <row r="2152" hidden="1">
      <c r="A2152" s="54" t="s">
        <v>2552</v>
      </c>
      <c r="B2152" s="29">
        <v>0.0</v>
      </c>
      <c r="C2152" s="55">
        <v>0.0</v>
      </c>
      <c r="D2152" s="27">
        <v>0.0</v>
      </c>
      <c r="E2152" s="40"/>
    </row>
    <row r="2153" hidden="1">
      <c r="A2153" s="35" t="s">
        <v>2553</v>
      </c>
      <c r="B2153" s="29">
        <v>206588.0</v>
      </c>
      <c r="C2153" s="55">
        <v>206670.0</v>
      </c>
      <c r="D2153" s="27">
        <v>82.0</v>
      </c>
      <c r="E2153" s="40"/>
    </row>
    <row r="2154" hidden="1">
      <c r="A2154" s="36" t="s">
        <v>2554</v>
      </c>
      <c r="B2154" s="41">
        <v>1.0</v>
      </c>
      <c r="C2154" s="64">
        <v>-39.0</v>
      </c>
      <c r="D2154" s="59">
        <v>-40.0</v>
      </c>
      <c r="E2154" s="44"/>
    </row>
    <row r="2155" hidden="1"/>
    <row r="2156" hidden="1"/>
    <row r="2157">
      <c r="A2157" s="5" t="s">
        <v>3210</v>
      </c>
      <c r="B2157" s="6"/>
      <c r="C2157" s="6"/>
      <c r="D2157" s="6"/>
      <c r="E2157" s="7"/>
    </row>
    <row r="2158">
      <c r="A2158" s="10"/>
      <c r="B2158" s="11"/>
      <c r="C2158" s="11"/>
      <c r="D2158" s="11"/>
      <c r="E2158" s="12"/>
    </row>
    <row r="2159">
      <c r="A2159" s="5" t="s">
        <v>2526</v>
      </c>
      <c r="B2159" s="6"/>
      <c r="C2159" s="6"/>
      <c r="D2159" s="6"/>
      <c r="E2159" s="7"/>
    </row>
    <row r="2160">
      <c r="A2160" s="10"/>
      <c r="B2160" s="11"/>
      <c r="C2160" s="11"/>
      <c r="D2160" s="11"/>
      <c r="E2160" s="12"/>
    </row>
    <row r="2161">
      <c r="A2161" s="13">
        <v>45978.0</v>
      </c>
      <c r="B2161" s="6"/>
      <c r="C2161" s="50" t="s">
        <v>2527</v>
      </c>
      <c r="D2161" s="15">
        <v>45984.0</v>
      </c>
      <c r="E2161" s="7"/>
    </row>
    <row r="2162">
      <c r="A2162" s="10"/>
      <c r="B2162" s="11"/>
      <c r="C2162" s="16"/>
      <c r="D2162" s="11"/>
      <c r="E2162" s="12"/>
    </row>
    <row r="2163">
      <c r="A2163" s="51" t="s">
        <v>3211</v>
      </c>
      <c r="B2163" s="7"/>
      <c r="C2163" s="16"/>
      <c r="D2163" s="52" t="s">
        <v>3212</v>
      </c>
      <c r="E2163" s="7"/>
    </row>
    <row r="2164">
      <c r="A2164" s="10"/>
      <c r="B2164" s="12"/>
      <c r="C2164" s="16"/>
      <c r="D2164" s="11"/>
      <c r="E2164" s="12"/>
    </row>
    <row r="2165">
      <c r="A2165" s="19" t="s">
        <v>2528</v>
      </c>
      <c r="B2165" s="6"/>
      <c r="C2165" s="6"/>
      <c r="D2165" s="6"/>
      <c r="E2165" s="7"/>
    </row>
    <row r="2166">
      <c r="A2166" s="20" t="s">
        <v>2529</v>
      </c>
      <c r="B2166" s="21" t="s">
        <v>2530</v>
      </c>
      <c r="C2166" s="22" t="s">
        <v>2531</v>
      </c>
      <c r="D2166" s="21" t="s">
        <v>2532</v>
      </c>
      <c r="E2166" s="23" t="s">
        <v>13</v>
      </c>
    </row>
    <row r="2167">
      <c r="A2167" s="53" t="s">
        <v>2533</v>
      </c>
      <c r="B2167" s="25">
        <v>6003.0</v>
      </c>
      <c r="C2167" s="26">
        <v>6003.0</v>
      </c>
      <c r="D2167" s="27">
        <v>0.0</v>
      </c>
      <c r="E2167" s="48"/>
    </row>
    <row r="2168">
      <c r="A2168" s="53" t="s">
        <v>2535</v>
      </c>
      <c r="B2168" s="29">
        <v>10482.0</v>
      </c>
      <c r="C2168" s="26">
        <v>10482.0</v>
      </c>
      <c r="D2168" s="27">
        <v>0.0</v>
      </c>
      <c r="E2168" s="48"/>
    </row>
    <row r="2169">
      <c r="A2169" s="53" t="s">
        <v>2536</v>
      </c>
      <c r="B2169" s="29">
        <v>0.0</v>
      </c>
      <c r="C2169" s="26"/>
      <c r="D2169" s="27">
        <v>0.0</v>
      </c>
      <c r="E2169" s="40"/>
    </row>
    <row r="2170">
      <c r="A2170" s="53" t="s">
        <v>2538</v>
      </c>
      <c r="B2170" s="25">
        <v>0.0</v>
      </c>
      <c r="C2170" s="26"/>
      <c r="D2170" s="27">
        <v>0.0</v>
      </c>
      <c r="E2170" s="48"/>
    </row>
    <row r="2171">
      <c r="A2171" s="31" t="s">
        <v>2540</v>
      </c>
      <c r="B2171" s="25">
        <v>0.0</v>
      </c>
      <c r="C2171" s="26"/>
      <c r="D2171" s="27">
        <v>0.0</v>
      </c>
      <c r="E2171" s="40"/>
    </row>
    <row r="2172">
      <c r="A2172" s="31" t="s">
        <v>2541</v>
      </c>
      <c r="B2172" s="29">
        <v>0.0</v>
      </c>
      <c r="C2172" s="26"/>
      <c r="D2172" s="27">
        <v>0.0</v>
      </c>
      <c r="E2172" s="40"/>
    </row>
    <row r="2173">
      <c r="A2173" s="31" t="s">
        <v>2543</v>
      </c>
      <c r="B2173" s="29">
        <v>0.0</v>
      </c>
      <c r="C2173" s="26"/>
      <c r="D2173" s="27">
        <v>0.0</v>
      </c>
      <c r="E2173" s="28"/>
    </row>
    <row r="2174">
      <c r="A2174" s="31" t="s">
        <v>2545</v>
      </c>
      <c r="B2174" s="29">
        <v>2160.0</v>
      </c>
      <c r="C2174" s="26">
        <v>2160.0</v>
      </c>
      <c r="D2174" s="27">
        <v>0.0</v>
      </c>
      <c r="E2174" s="28"/>
    </row>
    <row r="2175">
      <c r="A2175" s="54" t="s">
        <v>2546</v>
      </c>
      <c r="B2175" s="29">
        <v>83979.0</v>
      </c>
      <c r="C2175" s="29">
        <v>83979.0</v>
      </c>
      <c r="D2175" s="27">
        <v>0.0</v>
      </c>
      <c r="E2175" s="40"/>
    </row>
    <row r="2176">
      <c r="A2176" s="54" t="s">
        <v>2547</v>
      </c>
      <c r="B2176" s="29">
        <v>25205.0</v>
      </c>
      <c r="C2176" s="55">
        <v>24782.0</v>
      </c>
      <c r="D2176" s="27">
        <v>-423.0</v>
      </c>
      <c r="E2176" s="40"/>
    </row>
    <row r="2177">
      <c r="A2177" s="54" t="s">
        <v>2548</v>
      </c>
      <c r="B2177" s="29">
        <v>43098.0</v>
      </c>
      <c r="C2177" s="55">
        <v>43098.0</v>
      </c>
      <c r="D2177" s="27">
        <v>0.0</v>
      </c>
      <c r="E2177" s="40"/>
    </row>
    <row r="2178">
      <c r="A2178" s="54" t="s">
        <v>2549</v>
      </c>
      <c r="B2178" s="29">
        <v>29606.0</v>
      </c>
      <c r="C2178" s="55">
        <v>29606.0</v>
      </c>
      <c r="D2178" s="27">
        <v>0.0</v>
      </c>
      <c r="E2178" s="40"/>
    </row>
    <row r="2179">
      <c r="A2179" s="54" t="s">
        <v>2551</v>
      </c>
      <c r="B2179" s="29">
        <v>0.0</v>
      </c>
      <c r="C2179" s="55">
        <v>0.0</v>
      </c>
      <c r="D2179" s="27">
        <v>0.0</v>
      </c>
      <c r="E2179" s="40"/>
    </row>
    <row r="2180">
      <c r="A2180" s="54" t="s">
        <v>2552</v>
      </c>
      <c r="B2180" s="29">
        <v>0.0</v>
      </c>
      <c r="C2180" s="55">
        <v>0.0</v>
      </c>
      <c r="D2180" s="27">
        <v>0.0</v>
      </c>
      <c r="E2180" s="40"/>
    </row>
    <row r="2181">
      <c r="A2181" s="35" t="s">
        <v>2553</v>
      </c>
      <c r="B2181" s="29">
        <v>200532.5</v>
      </c>
      <c r="C2181" s="55">
        <v>200109.5</v>
      </c>
      <c r="D2181" s="27">
        <v>-423.0</v>
      </c>
      <c r="E2181" s="40"/>
    </row>
    <row r="2182">
      <c r="A2182" s="36" t="s">
        <v>2554</v>
      </c>
      <c r="B2182" s="41">
        <v>0.5</v>
      </c>
      <c r="C2182" s="64">
        <v>0.5</v>
      </c>
      <c r="D2182" s="59">
        <v>0.0</v>
      </c>
      <c r="E2182" s="44"/>
    </row>
    <row r="2185">
      <c r="A2185" s="5" t="s">
        <v>3210</v>
      </c>
      <c r="B2185" s="6"/>
      <c r="C2185" s="6"/>
      <c r="D2185" s="6"/>
      <c r="E2185" s="7"/>
    </row>
    <row r="2186">
      <c r="A2186" s="10"/>
      <c r="B2186" s="11"/>
      <c r="C2186" s="11"/>
      <c r="D2186" s="11"/>
      <c r="E2186" s="12"/>
    </row>
    <row r="2187">
      <c r="A2187" s="5" t="s">
        <v>2526</v>
      </c>
      <c r="B2187" s="6"/>
      <c r="C2187" s="6"/>
      <c r="D2187" s="6"/>
      <c r="E2187" s="7"/>
    </row>
    <row r="2188">
      <c r="A2188" s="10"/>
      <c r="B2188" s="11"/>
      <c r="C2188" s="11"/>
      <c r="D2188" s="11"/>
      <c r="E2188" s="12"/>
    </row>
    <row r="2189">
      <c r="A2189" s="13">
        <v>45985.0</v>
      </c>
      <c r="B2189" s="6"/>
      <c r="C2189" s="50" t="s">
        <v>2527</v>
      </c>
      <c r="D2189" s="15">
        <v>45991.0</v>
      </c>
      <c r="E2189" s="7"/>
    </row>
    <row r="2190">
      <c r="A2190" s="10"/>
      <c r="B2190" s="11"/>
      <c r="C2190" s="16"/>
      <c r="D2190" s="11"/>
      <c r="E2190" s="12"/>
    </row>
    <row r="2191">
      <c r="A2191" s="51" t="s">
        <v>3211</v>
      </c>
      <c r="B2191" s="7"/>
      <c r="C2191" s="16"/>
      <c r="D2191" s="52" t="s">
        <v>3212</v>
      </c>
      <c r="E2191" s="7"/>
    </row>
    <row r="2192">
      <c r="A2192" s="10"/>
      <c r="B2192" s="12"/>
      <c r="C2192" s="16"/>
      <c r="D2192" s="11"/>
      <c r="E2192" s="12"/>
    </row>
    <row r="2193">
      <c r="A2193" s="19" t="s">
        <v>2528</v>
      </c>
      <c r="B2193" s="6"/>
      <c r="C2193" s="6"/>
      <c r="D2193" s="6"/>
      <c r="E2193" s="7"/>
    </row>
    <row r="2194">
      <c r="A2194" s="20" t="s">
        <v>2529</v>
      </c>
      <c r="B2194" s="21" t="s">
        <v>2530</v>
      </c>
      <c r="C2194" s="22" t="s">
        <v>2531</v>
      </c>
      <c r="D2194" s="21" t="s">
        <v>2532</v>
      </c>
      <c r="E2194" s="23" t="s">
        <v>13</v>
      </c>
    </row>
    <row r="2195">
      <c r="A2195" s="53" t="s">
        <v>2533</v>
      </c>
      <c r="B2195" s="25">
        <v>9058.0</v>
      </c>
      <c r="C2195" s="26">
        <v>9058.0</v>
      </c>
      <c r="D2195" s="27">
        <v>0.0</v>
      </c>
      <c r="E2195" s="48"/>
    </row>
    <row r="2196">
      <c r="A2196" s="53" t="s">
        <v>2535</v>
      </c>
      <c r="B2196" s="29">
        <v>14373.0</v>
      </c>
      <c r="C2196" s="26">
        <v>14373.0</v>
      </c>
      <c r="D2196" s="27">
        <v>0.0</v>
      </c>
      <c r="E2196" s="48"/>
    </row>
    <row r="2197">
      <c r="A2197" s="53" t="s">
        <v>2536</v>
      </c>
      <c r="B2197" s="29">
        <v>0.0</v>
      </c>
      <c r="C2197" s="26"/>
      <c r="D2197" s="27">
        <v>0.0</v>
      </c>
      <c r="E2197" s="40"/>
    </row>
    <row r="2198">
      <c r="A2198" s="53" t="s">
        <v>2538</v>
      </c>
      <c r="B2198" s="25">
        <v>0.0</v>
      </c>
      <c r="C2198" s="26"/>
      <c r="D2198" s="27">
        <v>0.0</v>
      </c>
      <c r="E2198" s="48"/>
    </row>
    <row r="2199">
      <c r="A2199" s="31" t="s">
        <v>2540</v>
      </c>
      <c r="B2199" s="25">
        <v>0.0</v>
      </c>
      <c r="C2199" s="26"/>
      <c r="D2199" s="27">
        <v>0.0</v>
      </c>
      <c r="E2199" s="40"/>
    </row>
    <row r="2200">
      <c r="A2200" s="31" t="s">
        <v>2541</v>
      </c>
      <c r="B2200" s="29">
        <v>0.0</v>
      </c>
      <c r="C2200" s="26"/>
      <c r="D2200" s="27">
        <v>0.0</v>
      </c>
      <c r="E2200" s="40"/>
    </row>
    <row r="2201">
      <c r="A2201" s="31" t="s">
        <v>2543</v>
      </c>
      <c r="B2201" s="29">
        <v>159.0</v>
      </c>
      <c r="C2201" s="26">
        <v>159.0</v>
      </c>
      <c r="D2201" s="27">
        <v>0.0</v>
      </c>
      <c r="E2201" s="28" t="s">
        <v>6165</v>
      </c>
    </row>
    <row r="2202">
      <c r="A2202" s="31" t="s">
        <v>2545</v>
      </c>
      <c r="B2202" s="29">
        <v>2560.0</v>
      </c>
      <c r="C2202" s="26">
        <v>2560.0</v>
      </c>
      <c r="D2202" s="27">
        <v>0.0</v>
      </c>
      <c r="E2202" s="28"/>
    </row>
    <row r="2203">
      <c r="A2203" s="54" t="s">
        <v>2546</v>
      </c>
      <c r="B2203" s="29">
        <v>78246.0</v>
      </c>
      <c r="C2203" s="29">
        <v>78246.0</v>
      </c>
      <c r="D2203" s="27">
        <v>0.0</v>
      </c>
      <c r="E2203" s="40"/>
    </row>
    <row r="2204">
      <c r="A2204" s="54" t="s">
        <v>2547</v>
      </c>
      <c r="B2204" s="29">
        <v>20790.0</v>
      </c>
      <c r="C2204" s="55">
        <v>20790.0</v>
      </c>
      <c r="D2204" s="27">
        <v>0.0</v>
      </c>
      <c r="E2204" s="40"/>
    </row>
    <row r="2205">
      <c r="A2205" s="54" t="s">
        <v>2548</v>
      </c>
      <c r="B2205" s="29">
        <v>39130.0</v>
      </c>
      <c r="C2205" s="55">
        <v>39130.0</v>
      </c>
      <c r="D2205" s="27">
        <v>0.0</v>
      </c>
      <c r="E2205" s="40"/>
    </row>
    <row r="2206">
      <c r="A2206" s="54" t="s">
        <v>2549</v>
      </c>
      <c r="B2206" s="29">
        <v>30166.1</v>
      </c>
      <c r="C2206" s="55">
        <v>30166.1</v>
      </c>
      <c r="D2206" s="27">
        <v>0.0</v>
      </c>
      <c r="E2206" s="40"/>
    </row>
    <row r="2207">
      <c r="A2207" s="54" t="s">
        <v>2551</v>
      </c>
      <c r="B2207" s="29">
        <v>0.0</v>
      </c>
      <c r="C2207" s="55">
        <v>0.0</v>
      </c>
      <c r="D2207" s="27">
        <v>0.0</v>
      </c>
      <c r="E2207" s="40"/>
    </row>
    <row r="2208">
      <c r="A2208" s="54" t="s">
        <v>2552</v>
      </c>
      <c r="B2208" s="29">
        <v>0.0</v>
      </c>
      <c r="C2208" s="55">
        <v>0.0</v>
      </c>
      <c r="D2208" s="27">
        <v>0.0</v>
      </c>
      <c r="E2208" s="40"/>
    </row>
    <row r="2209">
      <c r="A2209" s="35" t="s">
        <v>2553</v>
      </c>
      <c r="B2209" s="29">
        <v>194481.6</v>
      </c>
      <c r="C2209" s="55">
        <v>194481.6</v>
      </c>
      <c r="D2209" s="27">
        <v>0.0</v>
      </c>
      <c r="E2209" s="40"/>
    </row>
    <row r="2210">
      <c r="A2210" s="36" t="s">
        <v>2554</v>
      </c>
      <c r="B2210" s="41">
        <v>0.5</v>
      </c>
      <c r="C2210" s="64">
        <v>0.5</v>
      </c>
      <c r="D2210" s="59">
        <v>0.0</v>
      </c>
      <c r="E2210" s="44"/>
    </row>
    <row r="2213">
      <c r="A2213" s="5" t="s">
        <v>3210</v>
      </c>
      <c r="B2213" s="6"/>
      <c r="C2213" s="6"/>
      <c r="D2213" s="6"/>
      <c r="E2213" s="7"/>
    </row>
    <row r="2214">
      <c r="A2214" s="10"/>
      <c r="B2214" s="11"/>
      <c r="C2214" s="11"/>
      <c r="D2214" s="11"/>
      <c r="E2214" s="12"/>
    </row>
    <row r="2215">
      <c r="A2215" s="5" t="s">
        <v>2526</v>
      </c>
      <c r="B2215" s="6"/>
      <c r="C2215" s="6"/>
      <c r="D2215" s="6"/>
      <c r="E2215" s="7"/>
    </row>
    <row r="2216">
      <c r="A2216" s="10"/>
      <c r="B2216" s="11"/>
      <c r="C2216" s="11"/>
      <c r="D2216" s="11"/>
      <c r="E2216" s="12"/>
    </row>
    <row r="2217">
      <c r="A2217" s="13">
        <v>45992.0</v>
      </c>
      <c r="B2217" s="6"/>
      <c r="C2217" s="50" t="s">
        <v>2527</v>
      </c>
      <c r="D2217" s="15">
        <v>45998.0</v>
      </c>
      <c r="E2217" s="7"/>
    </row>
    <row r="2218">
      <c r="A2218" s="10"/>
      <c r="B2218" s="11"/>
      <c r="C2218" s="16"/>
      <c r="D2218" s="11"/>
      <c r="E2218" s="12"/>
    </row>
    <row r="2219">
      <c r="A2219" s="51" t="s">
        <v>3211</v>
      </c>
      <c r="B2219" s="7"/>
      <c r="C2219" s="16"/>
      <c r="D2219" s="52" t="s">
        <v>3212</v>
      </c>
      <c r="E2219" s="7"/>
    </row>
    <row r="2220">
      <c r="A2220" s="10"/>
      <c r="B2220" s="12"/>
      <c r="C2220" s="16"/>
      <c r="D2220" s="11"/>
      <c r="E2220" s="12"/>
    </row>
    <row r="2221">
      <c r="A2221" s="19" t="s">
        <v>2528</v>
      </c>
      <c r="B2221" s="6"/>
      <c r="C2221" s="6"/>
      <c r="D2221" s="6"/>
      <c r="E2221" s="7"/>
    </row>
    <row r="2222">
      <c r="A2222" s="20" t="s">
        <v>2529</v>
      </c>
      <c r="B2222" s="21" t="s">
        <v>2530</v>
      </c>
      <c r="C2222" s="22" t="s">
        <v>2531</v>
      </c>
      <c r="D2222" s="21" t="s">
        <v>2532</v>
      </c>
      <c r="E2222" s="23" t="s">
        <v>13</v>
      </c>
    </row>
    <row r="2223">
      <c r="A2223" s="53" t="s">
        <v>2533</v>
      </c>
      <c r="B2223" s="25">
        <v>11587.0</v>
      </c>
      <c r="C2223" s="26">
        <v>11587.0</v>
      </c>
      <c r="D2223" s="27">
        <v>0.0</v>
      </c>
      <c r="E2223" s="48"/>
    </row>
    <row r="2224">
      <c r="A2224" s="53" t="s">
        <v>2535</v>
      </c>
      <c r="B2224" s="29">
        <v>12173.0</v>
      </c>
      <c r="C2224" s="26">
        <v>12173.0</v>
      </c>
      <c r="D2224" s="27">
        <v>0.0</v>
      </c>
      <c r="E2224" s="48"/>
    </row>
    <row r="2225">
      <c r="A2225" s="53" t="s">
        <v>2536</v>
      </c>
      <c r="B2225" s="29">
        <v>0.0</v>
      </c>
      <c r="C2225" s="26"/>
      <c r="D2225" s="27">
        <v>0.0</v>
      </c>
      <c r="E2225" s="40"/>
    </row>
    <row r="2226">
      <c r="A2226" s="53" t="s">
        <v>2538</v>
      </c>
      <c r="B2226" s="25">
        <v>200.0</v>
      </c>
      <c r="C2226" s="26">
        <v>500.0</v>
      </c>
      <c r="D2226" s="27">
        <v>300.0</v>
      </c>
      <c r="E2226" s="48"/>
    </row>
    <row r="2227">
      <c r="A2227" s="31" t="s">
        <v>2540</v>
      </c>
      <c r="B2227" s="25">
        <v>0.0</v>
      </c>
      <c r="C2227" s="26"/>
      <c r="D2227" s="27">
        <v>0.0</v>
      </c>
      <c r="E2227" s="40"/>
    </row>
    <row r="2228">
      <c r="A2228" s="31" t="s">
        <v>2541</v>
      </c>
      <c r="B2228" s="29">
        <v>0.0</v>
      </c>
      <c r="C2228" s="26"/>
      <c r="D2228" s="27">
        <v>0.0</v>
      </c>
      <c r="E2228" s="40"/>
    </row>
    <row r="2229">
      <c r="A2229" s="31" t="s">
        <v>2543</v>
      </c>
      <c r="B2229" s="29">
        <v>0.0</v>
      </c>
      <c r="C2229" s="26"/>
      <c r="D2229" s="27">
        <v>0.0</v>
      </c>
      <c r="E2229" s="28"/>
    </row>
    <row r="2230">
      <c r="A2230" s="31" t="s">
        <v>2545</v>
      </c>
      <c r="B2230" s="29">
        <v>2560.0</v>
      </c>
      <c r="C2230" s="26">
        <v>2560.0</v>
      </c>
      <c r="D2230" s="27">
        <v>0.0</v>
      </c>
      <c r="E2230" s="28"/>
    </row>
    <row r="2231">
      <c r="A2231" s="54" t="s">
        <v>2546</v>
      </c>
      <c r="B2231" s="29">
        <v>90106.0</v>
      </c>
      <c r="C2231" s="29">
        <v>90106.0</v>
      </c>
      <c r="D2231" s="27">
        <v>0.0</v>
      </c>
      <c r="E2231" s="40"/>
    </row>
    <row r="2232">
      <c r="A2232" s="54" t="s">
        <v>2547</v>
      </c>
      <c r="B2232" s="29">
        <v>22590.0</v>
      </c>
      <c r="C2232" s="55">
        <v>22590.0</v>
      </c>
      <c r="D2232" s="27">
        <v>0.0</v>
      </c>
      <c r="E2232" s="40"/>
    </row>
    <row r="2233">
      <c r="A2233" s="54" t="s">
        <v>2548</v>
      </c>
      <c r="B2233" s="29">
        <v>52733.0</v>
      </c>
      <c r="C2233" s="55">
        <v>52733.0</v>
      </c>
      <c r="D2233" s="27">
        <v>0.0</v>
      </c>
      <c r="E2233" s="40"/>
    </row>
    <row r="2234">
      <c r="A2234" s="54" t="s">
        <v>2549</v>
      </c>
      <c r="B2234" s="29">
        <v>36367.0</v>
      </c>
      <c r="C2234" s="55">
        <v>36367.0</v>
      </c>
      <c r="D2234" s="27">
        <v>0.0</v>
      </c>
      <c r="E2234" s="40"/>
    </row>
    <row r="2235">
      <c r="A2235" s="54" t="s">
        <v>2551</v>
      </c>
      <c r="B2235" s="29">
        <v>0.0</v>
      </c>
      <c r="C2235" s="55">
        <v>0.0</v>
      </c>
      <c r="D2235" s="27">
        <v>0.0</v>
      </c>
      <c r="E2235" s="40"/>
    </row>
    <row r="2236">
      <c r="A2236" s="54" t="s">
        <v>2552</v>
      </c>
      <c r="B2236" s="29">
        <v>0.0</v>
      </c>
      <c r="C2236" s="55">
        <v>0.0</v>
      </c>
      <c r="D2236" s="27">
        <v>0.0</v>
      </c>
      <c r="E2236" s="40"/>
    </row>
    <row r="2237">
      <c r="A2237" s="35" t="s">
        <v>2553</v>
      </c>
      <c r="B2237" s="29">
        <v>228314.5</v>
      </c>
      <c r="C2237" s="55">
        <v>228314.5</v>
      </c>
      <c r="D2237" s="27">
        <v>0.0</v>
      </c>
      <c r="E2237" s="40"/>
    </row>
    <row r="2238">
      <c r="A2238" s="36" t="s">
        <v>2554</v>
      </c>
      <c r="B2238" s="41">
        <v>1.5</v>
      </c>
      <c r="C2238" s="64">
        <v>301.5</v>
      </c>
      <c r="D2238" s="59">
        <v>300.0</v>
      </c>
      <c r="E2238" s="44"/>
    </row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</sheetData>
  <mergeCells count="640"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D2219:E2220"/>
    <mergeCell ref="A2221:E2221"/>
    <mergeCell ref="A2193:E2193"/>
    <mergeCell ref="A2213:E2214"/>
    <mergeCell ref="A2215:E2216"/>
    <mergeCell ref="A2217:B2218"/>
    <mergeCell ref="C2217:C2220"/>
    <mergeCell ref="D2217:E2218"/>
    <mergeCell ref="A2219:B2220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4 B2014:C2014 D2027:D2042 B2042:C2042 D2055:D2070 B2070:C2070 D2083:D2098 B2098:C2098 D2111:D2126 B2126:C2126 D2139:D2154 B2154:C2154 D2167:D2182 B2182:C2182 D2195:D2210 B2210:C2210 D2223:D2238 B2238:C2238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">
    <cfRule type="cellIs" dxfId="1" priority="3" operator="notEqual">
      <formula>"Neděle"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  <col customWidth="1" min="9" max="9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44</v>
      </c>
      <c r="B2" s="1" t="s">
        <v>16</v>
      </c>
      <c r="C2" s="1">
        <v>319.0</v>
      </c>
      <c r="D2" s="1">
        <v>0.0</v>
      </c>
      <c r="E2" s="1" t="s">
        <v>45</v>
      </c>
      <c r="F2" s="1" t="s">
        <v>27</v>
      </c>
      <c r="G2" s="1" t="s">
        <v>19</v>
      </c>
      <c r="H2" s="1" t="s">
        <v>6166</v>
      </c>
      <c r="I2" s="1" t="s">
        <v>6167</v>
      </c>
      <c r="J2" s="1" t="s">
        <v>6167</v>
      </c>
      <c r="K2" s="2"/>
      <c r="L2" s="1">
        <v>-8.0</v>
      </c>
      <c r="M2" s="1"/>
      <c r="N2" s="1">
        <v>6.265316666666667</v>
      </c>
      <c r="O2" s="1" t="s">
        <v>6168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" t="s">
        <v>55</v>
      </c>
      <c r="B3" s="1" t="s">
        <v>16</v>
      </c>
      <c r="C3" s="1">
        <v>294.0</v>
      </c>
      <c r="D3" s="1">
        <v>0.0</v>
      </c>
      <c r="E3" s="1" t="s">
        <v>6169</v>
      </c>
      <c r="F3" s="1" t="s">
        <v>27</v>
      </c>
      <c r="G3" s="1" t="s">
        <v>19</v>
      </c>
      <c r="H3" s="1" t="s">
        <v>6170</v>
      </c>
      <c r="I3" s="1" t="s">
        <v>6171</v>
      </c>
      <c r="J3" s="1" t="s">
        <v>6171</v>
      </c>
      <c r="K3" s="2"/>
      <c r="L3" s="1">
        <v>-8.0</v>
      </c>
      <c r="M3" s="1"/>
      <c r="N3" s="1">
        <v>6.4078333333333335</v>
      </c>
      <c r="O3" s="1" t="s">
        <v>6168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 t="s">
        <v>15</v>
      </c>
      <c r="B4" s="1" t="s">
        <v>16</v>
      </c>
      <c r="C4" s="1">
        <v>309.0</v>
      </c>
      <c r="D4" s="1">
        <v>0.0</v>
      </c>
      <c r="E4" s="1" t="s">
        <v>6172</v>
      </c>
      <c r="F4" s="1" t="s">
        <v>18</v>
      </c>
      <c r="G4" s="1" t="s">
        <v>19</v>
      </c>
      <c r="H4" s="1" t="s">
        <v>6173</v>
      </c>
      <c r="I4" s="1" t="s">
        <v>6174</v>
      </c>
      <c r="J4" s="1" t="s">
        <v>6175</v>
      </c>
      <c r="K4" s="1" t="s">
        <v>6176</v>
      </c>
      <c r="L4" s="1">
        <v>-25.0</v>
      </c>
      <c r="M4" s="1">
        <v>0.0023833333333333332</v>
      </c>
      <c r="N4" s="1">
        <v>6.422</v>
      </c>
      <c r="O4" s="1" t="s">
        <v>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1" t="s">
        <v>55</v>
      </c>
      <c r="B5" s="1" t="s">
        <v>16</v>
      </c>
      <c r="C5" s="1">
        <v>319.0</v>
      </c>
      <c r="D5" s="1">
        <v>0.0</v>
      </c>
      <c r="E5" s="1" t="s">
        <v>6169</v>
      </c>
      <c r="F5" s="1" t="s">
        <v>27</v>
      </c>
      <c r="G5" s="1" t="s">
        <v>19</v>
      </c>
      <c r="H5" s="1" t="s">
        <v>6177</v>
      </c>
      <c r="I5" s="1" t="s">
        <v>6178</v>
      </c>
      <c r="J5" s="1" t="s">
        <v>6178</v>
      </c>
      <c r="K5" s="2"/>
      <c r="L5" s="1">
        <v>-9.0</v>
      </c>
      <c r="M5" s="1"/>
      <c r="N5" s="1">
        <v>5.457566666666667</v>
      </c>
      <c r="O5" s="1" t="s">
        <v>6168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" t="s">
        <v>25</v>
      </c>
      <c r="B6" s="1" t="s">
        <v>16</v>
      </c>
      <c r="C6" s="1">
        <v>364.0</v>
      </c>
      <c r="D6" s="1">
        <v>0.0</v>
      </c>
      <c r="E6" s="2"/>
      <c r="F6" s="1" t="s">
        <v>27</v>
      </c>
      <c r="G6" s="1" t="s">
        <v>19</v>
      </c>
      <c r="H6" s="1" t="s">
        <v>6179</v>
      </c>
      <c r="I6" s="1" t="s">
        <v>6180</v>
      </c>
      <c r="J6" s="1" t="s">
        <v>6180</v>
      </c>
      <c r="K6" s="2"/>
      <c r="L6" s="1">
        <v>-9.0</v>
      </c>
      <c r="M6" s="1"/>
      <c r="N6" s="1">
        <v>5.973866666666667</v>
      </c>
      <c r="O6" s="1" t="s">
        <v>6168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" t="s">
        <v>44</v>
      </c>
      <c r="B7" s="1" t="s">
        <v>16</v>
      </c>
      <c r="C7" s="1">
        <v>384.0</v>
      </c>
      <c r="D7" s="1">
        <v>0.0</v>
      </c>
      <c r="E7" s="1" t="s">
        <v>45</v>
      </c>
      <c r="F7" s="1" t="s">
        <v>27</v>
      </c>
      <c r="G7" s="1" t="s">
        <v>19</v>
      </c>
      <c r="H7" s="1" t="s">
        <v>6181</v>
      </c>
      <c r="I7" s="1" t="s">
        <v>6182</v>
      </c>
      <c r="J7" s="1" t="s">
        <v>6182</v>
      </c>
      <c r="K7" s="2"/>
      <c r="L7" s="1">
        <v>-9.0</v>
      </c>
      <c r="M7" s="1"/>
      <c r="N7" s="1">
        <v>5.906866666666667</v>
      </c>
      <c r="O7" s="1" t="s">
        <v>6168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" t="s">
        <v>25</v>
      </c>
      <c r="B8" s="1" t="s">
        <v>16</v>
      </c>
      <c r="C8" s="1">
        <v>358.0</v>
      </c>
      <c r="D8" s="1">
        <v>0.0</v>
      </c>
      <c r="E8" s="2"/>
      <c r="F8" s="1" t="s">
        <v>27</v>
      </c>
      <c r="G8" s="1" t="s">
        <v>19</v>
      </c>
      <c r="H8" s="1" t="s">
        <v>6183</v>
      </c>
      <c r="I8" s="1" t="s">
        <v>6184</v>
      </c>
      <c r="J8" s="1" t="s">
        <v>6184</v>
      </c>
      <c r="K8" s="2"/>
      <c r="L8" s="1">
        <v>-6.0</v>
      </c>
      <c r="M8" s="1"/>
      <c r="N8" s="1">
        <v>8.236633333333334</v>
      </c>
      <c r="O8" s="1" t="s">
        <v>6168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" t="s">
        <v>25</v>
      </c>
      <c r="B9" s="1" t="s">
        <v>16</v>
      </c>
      <c r="C9" s="3">
        <v>264.0</v>
      </c>
      <c r="D9" s="1">
        <v>0.0</v>
      </c>
      <c r="E9" s="2"/>
      <c r="F9" s="1" t="s">
        <v>27</v>
      </c>
      <c r="G9" s="1" t="s">
        <v>19</v>
      </c>
      <c r="H9" s="1" t="s">
        <v>6185</v>
      </c>
      <c r="I9" s="1" t="s">
        <v>6186</v>
      </c>
      <c r="J9" s="1" t="s">
        <v>6186</v>
      </c>
      <c r="K9" s="2"/>
      <c r="L9" s="1">
        <v>-10.0</v>
      </c>
      <c r="M9" s="1"/>
      <c r="N9" s="1">
        <v>4.82235</v>
      </c>
      <c r="O9" s="1" t="s">
        <v>6168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" t="s">
        <v>44</v>
      </c>
      <c r="B10" s="1" t="s">
        <v>16</v>
      </c>
      <c r="C10" s="1">
        <v>264.0</v>
      </c>
      <c r="D10" s="1">
        <v>0.0</v>
      </c>
      <c r="E10" s="1" t="s">
        <v>45</v>
      </c>
      <c r="F10" s="1" t="s">
        <v>27</v>
      </c>
      <c r="G10" s="1" t="s">
        <v>19</v>
      </c>
      <c r="H10" s="1" t="s">
        <v>6187</v>
      </c>
      <c r="I10" s="1" t="s">
        <v>6188</v>
      </c>
      <c r="J10" s="1" t="s">
        <v>6188</v>
      </c>
      <c r="K10" s="2"/>
      <c r="L10" s="1">
        <v>-9.0</v>
      </c>
      <c r="M10" s="1"/>
      <c r="N10" s="1">
        <v>5.314033333333334</v>
      </c>
      <c r="O10" s="1" t="s">
        <v>6168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" t="s">
        <v>38</v>
      </c>
      <c r="B11" s="1" t="s">
        <v>16</v>
      </c>
      <c r="C11" s="1">
        <v>124.5</v>
      </c>
      <c r="D11" s="1">
        <v>124.5</v>
      </c>
      <c r="E11" s="2"/>
      <c r="F11" s="1" t="s">
        <v>39</v>
      </c>
      <c r="G11" s="1" t="s">
        <v>35</v>
      </c>
      <c r="H11" s="1" t="s">
        <v>6189</v>
      </c>
      <c r="I11" s="1" t="s">
        <v>6190</v>
      </c>
      <c r="J11" s="1" t="s">
        <v>6190</v>
      </c>
      <c r="K11" s="2"/>
      <c r="L11" s="1">
        <v>-4.0</v>
      </c>
      <c r="M11" s="1"/>
      <c r="N11" s="1">
        <v>0.029166666666666667</v>
      </c>
      <c r="O11" s="1" t="s">
        <v>43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" t="s">
        <v>25</v>
      </c>
      <c r="B12" s="1" t="s">
        <v>16</v>
      </c>
      <c r="C12" s="1">
        <v>329.0</v>
      </c>
      <c r="D12" s="1">
        <v>0.0</v>
      </c>
      <c r="E12" s="2"/>
      <c r="F12" s="1" t="s">
        <v>27</v>
      </c>
      <c r="G12" s="1" t="s">
        <v>19</v>
      </c>
      <c r="H12" s="1" t="s">
        <v>6191</v>
      </c>
      <c r="I12" s="1" t="s">
        <v>6192</v>
      </c>
      <c r="J12" s="1" t="s">
        <v>6192</v>
      </c>
      <c r="K12" s="2"/>
      <c r="L12" s="1">
        <v>-8.0</v>
      </c>
      <c r="M12" s="1"/>
      <c r="N12" s="1">
        <v>6.4024</v>
      </c>
      <c r="O12" s="1" t="s">
        <v>6168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 t="s">
        <v>15</v>
      </c>
      <c r="B13" s="1" t="s">
        <v>16</v>
      </c>
      <c r="C13" s="1">
        <v>947.0</v>
      </c>
      <c r="D13" s="1">
        <v>0.0</v>
      </c>
      <c r="E13" s="1" t="s">
        <v>6172</v>
      </c>
      <c r="F13" s="1" t="s">
        <v>18</v>
      </c>
      <c r="G13" s="1" t="s">
        <v>35</v>
      </c>
      <c r="H13" s="1" t="s">
        <v>6193</v>
      </c>
      <c r="I13" s="1" t="s">
        <v>6194</v>
      </c>
      <c r="J13" s="1" t="s">
        <v>6195</v>
      </c>
      <c r="K13" s="1" t="s">
        <v>6196</v>
      </c>
      <c r="L13" s="1">
        <v>-6.0</v>
      </c>
      <c r="M13" s="1">
        <v>0.0026</v>
      </c>
      <c r="N13" s="1">
        <v>12.522866666666667</v>
      </c>
      <c r="O13" s="1" t="s">
        <v>24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 t="s">
        <v>44</v>
      </c>
      <c r="B14" s="1" t="s">
        <v>16</v>
      </c>
      <c r="C14" s="1">
        <v>321.0</v>
      </c>
      <c r="D14" s="1">
        <v>0.0</v>
      </c>
      <c r="E14" s="1" t="s">
        <v>45</v>
      </c>
      <c r="F14" s="1" t="s">
        <v>27</v>
      </c>
      <c r="G14" s="1" t="s">
        <v>19</v>
      </c>
      <c r="H14" s="1" t="s">
        <v>6197</v>
      </c>
      <c r="I14" s="1" t="s">
        <v>6198</v>
      </c>
      <c r="J14" s="1" t="s">
        <v>6198</v>
      </c>
      <c r="K14" s="2"/>
      <c r="L14" s="1">
        <v>-9.0</v>
      </c>
      <c r="M14" s="1"/>
      <c r="N14" s="1">
        <v>5.538216666666667</v>
      </c>
      <c r="O14" s="1" t="s">
        <v>6168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1" t="s">
        <v>15</v>
      </c>
      <c r="B15" s="1" t="s">
        <v>16</v>
      </c>
      <c r="C15" s="1">
        <v>309.0</v>
      </c>
      <c r="D15" s="1">
        <v>0.0</v>
      </c>
      <c r="E15" s="1" t="s">
        <v>6172</v>
      </c>
      <c r="F15" s="1" t="s">
        <v>18</v>
      </c>
      <c r="G15" s="1" t="s">
        <v>35</v>
      </c>
      <c r="H15" s="1" t="s">
        <v>6199</v>
      </c>
      <c r="I15" s="1" t="s">
        <v>6200</v>
      </c>
      <c r="J15" s="1" t="s">
        <v>6201</v>
      </c>
      <c r="K15" s="1" t="s">
        <v>6202</v>
      </c>
      <c r="L15" s="1">
        <v>-9.0</v>
      </c>
      <c r="M15" s="1">
        <v>0.0024</v>
      </c>
      <c r="N15" s="1">
        <v>7.87665</v>
      </c>
      <c r="O15" s="1" t="s">
        <v>24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" t="s">
        <v>25</v>
      </c>
      <c r="B16" s="1" t="s">
        <v>16</v>
      </c>
      <c r="C16" s="1">
        <v>449.0</v>
      </c>
      <c r="D16" s="1">
        <v>0.0</v>
      </c>
      <c r="E16" s="2"/>
      <c r="F16" s="1" t="s">
        <v>27</v>
      </c>
      <c r="G16" s="1" t="s">
        <v>19</v>
      </c>
      <c r="H16" s="1" t="s">
        <v>6203</v>
      </c>
      <c r="I16" s="1" t="s">
        <v>6204</v>
      </c>
      <c r="J16" s="1" t="s">
        <v>6204</v>
      </c>
      <c r="K16" s="2"/>
      <c r="L16" s="1">
        <v>-1.0</v>
      </c>
      <c r="M16" s="1"/>
      <c r="N16" s="1">
        <v>13.936183333333334</v>
      </c>
      <c r="O16" s="1" t="s">
        <v>6168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" t="s">
        <v>44</v>
      </c>
      <c r="B17" s="1" t="s">
        <v>16</v>
      </c>
      <c r="C17" s="1">
        <v>384.0</v>
      </c>
      <c r="D17" s="1">
        <v>0.0</v>
      </c>
      <c r="E17" s="1" t="s">
        <v>45</v>
      </c>
      <c r="F17" s="1" t="s">
        <v>27</v>
      </c>
      <c r="G17" s="1" t="s">
        <v>19</v>
      </c>
      <c r="H17" s="1" t="s">
        <v>6205</v>
      </c>
      <c r="I17" s="1" t="s">
        <v>6206</v>
      </c>
      <c r="J17" s="1" t="s">
        <v>6206</v>
      </c>
      <c r="K17" s="2"/>
      <c r="L17" s="1">
        <v>-9.0</v>
      </c>
      <c r="M17" s="1"/>
      <c r="N17" s="1">
        <v>5.396066666666667</v>
      </c>
      <c r="O17" s="1" t="s">
        <v>6168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 t="s">
        <v>44</v>
      </c>
      <c r="B18" s="1" t="s">
        <v>16</v>
      </c>
      <c r="C18" s="1">
        <v>658.0</v>
      </c>
      <c r="D18" s="1">
        <v>0.0</v>
      </c>
      <c r="E18" s="1" t="s">
        <v>45</v>
      </c>
      <c r="F18" s="1" t="s">
        <v>27</v>
      </c>
      <c r="G18" s="1" t="s">
        <v>19</v>
      </c>
      <c r="H18" s="1" t="s">
        <v>6207</v>
      </c>
      <c r="I18" s="1" t="s">
        <v>6208</v>
      </c>
      <c r="J18" s="1" t="s">
        <v>6208</v>
      </c>
      <c r="K18" s="2"/>
      <c r="L18" s="1">
        <v>-7.0</v>
      </c>
      <c r="M18" s="1"/>
      <c r="N18" s="1">
        <v>7.64255</v>
      </c>
      <c r="O18" s="1" t="s">
        <v>6168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" t="s">
        <v>25</v>
      </c>
      <c r="B19" s="1" t="s">
        <v>16</v>
      </c>
      <c r="C19" s="1">
        <v>319.0</v>
      </c>
      <c r="D19" s="1">
        <v>0.0</v>
      </c>
      <c r="E19" s="2"/>
      <c r="F19" s="1" t="s">
        <v>27</v>
      </c>
      <c r="G19" s="1" t="s">
        <v>19</v>
      </c>
      <c r="H19" s="1" t="s">
        <v>6209</v>
      </c>
      <c r="I19" s="1" t="s">
        <v>6210</v>
      </c>
      <c r="J19" s="1" t="s">
        <v>6210</v>
      </c>
      <c r="K19" s="2"/>
      <c r="L19" s="1">
        <v>-9.0</v>
      </c>
      <c r="M19" s="1"/>
      <c r="N19" s="1">
        <v>5.261616666666667</v>
      </c>
      <c r="O19" s="1" t="s">
        <v>6168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1" t="s">
        <v>55</v>
      </c>
      <c r="B20" s="1" t="s">
        <v>16</v>
      </c>
      <c r="C20" s="1">
        <v>321.0</v>
      </c>
      <c r="D20" s="1">
        <v>0.0</v>
      </c>
      <c r="E20" s="1" t="s">
        <v>6211</v>
      </c>
      <c r="F20" s="1" t="s">
        <v>27</v>
      </c>
      <c r="G20" s="1" t="s">
        <v>19</v>
      </c>
      <c r="H20" s="1" t="s">
        <v>6212</v>
      </c>
      <c r="I20" s="1" t="s">
        <v>6213</v>
      </c>
      <c r="J20" s="1" t="s">
        <v>6213</v>
      </c>
      <c r="K20" s="2"/>
      <c r="L20" s="1">
        <v>-7.0</v>
      </c>
      <c r="M20" s="1"/>
      <c r="N20" s="1">
        <v>7.187983333333333</v>
      </c>
      <c r="O20" s="1" t="s">
        <v>6168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" t="s">
        <v>25</v>
      </c>
      <c r="B21" s="1" t="s">
        <v>16</v>
      </c>
      <c r="C21" s="1">
        <v>294.0</v>
      </c>
      <c r="D21" s="1">
        <v>0.0</v>
      </c>
      <c r="E21" s="2"/>
      <c r="F21" s="1" t="s">
        <v>27</v>
      </c>
      <c r="G21" s="1" t="s">
        <v>19</v>
      </c>
      <c r="H21" s="1" t="s">
        <v>6214</v>
      </c>
      <c r="I21" s="1" t="s">
        <v>6215</v>
      </c>
      <c r="J21" s="1" t="s">
        <v>6215</v>
      </c>
      <c r="K21" s="2"/>
      <c r="L21" s="1">
        <v>-4.0</v>
      </c>
      <c r="M21" s="1"/>
      <c r="N21" s="1">
        <v>10.306066666666666</v>
      </c>
      <c r="O21" s="1" t="s">
        <v>6168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" t="s">
        <v>44</v>
      </c>
      <c r="B22" s="3" t="s">
        <v>16</v>
      </c>
      <c r="C22" s="1">
        <v>264.0</v>
      </c>
      <c r="D22" s="1">
        <v>0.0</v>
      </c>
      <c r="E22" s="1" t="s">
        <v>45</v>
      </c>
      <c r="F22" s="1" t="s">
        <v>27</v>
      </c>
      <c r="G22" s="1" t="s">
        <v>19</v>
      </c>
      <c r="H22" s="1" t="s">
        <v>6216</v>
      </c>
      <c r="I22" s="1" t="s">
        <v>6217</v>
      </c>
      <c r="J22" s="1" t="s">
        <v>6217</v>
      </c>
      <c r="K22" s="2"/>
      <c r="L22" s="1">
        <v>-7.0</v>
      </c>
      <c r="M22" s="1"/>
      <c r="N22" s="1">
        <v>7.81225</v>
      </c>
      <c r="O22" s="1" t="s">
        <v>6168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" t="s">
        <v>25</v>
      </c>
      <c r="B23" s="1" t="s">
        <v>16</v>
      </c>
      <c r="C23" s="1">
        <v>394.0</v>
      </c>
      <c r="D23" s="1">
        <v>0.0</v>
      </c>
      <c r="E23" s="2"/>
      <c r="F23" s="1" t="s">
        <v>27</v>
      </c>
      <c r="G23" s="1" t="s">
        <v>19</v>
      </c>
      <c r="H23" s="1" t="s">
        <v>6218</v>
      </c>
      <c r="I23" s="1" t="s">
        <v>6219</v>
      </c>
      <c r="J23" s="1" t="s">
        <v>6219</v>
      </c>
      <c r="K23" s="2"/>
      <c r="L23" s="1">
        <v>-2.0</v>
      </c>
      <c r="M23" s="1"/>
      <c r="N23" s="1">
        <v>7.656833333333333</v>
      </c>
      <c r="O23" s="1" t="s">
        <v>6168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" t="s">
        <v>55</v>
      </c>
      <c r="B24" s="1" t="s">
        <v>16</v>
      </c>
      <c r="C24" s="1">
        <v>398.0</v>
      </c>
      <c r="D24" s="1">
        <v>0.0</v>
      </c>
      <c r="E24" s="1" t="s">
        <v>264</v>
      </c>
      <c r="F24" s="1" t="s">
        <v>27</v>
      </c>
      <c r="G24" s="1" t="s">
        <v>19</v>
      </c>
      <c r="H24" s="1" t="s">
        <v>6220</v>
      </c>
      <c r="I24" s="1" t="s">
        <v>6221</v>
      </c>
      <c r="J24" s="1" t="s">
        <v>6221</v>
      </c>
      <c r="K24" s="2"/>
      <c r="L24" s="1">
        <v>-2.0</v>
      </c>
      <c r="M24" s="1"/>
      <c r="N24" s="1">
        <v>12.64595</v>
      </c>
      <c r="O24" s="1" t="s">
        <v>6168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" t="s">
        <v>15</v>
      </c>
      <c r="B25" s="1" t="s">
        <v>16</v>
      </c>
      <c r="C25" s="3">
        <v>238.0</v>
      </c>
      <c r="D25" s="1">
        <v>11.0</v>
      </c>
      <c r="E25" s="1" t="s">
        <v>6222</v>
      </c>
      <c r="F25" s="1" t="s">
        <v>18</v>
      </c>
      <c r="G25" s="1" t="s">
        <v>19</v>
      </c>
      <c r="H25" s="1" t="s">
        <v>6223</v>
      </c>
      <c r="I25" s="1" t="s">
        <v>6224</v>
      </c>
      <c r="J25" s="1" t="s">
        <v>6225</v>
      </c>
      <c r="K25" s="1" t="s">
        <v>6226</v>
      </c>
      <c r="L25" s="1">
        <v>-12.0</v>
      </c>
      <c r="M25" s="1">
        <v>0.003266666666666667</v>
      </c>
      <c r="N25" s="1">
        <v>8.419316666666667</v>
      </c>
      <c r="O25" s="1" t="s">
        <v>24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" t="s">
        <v>44</v>
      </c>
      <c r="B26" s="1" t="s">
        <v>16</v>
      </c>
      <c r="C26" s="1">
        <v>289.0</v>
      </c>
      <c r="D26" s="1">
        <v>0.0</v>
      </c>
      <c r="E26" s="1" t="s">
        <v>45</v>
      </c>
      <c r="F26" s="1" t="s">
        <v>27</v>
      </c>
      <c r="G26" s="1" t="s">
        <v>19</v>
      </c>
      <c r="H26" s="1" t="s">
        <v>6227</v>
      </c>
      <c r="I26" s="1" t="s">
        <v>6228</v>
      </c>
      <c r="J26" s="1" t="s">
        <v>6228</v>
      </c>
      <c r="K26" s="2"/>
      <c r="L26" s="1">
        <v>-8.0</v>
      </c>
      <c r="M26" s="1"/>
      <c r="N26" s="1">
        <v>6.84055</v>
      </c>
      <c r="O26" s="1" t="s">
        <v>6168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" t="s">
        <v>25</v>
      </c>
      <c r="B27" s="1" t="s">
        <v>16</v>
      </c>
      <c r="C27" s="1">
        <v>987.0</v>
      </c>
      <c r="D27" s="1">
        <v>0.0</v>
      </c>
      <c r="E27" s="2"/>
      <c r="F27" s="1" t="s">
        <v>27</v>
      </c>
      <c r="G27" s="1" t="s">
        <v>19</v>
      </c>
      <c r="H27" s="1" t="s">
        <v>6229</v>
      </c>
      <c r="I27" s="1" t="s">
        <v>6230</v>
      </c>
      <c r="J27" s="1" t="s">
        <v>6230</v>
      </c>
      <c r="K27" s="2"/>
      <c r="L27" s="1">
        <v>-5.0</v>
      </c>
      <c r="M27" s="1"/>
      <c r="N27" s="1">
        <v>9.469283333333333</v>
      </c>
      <c r="O27" s="1" t="s">
        <v>6168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1" t="s">
        <v>15</v>
      </c>
      <c r="B28" s="1" t="s">
        <v>16</v>
      </c>
      <c r="C28" s="1">
        <v>329.0</v>
      </c>
      <c r="D28" s="1">
        <v>0.0</v>
      </c>
      <c r="E28" s="1" t="s">
        <v>6222</v>
      </c>
      <c r="F28" s="1" t="s">
        <v>18</v>
      </c>
      <c r="G28" s="1" t="s">
        <v>35</v>
      </c>
      <c r="H28" s="1" t="s">
        <v>6231</v>
      </c>
      <c r="I28" s="1" t="s">
        <v>6232</v>
      </c>
      <c r="J28" s="1" t="s">
        <v>6233</v>
      </c>
      <c r="K28" s="1" t="s">
        <v>6234</v>
      </c>
      <c r="L28" s="1">
        <v>-6.0</v>
      </c>
      <c r="M28" s="1">
        <v>0.0021666666666666666</v>
      </c>
      <c r="N28" s="1">
        <v>5.864316666666666</v>
      </c>
      <c r="O28" s="1" t="s">
        <v>24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" t="s">
        <v>55</v>
      </c>
      <c r="B29" s="1" t="s">
        <v>16</v>
      </c>
      <c r="C29" s="1">
        <v>321.0</v>
      </c>
      <c r="D29" s="1">
        <v>0.0</v>
      </c>
      <c r="E29" s="1" t="s">
        <v>6235</v>
      </c>
      <c r="F29" s="1" t="s">
        <v>27</v>
      </c>
      <c r="G29" s="1" t="s">
        <v>19</v>
      </c>
      <c r="H29" s="1" t="s">
        <v>6236</v>
      </c>
      <c r="I29" s="1" t="s">
        <v>6237</v>
      </c>
      <c r="J29" s="1" t="s">
        <v>6237</v>
      </c>
      <c r="K29" s="2"/>
      <c r="L29" s="1">
        <v>-9.0</v>
      </c>
      <c r="M29" s="1"/>
      <c r="N29" s="1">
        <v>5.921166666666666</v>
      </c>
      <c r="O29" s="1" t="s">
        <v>6168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" t="s">
        <v>55</v>
      </c>
      <c r="B30" s="1" t="s">
        <v>16</v>
      </c>
      <c r="C30" s="1">
        <v>364.0</v>
      </c>
      <c r="D30" s="1">
        <v>0.0</v>
      </c>
      <c r="E30" s="1" t="s">
        <v>6238</v>
      </c>
      <c r="F30" s="1" t="s">
        <v>27</v>
      </c>
      <c r="G30" s="1" t="s">
        <v>19</v>
      </c>
      <c r="H30" s="1" t="s">
        <v>6239</v>
      </c>
      <c r="I30" s="1" t="s">
        <v>6240</v>
      </c>
      <c r="J30" s="1" t="s">
        <v>6240</v>
      </c>
      <c r="K30" s="2"/>
      <c r="L30" s="1">
        <v>-9.0</v>
      </c>
      <c r="M30" s="1"/>
      <c r="N30" s="1">
        <v>5.93405</v>
      </c>
      <c r="O30" s="1" t="s">
        <v>6168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" t="s">
        <v>15</v>
      </c>
      <c r="B31" s="1" t="s">
        <v>16</v>
      </c>
      <c r="C31" s="3">
        <v>493.0</v>
      </c>
      <c r="D31" s="1">
        <v>0.0</v>
      </c>
      <c r="E31" s="1" t="s">
        <v>6222</v>
      </c>
      <c r="F31" s="1" t="s">
        <v>18</v>
      </c>
      <c r="G31" s="1" t="s">
        <v>35</v>
      </c>
      <c r="H31" s="1" t="s">
        <v>6241</v>
      </c>
      <c r="I31" s="1" t="s">
        <v>6242</v>
      </c>
      <c r="J31" s="1" t="s">
        <v>6243</v>
      </c>
      <c r="K31" s="1" t="s">
        <v>6244</v>
      </c>
      <c r="L31" s="1">
        <v>-16.0</v>
      </c>
      <c r="M31" s="1">
        <v>0.007233333333333333</v>
      </c>
      <c r="N31" s="1">
        <v>8.970966666666667</v>
      </c>
      <c r="O31" s="1" t="s">
        <v>24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" t="s">
        <v>15</v>
      </c>
      <c r="B32" s="1" t="s">
        <v>16</v>
      </c>
      <c r="C32" s="1">
        <v>452.0</v>
      </c>
      <c r="D32" s="1">
        <v>106.0</v>
      </c>
      <c r="E32" s="2"/>
      <c r="F32" s="1" t="s">
        <v>39</v>
      </c>
      <c r="G32" s="1" t="s">
        <v>19</v>
      </c>
      <c r="H32" s="1" t="s">
        <v>6245</v>
      </c>
      <c r="I32" s="1" t="s">
        <v>6246</v>
      </c>
      <c r="J32" s="1" t="s">
        <v>6246</v>
      </c>
      <c r="K32" s="2"/>
      <c r="L32" s="1">
        <v>-9.0</v>
      </c>
      <c r="M32" s="1"/>
      <c r="N32" s="1">
        <v>51.408116666666665</v>
      </c>
      <c r="O32" s="1" t="s">
        <v>24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" t="s">
        <v>15</v>
      </c>
      <c r="B33" s="1" t="s">
        <v>16</v>
      </c>
      <c r="C33" s="1">
        <v>767.0</v>
      </c>
      <c r="D33" s="1">
        <v>0.0</v>
      </c>
      <c r="E33" s="1" t="s">
        <v>6222</v>
      </c>
      <c r="F33" s="1" t="s">
        <v>18</v>
      </c>
      <c r="G33" s="1" t="s">
        <v>19</v>
      </c>
      <c r="H33" s="1" t="s">
        <v>6247</v>
      </c>
      <c r="I33" s="1" t="s">
        <v>6248</v>
      </c>
      <c r="J33" s="1" t="s">
        <v>6249</v>
      </c>
      <c r="K33" s="1" t="s">
        <v>6250</v>
      </c>
      <c r="L33" s="1">
        <v>-7.0</v>
      </c>
      <c r="M33" s="1">
        <v>0.0024666666666666665</v>
      </c>
      <c r="N33" s="1">
        <v>12.317033333333333</v>
      </c>
      <c r="O33" s="1" t="s">
        <v>24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1" t="s">
        <v>44</v>
      </c>
      <c r="B34" s="1" t="s">
        <v>16</v>
      </c>
      <c r="C34" s="1">
        <v>319.0</v>
      </c>
      <c r="D34" s="1">
        <v>0.0</v>
      </c>
      <c r="E34" s="1" t="s">
        <v>45</v>
      </c>
      <c r="F34" s="1" t="s">
        <v>27</v>
      </c>
      <c r="G34" s="1" t="s">
        <v>19</v>
      </c>
      <c r="H34" s="1" t="s">
        <v>6251</v>
      </c>
      <c r="I34" s="1" t="s">
        <v>6252</v>
      </c>
      <c r="J34" s="1" t="s">
        <v>6252</v>
      </c>
      <c r="K34" s="2"/>
      <c r="L34" s="1">
        <v>-10.0</v>
      </c>
      <c r="M34" s="1"/>
      <c r="N34" s="1">
        <v>4.9728</v>
      </c>
      <c r="O34" s="1" t="s">
        <v>6168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" t="s">
        <v>44</v>
      </c>
      <c r="B35" s="1" t="s">
        <v>16</v>
      </c>
      <c r="C35" s="1">
        <v>289.0</v>
      </c>
      <c r="D35" s="1">
        <v>0.0</v>
      </c>
      <c r="E35" s="1" t="s">
        <v>45</v>
      </c>
      <c r="F35" s="1" t="s">
        <v>27</v>
      </c>
      <c r="G35" s="1" t="s">
        <v>19</v>
      </c>
      <c r="H35" s="1" t="s">
        <v>6253</v>
      </c>
      <c r="I35" s="1" t="s">
        <v>6254</v>
      </c>
      <c r="J35" s="1" t="s">
        <v>6254</v>
      </c>
      <c r="K35" s="2"/>
      <c r="L35" s="1">
        <v>-9.0</v>
      </c>
      <c r="M35" s="1"/>
      <c r="N35" s="1">
        <v>5.704833333333333</v>
      </c>
      <c r="O35" s="1" t="s">
        <v>6168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" t="s">
        <v>15</v>
      </c>
      <c r="B36" s="1" t="s">
        <v>16</v>
      </c>
      <c r="C36" s="1">
        <v>498.0</v>
      </c>
      <c r="D36" s="1">
        <v>0.0</v>
      </c>
      <c r="E36" s="1" t="s">
        <v>6222</v>
      </c>
      <c r="F36" s="1" t="s">
        <v>18</v>
      </c>
      <c r="G36" s="1" t="s">
        <v>19</v>
      </c>
      <c r="H36" s="1" t="s">
        <v>6255</v>
      </c>
      <c r="I36" s="1" t="s">
        <v>6256</v>
      </c>
      <c r="J36" s="1" t="s">
        <v>6257</v>
      </c>
      <c r="K36" s="1" t="s">
        <v>6258</v>
      </c>
      <c r="L36" s="1">
        <v>-9.0</v>
      </c>
      <c r="M36" s="1">
        <v>0.00235</v>
      </c>
      <c r="N36" s="1">
        <v>8.6497</v>
      </c>
      <c r="O36" s="1" t="s">
        <v>24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" t="s">
        <v>55</v>
      </c>
      <c r="B37" s="1" t="s">
        <v>16</v>
      </c>
      <c r="C37" s="1">
        <v>429.0</v>
      </c>
      <c r="D37" s="1">
        <v>0.0</v>
      </c>
      <c r="E37" s="1" t="s">
        <v>6259</v>
      </c>
      <c r="F37" s="1" t="s">
        <v>27</v>
      </c>
      <c r="G37" s="1" t="s">
        <v>19</v>
      </c>
      <c r="H37" s="1" t="s">
        <v>6260</v>
      </c>
      <c r="I37" s="1" t="s">
        <v>6261</v>
      </c>
      <c r="J37" s="1" t="s">
        <v>6261</v>
      </c>
      <c r="K37" s="2"/>
      <c r="L37" s="1">
        <v>-3.0</v>
      </c>
      <c r="M37" s="1"/>
      <c r="N37" s="1">
        <v>11.7078</v>
      </c>
      <c r="O37" s="1" t="s">
        <v>6168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" t="s">
        <v>15</v>
      </c>
      <c r="B38" s="1" t="s">
        <v>16</v>
      </c>
      <c r="C38" s="1">
        <v>326.0</v>
      </c>
      <c r="D38" s="1">
        <v>0.0</v>
      </c>
      <c r="E38" s="1" t="s">
        <v>6222</v>
      </c>
      <c r="F38" s="1" t="s">
        <v>18</v>
      </c>
      <c r="G38" s="1" t="s">
        <v>19</v>
      </c>
      <c r="H38" s="1" t="s">
        <v>6262</v>
      </c>
      <c r="I38" s="1" t="s">
        <v>6263</v>
      </c>
      <c r="J38" s="1" t="s">
        <v>6264</v>
      </c>
      <c r="K38" s="1" t="s">
        <v>6265</v>
      </c>
      <c r="L38" s="1">
        <v>-5.0</v>
      </c>
      <c r="M38" s="1">
        <v>0.00435</v>
      </c>
      <c r="N38" s="1">
        <v>8.21275</v>
      </c>
      <c r="O38" s="1" t="s">
        <v>24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" t="s">
        <v>15</v>
      </c>
      <c r="B39" s="1" t="s">
        <v>16</v>
      </c>
      <c r="C39" s="1">
        <v>369.0</v>
      </c>
      <c r="D39" s="1">
        <v>0.0</v>
      </c>
      <c r="E39" s="1" t="s">
        <v>6222</v>
      </c>
      <c r="F39" s="1" t="s">
        <v>18</v>
      </c>
      <c r="G39" s="1" t="s">
        <v>35</v>
      </c>
      <c r="H39" s="1" t="s">
        <v>6266</v>
      </c>
      <c r="I39" s="1" t="s">
        <v>6267</v>
      </c>
      <c r="J39" s="1" t="s">
        <v>6268</v>
      </c>
      <c r="K39" s="1" t="s">
        <v>6269</v>
      </c>
      <c r="L39" s="1">
        <v>-6.0</v>
      </c>
      <c r="M39" s="1">
        <v>0.0018166666666666667</v>
      </c>
      <c r="N39" s="1">
        <v>12.728583333333333</v>
      </c>
      <c r="O39" s="1" t="s">
        <v>24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" t="s">
        <v>25</v>
      </c>
      <c r="B40" s="1" t="s">
        <v>16</v>
      </c>
      <c r="C40" s="1">
        <v>454.0</v>
      </c>
      <c r="D40" s="1">
        <v>0.0</v>
      </c>
      <c r="E40" s="2"/>
      <c r="F40" s="1" t="s">
        <v>27</v>
      </c>
      <c r="G40" s="1" t="s">
        <v>35</v>
      </c>
      <c r="H40" s="1" t="s">
        <v>6270</v>
      </c>
      <c r="I40" s="1" t="s">
        <v>6271</v>
      </c>
      <c r="J40" s="1" t="s">
        <v>6271</v>
      </c>
      <c r="K40" s="2"/>
      <c r="L40" s="1">
        <v>-8.0</v>
      </c>
      <c r="M40" s="1"/>
      <c r="N40" s="1">
        <v>6.6703833333333336</v>
      </c>
      <c r="O40" s="1" t="s">
        <v>6168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" t="s">
        <v>15</v>
      </c>
      <c r="B41" s="1" t="s">
        <v>16</v>
      </c>
      <c r="C41" s="1">
        <v>339.0</v>
      </c>
      <c r="D41" s="1">
        <v>75.0</v>
      </c>
      <c r="E41" s="2"/>
      <c r="F41" s="1" t="s">
        <v>39</v>
      </c>
      <c r="G41" s="1" t="s">
        <v>19</v>
      </c>
      <c r="H41" s="1" t="s">
        <v>6272</v>
      </c>
      <c r="I41" s="1" t="s">
        <v>6273</v>
      </c>
      <c r="J41" s="1" t="s">
        <v>6273</v>
      </c>
      <c r="K41" s="2"/>
      <c r="L41" s="1">
        <v>-11.0</v>
      </c>
      <c r="M41" s="1"/>
      <c r="N41" s="1">
        <v>7.141383333333334</v>
      </c>
      <c r="O41" s="1" t="s">
        <v>24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" t="s">
        <v>44</v>
      </c>
      <c r="B42" s="1" t="s">
        <v>16</v>
      </c>
      <c r="C42" s="1">
        <v>329.0</v>
      </c>
      <c r="D42" s="1">
        <v>0.0</v>
      </c>
      <c r="E42" s="1" t="s">
        <v>45</v>
      </c>
      <c r="F42" s="1" t="s">
        <v>27</v>
      </c>
      <c r="G42" s="1" t="s">
        <v>19</v>
      </c>
      <c r="H42" s="1" t="s">
        <v>6274</v>
      </c>
      <c r="I42" s="1" t="s">
        <v>6275</v>
      </c>
      <c r="J42" s="1" t="s">
        <v>6275</v>
      </c>
      <c r="K42" s="2"/>
      <c r="L42" s="1">
        <v>-4.0</v>
      </c>
      <c r="M42" s="1"/>
      <c r="N42" s="1">
        <v>10.220083333333333</v>
      </c>
      <c r="O42" s="1" t="s">
        <v>6168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" t="s">
        <v>15</v>
      </c>
      <c r="B43" s="1" t="s">
        <v>16</v>
      </c>
      <c r="C43" s="1">
        <v>618.0</v>
      </c>
      <c r="D43" s="1">
        <v>0.0</v>
      </c>
      <c r="E43" s="1" t="s">
        <v>6276</v>
      </c>
      <c r="F43" s="1" t="s">
        <v>18</v>
      </c>
      <c r="G43" s="1" t="s">
        <v>19</v>
      </c>
      <c r="H43" s="1" t="s">
        <v>6277</v>
      </c>
      <c r="I43" s="1" t="s">
        <v>6278</v>
      </c>
      <c r="J43" s="1" t="s">
        <v>6279</v>
      </c>
      <c r="K43" s="1" t="s">
        <v>6280</v>
      </c>
      <c r="L43" s="1">
        <v>1.0</v>
      </c>
      <c r="M43" s="1">
        <v>0.002266666666666667</v>
      </c>
      <c r="N43" s="1">
        <v>8.1569</v>
      </c>
      <c r="O43" s="1" t="s">
        <v>24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" t="s">
        <v>44</v>
      </c>
      <c r="B44" s="1" t="s">
        <v>16</v>
      </c>
      <c r="C44" s="1">
        <v>528.0</v>
      </c>
      <c r="D44" s="1">
        <v>0.0</v>
      </c>
      <c r="E44" s="1" t="s">
        <v>45</v>
      </c>
      <c r="F44" s="1" t="s">
        <v>27</v>
      </c>
      <c r="G44" s="1" t="s">
        <v>19</v>
      </c>
      <c r="H44" s="1" t="s">
        <v>6281</v>
      </c>
      <c r="I44" s="1" t="s">
        <v>6282</v>
      </c>
      <c r="J44" s="1" t="s">
        <v>6282</v>
      </c>
      <c r="K44" s="2"/>
      <c r="L44" s="1">
        <v>-3.0</v>
      </c>
      <c r="M44" s="1"/>
      <c r="N44" s="1">
        <v>11.784683333333334</v>
      </c>
      <c r="O44" s="1" t="s">
        <v>6168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" t="s">
        <v>55</v>
      </c>
      <c r="B45" s="1" t="s">
        <v>16</v>
      </c>
      <c r="C45" s="1">
        <v>321.0</v>
      </c>
      <c r="D45" s="1">
        <v>0.0</v>
      </c>
      <c r="E45" s="1" t="s">
        <v>6238</v>
      </c>
      <c r="F45" s="1" t="s">
        <v>27</v>
      </c>
      <c r="G45" s="1" t="s">
        <v>19</v>
      </c>
      <c r="H45" s="1" t="s">
        <v>6283</v>
      </c>
      <c r="I45" s="1" t="s">
        <v>6284</v>
      </c>
      <c r="J45" s="1" t="s">
        <v>6284</v>
      </c>
      <c r="K45" s="2"/>
      <c r="L45" s="1">
        <v>8.0</v>
      </c>
      <c r="M45" s="1"/>
      <c r="N45" s="1">
        <v>23.095716666666668</v>
      </c>
      <c r="O45" s="1" t="s">
        <v>6168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" t="s">
        <v>15</v>
      </c>
      <c r="B46" s="1" t="s">
        <v>16</v>
      </c>
      <c r="C46" s="1">
        <v>319.0</v>
      </c>
      <c r="D46" s="1">
        <v>0.0</v>
      </c>
      <c r="E46" s="1" t="s">
        <v>6276</v>
      </c>
      <c r="F46" s="1" t="s">
        <v>18</v>
      </c>
      <c r="G46" s="1" t="s">
        <v>19</v>
      </c>
      <c r="H46" s="1" t="s">
        <v>6285</v>
      </c>
      <c r="I46" s="1" t="s">
        <v>6286</v>
      </c>
      <c r="J46" s="1" t="s">
        <v>6287</v>
      </c>
      <c r="K46" s="1" t="s">
        <v>6288</v>
      </c>
      <c r="L46" s="1">
        <v>-2.0</v>
      </c>
      <c r="M46" s="1">
        <v>0.002183333333333333</v>
      </c>
      <c r="N46" s="1">
        <v>12.336033333333333</v>
      </c>
      <c r="O46" s="1" t="s">
        <v>24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" t="s">
        <v>44</v>
      </c>
      <c r="B47" s="1" t="s">
        <v>16</v>
      </c>
      <c r="C47" s="1">
        <v>434.0</v>
      </c>
      <c r="D47" s="1">
        <v>0.0</v>
      </c>
      <c r="E47" s="1" t="s">
        <v>45</v>
      </c>
      <c r="F47" s="1" t="s">
        <v>27</v>
      </c>
      <c r="G47" s="1" t="s">
        <v>19</v>
      </c>
      <c r="H47" s="1" t="s">
        <v>6289</v>
      </c>
      <c r="I47" s="1" t="s">
        <v>6290</v>
      </c>
      <c r="J47" s="1" t="s">
        <v>6290</v>
      </c>
      <c r="K47" s="2"/>
      <c r="L47" s="1">
        <v>-2.0</v>
      </c>
      <c r="M47" s="1"/>
      <c r="N47" s="1">
        <v>12.446066666666667</v>
      </c>
      <c r="O47" s="1" t="s">
        <v>6168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" t="s">
        <v>25</v>
      </c>
      <c r="B48" s="1" t="s">
        <v>16</v>
      </c>
      <c r="C48" s="1">
        <v>698.0</v>
      </c>
      <c r="D48" s="1">
        <v>0.0</v>
      </c>
      <c r="E48" s="2"/>
      <c r="F48" s="1" t="s">
        <v>27</v>
      </c>
      <c r="G48" s="1" t="s">
        <v>19</v>
      </c>
      <c r="H48" s="1" t="s">
        <v>6291</v>
      </c>
      <c r="I48" s="1" t="s">
        <v>6292</v>
      </c>
      <c r="J48" s="1" t="s">
        <v>6292</v>
      </c>
      <c r="K48" s="2"/>
      <c r="L48" s="1">
        <v>0.0</v>
      </c>
      <c r="M48" s="1"/>
      <c r="N48" s="1">
        <v>14.063333333333333</v>
      </c>
      <c r="O48" s="1" t="s">
        <v>6168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" t="s">
        <v>44</v>
      </c>
      <c r="B49" s="1" t="s">
        <v>16</v>
      </c>
      <c r="C49" s="1">
        <v>394.0</v>
      </c>
      <c r="D49" s="1">
        <v>0.0</v>
      </c>
      <c r="E49" s="1" t="s">
        <v>45</v>
      </c>
      <c r="F49" s="1" t="s">
        <v>27</v>
      </c>
      <c r="G49" s="1" t="s">
        <v>19</v>
      </c>
      <c r="H49" s="1" t="s">
        <v>6293</v>
      </c>
      <c r="I49" s="1" t="s">
        <v>6294</v>
      </c>
      <c r="J49" s="1" t="s">
        <v>6294</v>
      </c>
      <c r="K49" s="2"/>
      <c r="L49" s="1">
        <v>2.0</v>
      </c>
      <c r="M49" s="1"/>
      <c r="N49" s="1">
        <v>17.06565</v>
      </c>
      <c r="O49" s="1" t="s">
        <v>6168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" t="s">
        <v>15</v>
      </c>
      <c r="B50" s="1" t="s">
        <v>16</v>
      </c>
      <c r="C50" s="1">
        <v>1253.0</v>
      </c>
      <c r="D50" s="1">
        <v>143.0</v>
      </c>
      <c r="E50" s="1" t="s">
        <v>6276</v>
      </c>
      <c r="F50" s="1" t="s">
        <v>18</v>
      </c>
      <c r="G50" s="1" t="s">
        <v>19</v>
      </c>
      <c r="H50" s="1" t="s">
        <v>6295</v>
      </c>
      <c r="I50" s="1" t="s">
        <v>6296</v>
      </c>
      <c r="J50" s="1" t="s">
        <v>6297</v>
      </c>
      <c r="K50" s="1" t="s">
        <v>6298</v>
      </c>
      <c r="L50" s="1">
        <v>-5.0</v>
      </c>
      <c r="M50" s="1">
        <v>0.007216666666666666</v>
      </c>
      <c r="N50" s="1">
        <v>15.99275</v>
      </c>
      <c r="O50" s="1" t="s">
        <v>24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" t="s">
        <v>38</v>
      </c>
      <c r="B51" s="1" t="s">
        <v>16</v>
      </c>
      <c r="C51" s="1">
        <v>618.0</v>
      </c>
      <c r="D51" s="1">
        <v>0.0</v>
      </c>
      <c r="E51" s="2"/>
      <c r="F51" s="1" t="s">
        <v>39</v>
      </c>
      <c r="G51" s="1" t="s">
        <v>35</v>
      </c>
      <c r="H51" s="1" t="s">
        <v>6299</v>
      </c>
      <c r="I51" s="1" t="s">
        <v>6300</v>
      </c>
      <c r="J51" s="1" t="s">
        <v>6300</v>
      </c>
      <c r="K51" s="2"/>
      <c r="L51" s="1">
        <v>2.0</v>
      </c>
      <c r="M51" s="1"/>
      <c r="N51" s="1">
        <v>7.2891</v>
      </c>
      <c r="O51" s="1" t="s">
        <v>43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1" t="s">
        <v>44</v>
      </c>
      <c r="B52" s="1" t="s">
        <v>16</v>
      </c>
      <c r="C52" s="1">
        <v>528.0</v>
      </c>
      <c r="D52" s="1">
        <v>0.0</v>
      </c>
      <c r="E52" s="1" t="s">
        <v>45</v>
      </c>
      <c r="F52" s="1" t="s">
        <v>27</v>
      </c>
      <c r="G52" s="1" t="s">
        <v>19</v>
      </c>
      <c r="H52" s="1" t="s">
        <v>6301</v>
      </c>
      <c r="I52" s="1" t="s">
        <v>6302</v>
      </c>
      <c r="J52" s="1" t="s">
        <v>6302</v>
      </c>
      <c r="K52" s="2"/>
      <c r="L52" s="1">
        <v>-5.0</v>
      </c>
      <c r="M52" s="1"/>
      <c r="N52" s="1">
        <v>9.09475</v>
      </c>
      <c r="O52" s="1" t="s">
        <v>6168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" t="s">
        <v>44</v>
      </c>
      <c r="B53" s="1" t="s">
        <v>16</v>
      </c>
      <c r="C53" s="1">
        <v>474.0</v>
      </c>
      <c r="D53" s="1">
        <v>0.0</v>
      </c>
      <c r="E53" s="1" t="s">
        <v>45</v>
      </c>
      <c r="F53" s="1" t="s">
        <v>27</v>
      </c>
      <c r="G53" s="1" t="s">
        <v>19</v>
      </c>
      <c r="H53" s="1" t="s">
        <v>6303</v>
      </c>
      <c r="I53" s="1" t="s">
        <v>6304</v>
      </c>
      <c r="J53" s="1" t="s">
        <v>6304</v>
      </c>
      <c r="K53" s="2"/>
      <c r="L53" s="1">
        <v>0.0</v>
      </c>
      <c r="M53" s="1"/>
      <c r="N53" s="1">
        <v>15.2966</v>
      </c>
      <c r="O53" s="1" t="s">
        <v>6168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1" t="s">
        <v>25</v>
      </c>
      <c r="B54" s="1" t="s">
        <v>26</v>
      </c>
      <c r="C54" s="1">
        <v>369.0</v>
      </c>
      <c r="D54" s="1">
        <v>0.0</v>
      </c>
      <c r="E54" s="2"/>
      <c r="F54" s="1" t="s">
        <v>27</v>
      </c>
      <c r="G54" s="1" t="s">
        <v>35</v>
      </c>
      <c r="H54" s="1" t="s">
        <v>6305</v>
      </c>
      <c r="I54" s="1" t="s">
        <v>6306</v>
      </c>
      <c r="J54" s="1" t="s">
        <v>6306</v>
      </c>
      <c r="K54" s="2"/>
      <c r="L54" s="1">
        <v>-6.0</v>
      </c>
      <c r="M54" s="1"/>
      <c r="N54" s="1">
        <v>8.929033333333333</v>
      </c>
      <c r="O54" s="1" t="s">
        <v>6168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" t="s">
        <v>15</v>
      </c>
      <c r="B55" s="1" t="s">
        <v>16</v>
      </c>
      <c r="C55" s="1">
        <v>693.0</v>
      </c>
      <c r="D55" s="1">
        <v>0.0</v>
      </c>
      <c r="E55" s="1" t="s">
        <v>6222</v>
      </c>
      <c r="F55" s="1" t="s">
        <v>18</v>
      </c>
      <c r="G55" s="1" t="s">
        <v>19</v>
      </c>
      <c r="H55" s="1" t="s">
        <v>6307</v>
      </c>
      <c r="I55" s="1" t="s">
        <v>6308</v>
      </c>
      <c r="J55" s="1" t="s">
        <v>6309</v>
      </c>
      <c r="K55" s="1" t="s">
        <v>6310</v>
      </c>
      <c r="L55" s="1">
        <v>8.0</v>
      </c>
      <c r="M55" s="1">
        <v>0.0022166666666666667</v>
      </c>
      <c r="N55" s="1">
        <v>72.29856666666667</v>
      </c>
      <c r="O55" s="1" t="s">
        <v>24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" t="s">
        <v>25</v>
      </c>
      <c r="B56" s="1" t="s">
        <v>16</v>
      </c>
      <c r="C56" s="1">
        <v>528.0</v>
      </c>
      <c r="D56" s="1">
        <v>0.0</v>
      </c>
      <c r="E56" s="2"/>
      <c r="F56" s="1" t="s">
        <v>27</v>
      </c>
      <c r="G56" s="1" t="s">
        <v>19</v>
      </c>
      <c r="H56" s="1" t="s">
        <v>6311</v>
      </c>
      <c r="I56" s="1" t="s">
        <v>6312</v>
      </c>
      <c r="J56" s="1" t="s">
        <v>6312</v>
      </c>
      <c r="K56" s="2"/>
      <c r="L56" s="1">
        <v>-5.0</v>
      </c>
      <c r="M56" s="1"/>
      <c r="N56" s="1">
        <v>9.596033333333333</v>
      </c>
      <c r="O56" s="1" t="s">
        <v>6168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" t="s">
        <v>25</v>
      </c>
      <c r="B57" s="1" t="s">
        <v>16</v>
      </c>
      <c r="C57" s="1">
        <v>321.0</v>
      </c>
      <c r="D57" s="1">
        <v>0.0</v>
      </c>
      <c r="E57" s="2"/>
      <c r="F57" s="1" t="s">
        <v>27</v>
      </c>
      <c r="G57" s="1" t="s">
        <v>35</v>
      </c>
      <c r="H57" s="1" t="s">
        <v>6313</v>
      </c>
      <c r="I57" s="1" t="s">
        <v>6314</v>
      </c>
      <c r="J57" s="1" t="s">
        <v>6314</v>
      </c>
      <c r="K57" s="2"/>
      <c r="L57" s="1">
        <v>-9.0</v>
      </c>
      <c r="M57" s="1"/>
      <c r="N57" s="1">
        <v>5.66575</v>
      </c>
      <c r="O57" s="1" t="s">
        <v>6168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" t="s">
        <v>44</v>
      </c>
      <c r="B58" s="1" t="s">
        <v>16</v>
      </c>
      <c r="C58" s="1">
        <v>329.0</v>
      </c>
      <c r="D58" s="1">
        <v>0.0</v>
      </c>
      <c r="E58" s="1" t="s">
        <v>45</v>
      </c>
      <c r="F58" s="1" t="s">
        <v>27</v>
      </c>
      <c r="G58" s="1" t="s">
        <v>19</v>
      </c>
      <c r="H58" s="1" t="s">
        <v>6315</v>
      </c>
      <c r="I58" s="1" t="s">
        <v>6316</v>
      </c>
      <c r="J58" s="1" t="s">
        <v>6316</v>
      </c>
      <c r="K58" s="2"/>
      <c r="L58" s="1">
        <v>-1.0</v>
      </c>
      <c r="M58" s="1"/>
      <c r="N58" s="1">
        <v>13.811483333333333</v>
      </c>
      <c r="O58" s="1" t="s">
        <v>6168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1" t="s">
        <v>15</v>
      </c>
      <c r="B59" s="1" t="s">
        <v>16</v>
      </c>
      <c r="C59" s="3">
        <v>466.0</v>
      </c>
      <c r="D59" s="1">
        <v>117.0</v>
      </c>
      <c r="E59" s="2"/>
      <c r="F59" s="1" t="s">
        <v>39</v>
      </c>
      <c r="G59" s="1" t="s">
        <v>35</v>
      </c>
      <c r="H59" s="1" t="s">
        <v>6317</v>
      </c>
      <c r="I59" s="1" t="s">
        <v>6318</v>
      </c>
      <c r="J59" s="1" t="s">
        <v>6318</v>
      </c>
      <c r="K59" s="2"/>
      <c r="L59" s="1">
        <v>-6.0</v>
      </c>
      <c r="M59" s="1"/>
      <c r="N59" s="1">
        <v>12.968216666666667</v>
      </c>
      <c r="O59" s="1" t="s">
        <v>24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" t="s">
        <v>44</v>
      </c>
      <c r="B60" s="1" t="s">
        <v>16</v>
      </c>
      <c r="C60" s="1">
        <v>424.0</v>
      </c>
      <c r="D60" s="1">
        <v>0.0</v>
      </c>
      <c r="E60" s="1" t="s">
        <v>45</v>
      </c>
      <c r="F60" s="1" t="s">
        <v>27</v>
      </c>
      <c r="G60" s="1" t="s">
        <v>19</v>
      </c>
      <c r="H60" s="1" t="s">
        <v>6319</v>
      </c>
      <c r="I60" s="1" t="s">
        <v>6320</v>
      </c>
      <c r="J60" s="1" t="s">
        <v>6320</v>
      </c>
      <c r="K60" s="2"/>
      <c r="L60" s="1">
        <v>-3.0</v>
      </c>
      <c r="M60" s="1"/>
      <c r="N60" s="1">
        <v>11.734783333333333</v>
      </c>
      <c r="O60" s="1" t="s">
        <v>6168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1" t="s">
        <v>15</v>
      </c>
      <c r="B61" s="1" t="s">
        <v>16</v>
      </c>
      <c r="C61" s="1">
        <v>331.0</v>
      </c>
      <c r="D61" s="1">
        <v>83.0</v>
      </c>
      <c r="E61" s="2"/>
      <c r="F61" s="1" t="s">
        <v>39</v>
      </c>
      <c r="G61" s="1" t="s">
        <v>35</v>
      </c>
      <c r="H61" s="1" t="s">
        <v>6321</v>
      </c>
      <c r="I61" s="1" t="s">
        <v>6322</v>
      </c>
      <c r="J61" s="1" t="s">
        <v>6322</v>
      </c>
      <c r="K61" s="2"/>
      <c r="L61" s="1">
        <v>-11.0</v>
      </c>
      <c r="M61" s="1"/>
      <c r="N61" s="1">
        <v>8.231233333333334</v>
      </c>
      <c r="O61" s="1" t="s">
        <v>24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1" t="s">
        <v>44</v>
      </c>
      <c r="B62" s="1" t="s">
        <v>16</v>
      </c>
      <c r="C62" s="3">
        <v>329.0</v>
      </c>
      <c r="D62" s="1">
        <v>0.0</v>
      </c>
      <c r="E62" s="1" t="s">
        <v>45</v>
      </c>
      <c r="F62" s="1" t="s">
        <v>27</v>
      </c>
      <c r="G62" s="1" t="s">
        <v>19</v>
      </c>
      <c r="H62" s="1" t="s">
        <v>6323</v>
      </c>
      <c r="I62" s="1" t="s">
        <v>6324</v>
      </c>
      <c r="J62" s="1" t="s">
        <v>6324</v>
      </c>
      <c r="K62" s="2"/>
      <c r="L62" s="1">
        <v>-8.0</v>
      </c>
      <c r="M62" s="1"/>
      <c r="N62" s="1">
        <v>6.7553833333333335</v>
      </c>
      <c r="O62" s="1" t="s">
        <v>6168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" t="s">
        <v>15</v>
      </c>
      <c r="B63" s="1" t="s">
        <v>16</v>
      </c>
      <c r="C63" s="3">
        <v>119.0</v>
      </c>
      <c r="D63" s="1">
        <v>0.0</v>
      </c>
      <c r="E63" s="2"/>
      <c r="F63" s="1" t="s">
        <v>39</v>
      </c>
      <c r="G63" s="1" t="s">
        <v>35</v>
      </c>
      <c r="H63" s="1" t="s">
        <v>6325</v>
      </c>
      <c r="I63" s="1" t="s">
        <v>6326</v>
      </c>
      <c r="J63" s="1" t="s">
        <v>6326</v>
      </c>
      <c r="K63" s="2"/>
      <c r="L63" s="1">
        <v>-5.0</v>
      </c>
      <c r="M63" s="1"/>
      <c r="N63" s="1">
        <v>20.390616666666666</v>
      </c>
      <c r="O63" s="1" t="s">
        <v>24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1" t="s">
        <v>44</v>
      </c>
      <c r="B64" s="1" t="s">
        <v>16</v>
      </c>
      <c r="C64" s="1">
        <v>329.0</v>
      </c>
      <c r="D64" s="1">
        <v>0.0</v>
      </c>
      <c r="E64" s="1" t="s">
        <v>45</v>
      </c>
      <c r="F64" s="1" t="s">
        <v>27</v>
      </c>
      <c r="G64" s="1" t="s">
        <v>19</v>
      </c>
      <c r="H64" s="1" t="s">
        <v>6327</v>
      </c>
      <c r="I64" s="1" t="s">
        <v>6328</v>
      </c>
      <c r="J64" s="1" t="s">
        <v>6328</v>
      </c>
      <c r="K64" s="2"/>
      <c r="L64" s="1">
        <v>-2.0</v>
      </c>
      <c r="M64" s="1"/>
      <c r="N64" s="1">
        <v>12.115683333333333</v>
      </c>
      <c r="O64" s="1" t="s">
        <v>6168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" t="s">
        <v>25</v>
      </c>
      <c r="B65" s="1" t="s">
        <v>16</v>
      </c>
      <c r="C65" s="1">
        <v>264.0</v>
      </c>
      <c r="D65" s="1">
        <v>0.0</v>
      </c>
      <c r="E65" s="2"/>
      <c r="F65" s="1" t="s">
        <v>27</v>
      </c>
      <c r="G65" s="1" t="s">
        <v>19</v>
      </c>
      <c r="H65" s="1" t="s">
        <v>6329</v>
      </c>
      <c r="I65" s="1" t="s">
        <v>6330</v>
      </c>
      <c r="J65" s="1" t="s">
        <v>6330</v>
      </c>
      <c r="K65" s="2"/>
      <c r="L65" s="1">
        <v>-3.0</v>
      </c>
      <c r="M65" s="1"/>
      <c r="N65" s="1">
        <v>11.735533333333333</v>
      </c>
      <c r="O65" s="1" t="s">
        <v>6168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" t="s">
        <v>44</v>
      </c>
      <c r="B66" s="1" t="s">
        <v>16</v>
      </c>
      <c r="C66" s="3">
        <v>329.0</v>
      </c>
      <c r="D66" s="1">
        <v>0.0</v>
      </c>
      <c r="E66" s="1" t="s">
        <v>45</v>
      </c>
      <c r="F66" s="1" t="s">
        <v>27</v>
      </c>
      <c r="G66" s="1" t="s">
        <v>19</v>
      </c>
      <c r="H66" s="1" t="s">
        <v>6331</v>
      </c>
      <c r="I66" s="1" t="s">
        <v>6332</v>
      </c>
      <c r="J66" s="1" t="s">
        <v>6332</v>
      </c>
      <c r="K66" s="2"/>
      <c r="L66" s="1">
        <v>-4.0</v>
      </c>
      <c r="M66" s="1"/>
      <c r="N66" s="1">
        <v>10.24165</v>
      </c>
      <c r="O66" s="1" t="s">
        <v>6168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1" t="s">
        <v>44</v>
      </c>
      <c r="B67" s="1" t="s">
        <v>16</v>
      </c>
      <c r="C67" s="1">
        <v>274.0</v>
      </c>
      <c r="D67" s="1">
        <v>0.0</v>
      </c>
      <c r="E67" s="1" t="s">
        <v>45</v>
      </c>
      <c r="F67" s="1" t="s">
        <v>27</v>
      </c>
      <c r="G67" s="1" t="s">
        <v>19</v>
      </c>
      <c r="H67" s="1" t="s">
        <v>6333</v>
      </c>
      <c r="I67" s="1" t="s">
        <v>6334</v>
      </c>
      <c r="J67" s="1" t="s">
        <v>6334</v>
      </c>
      <c r="K67" s="2"/>
      <c r="L67" s="1">
        <v>-6.0</v>
      </c>
      <c r="M67" s="1"/>
      <c r="N67" s="1">
        <v>8.303216666666666</v>
      </c>
      <c r="O67" s="1" t="s">
        <v>6168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1" t="s">
        <v>25</v>
      </c>
      <c r="B68" s="1" t="s">
        <v>16</v>
      </c>
      <c r="C68" s="1">
        <v>329.0</v>
      </c>
      <c r="D68" s="1">
        <v>0.0</v>
      </c>
      <c r="E68" s="2"/>
      <c r="F68" s="1" t="s">
        <v>27</v>
      </c>
      <c r="G68" s="1" t="s">
        <v>19</v>
      </c>
      <c r="H68" s="1" t="s">
        <v>6335</v>
      </c>
      <c r="I68" s="1" t="s">
        <v>6336</v>
      </c>
      <c r="J68" s="1" t="s">
        <v>6336</v>
      </c>
      <c r="K68" s="2"/>
      <c r="L68" s="1">
        <v>-1.0</v>
      </c>
      <c r="M68" s="1"/>
      <c r="N68" s="1">
        <v>13.193033333333334</v>
      </c>
      <c r="O68" s="1" t="s">
        <v>6168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" t="s">
        <v>15</v>
      </c>
      <c r="B69" s="1" t="s">
        <v>16</v>
      </c>
      <c r="C69" s="1">
        <v>444.0</v>
      </c>
      <c r="D69" s="1">
        <v>0.0</v>
      </c>
      <c r="E69" s="1" t="s">
        <v>6276</v>
      </c>
      <c r="F69" s="1" t="s">
        <v>18</v>
      </c>
      <c r="G69" s="1" t="s">
        <v>35</v>
      </c>
      <c r="H69" s="1" t="s">
        <v>6337</v>
      </c>
      <c r="I69" s="1" t="s">
        <v>6338</v>
      </c>
      <c r="J69" s="1" t="s">
        <v>6339</v>
      </c>
      <c r="K69" s="1" t="s">
        <v>6340</v>
      </c>
      <c r="L69" s="1">
        <v>-7.0</v>
      </c>
      <c r="M69" s="1">
        <v>0.0023833333333333332</v>
      </c>
      <c r="N69" s="1">
        <v>14.24155</v>
      </c>
      <c r="O69" s="1" t="s">
        <v>24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1" t="s">
        <v>25</v>
      </c>
      <c r="B70" s="1" t="s">
        <v>16</v>
      </c>
      <c r="C70" s="1">
        <v>573.0</v>
      </c>
      <c r="D70" s="1">
        <v>0.0</v>
      </c>
      <c r="E70" s="2"/>
      <c r="F70" s="1" t="s">
        <v>27</v>
      </c>
      <c r="G70" s="1" t="s">
        <v>19</v>
      </c>
      <c r="H70" s="1" t="s">
        <v>6341</v>
      </c>
      <c r="I70" s="1" t="s">
        <v>6342</v>
      </c>
      <c r="J70" s="1" t="s">
        <v>6342</v>
      </c>
      <c r="K70" s="2"/>
      <c r="L70" s="1">
        <v>-8.0</v>
      </c>
      <c r="M70" s="1"/>
      <c r="N70" s="1">
        <v>6.426316666666667</v>
      </c>
      <c r="O70" s="1" t="s">
        <v>6168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1" t="s">
        <v>38</v>
      </c>
      <c r="B71" s="1" t="s">
        <v>16</v>
      </c>
      <c r="C71" s="1">
        <v>20.0</v>
      </c>
      <c r="D71" s="1">
        <v>30.0</v>
      </c>
      <c r="E71" s="2"/>
      <c r="F71" s="1" t="s">
        <v>39</v>
      </c>
      <c r="G71" s="1" t="s">
        <v>35</v>
      </c>
      <c r="H71" s="1" t="s">
        <v>6343</v>
      </c>
      <c r="I71" s="1" t="s">
        <v>6344</v>
      </c>
      <c r="J71" s="1" t="s">
        <v>6344</v>
      </c>
      <c r="K71" s="2"/>
      <c r="L71" s="1">
        <v>-4.0</v>
      </c>
      <c r="M71" s="1"/>
      <c r="N71" s="1">
        <v>0.38713333333333333</v>
      </c>
      <c r="O71" s="1" t="s">
        <v>43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" t="s">
        <v>44</v>
      </c>
      <c r="B72" s="1" t="s">
        <v>16</v>
      </c>
      <c r="C72" s="1">
        <v>1011.0</v>
      </c>
      <c r="D72" s="1">
        <v>0.0</v>
      </c>
      <c r="E72" s="1" t="s">
        <v>45</v>
      </c>
      <c r="F72" s="1" t="s">
        <v>27</v>
      </c>
      <c r="G72" s="1" t="s">
        <v>19</v>
      </c>
      <c r="H72" s="1" t="s">
        <v>6345</v>
      </c>
      <c r="I72" s="1" t="s">
        <v>6346</v>
      </c>
      <c r="J72" s="1" t="s">
        <v>6346</v>
      </c>
      <c r="K72" s="2"/>
      <c r="L72" s="1">
        <v>-5.0</v>
      </c>
      <c r="M72" s="1"/>
      <c r="N72" s="1">
        <v>9.772083333333333</v>
      </c>
      <c r="O72" s="1" t="s">
        <v>6168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1" t="s">
        <v>25</v>
      </c>
      <c r="B73" s="1" t="s">
        <v>16</v>
      </c>
      <c r="C73" s="1">
        <v>329.0</v>
      </c>
      <c r="D73" s="1">
        <v>0.0</v>
      </c>
      <c r="E73" s="2"/>
      <c r="F73" s="1" t="s">
        <v>27</v>
      </c>
      <c r="G73" s="1" t="s">
        <v>19</v>
      </c>
      <c r="H73" s="1" t="s">
        <v>6347</v>
      </c>
      <c r="I73" s="1" t="s">
        <v>6348</v>
      </c>
      <c r="J73" s="1" t="s">
        <v>6348</v>
      </c>
      <c r="K73" s="2"/>
      <c r="L73" s="1">
        <v>-9.0</v>
      </c>
      <c r="M73" s="1"/>
      <c r="N73" s="1">
        <v>5.616316666666667</v>
      </c>
      <c r="O73" s="1" t="s">
        <v>6168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1" t="s">
        <v>38</v>
      </c>
      <c r="B74" s="1" t="s">
        <v>16</v>
      </c>
      <c r="C74" s="1">
        <v>20.0</v>
      </c>
      <c r="D74" s="1">
        <v>30.0</v>
      </c>
      <c r="E74" s="2"/>
      <c r="F74" s="1" t="s">
        <v>39</v>
      </c>
      <c r="G74" s="1" t="s">
        <v>35</v>
      </c>
      <c r="H74" s="1" t="s">
        <v>6349</v>
      </c>
      <c r="I74" s="1" t="s">
        <v>6350</v>
      </c>
      <c r="J74" s="1" t="s">
        <v>6350</v>
      </c>
      <c r="K74" s="2"/>
      <c r="L74" s="1">
        <v>-4.0</v>
      </c>
      <c r="M74" s="1"/>
      <c r="N74" s="1">
        <v>0.5253</v>
      </c>
      <c r="O74" s="1" t="s">
        <v>43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1" t="s">
        <v>15</v>
      </c>
      <c r="B75" s="1" t="s">
        <v>16</v>
      </c>
      <c r="C75" s="1">
        <v>300.0</v>
      </c>
      <c r="D75" s="1">
        <v>0.0</v>
      </c>
      <c r="E75" s="1" t="s">
        <v>6276</v>
      </c>
      <c r="F75" s="1" t="s">
        <v>18</v>
      </c>
      <c r="G75" s="1" t="s">
        <v>19</v>
      </c>
      <c r="H75" s="1" t="s">
        <v>6351</v>
      </c>
      <c r="I75" s="1" t="s">
        <v>6352</v>
      </c>
      <c r="J75" s="1" t="s">
        <v>6353</v>
      </c>
      <c r="K75" s="1" t="s">
        <v>6354</v>
      </c>
      <c r="L75" s="1">
        <v>-7.0</v>
      </c>
      <c r="M75" s="1">
        <v>0.0024833333333333335</v>
      </c>
      <c r="N75" s="1">
        <v>6.825633333333333</v>
      </c>
      <c r="O75" s="1" t="s">
        <v>24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" t="s">
        <v>25</v>
      </c>
      <c r="B76" s="1" t="s">
        <v>16</v>
      </c>
      <c r="C76" s="1">
        <v>379.0</v>
      </c>
      <c r="D76" s="1">
        <v>0.0</v>
      </c>
      <c r="E76" s="2"/>
      <c r="F76" s="1" t="s">
        <v>27</v>
      </c>
      <c r="G76" s="1" t="s">
        <v>19</v>
      </c>
      <c r="H76" s="1" t="s">
        <v>6355</v>
      </c>
      <c r="I76" s="1" t="s">
        <v>6356</v>
      </c>
      <c r="J76" s="1" t="s">
        <v>6356</v>
      </c>
      <c r="K76" s="2"/>
      <c r="L76" s="1">
        <v>-7.0</v>
      </c>
      <c r="M76" s="1"/>
      <c r="N76" s="1">
        <v>7.029416666666667</v>
      </c>
      <c r="O76" s="1" t="s">
        <v>6168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" t="s">
        <v>38</v>
      </c>
      <c r="B77" s="1" t="s">
        <v>16</v>
      </c>
      <c r="C77" s="3">
        <v>0.0</v>
      </c>
      <c r="D77" s="1">
        <v>361.0</v>
      </c>
      <c r="E77" s="1" t="s">
        <v>6276</v>
      </c>
      <c r="F77" s="1" t="s">
        <v>18</v>
      </c>
      <c r="G77" s="1" t="s">
        <v>35</v>
      </c>
      <c r="H77" s="1" t="s">
        <v>6357</v>
      </c>
      <c r="I77" s="1" t="s">
        <v>6358</v>
      </c>
      <c r="J77" s="1" t="s">
        <v>6359</v>
      </c>
      <c r="K77" s="1" t="s">
        <v>6360</v>
      </c>
      <c r="L77" s="1">
        <v>-21.0</v>
      </c>
      <c r="M77" s="1">
        <v>0.00245</v>
      </c>
      <c r="N77" s="1">
        <v>12.717083333333333</v>
      </c>
      <c r="O77" s="1" t="s">
        <v>43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1" t="s">
        <v>15</v>
      </c>
      <c r="B78" s="1" t="s">
        <v>16</v>
      </c>
      <c r="C78" s="1">
        <v>368.0</v>
      </c>
      <c r="D78" s="1">
        <v>62.0</v>
      </c>
      <c r="E78" s="2"/>
      <c r="F78" s="1" t="s">
        <v>39</v>
      </c>
      <c r="G78" s="1" t="s">
        <v>19</v>
      </c>
      <c r="H78" s="1" t="s">
        <v>6361</v>
      </c>
      <c r="I78" s="1" t="s">
        <v>6362</v>
      </c>
      <c r="J78" s="1" t="s">
        <v>6362</v>
      </c>
      <c r="K78" s="2"/>
      <c r="L78" s="1">
        <v>-10.0</v>
      </c>
      <c r="M78" s="1"/>
      <c r="N78" s="1">
        <v>8.541783333333333</v>
      </c>
      <c r="O78" s="1" t="s">
        <v>24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" t="s">
        <v>15</v>
      </c>
      <c r="B79" s="1" t="s">
        <v>16</v>
      </c>
      <c r="C79" s="1">
        <v>329.0</v>
      </c>
      <c r="D79" s="1">
        <v>0.0</v>
      </c>
      <c r="E79" s="1" t="s">
        <v>6276</v>
      </c>
      <c r="F79" s="1" t="s">
        <v>18</v>
      </c>
      <c r="G79" s="1" t="s">
        <v>19</v>
      </c>
      <c r="H79" s="1" t="s">
        <v>6363</v>
      </c>
      <c r="I79" s="1" t="s">
        <v>6364</v>
      </c>
      <c r="J79" s="1" t="s">
        <v>6365</v>
      </c>
      <c r="K79" s="1" t="s">
        <v>6366</v>
      </c>
      <c r="L79" s="1">
        <v>-13.0</v>
      </c>
      <c r="M79" s="1">
        <v>0.0023666666666666667</v>
      </c>
      <c r="N79" s="1">
        <v>8.42465</v>
      </c>
      <c r="O79" s="1" t="s">
        <v>24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1" t="s">
        <v>15</v>
      </c>
      <c r="B80" s="1" t="s">
        <v>16</v>
      </c>
      <c r="C80" s="1">
        <v>429.0</v>
      </c>
      <c r="D80" s="1">
        <v>0.0</v>
      </c>
      <c r="E80" s="1" t="s">
        <v>6276</v>
      </c>
      <c r="F80" s="1" t="s">
        <v>18</v>
      </c>
      <c r="G80" s="1" t="s">
        <v>19</v>
      </c>
      <c r="H80" s="1" t="s">
        <v>6367</v>
      </c>
      <c r="I80" s="1" t="s">
        <v>6368</v>
      </c>
      <c r="J80" s="1" t="s">
        <v>6369</v>
      </c>
      <c r="K80" s="1" t="s">
        <v>6370</v>
      </c>
      <c r="L80" s="1">
        <v>0.0</v>
      </c>
      <c r="M80" s="1">
        <v>0.0022333333333333333</v>
      </c>
      <c r="N80" s="1">
        <v>13.602216666666667</v>
      </c>
      <c r="O80" s="1" t="s">
        <v>24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" t="s">
        <v>15</v>
      </c>
      <c r="B81" s="1" t="s">
        <v>16</v>
      </c>
      <c r="C81" s="1">
        <v>398.0</v>
      </c>
      <c r="D81" s="1">
        <v>100.0</v>
      </c>
      <c r="E81" s="2"/>
      <c r="F81" s="1" t="s">
        <v>39</v>
      </c>
      <c r="G81" s="1" t="s">
        <v>35</v>
      </c>
      <c r="H81" s="1" t="s">
        <v>6371</v>
      </c>
      <c r="I81" s="1" t="s">
        <v>6372</v>
      </c>
      <c r="J81" s="1" t="s">
        <v>6372</v>
      </c>
      <c r="K81" s="2"/>
      <c r="L81" s="1">
        <v>-9.0</v>
      </c>
      <c r="M81" s="1"/>
      <c r="N81" s="1">
        <v>9.541583333333334</v>
      </c>
      <c r="O81" s="1" t="s">
        <v>24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" t="s">
        <v>44</v>
      </c>
      <c r="B82" s="1" t="s">
        <v>16</v>
      </c>
      <c r="C82" s="1">
        <v>429.0</v>
      </c>
      <c r="D82" s="1">
        <v>0.0</v>
      </c>
      <c r="E82" s="1" t="s">
        <v>45</v>
      </c>
      <c r="F82" s="1" t="s">
        <v>27</v>
      </c>
      <c r="G82" s="1" t="s">
        <v>19</v>
      </c>
      <c r="H82" s="1" t="s">
        <v>6373</v>
      </c>
      <c r="I82" s="1" t="s">
        <v>6374</v>
      </c>
      <c r="J82" s="1" t="s">
        <v>6374</v>
      </c>
      <c r="K82" s="2"/>
      <c r="L82" s="1">
        <v>-7.0</v>
      </c>
      <c r="M82" s="1"/>
      <c r="N82" s="1">
        <v>7.0111</v>
      </c>
      <c r="O82" s="1" t="s">
        <v>6168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1" t="s">
        <v>15</v>
      </c>
      <c r="B83" s="1" t="s">
        <v>16</v>
      </c>
      <c r="C83" s="1">
        <v>249.0</v>
      </c>
      <c r="D83" s="1">
        <v>0.0</v>
      </c>
      <c r="E83" s="1" t="s">
        <v>6276</v>
      </c>
      <c r="F83" s="1" t="s">
        <v>18</v>
      </c>
      <c r="G83" s="1" t="s">
        <v>19</v>
      </c>
      <c r="H83" s="1" t="s">
        <v>6375</v>
      </c>
      <c r="I83" s="1" t="s">
        <v>6376</v>
      </c>
      <c r="J83" s="1" t="s">
        <v>6377</v>
      </c>
      <c r="K83" s="1" t="s">
        <v>6378</v>
      </c>
      <c r="L83" s="1">
        <v>-9.0</v>
      </c>
      <c r="M83" s="1">
        <v>0.0021666666666666666</v>
      </c>
      <c r="N83" s="1">
        <v>6.842933333333334</v>
      </c>
      <c r="O83" s="1" t="s">
        <v>24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1" t="s">
        <v>15</v>
      </c>
      <c r="B84" s="1" t="s">
        <v>16</v>
      </c>
      <c r="C84" s="1">
        <v>758.0</v>
      </c>
      <c r="D84" s="1">
        <v>0.0</v>
      </c>
      <c r="E84" s="1" t="s">
        <v>6276</v>
      </c>
      <c r="F84" s="1" t="s">
        <v>18</v>
      </c>
      <c r="G84" s="1" t="s">
        <v>19</v>
      </c>
      <c r="H84" s="1" t="s">
        <v>6379</v>
      </c>
      <c r="I84" s="1" t="s">
        <v>6380</v>
      </c>
      <c r="J84" s="1" t="s">
        <v>6381</v>
      </c>
      <c r="K84" s="1" t="s">
        <v>6382</v>
      </c>
      <c r="L84" s="1">
        <v>-6.0</v>
      </c>
      <c r="M84" s="1">
        <v>0.0027166666666666667</v>
      </c>
      <c r="N84" s="1">
        <v>16.199466666666666</v>
      </c>
      <c r="O84" s="1" t="s">
        <v>24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1" t="s">
        <v>44</v>
      </c>
      <c r="B85" s="1" t="s">
        <v>16</v>
      </c>
      <c r="C85" s="1">
        <v>439.0</v>
      </c>
      <c r="D85" s="1">
        <v>0.0</v>
      </c>
      <c r="E85" s="1" t="s">
        <v>45</v>
      </c>
      <c r="F85" s="1" t="s">
        <v>27</v>
      </c>
      <c r="G85" s="1" t="s">
        <v>19</v>
      </c>
      <c r="H85" s="1" t="s">
        <v>6383</v>
      </c>
      <c r="I85" s="1" t="s">
        <v>6384</v>
      </c>
      <c r="J85" s="1" t="s">
        <v>6384</v>
      </c>
      <c r="K85" s="2"/>
      <c r="L85" s="1">
        <v>-6.0</v>
      </c>
      <c r="M85" s="1"/>
      <c r="N85" s="1">
        <v>8.32315</v>
      </c>
      <c r="O85" s="1" t="s">
        <v>6168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1" t="s">
        <v>55</v>
      </c>
      <c r="B86" s="1" t="s">
        <v>16</v>
      </c>
      <c r="C86" s="1">
        <v>384.0</v>
      </c>
      <c r="D86" s="1">
        <v>0.0</v>
      </c>
      <c r="E86" s="1" t="s">
        <v>264</v>
      </c>
      <c r="F86" s="1" t="s">
        <v>27</v>
      </c>
      <c r="G86" s="1" t="s">
        <v>19</v>
      </c>
      <c r="H86" s="1" t="s">
        <v>6385</v>
      </c>
      <c r="I86" s="1" t="s">
        <v>6386</v>
      </c>
      <c r="J86" s="1" t="s">
        <v>6386</v>
      </c>
      <c r="K86" s="2"/>
      <c r="L86" s="1">
        <v>-8.0</v>
      </c>
      <c r="M86" s="1"/>
      <c r="N86" s="1">
        <v>6.779833333333333</v>
      </c>
      <c r="O86" s="1" t="s">
        <v>6168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" t="s">
        <v>15</v>
      </c>
      <c r="B87" s="1" t="s">
        <v>16</v>
      </c>
      <c r="C87" s="1">
        <v>331.0</v>
      </c>
      <c r="D87" s="1">
        <v>83.0</v>
      </c>
      <c r="E87" s="2"/>
      <c r="F87" s="1" t="s">
        <v>39</v>
      </c>
      <c r="G87" s="1" t="s">
        <v>35</v>
      </c>
      <c r="H87" s="1" t="s">
        <v>6387</v>
      </c>
      <c r="I87" s="1" t="s">
        <v>6388</v>
      </c>
      <c r="J87" s="1" t="s">
        <v>6388</v>
      </c>
      <c r="K87" s="2"/>
      <c r="L87" s="1">
        <v>-11.0</v>
      </c>
      <c r="M87" s="1"/>
      <c r="N87" s="1">
        <v>7.3913</v>
      </c>
      <c r="O87" s="1" t="s">
        <v>24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" t="s">
        <v>38</v>
      </c>
      <c r="B88" s="1" t="s">
        <v>16</v>
      </c>
      <c r="C88" s="3">
        <v>309.0</v>
      </c>
      <c r="D88" s="1">
        <v>0.0</v>
      </c>
      <c r="E88" s="2"/>
      <c r="F88" s="1" t="s">
        <v>39</v>
      </c>
      <c r="G88" s="1" t="s">
        <v>35</v>
      </c>
      <c r="H88" s="1" t="s">
        <v>6389</v>
      </c>
      <c r="I88" s="1" t="s">
        <v>6390</v>
      </c>
      <c r="J88" s="1" t="s">
        <v>6390</v>
      </c>
      <c r="K88" s="2"/>
      <c r="L88" s="1">
        <v>0.0</v>
      </c>
      <c r="M88" s="1"/>
      <c r="N88" s="1">
        <v>4.742266666666667</v>
      </c>
      <c r="O88" s="1" t="s">
        <v>43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" t="s">
        <v>25</v>
      </c>
      <c r="B89" s="1" t="s">
        <v>16</v>
      </c>
      <c r="C89" s="1">
        <v>792.0</v>
      </c>
      <c r="D89" s="1">
        <v>0.0</v>
      </c>
      <c r="E89" s="2"/>
      <c r="F89" s="1" t="s">
        <v>27</v>
      </c>
      <c r="G89" s="1" t="s">
        <v>19</v>
      </c>
      <c r="H89" s="1" t="s">
        <v>6391</v>
      </c>
      <c r="I89" s="1" t="s">
        <v>6392</v>
      </c>
      <c r="J89" s="1" t="s">
        <v>6392</v>
      </c>
      <c r="K89" s="2"/>
      <c r="L89" s="1">
        <v>-5.0</v>
      </c>
      <c r="M89" s="1"/>
      <c r="N89" s="1">
        <v>9.145466666666668</v>
      </c>
      <c r="O89" s="1" t="s">
        <v>6168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" t="s">
        <v>44</v>
      </c>
      <c r="B90" s="1" t="s">
        <v>16</v>
      </c>
      <c r="C90" s="1">
        <v>264.0</v>
      </c>
      <c r="D90" s="1">
        <v>0.0</v>
      </c>
      <c r="E90" s="1" t="s">
        <v>45</v>
      </c>
      <c r="F90" s="1" t="s">
        <v>27</v>
      </c>
      <c r="G90" s="1" t="s">
        <v>19</v>
      </c>
      <c r="H90" s="1" t="s">
        <v>6393</v>
      </c>
      <c r="I90" s="1" t="s">
        <v>6394</v>
      </c>
      <c r="J90" s="1" t="s">
        <v>6394</v>
      </c>
      <c r="K90" s="2"/>
      <c r="L90" s="1">
        <v>-7.0</v>
      </c>
      <c r="M90" s="1"/>
      <c r="N90" s="1">
        <v>7.8437</v>
      </c>
      <c r="O90" s="1" t="s">
        <v>6168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" t="s">
        <v>25</v>
      </c>
      <c r="B91" s="1" t="s">
        <v>16</v>
      </c>
      <c r="C91" s="1">
        <v>433.0</v>
      </c>
      <c r="D91" s="1">
        <v>0.0</v>
      </c>
      <c r="E91" s="2"/>
      <c r="F91" s="1" t="s">
        <v>27</v>
      </c>
      <c r="G91" s="1" t="s">
        <v>19</v>
      </c>
      <c r="H91" s="1" t="s">
        <v>6395</v>
      </c>
      <c r="I91" s="1" t="s">
        <v>6396</v>
      </c>
      <c r="J91" s="1" t="s">
        <v>6396</v>
      </c>
      <c r="K91" s="2"/>
      <c r="L91" s="1">
        <v>-5.0</v>
      </c>
      <c r="M91" s="1"/>
      <c r="N91" s="1">
        <v>9.658283333333333</v>
      </c>
      <c r="O91" s="1" t="s">
        <v>6168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" t="s">
        <v>15</v>
      </c>
      <c r="B92" s="1" t="s">
        <v>16</v>
      </c>
      <c r="C92" s="1">
        <v>279.0</v>
      </c>
      <c r="D92" s="1">
        <v>0.0</v>
      </c>
      <c r="E92" s="1" t="s">
        <v>6276</v>
      </c>
      <c r="F92" s="1" t="s">
        <v>18</v>
      </c>
      <c r="G92" s="1" t="s">
        <v>35</v>
      </c>
      <c r="H92" s="1" t="s">
        <v>6397</v>
      </c>
      <c r="I92" s="1" t="s">
        <v>6398</v>
      </c>
      <c r="J92" s="1" t="s">
        <v>6399</v>
      </c>
      <c r="K92" s="1" t="s">
        <v>6400</v>
      </c>
      <c r="L92" s="1">
        <v>3.0</v>
      </c>
      <c r="M92" s="1">
        <v>0.0023333333333333335</v>
      </c>
      <c r="N92" s="1">
        <v>31.075483333333334</v>
      </c>
      <c r="O92" s="1" t="s">
        <v>24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" t="s">
        <v>55</v>
      </c>
      <c r="B93" s="1" t="s">
        <v>16</v>
      </c>
      <c r="C93" s="1">
        <v>572.0</v>
      </c>
      <c r="D93" s="1">
        <v>0.0</v>
      </c>
      <c r="E93" s="1" t="s">
        <v>6401</v>
      </c>
      <c r="F93" s="1" t="s">
        <v>27</v>
      </c>
      <c r="G93" s="1" t="s">
        <v>19</v>
      </c>
      <c r="H93" s="1" t="s">
        <v>6402</v>
      </c>
      <c r="I93" s="1" t="s">
        <v>6403</v>
      </c>
      <c r="J93" s="1" t="s">
        <v>6403</v>
      </c>
      <c r="K93" s="2"/>
      <c r="L93" s="1">
        <v>-5.0</v>
      </c>
      <c r="M93" s="1"/>
      <c r="N93" s="1">
        <v>9.851666666666667</v>
      </c>
      <c r="O93" s="1" t="s">
        <v>6168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" t="s">
        <v>15</v>
      </c>
      <c r="B94" s="1" t="s">
        <v>16</v>
      </c>
      <c r="C94" s="1">
        <v>900.0</v>
      </c>
      <c r="D94" s="1">
        <v>33.0</v>
      </c>
      <c r="E94" s="1" t="s">
        <v>6276</v>
      </c>
      <c r="F94" s="1" t="s">
        <v>18</v>
      </c>
      <c r="G94" s="1" t="s">
        <v>19</v>
      </c>
      <c r="H94" s="1" t="s">
        <v>6404</v>
      </c>
      <c r="I94" s="1" t="s">
        <v>6405</v>
      </c>
      <c r="J94" s="1" t="s">
        <v>6406</v>
      </c>
      <c r="K94" s="1" t="s">
        <v>6407</v>
      </c>
      <c r="L94" s="1">
        <v>-9.0</v>
      </c>
      <c r="M94" s="1">
        <v>0.0025833333333333333</v>
      </c>
      <c r="N94" s="1">
        <v>21.3326</v>
      </c>
      <c r="O94" s="1" t="s">
        <v>24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" t="s">
        <v>44</v>
      </c>
      <c r="B95" s="1" t="s">
        <v>16</v>
      </c>
      <c r="C95" s="1">
        <v>429.0</v>
      </c>
      <c r="D95" s="1">
        <v>0.0</v>
      </c>
      <c r="E95" s="1" t="s">
        <v>45</v>
      </c>
      <c r="F95" s="1" t="s">
        <v>27</v>
      </c>
      <c r="G95" s="1" t="s">
        <v>19</v>
      </c>
      <c r="H95" s="1" t="s">
        <v>6408</v>
      </c>
      <c r="I95" s="1" t="s">
        <v>6409</v>
      </c>
      <c r="J95" s="1" t="s">
        <v>6409</v>
      </c>
      <c r="K95" s="2"/>
      <c r="L95" s="1">
        <v>-3.0</v>
      </c>
      <c r="M95" s="1"/>
      <c r="N95" s="1">
        <v>11.967216666666667</v>
      </c>
      <c r="O95" s="1" t="s">
        <v>6168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" t="s">
        <v>15</v>
      </c>
      <c r="B96" s="1" t="s">
        <v>16</v>
      </c>
      <c r="C96" s="3">
        <v>522.0</v>
      </c>
      <c r="D96" s="1">
        <v>131.0</v>
      </c>
      <c r="E96" s="2"/>
      <c r="F96" s="1" t="s">
        <v>39</v>
      </c>
      <c r="G96" s="1" t="s">
        <v>35</v>
      </c>
      <c r="H96" s="1" t="s">
        <v>6410</v>
      </c>
      <c r="I96" s="1" t="s">
        <v>6411</v>
      </c>
      <c r="J96" s="1" t="s">
        <v>6411</v>
      </c>
      <c r="K96" s="2"/>
      <c r="L96" s="1">
        <v>-4.0</v>
      </c>
      <c r="M96" s="1"/>
      <c r="N96" s="1">
        <v>52.642916666666665</v>
      </c>
      <c r="O96" s="1" t="s">
        <v>24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" t="s">
        <v>15</v>
      </c>
      <c r="B97" s="1" t="s">
        <v>16</v>
      </c>
      <c r="C97" s="3">
        <v>548.0</v>
      </c>
      <c r="D97" s="1">
        <v>0.0</v>
      </c>
      <c r="E97" s="1" t="s">
        <v>6276</v>
      </c>
      <c r="F97" s="1" t="s">
        <v>18</v>
      </c>
      <c r="G97" s="1" t="s">
        <v>19</v>
      </c>
      <c r="H97" s="1" t="s">
        <v>6412</v>
      </c>
      <c r="I97" s="1" t="s">
        <v>6413</v>
      </c>
      <c r="J97" s="1" t="s">
        <v>6414</v>
      </c>
      <c r="K97" s="1" t="s">
        <v>6415</v>
      </c>
      <c r="L97" s="1">
        <v>-24.0</v>
      </c>
      <c r="M97" s="1">
        <v>72.9517</v>
      </c>
      <c r="N97" s="1">
        <v>148.6193</v>
      </c>
      <c r="O97" s="1" t="s">
        <v>24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" t="s">
        <v>55</v>
      </c>
      <c r="B98" s="1" t="s">
        <v>16</v>
      </c>
      <c r="C98" s="1">
        <v>394.0</v>
      </c>
      <c r="D98" s="1">
        <v>0.0</v>
      </c>
      <c r="E98" s="1" t="s">
        <v>6416</v>
      </c>
      <c r="F98" s="1" t="s">
        <v>27</v>
      </c>
      <c r="G98" s="1" t="s">
        <v>19</v>
      </c>
      <c r="H98" s="1" t="s">
        <v>6417</v>
      </c>
      <c r="I98" s="1" t="s">
        <v>6418</v>
      </c>
      <c r="J98" s="1" t="s">
        <v>6418</v>
      </c>
      <c r="K98" s="2"/>
      <c r="L98" s="1">
        <v>-6.0</v>
      </c>
      <c r="M98" s="1"/>
      <c r="N98" s="1">
        <v>8.73965</v>
      </c>
      <c r="O98" s="1" t="s">
        <v>6168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" t="s">
        <v>38</v>
      </c>
      <c r="B99" s="1" t="s">
        <v>16</v>
      </c>
      <c r="C99" s="1">
        <v>309.0</v>
      </c>
      <c r="D99" s="1">
        <v>0.0</v>
      </c>
      <c r="E99" s="2"/>
      <c r="F99" s="1" t="s">
        <v>39</v>
      </c>
      <c r="G99" s="1" t="s">
        <v>35</v>
      </c>
      <c r="H99" s="1" t="s">
        <v>6419</v>
      </c>
      <c r="I99" s="1" t="s">
        <v>6420</v>
      </c>
      <c r="J99" s="1" t="s">
        <v>6420</v>
      </c>
      <c r="K99" s="2"/>
      <c r="L99" s="1">
        <v>2.0</v>
      </c>
      <c r="M99" s="1"/>
      <c r="N99" s="1">
        <v>7.520666666666667</v>
      </c>
      <c r="O99" s="1" t="s">
        <v>43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" t="s">
        <v>15</v>
      </c>
      <c r="B100" s="1" t="s">
        <v>16</v>
      </c>
      <c r="C100" s="1">
        <v>329.0</v>
      </c>
      <c r="D100" s="1">
        <v>0.0</v>
      </c>
      <c r="E100" s="1" t="s">
        <v>6172</v>
      </c>
      <c r="F100" s="1" t="s">
        <v>18</v>
      </c>
      <c r="G100" s="1" t="s">
        <v>35</v>
      </c>
      <c r="H100" s="1" t="s">
        <v>6421</v>
      </c>
      <c r="I100" s="1" t="s">
        <v>6422</v>
      </c>
      <c r="J100" s="1" t="s">
        <v>6423</v>
      </c>
      <c r="K100" s="1" t="s">
        <v>6424</v>
      </c>
      <c r="L100" s="1">
        <v>-13.0</v>
      </c>
      <c r="M100" s="1">
        <v>0.006583333333333333</v>
      </c>
      <c r="N100" s="1">
        <v>10.106066666666667</v>
      </c>
      <c r="O100" s="1" t="s">
        <v>24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" t="s">
        <v>55</v>
      </c>
      <c r="B101" s="1" t="s">
        <v>16</v>
      </c>
      <c r="C101" s="1">
        <v>396.0</v>
      </c>
      <c r="D101" s="1">
        <v>0.0</v>
      </c>
      <c r="E101" s="1" t="s">
        <v>6425</v>
      </c>
      <c r="F101" s="1" t="s">
        <v>27</v>
      </c>
      <c r="G101" s="1" t="s">
        <v>19</v>
      </c>
      <c r="H101" s="1" t="s">
        <v>6426</v>
      </c>
      <c r="I101" s="1" t="s">
        <v>6427</v>
      </c>
      <c r="J101" s="1" t="s">
        <v>6427</v>
      </c>
      <c r="K101" s="2"/>
      <c r="L101" s="1">
        <v>-1.0</v>
      </c>
      <c r="M101" s="1"/>
      <c r="N101" s="1">
        <v>13.8895</v>
      </c>
      <c r="O101" s="1" t="s">
        <v>6168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" t="s">
        <v>55</v>
      </c>
      <c r="B102" s="1" t="s">
        <v>16</v>
      </c>
      <c r="C102" s="1">
        <v>548.0</v>
      </c>
      <c r="D102" s="1">
        <v>0.0</v>
      </c>
      <c r="E102" s="1" t="s">
        <v>6416</v>
      </c>
      <c r="F102" s="1" t="s">
        <v>27</v>
      </c>
      <c r="G102" s="1" t="s">
        <v>19</v>
      </c>
      <c r="H102" s="1" t="s">
        <v>6428</v>
      </c>
      <c r="I102" s="1" t="s">
        <v>6429</v>
      </c>
      <c r="J102" s="1" t="s">
        <v>6429</v>
      </c>
      <c r="K102" s="2"/>
      <c r="L102" s="1">
        <v>-3.0</v>
      </c>
      <c r="M102" s="1"/>
      <c r="N102" s="1">
        <v>11.271283333333333</v>
      </c>
      <c r="O102" s="1" t="s">
        <v>6168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" t="s">
        <v>25</v>
      </c>
      <c r="B103" s="1" t="s">
        <v>16</v>
      </c>
      <c r="C103" s="1">
        <v>401.0</v>
      </c>
      <c r="D103" s="1">
        <v>0.0</v>
      </c>
      <c r="E103" s="2"/>
      <c r="F103" s="1" t="s">
        <v>27</v>
      </c>
      <c r="G103" s="1" t="s">
        <v>35</v>
      </c>
      <c r="H103" s="1" t="s">
        <v>6430</v>
      </c>
      <c r="I103" s="1" t="s">
        <v>6431</v>
      </c>
      <c r="J103" s="1" t="s">
        <v>6431</v>
      </c>
      <c r="K103" s="2"/>
      <c r="L103" s="1">
        <v>-4.0</v>
      </c>
      <c r="M103" s="1"/>
      <c r="N103" s="1">
        <v>10.637716666666666</v>
      </c>
      <c r="O103" s="1" t="s">
        <v>6168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" t="s">
        <v>25</v>
      </c>
      <c r="B104" s="1" t="s">
        <v>16</v>
      </c>
      <c r="C104" s="1">
        <v>364.0</v>
      </c>
      <c r="D104" s="1">
        <v>0.0</v>
      </c>
      <c r="E104" s="2"/>
      <c r="F104" s="1" t="s">
        <v>27</v>
      </c>
      <c r="G104" s="1" t="s">
        <v>35</v>
      </c>
      <c r="H104" s="1" t="s">
        <v>6432</v>
      </c>
      <c r="I104" s="1" t="s">
        <v>6433</v>
      </c>
      <c r="J104" s="1" t="s">
        <v>6433</v>
      </c>
      <c r="K104" s="2"/>
      <c r="L104" s="1">
        <v>2.0</v>
      </c>
      <c r="M104" s="1"/>
      <c r="N104" s="1">
        <v>17.35625</v>
      </c>
      <c r="O104" s="1" t="s">
        <v>6168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" t="s">
        <v>15</v>
      </c>
      <c r="B105" s="1" t="s">
        <v>16</v>
      </c>
      <c r="C105" s="1">
        <v>333.0</v>
      </c>
      <c r="D105" s="1">
        <v>16.0</v>
      </c>
      <c r="E105" s="1" t="s">
        <v>6172</v>
      </c>
      <c r="F105" s="1" t="s">
        <v>18</v>
      </c>
      <c r="G105" s="1" t="s">
        <v>35</v>
      </c>
      <c r="H105" s="1" t="s">
        <v>6434</v>
      </c>
      <c r="I105" s="1" t="s">
        <v>6435</v>
      </c>
      <c r="J105" s="1" t="s">
        <v>6436</v>
      </c>
      <c r="K105" s="1" t="s">
        <v>6437</v>
      </c>
      <c r="L105" s="1">
        <v>-5.0</v>
      </c>
      <c r="M105" s="1">
        <v>0.0024</v>
      </c>
      <c r="N105" s="1">
        <v>21.819883333333333</v>
      </c>
      <c r="O105" s="1" t="s">
        <v>24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" t="s">
        <v>25</v>
      </c>
      <c r="B106" s="1" t="s">
        <v>16</v>
      </c>
      <c r="C106" s="3">
        <v>399.0</v>
      </c>
      <c r="D106" s="1">
        <v>0.0</v>
      </c>
      <c r="E106" s="2"/>
      <c r="F106" s="1" t="s">
        <v>27</v>
      </c>
      <c r="G106" s="1" t="s">
        <v>35</v>
      </c>
      <c r="H106" s="1" t="s">
        <v>6438</v>
      </c>
      <c r="I106" s="1" t="s">
        <v>6439</v>
      </c>
      <c r="J106" s="1" t="s">
        <v>6439</v>
      </c>
      <c r="K106" s="2"/>
      <c r="L106" s="1">
        <v>-1.0</v>
      </c>
      <c r="M106" s="1"/>
      <c r="N106" s="1">
        <v>13.0158</v>
      </c>
      <c r="O106" s="1" t="s">
        <v>6168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" t="s">
        <v>25</v>
      </c>
      <c r="B107" s="1" t="s">
        <v>16</v>
      </c>
      <c r="C107" s="1">
        <v>728.0</v>
      </c>
      <c r="D107" s="1">
        <v>0.0</v>
      </c>
      <c r="E107" s="2"/>
      <c r="F107" s="1" t="s">
        <v>27</v>
      </c>
      <c r="G107" s="1" t="s">
        <v>19</v>
      </c>
      <c r="H107" s="1" t="s">
        <v>6440</v>
      </c>
      <c r="I107" s="1" t="s">
        <v>6441</v>
      </c>
      <c r="J107" s="1" t="s">
        <v>6441</v>
      </c>
      <c r="K107" s="2"/>
      <c r="L107" s="1">
        <v>-4.0</v>
      </c>
      <c r="M107" s="1"/>
      <c r="N107" s="1">
        <v>10.945716666666666</v>
      </c>
      <c r="O107" s="1" t="s">
        <v>6168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" t="s">
        <v>44</v>
      </c>
      <c r="B108" s="1" t="s">
        <v>16</v>
      </c>
      <c r="C108" s="1">
        <v>725.0</v>
      </c>
      <c r="D108" s="1">
        <v>0.0</v>
      </c>
      <c r="E108" s="1" t="s">
        <v>45</v>
      </c>
      <c r="F108" s="1" t="s">
        <v>27</v>
      </c>
      <c r="G108" s="1" t="s">
        <v>19</v>
      </c>
      <c r="H108" s="1" t="s">
        <v>6442</v>
      </c>
      <c r="I108" s="1" t="s">
        <v>6443</v>
      </c>
      <c r="J108" s="1" t="s">
        <v>6443</v>
      </c>
      <c r="K108" s="2"/>
      <c r="L108" s="1">
        <v>-3.0</v>
      </c>
      <c r="M108" s="1"/>
      <c r="N108" s="1">
        <v>14.173633333333333</v>
      </c>
      <c r="O108" s="1" t="s">
        <v>6168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" t="s">
        <v>44</v>
      </c>
      <c r="B109" s="1" t="s">
        <v>16</v>
      </c>
      <c r="C109" s="1">
        <v>264.0</v>
      </c>
      <c r="D109" s="1">
        <v>0.0</v>
      </c>
      <c r="E109" s="1" t="s">
        <v>45</v>
      </c>
      <c r="F109" s="1" t="s">
        <v>27</v>
      </c>
      <c r="G109" s="1" t="s">
        <v>19</v>
      </c>
      <c r="H109" s="1" t="s">
        <v>6444</v>
      </c>
      <c r="I109" s="1" t="s">
        <v>6445</v>
      </c>
      <c r="J109" s="1" t="s">
        <v>6445</v>
      </c>
      <c r="K109" s="2"/>
      <c r="L109" s="1">
        <v>-6.0</v>
      </c>
      <c r="M109" s="1"/>
      <c r="N109" s="1">
        <v>8.219266666666666</v>
      </c>
      <c r="O109" s="1" t="s">
        <v>6168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" t="s">
        <v>44</v>
      </c>
      <c r="B110" s="1" t="s">
        <v>16</v>
      </c>
      <c r="C110" s="1">
        <v>572.0</v>
      </c>
      <c r="D110" s="1">
        <v>0.0</v>
      </c>
      <c r="E110" s="1" t="s">
        <v>45</v>
      </c>
      <c r="F110" s="1" t="s">
        <v>27</v>
      </c>
      <c r="G110" s="1" t="s">
        <v>19</v>
      </c>
      <c r="H110" s="1" t="s">
        <v>6446</v>
      </c>
      <c r="I110" s="1" t="s">
        <v>6447</v>
      </c>
      <c r="J110" s="1" t="s">
        <v>6447</v>
      </c>
      <c r="K110" s="2"/>
      <c r="L110" s="1">
        <v>-6.0</v>
      </c>
      <c r="M110" s="1"/>
      <c r="N110" s="1">
        <v>8.63365</v>
      </c>
      <c r="O110" s="1" t="s">
        <v>6168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" t="s">
        <v>44</v>
      </c>
      <c r="B111" s="1" t="s">
        <v>16</v>
      </c>
      <c r="C111" s="1">
        <v>289.0</v>
      </c>
      <c r="D111" s="1">
        <v>0.0</v>
      </c>
      <c r="E111" s="1" t="s">
        <v>45</v>
      </c>
      <c r="F111" s="1" t="s">
        <v>27</v>
      </c>
      <c r="G111" s="1" t="s">
        <v>19</v>
      </c>
      <c r="H111" s="1" t="s">
        <v>6448</v>
      </c>
      <c r="I111" s="1" t="s">
        <v>6449</v>
      </c>
      <c r="J111" s="1" t="s">
        <v>6449</v>
      </c>
      <c r="K111" s="2"/>
      <c r="L111" s="1">
        <v>-9.0</v>
      </c>
      <c r="M111" s="1"/>
      <c r="N111" s="1">
        <v>16.139916666666668</v>
      </c>
      <c r="O111" s="1" t="s">
        <v>6168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" t="s">
        <v>55</v>
      </c>
      <c r="B112" s="1" t="s">
        <v>16</v>
      </c>
      <c r="C112" s="1">
        <v>329.0</v>
      </c>
      <c r="D112" s="1">
        <v>0.0</v>
      </c>
      <c r="E112" s="1" t="s">
        <v>6450</v>
      </c>
      <c r="F112" s="1" t="s">
        <v>27</v>
      </c>
      <c r="G112" s="1" t="s">
        <v>19</v>
      </c>
      <c r="H112" s="1" t="s">
        <v>6451</v>
      </c>
      <c r="I112" s="1" t="s">
        <v>6452</v>
      </c>
      <c r="J112" s="1" t="s">
        <v>6452</v>
      </c>
      <c r="K112" s="2"/>
      <c r="L112" s="1">
        <v>0.0</v>
      </c>
      <c r="M112" s="1"/>
      <c r="N112" s="1">
        <v>14.5524</v>
      </c>
      <c r="O112" s="1" t="s">
        <v>6168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" t="s">
        <v>55</v>
      </c>
      <c r="B113" s="1" t="s">
        <v>16</v>
      </c>
      <c r="C113" s="1">
        <v>264.0</v>
      </c>
      <c r="D113" s="1">
        <v>0.0</v>
      </c>
      <c r="E113" s="1" t="s">
        <v>56</v>
      </c>
      <c r="F113" s="1" t="s">
        <v>27</v>
      </c>
      <c r="G113" s="1" t="s">
        <v>19</v>
      </c>
      <c r="H113" s="1" t="s">
        <v>6453</v>
      </c>
      <c r="I113" s="1" t="s">
        <v>6454</v>
      </c>
      <c r="J113" s="1" t="s">
        <v>6454</v>
      </c>
      <c r="K113" s="2"/>
      <c r="L113" s="1">
        <v>2.0</v>
      </c>
      <c r="M113" s="1"/>
      <c r="N113" s="1">
        <v>17.104233333333333</v>
      </c>
      <c r="O113" s="1" t="s">
        <v>6168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" t="s">
        <v>44</v>
      </c>
      <c r="B114" s="1" t="s">
        <v>16</v>
      </c>
      <c r="C114" s="3">
        <v>484.0</v>
      </c>
      <c r="D114" s="1">
        <v>0.0</v>
      </c>
      <c r="E114" s="1" t="s">
        <v>45</v>
      </c>
      <c r="F114" s="1" t="s">
        <v>27</v>
      </c>
      <c r="G114" s="1" t="s">
        <v>19</v>
      </c>
      <c r="H114" s="1" t="s">
        <v>6455</v>
      </c>
      <c r="I114" s="1" t="s">
        <v>6456</v>
      </c>
      <c r="J114" s="1" t="s">
        <v>6456</v>
      </c>
      <c r="K114" s="2"/>
      <c r="L114" s="1">
        <v>1.0</v>
      </c>
      <c r="M114" s="1"/>
      <c r="N114" s="1">
        <v>16.865816666666667</v>
      </c>
      <c r="O114" s="1" t="s">
        <v>6168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" t="s">
        <v>15</v>
      </c>
      <c r="B115" s="1" t="s">
        <v>16</v>
      </c>
      <c r="C115" s="3">
        <v>238.0</v>
      </c>
      <c r="D115" s="1">
        <v>0.0</v>
      </c>
      <c r="E115" s="1" t="s">
        <v>6172</v>
      </c>
      <c r="F115" s="1" t="s">
        <v>18</v>
      </c>
      <c r="G115" s="1" t="s">
        <v>19</v>
      </c>
      <c r="H115" s="1" t="s">
        <v>6457</v>
      </c>
      <c r="I115" s="1" t="s">
        <v>6458</v>
      </c>
      <c r="J115" s="1" t="s">
        <v>6459</v>
      </c>
      <c r="K115" s="1" t="s">
        <v>6460</v>
      </c>
      <c r="L115" s="1">
        <v>-1.0</v>
      </c>
      <c r="M115" s="1">
        <v>0.002616666666666667</v>
      </c>
      <c r="N115" s="1">
        <v>26.82185</v>
      </c>
      <c r="O115" s="1" t="s">
        <v>24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" t="s">
        <v>25</v>
      </c>
      <c r="B116" s="1" t="s">
        <v>16</v>
      </c>
      <c r="C116" s="1">
        <v>289.0</v>
      </c>
      <c r="D116" s="1">
        <v>0.0</v>
      </c>
      <c r="E116" s="2"/>
      <c r="F116" s="1" t="s">
        <v>27</v>
      </c>
      <c r="G116" s="1" t="s">
        <v>19</v>
      </c>
      <c r="H116" s="1" t="s">
        <v>6461</v>
      </c>
      <c r="I116" s="1" t="s">
        <v>6462</v>
      </c>
      <c r="J116" s="1" t="s">
        <v>6462</v>
      </c>
      <c r="K116" s="2"/>
      <c r="L116" s="1">
        <v>-8.0</v>
      </c>
      <c r="M116" s="1"/>
      <c r="N116" s="1">
        <v>6.1381</v>
      </c>
      <c r="O116" s="1" t="s">
        <v>6168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" t="s">
        <v>38</v>
      </c>
      <c r="B117" s="1" t="s">
        <v>16</v>
      </c>
      <c r="C117" s="3">
        <v>249.0</v>
      </c>
      <c r="D117" s="1">
        <v>0.0</v>
      </c>
      <c r="E117" s="2"/>
      <c r="F117" s="1" t="s">
        <v>39</v>
      </c>
      <c r="G117" s="1" t="s">
        <v>35</v>
      </c>
      <c r="H117" s="1" t="s">
        <v>6463</v>
      </c>
      <c r="I117" s="1" t="s">
        <v>6464</v>
      </c>
      <c r="J117" s="1" t="s">
        <v>6464</v>
      </c>
      <c r="K117" s="2"/>
      <c r="L117" s="1">
        <v>1.0</v>
      </c>
      <c r="M117" s="1"/>
      <c r="N117" s="1">
        <v>6.623583333333333</v>
      </c>
      <c r="O117" s="1" t="s">
        <v>43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" t="s">
        <v>44</v>
      </c>
      <c r="B118" s="1" t="s">
        <v>16</v>
      </c>
      <c r="C118" s="1">
        <v>364.0</v>
      </c>
      <c r="D118" s="1">
        <v>0.0</v>
      </c>
      <c r="E118" s="1" t="s">
        <v>45</v>
      </c>
      <c r="F118" s="1" t="s">
        <v>27</v>
      </c>
      <c r="G118" s="1" t="s">
        <v>19</v>
      </c>
      <c r="H118" s="1" t="s">
        <v>6465</v>
      </c>
      <c r="I118" s="1" t="s">
        <v>6466</v>
      </c>
      <c r="J118" s="1" t="s">
        <v>6466</v>
      </c>
      <c r="K118" s="2"/>
      <c r="L118" s="1">
        <v>-4.0</v>
      </c>
      <c r="M118" s="1"/>
      <c r="N118" s="1">
        <v>10.085333333333333</v>
      </c>
      <c r="O118" s="1" t="s">
        <v>6168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" t="s">
        <v>38</v>
      </c>
      <c r="B119" s="1" t="s">
        <v>16</v>
      </c>
      <c r="C119" s="1">
        <v>309.0</v>
      </c>
      <c r="D119" s="1">
        <v>0.0</v>
      </c>
      <c r="E119" s="2"/>
      <c r="F119" s="1" t="s">
        <v>39</v>
      </c>
      <c r="G119" s="1" t="s">
        <v>35</v>
      </c>
      <c r="H119" s="1" t="s">
        <v>6467</v>
      </c>
      <c r="I119" s="1" t="s">
        <v>6468</v>
      </c>
      <c r="J119" s="1" t="s">
        <v>6468</v>
      </c>
      <c r="K119" s="2"/>
      <c r="L119" s="1">
        <v>5.0</v>
      </c>
      <c r="M119" s="1"/>
      <c r="N119" s="1">
        <v>10.829316666666667</v>
      </c>
      <c r="O119" s="1" t="s">
        <v>43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" t="s">
        <v>44</v>
      </c>
      <c r="B120" s="1" t="s">
        <v>16</v>
      </c>
      <c r="C120" s="3">
        <v>264.0</v>
      </c>
      <c r="D120" s="1">
        <v>0.0</v>
      </c>
      <c r="E120" s="1" t="s">
        <v>45</v>
      </c>
      <c r="F120" s="1" t="s">
        <v>27</v>
      </c>
      <c r="G120" s="1" t="s">
        <v>19</v>
      </c>
      <c r="H120" s="1" t="s">
        <v>6469</v>
      </c>
      <c r="I120" s="1" t="s">
        <v>6470</v>
      </c>
      <c r="J120" s="1" t="s">
        <v>6470</v>
      </c>
      <c r="K120" s="2"/>
      <c r="L120" s="1">
        <v>-8.0</v>
      </c>
      <c r="M120" s="1"/>
      <c r="N120" s="1">
        <v>6.4137</v>
      </c>
      <c r="O120" s="1" t="s">
        <v>6168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" t="s">
        <v>44</v>
      </c>
      <c r="B121" s="1" t="s">
        <v>16</v>
      </c>
      <c r="C121" s="3">
        <v>264.0</v>
      </c>
      <c r="D121" s="1">
        <v>0.0</v>
      </c>
      <c r="E121" s="1" t="s">
        <v>45</v>
      </c>
      <c r="F121" s="1" t="s">
        <v>27</v>
      </c>
      <c r="G121" s="1" t="s">
        <v>19</v>
      </c>
      <c r="H121" s="1" t="s">
        <v>6471</v>
      </c>
      <c r="I121" s="1" t="s">
        <v>6472</v>
      </c>
      <c r="J121" s="1" t="s">
        <v>6472</v>
      </c>
      <c r="K121" s="2"/>
      <c r="L121" s="1">
        <v>-4.0</v>
      </c>
      <c r="M121" s="1"/>
      <c r="N121" s="1">
        <v>10.266216666666667</v>
      </c>
      <c r="O121" s="1" t="s">
        <v>6168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" t="s">
        <v>44</v>
      </c>
      <c r="B122" s="1" t="s">
        <v>16</v>
      </c>
      <c r="C122" s="1">
        <v>359.0</v>
      </c>
      <c r="D122" s="1">
        <v>0.0</v>
      </c>
      <c r="E122" s="1" t="s">
        <v>45</v>
      </c>
      <c r="F122" s="1" t="s">
        <v>27</v>
      </c>
      <c r="G122" s="1" t="s">
        <v>19</v>
      </c>
      <c r="H122" s="1" t="s">
        <v>6473</v>
      </c>
      <c r="I122" s="1" t="s">
        <v>6474</v>
      </c>
      <c r="J122" s="1" t="s">
        <v>6474</v>
      </c>
      <c r="K122" s="2"/>
      <c r="L122" s="1">
        <v>-2.0</v>
      </c>
      <c r="M122" s="1"/>
      <c r="N122" s="1">
        <v>12.44855</v>
      </c>
      <c r="O122" s="1" t="s">
        <v>6168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" t="s">
        <v>44</v>
      </c>
      <c r="B123" s="1" t="s">
        <v>16</v>
      </c>
      <c r="C123" s="1">
        <v>987.0</v>
      </c>
      <c r="D123" s="1">
        <v>0.0</v>
      </c>
      <c r="E123" s="1" t="s">
        <v>45</v>
      </c>
      <c r="F123" s="1" t="s">
        <v>27</v>
      </c>
      <c r="G123" s="1" t="s">
        <v>19</v>
      </c>
      <c r="H123" s="1" t="s">
        <v>6475</v>
      </c>
      <c r="I123" s="1" t="s">
        <v>6476</v>
      </c>
      <c r="J123" s="1" t="s">
        <v>6476</v>
      </c>
      <c r="K123" s="2"/>
      <c r="L123" s="1">
        <v>4.0</v>
      </c>
      <c r="M123" s="1"/>
      <c r="N123" s="1">
        <v>19.6511</v>
      </c>
      <c r="O123" s="1" t="s">
        <v>6168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" t="s">
        <v>25</v>
      </c>
      <c r="B124" s="1" t="s">
        <v>16</v>
      </c>
      <c r="C124" s="1">
        <v>329.0</v>
      </c>
      <c r="D124" s="1">
        <v>0.0</v>
      </c>
      <c r="E124" s="2"/>
      <c r="F124" s="1" t="s">
        <v>27</v>
      </c>
      <c r="G124" s="1" t="s">
        <v>19</v>
      </c>
      <c r="H124" s="1" t="s">
        <v>6477</v>
      </c>
      <c r="I124" s="1" t="s">
        <v>6478</v>
      </c>
      <c r="J124" s="1" t="s">
        <v>6478</v>
      </c>
      <c r="K124" s="2"/>
      <c r="L124" s="1">
        <v>2.0</v>
      </c>
      <c r="M124" s="1"/>
      <c r="N124" s="1">
        <v>12.4124</v>
      </c>
      <c r="O124" s="1" t="s">
        <v>6168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" t="s">
        <v>25</v>
      </c>
      <c r="B125" s="1" t="s">
        <v>16</v>
      </c>
      <c r="C125" s="3">
        <v>755.0</v>
      </c>
      <c r="D125" s="1">
        <v>0.0</v>
      </c>
      <c r="E125" s="2"/>
      <c r="F125" s="1" t="s">
        <v>27</v>
      </c>
      <c r="G125" s="1" t="s">
        <v>19</v>
      </c>
      <c r="H125" s="1" t="s">
        <v>6479</v>
      </c>
      <c r="I125" s="1" t="s">
        <v>6480</v>
      </c>
      <c r="J125" s="1" t="s">
        <v>6480</v>
      </c>
      <c r="K125" s="2"/>
      <c r="L125" s="1">
        <v>4.0</v>
      </c>
      <c r="M125" s="1"/>
      <c r="N125" s="1">
        <v>19.9666</v>
      </c>
      <c r="O125" s="1" t="s">
        <v>6168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" t="s">
        <v>44</v>
      </c>
      <c r="B126" s="1" t="s">
        <v>16</v>
      </c>
      <c r="C126" s="1">
        <v>264.0</v>
      </c>
      <c r="D126" s="1">
        <v>0.0</v>
      </c>
      <c r="E126" s="1" t="s">
        <v>45</v>
      </c>
      <c r="F126" s="1" t="s">
        <v>27</v>
      </c>
      <c r="G126" s="1" t="s">
        <v>19</v>
      </c>
      <c r="H126" s="1" t="s">
        <v>6481</v>
      </c>
      <c r="I126" s="1" t="s">
        <v>6482</v>
      </c>
      <c r="J126" s="1" t="s">
        <v>6482</v>
      </c>
      <c r="K126" s="2"/>
      <c r="L126" s="1">
        <v>0.0</v>
      </c>
      <c r="M126" s="1"/>
      <c r="N126" s="1">
        <v>15.546266666666666</v>
      </c>
      <c r="O126" s="1" t="s">
        <v>6168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1" t="s">
        <v>44</v>
      </c>
      <c r="B127" s="1" t="s">
        <v>16</v>
      </c>
      <c r="C127" s="1">
        <v>379.0</v>
      </c>
      <c r="D127" s="1">
        <v>0.0</v>
      </c>
      <c r="E127" s="1" t="s">
        <v>45</v>
      </c>
      <c r="F127" s="1" t="s">
        <v>27</v>
      </c>
      <c r="G127" s="1" t="s">
        <v>19</v>
      </c>
      <c r="H127" s="1" t="s">
        <v>6483</v>
      </c>
      <c r="I127" s="1" t="s">
        <v>6484</v>
      </c>
      <c r="J127" s="1" t="s">
        <v>6484</v>
      </c>
      <c r="K127" s="2"/>
      <c r="L127" s="1">
        <v>3.0</v>
      </c>
      <c r="M127" s="1"/>
      <c r="N127" s="1">
        <v>18.500766666666667</v>
      </c>
      <c r="O127" s="1" t="s">
        <v>6168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1" t="s">
        <v>15</v>
      </c>
      <c r="B128" s="1" t="s">
        <v>16</v>
      </c>
      <c r="C128" s="3">
        <v>247.0</v>
      </c>
      <c r="D128" s="1">
        <v>62.0</v>
      </c>
      <c r="E128" s="2"/>
      <c r="F128" s="1" t="s">
        <v>39</v>
      </c>
      <c r="G128" s="1" t="s">
        <v>35</v>
      </c>
      <c r="H128" s="1" t="s">
        <v>6485</v>
      </c>
      <c r="I128" s="1" t="s">
        <v>6486</v>
      </c>
      <c r="J128" s="1" t="s">
        <v>6486</v>
      </c>
      <c r="K128" s="2"/>
      <c r="L128" s="1">
        <v>-9.0</v>
      </c>
      <c r="M128" s="1"/>
      <c r="N128" s="1">
        <v>9.831</v>
      </c>
      <c r="O128" s="1" t="s">
        <v>24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1" t="s">
        <v>55</v>
      </c>
      <c r="B129" s="1" t="s">
        <v>16</v>
      </c>
      <c r="C129" s="1">
        <v>792.0</v>
      </c>
      <c r="D129" s="1">
        <v>0.0</v>
      </c>
      <c r="E129" s="1" t="s">
        <v>6450</v>
      </c>
      <c r="F129" s="1" t="s">
        <v>27</v>
      </c>
      <c r="G129" s="1" t="s">
        <v>19</v>
      </c>
      <c r="H129" s="1" t="s">
        <v>6487</v>
      </c>
      <c r="I129" s="1" t="s">
        <v>6488</v>
      </c>
      <c r="J129" s="1" t="s">
        <v>6488</v>
      </c>
      <c r="K129" s="2"/>
      <c r="L129" s="1">
        <v>0.0</v>
      </c>
      <c r="M129" s="1"/>
      <c r="N129" s="1">
        <v>14.499366666666667</v>
      </c>
      <c r="O129" s="1" t="s">
        <v>6168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1" t="s">
        <v>44</v>
      </c>
      <c r="B130" s="1" t="s">
        <v>16</v>
      </c>
      <c r="C130" s="1">
        <v>264.0</v>
      </c>
      <c r="D130" s="1">
        <v>0.0</v>
      </c>
      <c r="E130" s="1" t="s">
        <v>45</v>
      </c>
      <c r="F130" s="1" t="s">
        <v>27</v>
      </c>
      <c r="G130" s="1" t="s">
        <v>19</v>
      </c>
      <c r="H130" s="1" t="s">
        <v>6489</v>
      </c>
      <c r="I130" s="1" t="s">
        <v>6490</v>
      </c>
      <c r="J130" s="1" t="s">
        <v>6490</v>
      </c>
      <c r="K130" s="2"/>
      <c r="L130" s="1">
        <v>-5.0</v>
      </c>
      <c r="M130" s="1"/>
      <c r="N130" s="1">
        <v>9.544366666666667</v>
      </c>
      <c r="O130" s="1" t="s">
        <v>6168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1" t="s">
        <v>25</v>
      </c>
      <c r="B131" s="1" t="s">
        <v>16</v>
      </c>
      <c r="C131" s="1">
        <v>329.0</v>
      </c>
      <c r="D131" s="1">
        <v>0.0</v>
      </c>
      <c r="E131" s="2"/>
      <c r="F131" s="1" t="s">
        <v>27</v>
      </c>
      <c r="G131" s="1" t="s">
        <v>35</v>
      </c>
      <c r="H131" s="1" t="s">
        <v>6491</v>
      </c>
      <c r="I131" s="1" t="s">
        <v>6492</v>
      </c>
      <c r="J131" s="1" t="s">
        <v>6492</v>
      </c>
      <c r="K131" s="2"/>
      <c r="L131" s="1">
        <v>-3.0</v>
      </c>
      <c r="M131" s="1"/>
      <c r="N131" s="1">
        <v>11.21235</v>
      </c>
      <c r="O131" s="1" t="s">
        <v>6168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" t="s">
        <v>25</v>
      </c>
      <c r="B132" s="1" t="s">
        <v>16</v>
      </c>
      <c r="C132" s="1">
        <v>528.0</v>
      </c>
      <c r="D132" s="1">
        <v>0.0</v>
      </c>
      <c r="E132" s="2"/>
      <c r="F132" s="1" t="s">
        <v>27</v>
      </c>
      <c r="G132" s="1" t="s">
        <v>19</v>
      </c>
      <c r="H132" s="1" t="s">
        <v>6493</v>
      </c>
      <c r="I132" s="1" t="s">
        <v>6494</v>
      </c>
      <c r="J132" s="1" t="s">
        <v>6494</v>
      </c>
      <c r="K132" s="2"/>
      <c r="L132" s="1">
        <v>-2.0</v>
      </c>
      <c r="M132" s="1"/>
      <c r="N132" s="1">
        <v>12.51955</v>
      </c>
      <c r="O132" s="1" t="s">
        <v>6168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1" t="s">
        <v>44</v>
      </c>
      <c r="B133" s="1" t="s">
        <v>16</v>
      </c>
      <c r="C133" s="1">
        <v>234.0</v>
      </c>
      <c r="D133" s="1">
        <v>0.0</v>
      </c>
      <c r="E133" s="1" t="s">
        <v>45</v>
      </c>
      <c r="F133" s="1" t="s">
        <v>27</v>
      </c>
      <c r="G133" s="1" t="s">
        <v>19</v>
      </c>
      <c r="H133" s="1" t="s">
        <v>6495</v>
      </c>
      <c r="I133" s="1" t="s">
        <v>6496</v>
      </c>
      <c r="J133" s="1" t="s">
        <v>6496</v>
      </c>
      <c r="K133" s="2"/>
      <c r="L133" s="1">
        <v>-8.0</v>
      </c>
      <c r="M133" s="1"/>
      <c r="N133" s="1">
        <v>6.1493</v>
      </c>
      <c r="O133" s="1" t="s">
        <v>6168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" t="s">
        <v>55</v>
      </c>
      <c r="B134" s="1" t="s">
        <v>16</v>
      </c>
      <c r="C134" s="1">
        <v>264.0</v>
      </c>
      <c r="D134" s="1">
        <v>0.0</v>
      </c>
      <c r="E134" s="1" t="s">
        <v>6497</v>
      </c>
      <c r="F134" s="1" t="s">
        <v>27</v>
      </c>
      <c r="G134" s="1" t="s">
        <v>19</v>
      </c>
      <c r="H134" s="1" t="s">
        <v>6498</v>
      </c>
      <c r="I134" s="1" t="s">
        <v>6499</v>
      </c>
      <c r="J134" s="1" t="s">
        <v>6499</v>
      </c>
      <c r="K134" s="2"/>
      <c r="L134" s="1">
        <v>-8.0</v>
      </c>
      <c r="M134" s="1"/>
      <c r="N134" s="1">
        <v>6.69875</v>
      </c>
      <c r="O134" s="1" t="s">
        <v>6168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1" t="s">
        <v>44</v>
      </c>
      <c r="B135" s="1" t="s">
        <v>16</v>
      </c>
      <c r="C135" s="1">
        <v>364.0</v>
      </c>
      <c r="D135" s="1">
        <v>0.0</v>
      </c>
      <c r="E135" s="1" t="s">
        <v>45</v>
      </c>
      <c r="F135" s="1" t="s">
        <v>27</v>
      </c>
      <c r="G135" s="1" t="s">
        <v>19</v>
      </c>
      <c r="H135" s="1" t="s">
        <v>6500</v>
      </c>
      <c r="I135" s="1" t="s">
        <v>6501</v>
      </c>
      <c r="J135" s="1" t="s">
        <v>6501</v>
      </c>
      <c r="K135" s="2"/>
      <c r="L135" s="1">
        <v>-5.0</v>
      </c>
      <c r="M135" s="1"/>
      <c r="N135" s="1">
        <v>9.96785</v>
      </c>
      <c r="O135" s="1" t="s">
        <v>6168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" t="s">
        <v>25</v>
      </c>
      <c r="B136" s="1" t="s">
        <v>16</v>
      </c>
      <c r="C136" s="1">
        <v>329.0</v>
      </c>
      <c r="D136" s="1">
        <v>0.0</v>
      </c>
      <c r="E136" s="2"/>
      <c r="F136" s="1" t="s">
        <v>27</v>
      </c>
      <c r="G136" s="1" t="s">
        <v>19</v>
      </c>
      <c r="H136" s="1" t="s">
        <v>6502</v>
      </c>
      <c r="I136" s="1" t="s">
        <v>6503</v>
      </c>
      <c r="J136" s="1" t="s">
        <v>6503</v>
      </c>
      <c r="K136" s="2"/>
      <c r="L136" s="1">
        <v>-8.0</v>
      </c>
      <c r="M136" s="1"/>
      <c r="N136" s="1">
        <v>6.669583333333334</v>
      </c>
      <c r="O136" s="1" t="s">
        <v>6168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1" t="s">
        <v>44</v>
      </c>
      <c r="B137" s="1" t="s">
        <v>16</v>
      </c>
      <c r="C137" s="1">
        <v>289.0</v>
      </c>
      <c r="D137" s="1">
        <v>0.0</v>
      </c>
      <c r="E137" s="1" t="s">
        <v>45</v>
      </c>
      <c r="F137" s="1" t="s">
        <v>27</v>
      </c>
      <c r="G137" s="1" t="s">
        <v>19</v>
      </c>
      <c r="H137" s="1" t="s">
        <v>6504</v>
      </c>
      <c r="I137" s="1" t="s">
        <v>6505</v>
      </c>
      <c r="J137" s="1" t="s">
        <v>6505</v>
      </c>
      <c r="K137" s="2"/>
      <c r="L137" s="1">
        <v>-5.0</v>
      </c>
      <c r="M137" s="1"/>
      <c r="N137" s="1">
        <v>9.107116666666666</v>
      </c>
      <c r="O137" s="1" t="s">
        <v>6168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1" t="s">
        <v>25</v>
      </c>
      <c r="B138" s="1" t="s">
        <v>16</v>
      </c>
      <c r="C138" s="3">
        <v>425.0</v>
      </c>
      <c r="D138" s="1">
        <v>0.0</v>
      </c>
      <c r="E138" s="2"/>
      <c r="F138" s="1" t="s">
        <v>27</v>
      </c>
      <c r="G138" s="1" t="s">
        <v>19</v>
      </c>
      <c r="H138" s="1" t="s">
        <v>6506</v>
      </c>
      <c r="I138" s="1" t="s">
        <v>6507</v>
      </c>
      <c r="J138" s="1" t="s">
        <v>6507</v>
      </c>
      <c r="K138" s="2"/>
      <c r="L138" s="1">
        <v>-4.0</v>
      </c>
      <c r="M138" s="1"/>
      <c r="N138" s="1">
        <v>10.9749</v>
      </c>
      <c r="O138" s="1" t="s">
        <v>6168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1" t="s">
        <v>44</v>
      </c>
      <c r="B139" s="1" t="s">
        <v>16</v>
      </c>
      <c r="C139" s="1">
        <v>264.0</v>
      </c>
      <c r="D139" s="1">
        <v>0.0</v>
      </c>
      <c r="E139" s="1" t="s">
        <v>45</v>
      </c>
      <c r="F139" s="1" t="s">
        <v>27</v>
      </c>
      <c r="G139" s="1" t="s">
        <v>19</v>
      </c>
      <c r="H139" s="1" t="s">
        <v>6508</v>
      </c>
      <c r="I139" s="1" t="s">
        <v>6509</v>
      </c>
      <c r="J139" s="1" t="s">
        <v>6509</v>
      </c>
      <c r="K139" s="2"/>
      <c r="L139" s="1">
        <v>-7.0</v>
      </c>
      <c r="M139" s="1"/>
      <c r="N139" s="1">
        <v>7.387616666666666</v>
      </c>
      <c r="O139" s="1" t="s">
        <v>6168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1" t="s">
        <v>15</v>
      </c>
      <c r="B140" s="1" t="s">
        <v>16</v>
      </c>
      <c r="C140" s="1">
        <v>309.0</v>
      </c>
      <c r="D140" s="1">
        <v>0.0</v>
      </c>
      <c r="E140" s="1" t="s">
        <v>45</v>
      </c>
      <c r="F140" s="1" t="s">
        <v>18</v>
      </c>
      <c r="G140" s="1" t="s">
        <v>35</v>
      </c>
      <c r="H140" s="1" t="s">
        <v>6510</v>
      </c>
      <c r="I140" s="1" t="s">
        <v>6511</v>
      </c>
      <c r="J140" s="1" t="s">
        <v>6512</v>
      </c>
      <c r="K140" s="1" t="s">
        <v>6513</v>
      </c>
      <c r="L140" s="1">
        <v>3.0</v>
      </c>
      <c r="M140" s="1">
        <v>1.94515</v>
      </c>
      <c r="N140" s="1">
        <v>17.702233333333332</v>
      </c>
      <c r="O140" s="1" t="s">
        <v>24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" t="s">
        <v>44</v>
      </c>
      <c r="B141" s="1" t="s">
        <v>16</v>
      </c>
      <c r="C141" s="1">
        <v>658.0</v>
      </c>
      <c r="D141" s="1">
        <v>0.0</v>
      </c>
      <c r="E141" s="1" t="s">
        <v>45</v>
      </c>
      <c r="F141" s="1" t="s">
        <v>27</v>
      </c>
      <c r="G141" s="1" t="s">
        <v>19</v>
      </c>
      <c r="H141" s="1" t="s">
        <v>6514</v>
      </c>
      <c r="I141" s="1" t="s">
        <v>6515</v>
      </c>
      <c r="J141" s="1" t="s">
        <v>6515</v>
      </c>
      <c r="K141" s="2"/>
      <c r="L141" s="1">
        <v>-5.0</v>
      </c>
      <c r="M141" s="1"/>
      <c r="N141" s="1">
        <v>11.433333333333334</v>
      </c>
      <c r="O141" s="1" t="s">
        <v>6168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" t="s">
        <v>44</v>
      </c>
      <c r="B142" s="1" t="s">
        <v>16</v>
      </c>
      <c r="C142" s="1">
        <v>264.0</v>
      </c>
      <c r="D142" s="1">
        <v>0.0</v>
      </c>
      <c r="E142" s="1" t="s">
        <v>45</v>
      </c>
      <c r="F142" s="1" t="s">
        <v>27</v>
      </c>
      <c r="G142" s="1" t="s">
        <v>19</v>
      </c>
      <c r="H142" s="1" t="s">
        <v>6516</v>
      </c>
      <c r="I142" s="1" t="s">
        <v>6517</v>
      </c>
      <c r="J142" s="1" t="s">
        <v>6517</v>
      </c>
      <c r="K142" s="2"/>
      <c r="L142" s="1">
        <v>-9.0</v>
      </c>
      <c r="M142" s="1"/>
      <c r="N142" s="1">
        <v>5.9042</v>
      </c>
      <c r="O142" s="1" t="s">
        <v>6168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1" t="s">
        <v>15</v>
      </c>
      <c r="B143" s="1" t="s">
        <v>16</v>
      </c>
      <c r="C143" s="1">
        <v>464.0</v>
      </c>
      <c r="D143" s="1">
        <v>0.0</v>
      </c>
      <c r="E143" s="1" t="s">
        <v>6276</v>
      </c>
      <c r="F143" s="1" t="s">
        <v>18</v>
      </c>
      <c r="G143" s="1" t="s">
        <v>19</v>
      </c>
      <c r="H143" s="1" t="s">
        <v>6518</v>
      </c>
      <c r="I143" s="1" t="s">
        <v>6519</v>
      </c>
      <c r="J143" s="1" t="s">
        <v>6520</v>
      </c>
      <c r="K143" s="1" t="s">
        <v>6521</v>
      </c>
      <c r="L143" s="1">
        <v>-7.0</v>
      </c>
      <c r="M143" s="1">
        <v>0.00265</v>
      </c>
      <c r="N143" s="1">
        <v>15.0311</v>
      </c>
      <c r="O143" s="1" t="s">
        <v>24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1" t="s">
        <v>55</v>
      </c>
      <c r="B144" s="1" t="s">
        <v>16</v>
      </c>
      <c r="C144" s="3">
        <v>329.0</v>
      </c>
      <c r="D144" s="1">
        <v>0.0</v>
      </c>
      <c r="E144" s="1" t="s">
        <v>6522</v>
      </c>
      <c r="F144" s="1" t="s">
        <v>27</v>
      </c>
      <c r="G144" s="1" t="s">
        <v>19</v>
      </c>
      <c r="H144" s="1" t="s">
        <v>6523</v>
      </c>
      <c r="I144" s="1" t="s">
        <v>6524</v>
      </c>
      <c r="J144" s="1" t="s">
        <v>6524</v>
      </c>
      <c r="K144" s="2"/>
      <c r="L144" s="1">
        <v>-1.0</v>
      </c>
      <c r="M144" s="1"/>
      <c r="N144" s="1">
        <v>13.832383333333333</v>
      </c>
      <c r="O144" s="1" t="s">
        <v>6168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" t="s">
        <v>38</v>
      </c>
      <c r="B145" s="1" t="s">
        <v>16</v>
      </c>
      <c r="C145" s="1">
        <v>40.0</v>
      </c>
      <c r="D145" s="1">
        <v>60.0</v>
      </c>
      <c r="E145" s="2"/>
      <c r="F145" s="1" t="s">
        <v>39</v>
      </c>
      <c r="G145" s="1" t="s">
        <v>35</v>
      </c>
      <c r="H145" s="1" t="s">
        <v>6525</v>
      </c>
      <c r="I145" s="1" t="s">
        <v>6526</v>
      </c>
      <c r="J145" s="1" t="s">
        <v>6526</v>
      </c>
      <c r="K145" s="2"/>
      <c r="L145" s="1">
        <v>-4.0</v>
      </c>
      <c r="M145" s="1"/>
      <c r="N145" s="1">
        <v>0.06476666666666667</v>
      </c>
      <c r="O145" s="1" t="s">
        <v>43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1" t="s">
        <v>44</v>
      </c>
      <c r="B146" s="1" t="s">
        <v>16</v>
      </c>
      <c r="C146" s="1">
        <v>662.0</v>
      </c>
      <c r="D146" s="1">
        <v>0.0</v>
      </c>
      <c r="E146" s="1" t="s">
        <v>45</v>
      </c>
      <c r="F146" s="1" t="s">
        <v>27</v>
      </c>
      <c r="G146" s="1" t="s">
        <v>19</v>
      </c>
      <c r="H146" s="1" t="s">
        <v>6527</v>
      </c>
      <c r="I146" s="1" t="s">
        <v>6528</v>
      </c>
      <c r="J146" s="1" t="s">
        <v>6528</v>
      </c>
      <c r="K146" s="2"/>
      <c r="L146" s="1">
        <v>-1.0</v>
      </c>
      <c r="M146" s="1"/>
      <c r="N146" s="1">
        <v>13.099766666666667</v>
      </c>
      <c r="O146" s="1" t="s">
        <v>6168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" t="s">
        <v>38</v>
      </c>
      <c r="B147" s="1" t="s">
        <v>16</v>
      </c>
      <c r="C147" s="3">
        <v>50.0</v>
      </c>
      <c r="D147" s="1">
        <v>0.0</v>
      </c>
      <c r="E147" s="2"/>
      <c r="F147" s="1" t="s">
        <v>39</v>
      </c>
      <c r="G147" s="1" t="s">
        <v>35</v>
      </c>
      <c r="H147" s="1" t="s">
        <v>6529</v>
      </c>
      <c r="I147" s="1" t="s">
        <v>6530</v>
      </c>
      <c r="J147" s="1" t="s">
        <v>6530</v>
      </c>
      <c r="K147" s="2"/>
      <c r="L147" s="1">
        <v>-4.0</v>
      </c>
      <c r="M147" s="1"/>
      <c r="N147" s="1">
        <v>0.06698333333333334</v>
      </c>
      <c r="O147" s="1" t="s">
        <v>43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" t="s">
        <v>55</v>
      </c>
      <c r="B148" s="1" t="s">
        <v>16</v>
      </c>
      <c r="C148" s="1">
        <v>264.0</v>
      </c>
      <c r="D148" s="1">
        <v>0.0</v>
      </c>
      <c r="E148" s="1" t="s">
        <v>6531</v>
      </c>
      <c r="F148" s="1" t="s">
        <v>27</v>
      </c>
      <c r="G148" s="1" t="s">
        <v>19</v>
      </c>
      <c r="H148" s="1" t="s">
        <v>6532</v>
      </c>
      <c r="I148" s="1" t="s">
        <v>6533</v>
      </c>
      <c r="J148" s="1" t="s">
        <v>6533</v>
      </c>
      <c r="K148" s="2"/>
      <c r="L148" s="1">
        <v>-4.0</v>
      </c>
      <c r="M148" s="1"/>
      <c r="N148" s="1">
        <v>10.227666666666666</v>
      </c>
      <c r="O148" s="1" t="s">
        <v>6168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" t="s">
        <v>25</v>
      </c>
      <c r="B149" s="1" t="s">
        <v>16</v>
      </c>
      <c r="C149" s="1">
        <v>321.0</v>
      </c>
      <c r="D149" s="1">
        <v>0.0</v>
      </c>
      <c r="E149" s="2"/>
      <c r="F149" s="1" t="s">
        <v>27</v>
      </c>
      <c r="G149" s="1" t="s">
        <v>19</v>
      </c>
      <c r="H149" s="1" t="s">
        <v>6534</v>
      </c>
      <c r="I149" s="1" t="s">
        <v>6535</v>
      </c>
      <c r="J149" s="1" t="s">
        <v>6535</v>
      </c>
      <c r="K149" s="2"/>
      <c r="L149" s="1">
        <v>-4.0</v>
      </c>
      <c r="M149" s="1"/>
      <c r="N149" s="1">
        <v>10.188366666666667</v>
      </c>
      <c r="O149" s="1" t="s">
        <v>6168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" t="s">
        <v>25</v>
      </c>
      <c r="B150" s="1" t="s">
        <v>16</v>
      </c>
      <c r="C150" s="1">
        <v>319.0</v>
      </c>
      <c r="D150" s="1">
        <v>0.0</v>
      </c>
      <c r="E150" s="2"/>
      <c r="F150" s="1" t="s">
        <v>27</v>
      </c>
      <c r="G150" s="1" t="s">
        <v>19</v>
      </c>
      <c r="H150" s="1" t="s">
        <v>6536</v>
      </c>
      <c r="I150" s="1" t="s">
        <v>6537</v>
      </c>
      <c r="J150" s="1" t="s">
        <v>6537</v>
      </c>
      <c r="K150" s="2"/>
      <c r="L150" s="1">
        <v>-6.0</v>
      </c>
      <c r="M150" s="1"/>
      <c r="N150" s="1">
        <v>8.489433333333332</v>
      </c>
      <c r="O150" s="1" t="s">
        <v>6168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1" t="s">
        <v>55</v>
      </c>
      <c r="B151" s="1" t="s">
        <v>16</v>
      </c>
      <c r="C151" s="1">
        <v>414.0</v>
      </c>
      <c r="D151" s="1">
        <v>0.0</v>
      </c>
      <c r="E151" s="1" t="s">
        <v>3654</v>
      </c>
      <c r="F151" s="1" t="s">
        <v>27</v>
      </c>
      <c r="G151" s="1" t="s">
        <v>19</v>
      </c>
      <c r="H151" s="1" t="s">
        <v>6538</v>
      </c>
      <c r="I151" s="1" t="s">
        <v>6539</v>
      </c>
      <c r="J151" s="1" t="s">
        <v>6539</v>
      </c>
      <c r="K151" s="2"/>
      <c r="L151" s="1">
        <v>-3.0</v>
      </c>
      <c r="M151" s="1"/>
      <c r="N151" s="1">
        <v>11.687183333333333</v>
      </c>
      <c r="O151" s="1" t="s">
        <v>6168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1" t="s">
        <v>44</v>
      </c>
      <c r="B152" s="1" t="s">
        <v>16</v>
      </c>
      <c r="C152" s="1">
        <v>384.0</v>
      </c>
      <c r="D152" s="1">
        <v>0.0</v>
      </c>
      <c r="E152" s="1" t="s">
        <v>45</v>
      </c>
      <c r="F152" s="1" t="s">
        <v>27</v>
      </c>
      <c r="G152" s="1" t="s">
        <v>19</v>
      </c>
      <c r="H152" s="1" t="s">
        <v>6540</v>
      </c>
      <c r="I152" s="1" t="s">
        <v>6541</v>
      </c>
      <c r="J152" s="1" t="s">
        <v>6541</v>
      </c>
      <c r="K152" s="2"/>
      <c r="L152" s="1">
        <v>0.0</v>
      </c>
      <c r="M152" s="1"/>
      <c r="N152" s="1">
        <v>14.034366666666667</v>
      </c>
      <c r="O152" s="1" t="s">
        <v>6168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1" t="s">
        <v>15</v>
      </c>
      <c r="B153" s="1" t="s">
        <v>16</v>
      </c>
      <c r="C153" s="3">
        <v>422.0</v>
      </c>
      <c r="D153" s="1">
        <v>106.0</v>
      </c>
      <c r="E153" s="2"/>
      <c r="F153" s="1" t="s">
        <v>39</v>
      </c>
      <c r="G153" s="1" t="s">
        <v>35</v>
      </c>
      <c r="H153" s="1" t="s">
        <v>6542</v>
      </c>
      <c r="I153" s="1" t="s">
        <v>6543</v>
      </c>
      <c r="J153" s="1" t="s">
        <v>6543</v>
      </c>
      <c r="K153" s="2"/>
      <c r="L153" s="1">
        <v>-3.0</v>
      </c>
      <c r="M153" s="1"/>
      <c r="N153" s="1">
        <v>16.07845</v>
      </c>
      <c r="O153" s="1" t="s">
        <v>24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" t="s">
        <v>15</v>
      </c>
      <c r="B154" s="1" t="s">
        <v>16</v>
      </c>
      <c r="C154" s="1">
        <v>199.0</v>
      </c>
      <c r="D154" s="1">
        <v>50.0</v>
      </c>
      <c r="E154" s="2"/>
      <c r="F154" s="1" t="s">
        <v>39</v>
      </c>
      <c r="G154" s="1" t="s">
        <v>35</v>
      </c>
      <c r="H154" s="1" t="s">
        <v>6544</v>
      </c>
      <c r="I154" s="1" t="s">
        <v>6545</v>
      </c>
      <c r="J154" s="1" t="s">
        <v>6545</v>
      </c>
      <c r="K154" s="2"/>
      <c r="L154" s="1">
        <v>-9.0</v>
      </c>
      <c r="M154" s="1"/>
      <c r="N154" s="1">
        <v>9.56155</v>
      </c>
      <c r="O154" s="1" t="s">
        <v>24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1" t="s">
        <v>44</v>
      </c>
      <c r="B155" s="1" t="s">
        <v>16</v>
      </c>
      <c r="C155" s="1">
        <v>224.0</v>
      </c>
      <c r="D155" s="1">
        <v>0.0</v>
      </c>
      <c r="E155" s="1" t="s">
        <v>45</v>
      </c>
      <c r="F155" s="1" t="s">
        <v>27</v>
      </c>
      <c r="G155" s="1" t="s">
        <v>19</v>
      </c>
      <c r="H155" s="1" t="s">
        <v>6546</v>
      </c>
      <c r="I155" s="1" t="s">
        <v>6547</v>
      </c>
      <c r="J155" s="1" t="s">
        <v>6547</v>
      </c>
      <c r="K155" s="2"/>
      <c r="L155" s="1">
        <v>-7.0</v>
      </c>
      <c r="M155" s="1"/>
      <c r="N155" s="1">
        <v>7.5496</v>
      </c>
      <c r="O155" s="1" t="s">
        <v>6168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1" t="s">
        <v>15</v>
      </c>
      <c r="B156" s="1" t="s">
        <v>16</v>
      </c>
      <c r="C156" s="1">
        <v>776.0</v>
      </c>
      <c r="D156" s="1">
        <v>0.0</v>
      </c>
      <c r="E156" s="1" t="s">
        <v>6548</v>
      </c>
      <c r="F156" s="1" t="s">
        <v>18</v>
      </c>
      <c r="G156" s="1" t="s">
        <v>19</v>
      </c>
      <c r="H156" s="1" t="s">
        <v>6549</v>
      </c>
      <c r="I156" s="1" t="s">
        <v>6550</v>
      </c>
      <c r="J156" s="1" t="s">
        <v>6551</v>
      </c>
      <c r="K156" s="1" t="s">
        <v>6552</v>
      </c>
      <c r="L156" s="1">
        <v>-12.0</v>
      </c>
      <c r="M156" s="1">
        <v>0.0023166666666666665</v>
      </c>
      <c r="N156" s="1">
        <v>14.967283333333333</v>
      </c>
      <c r="O156" s="1" t="s">
        <v>24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1" t="s">
        <v>38</v>
      </c>
      <c r="B157" s="1" t="s">
        <v>16</v>
      </c>
      <c r="C157" s="1">
        <v>364.0</v>
      </c>
      <c r="D157" s="1">
        <v>0.0</v>
      </c>
      <c r="E157" s="2"/>
      <c r="F157" s="1" t="s">
        <v>39</v>
      </c>
      <c r="G157" s="1" t="s">
        <v>35</v>
      </c>
      <c r="H157" s="1" t="s">
        <v>6553</v>
      </c>
      <c r="I157" s="1" t="s">
        <v>6554</v>
      </c>
      <c r="J157" s="1" t="s">
        <v>6554</v>
      </c>
      <c r="K157" s="2"/>
      <c r="L157" s="1">
        <v>6.0</v>
      </c>
      <c r="M157" s="1"/>
      <c r="N157" s="1">
        <v>11.751016666666667</v>
      </c>
      <c r="O157" s="1" t="s">
        <v>43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1" t="s">
        <v>44</v>
      </c>
      <c r="B158" s="1" t="s">
        <v>16</v>
      </c>
      <c r="C158" s="3">
        <v>528.0</v>
      </c>
      <c r="D158" s="1">
        <v>0.0</v>
      </c>
      <c r="E158" s="1" t="s">
        <v>45</v>
      </c>
      <c r="F158" s="1" t="s">
        <v>27</v>
      </c>
      <c r="G158" s="1" t="s">
        <v>19</v>
      </c>
      <c r="H158" s="1" t="s">
        <v>6555</v>
      </c>
      <c r="I158" s="1" t="s">
        <v>6556</v>
      </c>
      <c r="J158" s="1" t="s">
        <v>6556</v>
      </c>
      <c r="K158" s="2"/>
      <c r="L158" s="1">
        <v>-3.0</v>
      </c>
      <c r="M158" s="1"/>
      <c r="N158" s="1">
        <v>11.787966666666666</v>
      </c>
      <c r="O158" s="1" t="s">
        <v>6168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1" t="s">
        <v>44</v>
      </c>
      <c r="B159" s="1" t="s">
        <v>16</v>
      </c>
      <c r="C159" s="1">
        <v>264.0</v>
      </c>
      <c r="D159" s="1">
        <v>0.0</v>
      </c>
      <c r="E159" s="1" t="s">
        <v>45</v>
      </c>
      <c r="F159" s="1" t="s">
        <v>27</v>
      </c>
      <c r="G159" s="1" t="s">
        <v>19</v>
      </c>
      <c r="H159" s="1" t="s">
        <v>6557</v>
      </c>
      <c r="I159" s="1" t="s">
        <v>6558</v>
      </c>
      <c r="J159" s="1" t="s">
        <v>6558</v>
      </c>
      <c r="K159" s="2"/>
      <c r="L159" s="1">
        <v>-3.0</v>
      </c>
      <c r="M159" s="1"/>
      <c r="N159" s="1">
        <v>11.994966666666667</v>
      </c>
      <c r="O159" s="1" t="s">
        <v>6168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1" t="s">
        <v>25</v>
      </c>
      <c r="B160" s="1" t="s">
        <v>16</v>
      </c>
      <c r="C160" s="1">
        <v>517.0</v>
      </c>
      <c r="D160" s="1">
        <v>0.0</v>
      </c>
      <c r="E160" s="2"/>
      <c r="F160" s="1" t="s">
        <v>27</v>
      </c>
      <c r="G160" s="1" t="s">
        <v>19</v>
      </c>
      <c r="H160" s="1" t="s">
        <v>6559</v>
      </c>
      <c r="I160" s="1" t="s">
        <v>6560</v>
      </c>
      <c r="J160" s="1" t="s">
        <v>6560</v>
      </c>
      <c r="K160" s="2"/>
      <c r="L160" s="1">
        <v>-2.0</v>
      </c>
      <c r="M160" s="1"/>
      <c r="N160" s="1">
        <v>12.932616666666666</v>
      </c>
      <c r="O160" s="1" t="s">
        <v>6168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1" t="s">
        <v>44</v>
      </c>
      <c r="B161" s="1" t="s">
        <v>16</v>
      </c>
      <c r="C161" s="1">
        <v>329.0</v>
      </c>
      <c r="D161" s="1">
        <v>0.0</v>
      </c>
      <c r="E161" s="1" t="s">
        <v>45</v>
      </c>
      <c r="F161" s="1" t="s">
        <v>27</v>
      </c>
      <c r="G161" s="1" t="s">
        <v>19</v>
      </c>
      <c r="H161" s="1" t="s">
        <v>6561</v>
      </c>
      <c r="I161" s="1" t="s">
        <v>6562</v>
      </c>
      <c r="J161" s="1" t="s">
        <v>6562</v>
      </c>
      <c r="K161" s="2"/>
      <c r="L161" s="1">
        <v>-4.0</v>
      </c>
      <c r="M161" s="1"/>
      <c r="N161" s="1">
        <v>10.308833333333334</v>
      </c>
      <c r="O161" s="1" t="s">
        <v>6168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" t="s">
        <v>15</v>
      </c>
      <c r="B162" s="1" t="s">
        <v>16</v>
      </c>
      <c r="C162" s="1">
        <v>781.0</v>
      </c>
      <c r="D162" s="1">
        <v>0.0</v>
      </c>
      <c r="E162" s="1" t="s">
        <v>6548</v>
      </c>
      <c r="F162" s="1" t="s">
        <v>18</v>
      </c>
      <c r="G162" s="1" t="s">
        <v>35</v>
      </c>
      <c r="H162" s="1" t="s">
        <v>6563</v>
      </c>
      <c r="I162" s="1" t="s">
        <v>6564</v>
      </c>
      <c r="J162" s="1" t="s">
        <v>6565</v>
      </c>
      <c r="K162" s="1" t="s">
        <v>6566</v>
      </c>
      <c r="L162" s="1">
        <v>-5.0</v>
      </c>
      <c r="M162" s="1">
        <v>0.0031</v>
      </c>
      <c r="N162" s="1">
        <v>11.066733333333334</v>
      </c>
      <c r="O162" s="1" t="s">
        <v>24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1" t="s">
        <v>25</v>
      </c>
      <c r="B163" s="1" t="s">
        <v>16</v>
      </c>
      <c r="C163" s="1">
        <v>528.0</v>
      </c>
      <c r="D163" s="1">
        <v>0.0</v>
      </c>
      <c r="E163" s="2"/>
      <c r="F163" s="1" t="s">
        <v>27</v>
      </c>
      <c r="G163" s="1" t="s">
        <v>19</v>
      </c>
      <c r="H163" s="1" t="s">
        <v>6567</v>
      </c>
      <c r="I163" s="1" t="s">
        <v>6568</v>
      </c>
      <c r="J163" s="1" t="s">
        <v>6568</v>
      </c>
      <c r="K163" s="2"/>
      <c r="L163" s="1">
        <v>-4.0</v>
      </c>
      <c r="M163" s="1"/>
      <c r="N163" s="1">
        <v>10.586283333333334</v>
      </c>
      <c r="O163" s="1" t="s">
        <v>6168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1" t="s">
        <v>44</v>
      </c>
      <c r="B164" s="1" t="s">
        <v>16</v>
      </c>
      <c r="C164" s="1">
        <v>673.0</v>
      </c>
      <c r="D164" s="1">
        <v>0.0</v>
      </c>
      <c r="E164" s="1" t="s">
        <v>45</v>
      </c>
      <c r="F164" s="1" t="s">
        <v>27</v>
      </c>
      <c r="G164" s="1" t="s">
        <v>19</v>
      </c>
      <c r="H164" s="1" t="s">
        <v>6569</v>
      </c>
      <c r="I164" s="1" t="s">
        <v>6570</v>
      </c>
      <c r="J164" s="1" t="s">
        <v>6570</v>
      </c>
      <c r="K164" s="2"/>
      <c r="L164" s="1">
        <v>-6.0</v>
      </c>
      <c r="M164" s="1"/>
      <c r="N164" s="1">
        <v>8.895033333333334</v>
      </c>
      <c r="O164" s="1" t="s">
        <v>6168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1" t="s">
        <v>15</v>
      </c>
      <c r="B165" s="1" t="s">
        <v>16</v>
      </c>
      <c r="C165" s="3">
        <v>638.0</v>
      </c>
      <c r="D165" s="1">
        <v>0.0</v>
      </c>
      <c r="E165" s="1" t="s">
        <v>6548</v>
      </c>
      <c r="F165" s="1" t="s">
        <v>18</v>
      </c>
      <c r="G165" s="1" t="s">
        <v>19</v>
      </c>
      <c r="H165" s="1" t="s">
        <v>6571</v>
      </c>
      <c r="I165" s="1" t="s">
        <v>6572</v>
      </c>
      <c r="J165" s="1" t="s">
        <v>6573</v>
      </c>
      <c r="K165" s="1" t="s">
        <v>6574</v>
      </c>
      <c r="L165" s="1">
        <v>0.0</v>
      </c>
      <c r="M165" s="1">
        <v>0.0019666666666666665</v>
      </c>
      <c r="N165" s="1">
        <v>22.5599</v>
      </c>
      <c r="O165" s="1" t="s">
        <v>24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1" t="s">
        <v>44</v>
      </c>
      <c r="B166" s="1" t="s">
        <v>16</v>
      </c>
      <c r="C166" s="1">
        <v>264.0</v>
      </c>
      <c r="D166" s="1">
        <v>0.0</v>
      </c>
      <c r="E166" s="1" t="s">
        <v>45</v>
      </c>
      <c r="F166" s="1" t="s">
        <v>27</v>
      </c>
      <c r="G166" s="1" t="s">
        <v>19</v>
      </c>
      <c r="H166" s="1" t="s">
        <v>6575</v>
      </c>
      <c r="I166" s="1" t="s">
        <v>6576</v>
      </c>
      <c r="J166" s="1" t="s">
        <v>6576</v>
      </c>
      <c r="K166" s="2"/>
      <c r="L166" s="1">
        <v>0.0</v>
      </c>
      <c r="M166" s="1"/>
      <c r="N166" s="1">
        <v>14.468733333333333</v>
      </c>
      <c r="O166" s="1" t="s">
        <v>6168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1" t="s">
        <v>15</v>
      </c>
      <c r="B167" s="1" t="s">
        <v>16</v>
      </c>
      <c r="C167" s="1">
        <v>349.0</v>
      </c>
      <c r="D167" s="1">
        <v>0.0</v>
      </c>
      <c r="E167" s="1" t="s">
        <v>6548</v>
      </c>
      <c r="F167" s="1" t="s">
        <v>18</v>
      </c>
      <c r="G167" s="1" t="s">
        <v>19</v>
      </c>
      <c r="H167" s="1" t="s">
        <v>6577</v>
      </c>
      <c r="I167" s="1" t="s">
        <v>6578</v>
      </c>
      <c r="J167" s="1" t="s">
        <v>6579</v>
      </c>
      <c r="K167" s="1" t="s">
        <v>6580</v>
      </c>
      <c r="L167" s="1">
        <v>0.0</v>
      </c>
      <c r="M167" s="1">
        <v>0.002116666666666667</v>
      </c>
      <c r="N167" s="1">
        <v>21.215783333333334</v>
      </c>
      <c r="O167" s="1" t="s">
        <v>24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" t="s">
        <v>44</v>
      </c>
      <c r="B168" s="1" t="s">
        <v>16</v>
      </c>
      <c r="C168" s="3">
        <v>224.0</v>
      </c>
      <c r="D168" s="1">
        <v>0.0</v>
      </c>
      <c r="E168" s="1" t="s">
        <v>45</v>
      </c>
      <c r="F168" s="1" t="s">
        <v>27</v>
      </c>
      <c r="G168" s="1" t="s">
        <v>19</v>
      </c>
      <c r="H168" s="1" t="s">
        <v>6581</v>
      </c>
      <c r="I168" s="1" t="s">
        <v>6582</v>
      </c>
      <c r="J168" s="1" t="s">
        <v>6582</v>
      </c>
      <c r="K168" s="2"/>
      <c r="L168" s="1">
        <v>0.0</v>
      </c>
      <c r="M168" s="1"/>
      <c r="N168" s="1">
        <v>15.471566666666666</v>
      </c>
      <c r="O168" s="1" t="s">
        <v>6168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" t="s">
        <v>15</v>
      </c>
      <c r="B169" s="1" t="s">
        <v>16</v>
      </c>
      <c r="C169" s="1">
        <v>319.0</v>
      </c>
      <c r="D169" s="1">
        <v>0.0</v>
      </c>
      <c r="E169" s="1" t="s">
        <v>6276</v>
      </c>
      <c r="F169" s="1" t="s">
        <v>18</v>
      </c>
      <c r="G169" s="1" t="s">
        <v>19</v>
      </c>
      <c r="H169" s="1" t="s">
        <v>6583</v>
      </c>
      <c r="I169" s="1" t="s">
        <v>6584</v>
      </c>
      <c r="J169" s="1" t="s">
        <v>6585</v>
      </c>
      <c r="K169" s="1" t="s">
        <v>6586</v>
      </c>
      <c r="L169" s="1">
        <v>-8.0</v>
      </c>
      <c r="M169" s="1">
        <v>0.002416666666666667</v>
      </c>
      <c r="N169" s="1">
        <v>12.264816666666666</v>
      </c>
      <c r="O169" s="1" t="s">
        <v>24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" t="s">
        <v>44</v>
      </c>
      <c r="B170" s="1" t="s">
        <v>16</v>
      </c>
      <c r="C170" s="1">
        <v>948.0</v>
      </c>
      <c r="D170" s="1">
        <v>0.0</v>
      </c>
      <c r="E170" s="1" t="s">
        <v>45</v>
      </c>
      <c r="F170" s="1" t="s">
        <v>27</v>
      </c>
      <c r="G170" s="1" t="s">
        <v>19</v>
      </c>
      <c r="H170" s="1" t="s">
        <v>6587</v>
      </c>
      <c r="I170" s="1" t="s">
        <v>6588</v>
      </c>
      <c r="J170" s="1" t="s">
        <v>6588</v>
      </c>
      <c r="K170" s="2"/>
      <c r="L170" s="1">
        <v>8.0</v>
      </c>
      <c r="M170" s="1"/>
      <c r="N170" s="1">
        <v>23.180466666666668</v>
      </c>
      <c r="O170" s="1" t="s">
        <v>6168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" t="s">
        <v>25</v>
      </c>
      <c r="B171" s="1" t="s">
        <v>16</v>
      </c>
      <c r="C171" s="3">
        <v>264.0</v>
      </c>
      <c r="D171" s="1">
        <v>0.0</v>
      </c>
      <c r="E171" s="2"/>
      <c r="F171" s="1" t="s">
        <v>27</v>
      </c>
      <c r="G171" s="1" t="s">
        <v>19</v>
      </c>
      <c r="H171" s="1" t="s">
        <v>6589</v>
      </c>
      <c r="I171" s="1" t="s">
        <v>6590</v>
      </c>
      <c r="J171" s="1" t="s">
        <v>6590</v>
      </c>
      <c r="K171" s="2"/>
      <c r="L171" s="1">
        <v>-5.0</v>
      </c>
      <c r="M171" s="1"/>
      <c r="N171" s="1">
        <v>9.7786</v>
      </c>
      <c r="O171" s="1" t="s">
        <v>6168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" t="s">
        <v>55</v>
      </c>
      <c r="B172" s="1" t="s">
        <v>16</v>
      </c>
      <c r="C172" s="3">
        <v>757.0</v>
      </c>
      <c r="D172" s="1">
        <v>0.0</v>
      </c>
      <c r="E172" s="1" t="s">
        <v>6401</v>
      </c>
      <c r="F172" s="1" t="s">
        <v>27</v>
      </c>
      <c r="G172" s="1" t="s">
        <v>19</v>
      </c>
      <c r="H172" s="1" t="s">
        <v>6591</v>
      </c>
      <c r="I172" s="1" t="s">
        <v>6592</v>
      </c>
      <c r="J172" s="1" t="s">
        <v>6592</v>
      </c>
      <c r="K172" s="2"/>
      <c r="L172" s="1">
        <v>-3.0</v>
      </c>
      <c r="M172" s="1"/>
      <c r="N172" s="1">
        <v>11.678283333333333</v>
      </c>
      <c r="O172" s="1" t="s">
        <v>6168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" t="s">
        <v>44</v>
      </c>
      <c r="B173" s="1" t="s">
        <v>16</v>
      </c>
      <c r="C173" s="1">
        <v>321.0</v>
      </c>
      <c r="D173" s="1">
        <v>0.0</v>
      </c>
      <c r="E173" s="1" t="s">
        <v>45</v>
      </c>
      <c r="F173" s="1" t="s">
        <v>27</v>
      </c>
      <c r="G173" s="1" t="s">
        <v>19</v>
      </c>
      <c r="H173" s="1" t="s">
        <v>6593</v>
      </c>
      <c r="I173" s="1" t="s">
        <v>6594</v>
      </c>
      <c r="J173" s="1" t="s">
        <v>6594</v>
      </c>
      <c r="K173" s="2"/>
      <c r="L173" s="1">
        <v>4.0</v>
      </c>
      <c r="M173" s="1"/>
      <c r="N173" s="1">
        <v>19.268133333333335</v>
      </c>
      <c r="O173" s="1" t="s">
        <v>6168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" t="s">
        <v>55</v>
      </c>
      <c r="B174" s="1" t="s">
        <v>16</v>
      </c>
      <c r="C174" s="1">
        <v>334.0</v>
      </c>
      <c r="D174" s="1">
        <v>0.0</v>
      </c>
      <c r="E174" s="1" t="s">
        <v>6238</v>
      </c>
      <c r="F174" s="1" t="s">
        <v>27</v>
      </c>
      <c r="G174" s="1" t="s">
        <v>19</v>
      </c>
      <c r="H174" s="1" t="s">
        <v>6595</v>
      </c>
      <c r="I174" s="1" t="s">
        <v>6596</v>
      </c>
      <c r="J174" s="1" t="s">
        <v>6596</v>
      </c>
      <c r="K174" s="2"/>
      <c r="L174" s="1">
        <v>1.0</v>
      </c>
      <c r="M174" s="1"/>
      <c r="N174" s="1">
        <v>16.989133333333335</v>
      </c>
      <c r="O174" s="1" t="s">
        <v>6168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" t="s">
        <v>44</v>
      </c>
      <c r="B175" s="1" t="s">
        <v>16</v>
      </c>
      <c r="C175" s="3">
        <v>329.0</v>
      </c>
      <c r="D175" s="1">
        <v>0.0</v>
      </c>
      <c r="E175" s="1" t="s">
        <v>45</v>
      </c>
      <c r="F175" s="1" t="s">
        <v>27</v>
      </c>
      <c r="G175" s="1" t="s">
        <v>19</v>
      </c>
      <c r="H175" s="1" t="s">
        <v>6597</v>
      </c>
      <c r="I175" s="1" t="s">
        <v>6598</v>
      </c>
      <c r="J175" s="1" t="s">
        <v>6598</v>
      </c>
      <c r="K175" s="2"/>
      <c r="L175" s="1">
        <v>3.0</v>
      </c>
      <c r="M175" s="1"/>
      <c r="N175" s="1">
        <v>18.50175</v>
      </c>
      <c r="O175" s="1" t="s">
        <v>6168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" t="s">
        <v>25</v>
      </c>
      <c r="B176" s="1" t="s">
        <v>16</v>
      </c>
      <c r="C176" s="1">
        <v>647.0</v>
      </c>
      <c r="D176" s="1">
        <v>0.0</v>
      </c>
      <c r="E176" s="2"/>
      <c r="F176" s="1" t="s">
        <v>27</v>
      </c>
      <c r="G176" s="1" t="s">
        <v>19</v>
      </c>
      <c r="H176" s="1" t="s">
        <v>6599</v>
      </c>
      <c r="I176" s="1" t="s">
        <v>6600</v>
      </c>
      <c r="J176" s="1" t="s">
        <v>6600</v>
      </c>
      <c r="K176" s="2"/>
      <c r="L176" s="1">
        <v>2.0</v>
      </c>
      <c r="M176" s="1"/>
      <c r="N176" s="1">
        <v>17.1016</v>
      </c>
      <c r="O176" s="1" t="s">
        <v>6168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" t="s">
        <v>15</v>
      </c>
      <c r="B177" s="1" t="s">
        <v>16</v>
      </c>
      <c r="C177" s="3">
        <v>249.0</v>
      </c>
      <c r="D177" s="1">
        <v>0.0</v>
      </c>
      <c r="E177" s="1" t="s">
        <v>6276</v>
      </c>
      <c r="F177" s="1" t="s">
        <v>18</v>
      </c>
      <c r="G177" s="1" t="s">
        <v>19</v>
      </c>
      <c r="H177" s="1" t="s">
        <v>6601</v>
      </c>
      <c r="I177" s="1" t="s">
        <v>6602</v>
      </c>
      <c r="J177" s="1" t="s">
        <v>6603</v>
      </c>
      <c r="K177" s="1" t="s">
        <v>6604</v>
      </c>
      <c r="L177" s="1">
        <v>5.0</v>
      </c>
      <c r="M177" s="1">
        <v>0.0021333333333333334</v>
      </c>
      <c r="N177" s="1">
        <v>14.376516666666667</v>
      </c>
      <c r="O177" s="1" t="s">
        <v>24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" t="s">
        <v>25</v>
      </c>
      <c r="B178" s="1" t="s">
        <v>16</v>
      </c>
      <c r="C178" s="3">
        <v>553.0</v>
      </c>
      <c r="D178" s="1">
        <v>0.0</v>
      </c>
      <c r="E178" s="2"/>
      <c r="F178" s="1" t="s">
        <v>27</v>
      </c>
      <c r="G178" s="1" t="s">
        <v>19</v>
      </c>
      <c r="H178" s="1" t="s">
        <v>6605</v>
      </c>
      <c r="I178" s="1" t="s">
        <v>6606</v>
      </c>
      <c r="J178" s="1" t="s">
        <v>6606</v>
      </c>
      <c r="K178" s="2"/>
      <c r="L178" s="1">
        <v>0.0</v>
      </c>
      <c r="M178" s="1"/>
      <c r="N178" s="1">
        <v>15.420433333333333</v>
      </c>
      <c r="O178" s="1" t="s">
        <v>6168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" t="s">
        <v>44</v>
      </c>
      <c r="B179" s="1" t="s">
        <v>16</v>
      </c>
      <c r="C179" s="1">
        <v>658.0</v>
      </c>
      <c r="D179" s="1">
        <v>0.0</v>
      </c>
      <c r="E179" s="1" t="s">
        <v>45</v>
      </c>
      <c r="F179" s="1" t="s">
        <v>27</v>
      </c>
      <c r="G179" s="1" t="s">
        <v>19</v>
      </c>
      <c r="H179" s="1" t="s">
        <v>6607</v>
      </c>
      <c r="I179" s="1" t="s">
        <v>6608</v>
      </c>
      <c r="J179" s="1" t="s">
        <v>6608</v>
      </c>
      <c r="K179" s="2"/>
      <c r="L179" s="1">
        <v>6.0</v>
      </c>
      <c r="M179" s="1"/>
      <c r="N179" s="1">
        <v>21.314933333333332</v>
      </c>
      <c r="O179" s="1" t="s">
        <v>6168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" t="s">
        <v>44</v>
      </c>
      <c r="B180" s="1" t="s">
        <v>16</v>
      </c>
      <c r="C180" s="3">
        <v>537.0</v>
      </c>
      <c r="D180" s="1">
        <v>0.0</v>
      </c>
      <c r="E180" s="1" t="s">
        <v>45</v>
      </c>
      <c r="F180" s="1" t="s">
        <v>27</v>
      </c>
      <c r="G180" s="1" t="s">
        <v>19</v>
      </c>
      <c r="H180" s="1" t="s">
        <v>6609</v>
      </c>
      <c r="I180" s="1" t="s">
        <v>6610</v>
      </c>
      <c r="J180" s="1" t="s">
        <v>6610</v>
      </c>
      <c r="K180" s="2"/>
      <c r="L180" s="1">
        <v>7.0</v>
      </c>
      <c r="M180" s="1"/>
      <c r="N180" s="1">
        <v>22.579316666666667</v>
      </c>
      <c r="O180" s="1" t="s">
        <v>6168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1" t="s">
        <v>25</v>
      </c>
      <c r="B181" s="1" t="s">
        <v>16</v>
      </c>
      <c r="C181" s="1">
        <v>488.0</v>
      </c>
      <c r="D181" s="1">
        <v>0.0</v>
      </c>
      <c r="E181" s="2"/>
      <c r="F181" s="1" t="s">
        <v>27</v>
      </c>
      <c r="G181" s="1" t="s">
        <v>19</v>
      </c>
      <c r="H181" s="1" t="s">
        <v>6611</v>
      </c>
      <c r="I181" s="1" t="s">
        <v>6612</v>
      </c>
      <c r="J181" s="1" t="s">
        <v>6612</v>
      </c>
      <c r="K181" s="2"/>
      <c r="L181" s="1">
        <v>7.0</v>
      </c>
      <c r="M181" s="1"/>
      <c r="N181" s="1">
        <v>22.349883333333334</v>
      </c>
      <c r="O181" s="1" t="s">
        <v>6168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" t="s">
        <v>25</v>
      </c>
      <c r="B182" s="1" t="s">
        <v>16</v>
      </c>
      <c r="C182" s="1">
        <v>1171.0</v>
      </c>
      <c r="D182" s="1">
        <v>0.0</v>
      </c>
      <c r="E182" s="2"/>
      <c r="F182" s="1" t="s">
        <v>27</v>
      </c>
      <c r="G182" s="1" t="s">
        <v>19</v>
      </c>
      <c r="H182" s="1" t="s">
        <v>6613</v>
      </c>
      <c r="I182" s="1" t="s">
        <v>6614</v>
      </c>
      <c r="J182" s="1" t="s">
        <v>6614</v>
      </c>
      <c r="K182" s="2"/>
      <c r="L182" s="1">
        <v>9.0</v>
      </c>
      <c r="M182" s="1"/>
      <c r="N182" s="1">
        <v>24.043066666666668</v>
      </c>
      <c r="O182" s="1" t="s">
        <v>6168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" t="s">
        <v>44</v>
      </c>
      <c r="B183" s="1" t="s">
        <v>16</v>
      </c>
      <c r="C183" s="1">
        <v>364.0</v>
      </c>
      <c r="D183" s="1">
        <v>0.0</v>
      </c>
      <c r="E183" s="1" t="s">
        <v>45</v>
      </c>
      <c r="F183" s="1" t="s">
        <v>27</v>
      </c>
      <c r="G183" s="1" t="s">
        <v>19</v>
      </c>
      <c r="H183" s="1" t="s">
        <v>6615</v>
      </c>
      <c r="I183" s="1" t="s">
        <v>6616</v>
      </c>
      <c r="J183" s="1" t="s">
        <v>6616</v>
      </c>
      <c r="K183" s="2"/>
      <c r="L183" s="1">
        <v>0.0</v>
      </c>
      <c r="M183" s="1"/>
      <c r="N183" s="1">
        <v>15.994366666666666</v>
      </c>
      <c r="O183" s="1" t="s">
        <v>6168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" t="s">
        <v>44</v>
      </c>
      <c r="B184" s="1" t="s">
        <v>16</v>
      </c>
      <c r="C184" s="1">
        <v>673.0</v>
      </c>
      <c r="D184" s="1">
        <v>0.0</v>
      </c>
      <c r="E184" s="1" t="s">
        <v>45</v>
      </c>
      <c r="F184" s="1" t="s">
        <v>27</v>
      </c>
      <c r="G184" s="1" t="s">
        <v>19</v>
      </c>
      <c r="H184" s="1" t="s">
        <v>6617</v>
      </c>
      <c r="I184" s="1" t="s">
        <v>6618</v>
      </c>
      <c r="J184" s="1" t="s">
        <v>6618</v>
      </c>
      <c r="K184" s="2"/>
      <c r="L184" s="1">
        <v>1.0</v>
      </c>
      <c r="M184" s="1"/>
      <c r="N184" s="1">
        <v>16.49445</v>
      </c>
      <c r="O184" s="1" t="s">
        <v>6168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" t="s">
        <v>44</v>
      </c>
      <c r="B185" s="1" t="s">
        <v>16</v>
      </c>
      <c r="C185" s="1">
        <v>394.0</v>
      </c>
      <c r="D185" s="1">
        <v>0.0</v>
      </c>
      <c r="E185" s="1" t="s">
        <v>45</v>
      </c>
      <c r="F185" s="1" t="s">
        <v>27</v>
      </c>
      <c r="G185" s="1" t="s">
        <v>19</v>
      </c>
      <c r="H185" s="1" t="s">
        <v>6619</v>
      </c>
      <c r="I185" s="1" t="s">
        <v>6620</v>
      </c>
      <c r="J185" s="1" t="s">
        <v>6620</v>
      </c>
      <c r="K185" s="2"/>
      <c r="L185" s="1">
        <v>0.0</v>
      </c>
      <c r="M185" s="1"/>
      <c r="N185" s="1">
        <v>15.321683333333333</v>
      </c>
      <c r="O185" s="1" t="s">
        <v>6168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1" t="s">
        <v>44</v>
      </c>
      <c r="B186" s="1" t="s">
        <v>16</v>
      </c>
      <c r="C186" s="1">
        <v>274.0</v>
      </c>
      <c r="D186" s="1">
        <v>0.0</v>
      </c>
      <c r="E186" s="1" t="s">
        <v>45</v>
      </c>
      <c r="F186" s="1" t="s">
        <v>27</v>
      </c>
      <c r="G186" s="1" t="s">
        <v>19</v>
      </c>
      <c r="H186" s="1" t="s">
        <v>6621</v>
      </c>
      <c r="I186" s="1" t="s">
        <v>6622</v>
      </c>
      <c r="J186" s="1" t="s">
        <v>6622</v>
      </c>
      <c r="K186" s="2"/>
      <c r="L186" s="1">
        <v>7.0</v>
      </c>
      <c r="M186" s="1"/>
      <c r="N186" s="1">
        <v>22.5887</v>
      </c>
      <c r="O186" s="1" t="s">
        <v>6168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1" t="s">
        <v>44</v>
      </c>
      <c r="B187" s="1" t="s">
        <v>16</v>
      </c>
      <c r="C187" s="1">
        <v>443.0</v>
      </c>
      <c r="D187" s="1">
        <v>0.0</v>
      </c>
      <c r="E187" s="1" t="s">
        <v>45</v>
      </c>
      <c r="F187" s="1" t="s">
        <v>27</v>
      </c>
      <c r="G187" s="1" t="s">
        <v>19</v>
      </c>
      <c r="H187" s="1" t="s">
        <v>6623</v>
      </c>
      <c r="I187" s="1" t="s">
        <v>6624</v>
      </c>
      <c r="J187" s="1" t="s">
        <v>6624</v>
      </c>
      <c r="K187" s="2"/>
      <c r="L187" s="1">
        <v>7.0</v>
      </c>
      <c r="M187" s="1"/>
      <c r="N187" s="1">
        <v>22.93475</v>
      </c>
      <c r="O187" s="1" t="s">
        <v>6168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" t="s">
        <v>44</v>
      </c>
      <c r="B188" s="1" t="s">
        <v>16</v>
      </c>
      <c r="C188" s="1">
        <v>299.0</v>
      </c>
      <c r="D188" s="1">
        <v>0.0</v>
      </c>
      <c r="E188" s="1" t="s">
        <v>45</v>
      </c>
      <c r="F188" s="1" t="s">
        <v>27</v>
      </c>
      <c r="G188" s="1" t="s">
        <v>19</v>
      </c>
      <c r="H188" s="1" t="s">
        <v>6625</v>
      </c>
      <c r="I188" s="1" t="s">
        <v>6626</v>
      </c>
      <c r="J188" s="1" t="s">
        <v>6626</v>
      </c>
      <c r="K188" s="2"/>
      <c r="L188" s="1">
        <v>11.0</v>
      </c>
      <c r="M188" s="1"/>
      <c r="N188" s="1">
        <v>26.24425</v>
      </c>
      <c r="O188" s="1" t="s">
        <v>6168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1" t="s">
        <v>44</v>
      </c>
      <c r="B189" s="1" t="s">
        <v>16</v>
      </c>
      <c r="C189" s="1">
        <v>706.0</v>
      </c>
      <c r="D189" s="1">
        <v>0.0</v>
      </c>
      <c r="E189" s="1" t="s">
        <v>45</v>
      </c>
      <c r="F189" s="1" t="s">
        <v>27</v>
      </c>
      <c r="G189" s="1" t="s">
        <v>19</v>
      </c>
      <c r="H189" s="1" t="s">
        <v>6627</v>
      </c>
      <c r="I189" s="1" t="s">
        <v>6628</v>
      </c>
      <c r="J189" s="1" t="s">
        <v>6628</v>
      </c>
      <c r="K189" s="2"/>
      <c r="L189" s="1">
        <v>11.0</v>
      </c>
      <c r="M189" s="1"/>
      <c r="N189" s="1">
        <v>26.144366666666667</v>
      </c>
      <c r="O189" s="1" t="s">
        <v>6168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" t="s">
        <v>44</v>
      </c>
      <c r="B190" s="1" t="s">
        <v>16</v>
      </c>
      <c r="C190" s="1">
        <v>464.0</v>
      </c>
      <c r="D190" s="1">
        <v>0.0</v>
      </c>
      <c r="E190" s="1" t="s">
        <v>45</v>
      </c>
      <c r="F190" s="1" t="s">
        <v>27</v>
      </c>
      <c r="G190" s="1" t="s">
        <v>19</v>
      </c>
      <c r="H190" s="1" t="s">
        <v>6629</v>
      </c>
      <c r="I190" s="1" t="s">
        <v>6630</v>
      </c>
      <c r="J190" s="1" t="s">
        <v>6630</v>
      </c>
      <c r="K190" s="2"/>
      <c r="L190" s="1">
        <v>14.0</v>
      </c>
      <c r="M190" s="1"/>
      <c r="N190" s="1">
        <v>29.32005</v>
      </c>
      <c r="O190" s="1" t="s">
        <v>6168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" t="s">
        <v>44</v>
      </c>
      <c r="B191" s="1" t="s">
        <v>16</v>
      </c>
      <c r="C191" s="1">
        <v>1302.0</v>
      </c>
      <c r="D191" s="1">
        <v>0.0</v>
      </c>
      <c r="E191" s="1" t="s">
        <v>45</v>
      </c>
      <c r="F191" s="1" t="s">
        <v>27</v>
      </c>
      <c r="G191" s="1" t="s">
        <v>19</v>
      </c>
      <c r="H191" s="1" t="s">
        <v>6631</v>
      </c>
      <c r="I191" s="1" t="s">
        <v>6632</v>
      </c>
      <c r="J191" s="1" t="s">
        <v>6632</v>
      </c>
      <c r="K191" s="2"/>
      <c r="L191" s="1">
        <v>5.0</v>
      </c>
      <c r="M191" s="1"/>
      <c r="N191" s="1">
        <v>20.423116666666665</v>
      </c>
      <c r="O191" s="1" t="s">
        <v>6168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1" t="s">
        <v>25</v>
      </c>
      <c r="B192" s="1" t="s">
        <v>26</v>
      </c>
      <c r="C192" s="3">
        <v>528.0</v>
      </c>
      <c r="D192" s="1">
        <v>0.0</v>
      </c>
      <c r="E192" s="2"/>
      <c r="F192" s="1" t="s">
        <v>27</v>
      </c>
      <c r="G192" s="1" t="s">
        <v>35</v>
      </c>
      <c r="H192" s="1" t="s">
        <v>6633</v>
      </c>
      <c r="I192" s="1" t="s">
        <v>6634</v>
      </c>
      <c r="J192" s="1" t="s">
        <v>6634</v>
      </c>
      <c r="K192" s="2"/>
      <c r="L192" s="1">
        <v>1.0</v>
      </c>
      <c r="M192" s="1"/>
      <c r="N192" s="1">
        <v>16.513266666666667</v>
      </c>
      <c r="O192" s="1" t="s">
        <v>6168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1" t="s">
        <v>55</v>
      </c>
      <c r="B193" s="1" t="s">
        <v>26</v>
      </c>
      <c r="C193" s="3">
        <v>319.0</v>
      </c>
      <c r="D193" s="1">
        <v>0.0</v>
      </c>
      <c r="E193" s="1" t="s">
        <v>6635</v>
      </c>
      <c r="F193" s="1" t="s">
        <v>27</v>
      </c>
      <c r="G193" s="1" t="s">
        <v>19</v>
      </c>
      <c r="H193" s="1" t="s">
        <v>6636</v>
      </c>
      <c r="I193" s="1" t="s">
        <v>6637</v>
      </c>
      <c r="J193" s="1" t="s">
        <v>6637</v>
      </c>
      <c r="K193" s="2"/>
      <c r="L193" s="1">
        <v>-3.0</v>
      </c>
      <c r="M193" s="1"/>
      <c r="N193" s="1">
        <v>11.358383333333334</v>
      </c>
      <c r="O193" s="1" t="s">
        <v>6168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1" t="s">
        <v>55</v>
      </c>
      <c r="B194" s="1" t="s">
        <v>26</v>
      </c>
      <c r="C194" s="1">
        <v>264.0</v>
      </c>
      <c r="D194" s="1">
        <v>0.0</v>
      </c>
      <c r="E194" s="1" t="s">
        <v>6238</v>
      </c>
      <c r="F194" s="1" t="s">
        <v>27</v>
      </c>
      <c r="G194" s="1" t="s">
        <v>19</v>
      </c>
      <c r="H194" s="1" t="s">
        <v>6638</v>
      </c>
      <c r="I194" s="1" t="s">
        <v>6639</v>
      </c>
      <c r="J194" s="1" t="s">
        <v>6639</v>
      </c>
      <c r="K194" s="2"/>
      <c r="L194" s="1">
        <v>-5.0</v>
      </c>
      <c r="M194" s="1"/>
      <c r="N194" s="1">
        <v>9.098466666666667</v>
      </c>
      <c r="O194" s="1" t="s">
        <v>6168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" t="s">
        <v>15</v>
      </c>
      <c r="B195" s="1" t="s">
        <v>16</v>
      </c>
      <c r="C195" s="3">
        <v>638.0</v>
      </c>
      <c r="D195" s="1">
        <v>0.0</v>
      </c>
      <c r="E195" s="1" t="s">
        <v>6276</v>
      </c>
      <c r="F195" s="1" t="s">
        <v>18</v>
      </c>
      <c r="G195" s="1" t="s">
        <v>19</v>
      </c>
      <c r="H195" s="1" t="s">
        <v>6640</v>
      </c>
      <c r="I195" s="1" t="s">
        <v>6641</v>
      </c>
      <c r="J195" s="1" t="s">
        <v>6642</v>
      </c>
      <c r="K195" s="1" t="s">
        <v>6643</v>
      </c>
      <c r="L195" s="1">
        <v>5.0</v>
      </c>
      <c r="M195" s="1">
        <v>0.0032833333333333334</v>
      </c>
      <c r="N195" s="1">
        <v>30.31148333333333</v>
      </c>
      <c r="O195" s="1" t="s">
        <v>24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1" t="s">
        <v>25</v>
      </c>
      <c r="B196" s="1" t="s">
        <v>26</v>
      </c>
      <c r="C196" s="1">
        <v>593.0</v>
      </c>
      <c r="D196" s="1">
        <v>0.0</v>
      </c>
      <c r="E196" s="2"/>
      <c r="F196" s="1" t="s">
        <v>27</v>
      </c>
      <c r="G196" s="1" t="s">
        <v>35</v>
      </c>
      <c r="H196" s="1" t="s">
        <v>6644</v>
      </c>
      <c r="I196" s="1" t="s">
        <v>6645</v>
      </c>
      <c r="J196" s="1" t="s">
        <v>6645</v>
      </c>
      <c r="K196" s="2"/>
      <c r="L196" s="1">
        <v>-4.0</v>
      </c>
      <c r="M196" s="1"/>
      <c r="N196" s="1">
        <v>10.878283333333334</v>
      </c>
      <c r="O196" s="1" t="s">
        <v>6168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1" t="s">
        <v>38</v>
      </c>
      <c r="B197" s="1" t="s">
        <v>16</v>
      </c>
      <c r="C197" s="3">
        <v>249.0</v>
      </c>
      <c r="D197" s="1">
        <v>0.0</v>
      </c>
      <c r="E197" s="2"/>
      <c r="F197" s="1" t="s">
        <v>39</v>
      </c>
      <c r="G197" s="1" t="s">
        <v>35</v>
      </c>
      <c r="H197" s="1" t="s">
        <v>6646</v>
      </c>
      <c r="I197" s="1" t="s">
        <v>6647</v>
      </c>
      <c r="J197" s="1" t="s">
        <v>6647</v>
      </c>
      <c r="K197" s="2"/>
      <c r="L197" s="1">
        <v>0.0</v>
      </c>
      <c r="M197" s="1"/>
      <c r="N197" s="1">
        <v>5.040366666666666</v>
      </c>
      <c r="O197" s="1" t="s">
        <v>43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" t="s">
        <v>25</v>
      </c>
      <c r="B198" s="1" t="s">
        <v>26</v>
      </c>
      <c r="C198" s="1">
        <v>618.0</v>
      </c>
      <c r="D198" s="1">
        <v>0.0</v>
      </c>
      <c r="E198" s="2"/>
      <c r="F198" s="1" t="s">
        <v>27</v>
      </c>
      <c r="G198" s="1" t="s">
        <v>35</v>
      </c>
      <c r="H198" s="1" t="s">
        <v>6648</v>
      </c>
      <c r="I198" s="1" t="s">
        <v>6649</v>
      </c>
      <c r="J198" s="1" t="s">
        <v>6649</v>
      </c>
      <c r="K198" s="2"/>
      <c r="L198" s="1">
        <v>2.0</v>
      </c>
      <c r="M198" s="1"/>
      <c r="N198" s="1">
        <v>17.337083333333332</v>
      </c>
      <c r="O198" s="1" t="s">
        <v>6168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" t="s">
        <v>44</v>
      </c>
      <c r="B199" s="1" t="s">
        <v>16</v>
      </c>
      <c r="C199" s="1">
        <v>329.0</v>
      </c>
      <c r="D199" s="1">
        <v>0.0</v>
      </c>
      <c r="E199" s="1" t="s">
        <v>45</v>
      </c>
      <c r="F199" s="1" t="s">
        <v>27</v>
      </c>
      <c r="G199" s="1" t="s">
        <v>19</v>
      </c>
      <c r="H199" s="1" t="s">
        <v>6650</v>
      </c>
      <c r="I199" s="1" t="s">
        <v>6651</v>
      </c>
      <c r="J199" s="1" t="s">
        <v>6651</v>
      </c>
      <c r="K199" s="2"/>
      <c r="L199" s="1">
        <v>3.0</v>
      </c>
      <c r="M199" s="1"/>
      <c r="N199" s="1">
        <v>18.787766666666666</v>
      </c>
      <c r="O199" s="1" t="s">
        <v>6168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1" t="s">
        <v>55</v>
      </c>
      <c r="B200" s="1" t="s">
        <v>26</v>
      </c>
      <c r="C200" s="1">
        <v>456.0</v>
      </c>
      <c r="D200" s="1">
        <v>0.0</v>
      </c>
      <c r="E200" s="1" t="s">
        <v>1197</v>
      </c>
      <c r="F200" s="1" t="s">
        <v>27</v>
      </c>
      <c r="G200" s="1" t="s">
        <v>19</v>
      </c>
      <c r="H200" s="1" t="s">
        <v>6652</v>
      </c>
      <c r="I200" s="1" t="s">
        <v>6653</v>
      </c>
      <c r="J200" s="1" t="s">
        <v>6653</v>
      </c>
      <c r="K200" s="2"/>
      <c r="L200" s="1">
        <v>2.0</v>
      </c>
      <c r="M200" s="1"/>
      <c r="N200" s="1">
        <v>17.588016666666668</v>
      </c>
      <c r="O200" s="1" t="s">
        <v>6168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" t="s">
        <v>44</v>
      </c>
      <c r="B201" s="1" t="s">
        <v>16</v>
      </c>
      <c r="C201" s="1">
        <v>528.0</v>
      </c>
      <c r="D201" s="1">
        <v>0.0</v>
      </c>
      <c r="E201" s="1" t="s">
        <v>45</v>
      </c>
      <c r="F201" s="1" t="s">
        <v>27</v>
      </c>
      <c r="G201" s="1" t="s">
        <v>19</v>
      </c>
      <c r="H201" s="1" t="s">
        <v>6654</v>
      </c>
      <c r="I201" s="1" t="s">
        <v>6655</v>
      </c>
      <c r="J201" s="1" t="s">
        <v>6655</v>
      </c>
      <c r="K201" s="2"/>
      <c r="L201" s="1">
        <v>17.0</v>
      </c>
      <c r="M201" s="1"/>
      <c r="N201" s="1">
        <v>32.623016666666665</v>
      </c>
      <c r="O201" s="1" t="s">
        <v>6168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1" t="s">
        <v>15</v>
      </c>
      <c r="B202" s="1" t="s">
        <v>16</v>
      </c>
      <c r="C202" s="1">
        <v>309.0</v>
      </c>
      <c r="D202" s="1">
        <v>0.0</v>
      </c>
      <c r="E202" s="1" t="s">
        <v>6276</v>
      </c>
      <c r="F202" s="1" t="s">
        <v>18</v>
      </c>
      <c r="G202" s="1" t="s">
        <v>19</v>
      </c>
      <c r="H202" s="1" t="s">
        <v>6656</v>
      </c>
      <c r="I202" s="1" t="s">
        <v>6657</v>
      </c>
      <c r="J202" s="1" t="s">
        <v>6658</v>
      </c>
      <c r="K202" s="1" t="s">
        <v>6659</v>
      </c>
      <c r="L202" s="1">
        <v>16.0</v>
      </c>
      <c r="M202" s="1">
        <v>0.0034666666666666665</v>
      </c>
      <c r="N202" s="1">
        <v>18.593916666666665</v>
      </c>
      <c r="O202" s="1" t="s">
        <v>24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" t="s">
        <v>15</v>
      </c>
      <c r="B203" s="1" t="s">
        <v>16</v>
      </c>
      <c r="C203" s="3">
        <v>374.0</v>
      </c>
      <c r="D203" s="1">
        <v>0.0</v>
      </c>
      <c r="E203" s="1" t="s">
        <v>6276</v>
      </c>
      <c r="F203" s="1" t="s">
        <v>18</v>
      </c>
      <c r="G203" s="1" t="s">
        <v>35</v>
      </c>
      <c r="H203" s="1" t="s">
        <v>6660</v>
      </c>
      <c r="I203" s="1" t="s">
        <v>6661</v>
      </c>
      <c r="J203" s="1" t="s">
        <v>6662</v>
      </c>
      <c r="K203" s="1" t="s">
        <v>6663</v>
      </c>
      <c r="L203" s="1">
        <v>16.0</v>
      </c>
      <c r="M203" s="1">
        <v>0.0020833333333333333</v>
      </c>
      <c r="N203" s="1">
        <v>22.280383333333333</v>
      </c>
      <c r="O203" s="1" t="s">
        <v>24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1" t="s">
        <v>25</v>
      </c>
      <c r="B204" s="1" t="s">
        <v>26</v>
      </c>
      <c r="C204" s="1">
        <v>692.0</v>
      </c>
      <c r="D204" s="1">
        <v>0.0</v>
      </c>
      <c r="E204" s="2"/>
      <c r="F204" s="1" t="s">
        <v>27</v>
      </c>
      <c r="G204" s="1" t="s">
        <v>19</v>
      </c>
      <c r="H204" s="1" t="s">
        <v>6664</v>
      </c>
      <c r="I204" s="1" t="s">
        <v>6665</v>
      </c>
      <c r="J204" s="1" t="s">
        <v>6665</v>
      </c>
      <c r="K204" s="2"/>
      <c r="L204" s="1">
        <v>4.0</v>
      </c>
      <c r="M204" s="1"/>
      <c r="N204" s="1">
        <v>19.534283333333335</v>
      </c>
      <c r="O204" s="1" t="s">
        <v>6168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" t="s">
        <v>25</v>
      </c>
      <c r="B205" s="1" t="s">
        <v>26</v>
      </c>
      <c r="C205" s="1">
        <v>817.0</v>
      </c>
      <c r="D205" s="1">
        <v>0.0</v>
      </c>
      <c r="E205" s="2"/>
      <c r="F205" s="1" t="s">
        <v>27</v>
      </c>
      <c r="G205" s="1" t="s">
        <v>19</v>
      </c>
      <c r="H205" s="1" t="s">
        <v>6666</v>
      </c>
      <c r="I205" s="1" t="s">
        <v>6667</v>
      </c>
      <c r="J205" s="1" t="s">
        <v>6667</v>
      </c>
      <c r="K205" s="2"/>
      <c r="L205" s="1">
        <v>-1.0</v>
      </c>
      <c r="M205" s="1"/>
      <c r="N205" s="1">
        <v>13.957166666666666</v>
      </c>
      <c r="O205" s="1" t="s">
        <v>6168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" t="s">
        <v>44</v>
      </c>
      <c r="B206" s="1" t="s">
        <v>16</v>
      </c>
      <c r="C206" s="3">
        <v>404.0</v>
      </c>
      <c r="D206" s="1">
        <v>0.0</v>
      </c>
      <c r="E206" s="1" t="s">
        <v>45</v>
      </c>
      <c r="F206" s="1" t="s">
        <v>27</v>
      </c>
      <c r="G206" s="1" t="s">
        <v>19</v>
      </c>
      <c r="H206" s="1" t="s">
        <v>6668</v>
      </c>
      <c r="I206" s="1" t="s">
        <v>6669</v>
      </c>
      <c r="J206" s="1" t="s">
        <v>6669</v>
      </c>
      <c r="K206" s="2"/>
      <c r="L206" s="1">
        <v>0.0</v>
      </c>
      <c r="M206" s="1"/>
      <c r="N206" s="1">
        <v>14.089383333333334</v>
      </c>
      <c r="O206" s="1" t="s">
        <v>6168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1" t="s">
        <v>15</v>
      </c>
      <c r="B207" s="1" t="s">
        <v>16</v>
      </c>
      <c r="C207" s="1">
        <v>361.0</v>
      </c>
      <c r="D207" s="1">
        <v>0.0</v>
      </c>
      <c r="E207" s="1" t="s">
        <v>6276</v>
      </c>
      <c r="F207" s="1" t="s">
        <v>18</v>
      </c>
      <c r="G207" s="1" t="s">
        <v>35</v>
      </c>
      <c r="H207" s="1" t="s">
        <v>6670</v>
      </c>
      <c r="I207" s="1" t="s">
        <v>6671</v>
      </c>
      <c r="J207" s="1" t="s">
        <v>6672</v>
      </c>
      <c r="K207" s="1" t="s">
        <v>6673</v>
      </c>
      <c r="L207" s="1">
        <v>-16.0</v>
      </c>
      <c r="M207" s="1">
        <v>0.007033333333333333</v>
      </c>
      <c r="N207" s="1">
        <v>11.74595</v>
      </c>
      <c r="O207" s="1" t="s">
        <v>24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" t="s">
        <v>25</v>
      </c>
      <c r="B208" s="1" t="s">
        <v>26</v>
      </c>
      <c r="C208" s="1">
        <v>563.0</v>
      </c>
      <c r="D208" s="1">
        <v>0.0</v>
      </c>
      <c r="E208" s="2"/>
      <c r="F208" s="1" t="s">
        <v>27</v>
      </c>
      <c r="G208" s="1" t="s">
        <v>19</v>
      </c>
      <c r="H208" s="1" t="s">
        <v>6674</v>
      </c>
      <c r="I208" s="1" t="s">
        <v>6675</v>
      </c>
      <c r="J208" s="1" t="s">
        <v>6675</v>
      </c>
      <c r="K208" s="2"/>
      <c r="L208" s="1">
        <v>-3.0</v>
      </c>
      <c r="M208" s="1"/>
      <c r="N208" s="1">
        <v>11.97845</v>
      </c>
      <c r="O208" s="1" t="s">
        <v>6168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" t="s">
        <v>15</v>
      </c>
      <c r="B209" s="1" t="s">
        <v>16</v>
      </c>
      <c r="C209" s="1">
        <v>648.0</v>
      </c>
      <c r="D209" s="1">
        <v>0.0</v>
      </c>
      <c r="E209" s="1" t="s">
        <v>6276</v>
      </c>
      <c r="F209" s="1" t="s">
        <v>18</v>
      </c>
      <c r="G209" s="1" t="s">
        <v>19</v>
      </c>
      <c r="H209" s="1" t="s">
        <v>6676</v>
      </c>
      <c r="I209" s="1" t="s">
        <v>6677</v>
      </c>
      <c r="J209" s="1" t="s">
        <v>6678</v>
      </c>
      <c r="K209" s="1" t="s">
        <v>6679</v>
      </c>
      <c r="L209" s="1">
        <v>0.0</v>
      </c>
      <c r="M209" s="1">
        <v>41.9342</v>
      </c>
      <c r="N209" s="1">
        <v>130.59886666666668</v>
      </c>
      <c r="O209" s="1" t="s">
        <v>24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" t="s">
        <v>15</v>
      </c>
      <c r="B210" s="1" t="s">
        <v>6680</v>
      </c>
      <c r="C210" s="1">
        <v>962.0</v>
      </c>
      <c r="D210" s="1">
        <v>0.0</v>
      </c>
      <c r="E210" s="1" t="s">
        <v>6548</v>
      </c>
      <c r="F210" s="1" t="s">
        <v>18</v>
      </c>
      <c r="G210" s="1" t="s">
        <v>35</v>
      </c>
      <c r="H210" s="1" t="s">
        <v>6681</v>
      </c>
      <c r="I210" s="1" t="s">
        <v>6682</v>
      </c>
      <c r="J210" s="1" t="s">
        <v>6683</v>
      </c>
      <c r="K210" s="1" t="s">
        <v>6684</v>
      </c>
      <c r="L210" s="1">
        <v>-3.0</v>
      </c>
      <c r="M210" s="1">
        <v>0.0035</v>
      </c>
      <c r="N210" s="1">
        <v>15.219816666666667</v>
      </c>
      <c r="O210" s="1" t="s">
        <v>24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1" t="s">
        <v>15</v>
      </c>
      <c r="B211" s="1" t="s">
        <v>16</v>
      </c>
      <c r="C211" s="1">
        <v>306.0</v>
      </c>
      <c r="D211" s="1">
        <v>0.0</v>
      </c>
      <c r="E211" s="1" t="s">
        <v>6548</v>
      </c>
      <c r="F211" s="1" t="s">
        <v>18</v>
      </c>
      <c r="G211" s="1" t="s">
        <v>19</v>
      </c>
      <c r="H211" s="1" t="s">
        <v>6685</v>
      </c>
      <c r="I211" s="1" t="s">
        <v>6686</v>
      </c>
      <c r="J211" s="1" t="s">
        <v>6687</v>
      </c>
      <c r="K211" s="1" t="s">
        <v>6688</v>
      </c>
      <c r="L211" s="1">
        <v>-4.0</v>
      </c>
      <c r="M211" s="1">
        <v>0.0029</v>
      </c>
      <c r="N211" s="1">
        <v>14.384633333333333</v>
      </c>
      <c r="O211" s="1" t="s">
        <v>24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" t="s">
        <v>44</v>
      </c>
      <c r="B212" s="1" t="s">
        <v>16</v>
      </c>
      <c r="C212" s="3">
        <v>331.0</v>
      </c>
      <c r="D212" s="1">
        <v>0.0</v>
      </c>
      <c r="E212" s="1" t="s">
        <v>45</v>
      </c>
      <c r="F212" s="1" t="s">
        <v>27</v>
      </c>
      <c r="G212" s="1" t="s">
        <v>19</v>
      </c>
      <c r="H212" s="1" t="s">
        <v>6689</v>
      </c>
      <c r="I212" s="1" t="s">
        <v>6690</v>
      </c>
      <c r="J212" s="1" t="s">
        <v>6690</v>
      </c>
      <c r="K212" s="2"/>
      <c r="L212" s="1">
        <v>-2.0</v>
      </c>
      <c r="M212" s="1"/>
      <c r="N212" s="1">
        <v>12.617083333333333</v>
      </c>
      <c r="O212" s="1" t="s">
        <v>6168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1" t="s">
        <v>25</v>
      </c>
      <c r="B213" s="1" t="s">
        <v>26</v>
      </c>
      <c r="C213" s="1">
        <v>792.0</v>
      </c>
      <c r="D213" s="1">
        <v>0.0</v>
      </c>
      <c r="E213" s="2"/>
      <c r="F213" s="1" t="s">
        <v>27</v>
      </c>
      <c r="G213" s="1" t="s">
        <v>19</v>
      </c>
      <c r="H213" s="1" t="s">
        <v>6691</v>
      </c>
      <c r="I213" s="1" t="s">
        <v>6692</v>
      </c>
      <c r="J213" s="1" t="s">
        <v>6692</v>
      </c>
      <c r="K213" s="2"/>
      <c r="L213" s="1">
        <v>2.0</v>
      </c>
      <c r="M213" s="1"/>
      <c r="N213" s="1">
        <v>17.454533333333334</v>
      </c>
      <c r="O213" s="1" t="s">
        <v>6168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" t="s">
        <v>15</v>
      </c>
      <c r="B214" s="1" t="s">
        <v>16</v>
      </c>
      <c r="C214" s="1">
        <v>596.0</v>
      </c>
      <c r="D214" s="1">
        <v>149.0</v>
      </c>
      <c r="E214" s="2"/>
      <c r="F214" s="1" t="s">
        <v>39</v>
      </c>
      <c r="G214" s="1" t="s">
        <v>35</v>
      </c>
      <c r="H214" s="1" t="s">
        <v>6693</v>
      </c>
      <c r="I214" s="1" t="s">
        <v>6694</v>
      </c>
      <c r="J214" s="1" t="s">
        <v>6694</v>
      </c>
      <c r="K214" s="2"/>
      <c r="L214" s="1">
        <v>-5.0</v>
      </c>
      <c r="M214" s="1"/>
      <c r="N214" s="1">
        <v>14.260333333333334</v>
      </c>
      <c r="O214" s="1" t="s">
        <v>24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" t="s">
        <v>25</v>
      </c>
      <c r="B215" s="1" t="s">
        <v>26</v>
      </c>
      <c r="C215" s="1">
        <v>329.0</v>
      </c>
      <c r="D215" s="1">
        <v>0.0</v>
      </c>
      <c r="E215" s="2"/>
      <c r="F215" s="1" t="s">
        <v>27</v>
      </c>
      <c r="G215" s="1" t="s">
        <v>19</v>
      </c>
      <c r="H215" s="1" t="s">
        <v>6695</v>
      </c>
      <c r="I215" s="1" t="s">
        <v>6696</v>
      </c>
      <c r="J215" s="1" t="s">
        <v>6696</v>
      </c>
      <c r="K215" s="2"/>
      <c r="L215" s="1">
        <v>-6.0</v>
      </c>
      <c r="M215" s="1"/>
      <c r="N215" s="1">
        <v>8.817033333333333</v>
      </c>
      <c r="O215" s="1" t="s">
        <v>6168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1" t="s">
        <v>25</v>
      </c>
      <c r="B216" s="1" t="s">
        <v>16</v>
      </c>
      <c r="C216" s="1">
        <v>788.0</v>
      </c>
      <c r="D216" s="1">
        <v>0.0</v>
      </c>
      <c r="E216" s="2"/>
      <c r="F216" s="1" t="s">
        <v>27</v>
      </c>
      <c r="G216" s="1" t="s">
        <v>19</v>
      </c>
      <c r="H216" s="1" t="s">
        <v>6697</v>
      </c>
      <c r="I216" s="1" t="s">
        <v>6698</v>
      </c>
      <c r="J216" s="1" t="s">
        <v>6698</v>
      </c>
      <c r="K216" s="2"/>
      <c r="L216" s="1">
        <v>0.0</v>
      </c>
      <c r="M216" s="1"/>
      <c r="N216" s="1">
        <v>15.233283333333333</v>
      </c>
      <c r="O216" s="1" t="s">
        <v>6168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1" t="s">
        <v>55</v>
      </c>
      <c r="B217" s="1" t="s">
        <v>16</v>
      </c>
      <c r="C217" s="1">
        <v>996.0</v>
      </c>
      <c r="D217" s="1">
        <v>0.0</v>
      </c>
      <c r="E217" s="1" t="s">
        <v>6699</v>
      </c>
      <c r="F217" s="1" t="s">
        <v>27</v>
      </c>
      <c r="G217" s="1" t="s">
        <v>19</v>
      </c>
      <c r="H217" s="1" t="s">
        <v>6700</v>
      </c>
      <c r="I217" s="1" t="s">
        <v>6701</v>
      </c>
      <c r="J217" s="1" t="s">
        <v>6701</v>
      </c>
      <c r="K217" s="2"/>
      <c r="L217" s="1">
        <v>-5.0</v>
      </c>
      <c r="M217" s="1"/>
      <c r="N217" s="1">
        <v>9.9384</v>
      </c>
      <c r="O217" s="1" t="s">
        <v>6168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1" t="s">
        <v>44</v>
      </c>
      <c r="B218" s="3" t="s">
        <v>16</v>
      </c>
      <c r="C218" s="1">
        <v>329.0</v>
      </c>
      <c r="D218" s="1">
        <v>0.0</v>
      </c>
      <c r="E218" s="1" t="s">
        <v>45</v>
      </c>
      <c r="F218" s="1" t="s">
        <v>27</v>
      </c>
      <c r="G218" s="1" t="s">
        <v>19</v>
      </c>
      <c r="H218" s="1" t="s">
        <v>6702</v>
      </c>
      <c r="I218" s="1" t="s">
        <v>6703</v>
      </c>
      <c r="J218" s="1" t="s">
        <v>6703</v>
      </c>
      <c r="K218" s="2"/>
      <c r="L218" s="1">
        <v>-3.0</v>
      </c>
      <c r="M218" s="1"/>
      <c r="N218" s="1">
        <v>11.74225</v>
      </c>
      <c r="O218" s="1" t="s">
        <v>6168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" t="s">
        <v>15</v>
      </c>
      <c r="B219" s="1" t="s">
        <v>16</v>
      </c>
      <c r="C219" s="1">
        <v>267.0</v>
      </c>
      <c r="D219" s="1">
        <v>62.0</v>
      </c>
      <c r="E219" s="2"/>
      <c r="F219" s="1" t="s">
        <v>39</v>
      </c>
      <c r="G219" s="1" t="s">
        <v>19</v>
      </c>
      <c r="H219" s="1" t="s">
        <v>6704</v>
      </c>
      <c r="I219" s="1" t="s">
        <v>6705</v>
      </c>
      <c r="J219" s="1" t="s">
        <v>6705</v>
      </c>
      <c r="K219" s="2"/>
      <c r="L219" s="1">
        <v>-4.0</v>
      </c>
      <c r="M219" s="1"/>
      <c r="N219" s="1">
        <v>14.143283333333333</v>
      </c>
      <c r="O219" s="1" t="s">
        <v>24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" t="s">
        <v>25</v>
      </c>
      <c r="B220" s="1" t="s">
        <v>16</v>
      </c>
      <c r="C220" s="1">
        <v>519.0</v>
      </c>
      <c r="D220" s="1">
        <v>0.0</v>
      </c>
      <c r="E220" s="2"/>
      <c r="F220" s="1" t="s">
        <v>27</v>
      </c>
      <c r="G220" s="1" t="s">
        <v>19</v>
      </c>
      <c r="H220" s="1" t="s">
        <v>6706</v>
      </c>
      <c r="I220" s="1" t="s">
        <v>6707</v>
      </c>
      <c r="J220" s="1" t="s">
        <v>6707</v>
      </c>
      <c r="K220" s="2"/>
      <c r="L220" s="1">
        <v>-5.0</v>
      </c>
      <c r="M220" s="1"/>
      <c r="N220" s="1">
        <v>9.3561</v>
      </c>
      <c r="O220" s="1" t="s">
        <v>6168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1" t="s">
        <v>44</v>
      </c>
      <c r="B221" s="1" t="s">
        <v>16</v>
      </c>
      <c r="C221" s="1">
        <v>299.0</v>
      </c>
      <c r="D221" s="1">
        <v>0.0</v>
      </c>
      <c r="E221" s="1" t="s">
        <v>45</v>
      </c>
      <c r="F221" s="1" t="s">
        <v>27</v>
      </c>
      <c r="G221" s="1" t="s">
        <v>19</v>
      </c>
      <c r="H221" s="1" t="s">
        <v>6708</v>
      </c>
      <c r="I221" s="1" t="s">
        <v>6709</v>
      </c>
      <c r="J221" s="1" t="s">
        <v>6709</v>
      </c>
      <c r="K221" s="2"/>
      <c r="L221" s="1">
        <v>1.0</v>
      </c>
      <c r="M221" s="1"/>
      <c r="N221" s="1">
        <v>16.268933333333333</v>
      </c>
      <c r="O221" s="1" t="s">
        <v>6168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1" t="s">
        <v>38</v>
      </c>
      <c r="B222" s="1" t="s">
        <v>16</v>
      </c>
      <c r="C222" s="1">
        <v>309.0</v>
      </c>
      <c r="D222" s="1">
        <v>0.0</v>
      </c>
      <c r="E222" s="2"/>
      <c r="F222" s="1" t="s">
        <v>39</v>
      </c>
      <c r="G222" s="1" t="s">
        <v>35</v>
      </c>
      <c r="H222" s="1" t="s">
        <v>6710</v>
      </c>
      <c r="I222" s="1" t="s">
        <v>6711</v>
      </c>
      <c r="J222" s="1" t="s">
        <v>6711</v>
      </c>
      <c r="K222" s="2"/>
      <c r="L222" s="1">
        <v>10.0</v>
      </c>
      <c r="M222" s="1"/>
      <c r="N222" s="1">
        <v>15.990733333333333</v>
      </c>
      <c r="O222" s="1" t="s">
        <v>43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1" t="s">
        <v>55</v>
      </c>
      <c r="B223" s="1" t="s">
        <v>16</v>
      </c>
      <c r="C223" s="1">
        <v>429.0</v>
      </c>
      <c r="D223" s="1">
        <v>0.0</v>
      </c>
      <c r="E223" s="1" t="s">
        <v>5819</v>
      </c>
      <c r="F223" s="1" t="s">
        <v>27</v>
      </c>
      <c r="G223" s="1" t="s">
        <v>19</v>
      </c>
      <c r="H223" s="1" t="s">
        <v>6712</v>
      </c>
      <c r="I223" s="1" t="s">
        <v>6713</v>
      </c>
      <c r="J223" s="1" t="s">
        <v>6713</v>
      </c>
      <c r="K223" s="2"/>
      <c r="L223" s="1">
        <v>0.0</v>
      </c>
      <c r="M223" s="1"/>
      <c r="N223" s="1">
        <v>15.190266666666666</v>
      </c>
      <c r="O223" s="1" t="s">
        <v>6168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" t="s">
        <v>55</v>
      </c>
      <c r="B224" s="3" t="s">
        <v>16</v>
      </c>
      <c r="C224" s="1">
        <v>264.0</v>
      </c>
      <c r="D224" s="1">
        <v>0.0</v>
      </c>
      <c r="E224" s="1" t="s">
        <v>99</v>
      </c>
      <c r="F224" s="1" t="s">
        <v>27</v>
      </c>
      <c r="G224" s="1" t="s">
        <v>19</v>
      </c>
      <c r="H224" s="1" t="s">
        <v>6714</v>
      </c>
      <c r="I224" s="1" t="s">
        <v>6715</v>
      </c>
      <c r="J224" s="1" t="s">
        <v>6715</v>
      </c>
      <c r="K224" s="2"/>
      <c r="L224" s="1">
        <v>1.0</v>
      </c>
      <c r="M224" s="1"/>
      <c r="N224" s="1">
        <v>16.281066666666668</v>
      </c>
      <c r="O224" s="1" t="s">
        <v>6168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1" t="s">
        <v>15</v>
      </c>
      <c r="B225" s="1" t="s">
        <v>16</v>
      </c>
      <c r="C225" s="1">
        <v>508.0</v>
      </c>
      <c r="D225" s="1">
        <v>0.0</v>
      </c>
      <c r="E225" s="1" t="s">
        <v>6276</v>
      </c>
      <c r="F225" s="1" t="s">
        <v>18</v>
      </c>
      <c r="G225" s="1" t="s">
        <v>19</v>
      </c>
      <c r="H225" s="1" t="s">
        <v>6716</v>
      </c>
      <c r="I225" s="1" t="s">
        <v>6717</v>
      </c>
      <c r="J225" s="1" t="s">
        <v>6718</v>
      </c>
      <c r="K225" s="1" t="s">
        <v>6719</v>
      </c>
      <c r="L225" s="1">
        <v>0.0</v>
      </c>
      <c r="M225" s="1">
        <v>0.00265</v>
      </c>
      <c r="N225" s="1">
        <v>21.96848333333333</v>
      </c>
      <c r="O225" s="1" t="s">
        <v>24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1" t="s">
        <v>25</v>
      </c>
      <c r="B226" s="1" t="s">
        <v>16</v>
      </c>
      <c r="C226" s="3">
        <v>858.0</v>
      </c>
      <c r="D226" s="1">
        <v>0.0</v>
      </c>
      <c r="E226" s="2"/>
      <c r="F226" s="1" t="s">
        <v>27</v>
      </c>
      <c r="G226" s="1" t="s">
        <v>19</v>
      </c>
      <c r="H226" s="1" t="s">
        <v>6720</v>
      </c>
      <c r="I226" s="1" t="s">
        <v>6721</v>
      </c>
      <c r="J226" s="1" t="s">
        <v>6721</v>
      </c>
      <c r="K226" s="2"/>
      <c r="L226" s="1">
        <v>9.0</v>
      </c>
      <c r="M226" s="1"/>
      <c r="N226" s="1">
        <v>24.512866666666667</v>
      </c>
      <c r="O226" s="1" t="s">
        <v>6168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1" t="s">
        <v>38</v>
      </c>
      <c r="B227" s="1" t="s">
        <v>16</v>
      </c>
      <c r="C227" s="1">
        <v>618.0</v>
      </c>
      <c r="D227" s="1">
        <v>0.0</v>
      </c>
      <c r="E227" s="2"/>
      <c r="F227" s="1" t="s">
        <v>39</v>
      </c>
      <c r="G227" s="1" t="s">
        <v>35</v>
      </c>
      <c r="H227" s="1" t="s">
        <v>6722</v>
      </c>
      <c r="I227" s="1" t="s">
        <v>6723</v>
      </c>
      <c r="J227" s="1" t="s">
        <v>6723</v>
      </c>
      <c r="K227" s="2"/>
      <c r="L227" s="1">
        <v>16.0</v>
      </c>
      <c r="M227" s="1"/>
      <c r="N227" s="1">
        <v>21.296966666666666</v>
      </c>
      <c r="O227" s="1" t="s">
        <v>43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" t="s">
        <v>15</v>
      </c>
      <c r="B228" s="1" t="s">
        <v>16</v>
      </c>
      <c r="C228" s="1">
        <v>468.0</v>
      </c>
      <c r="D228" s="1">
        <v>105.0</v>
      </c>
      <c r="E228" s="2"/>
      <c r="F228" s="1" t="s">
        <v>39</v>
      </c>
      <c r="G228" s="1" t="s">
        <v>19</v>
      </c>
      <c r="H228" s="1" t="s">
        <v>6724</v>
      </c>
      <c r="I228" s="1" t="s">
        <v>6725</v>
      </c>
      <c r="J228" s="1" t="s">
        <v>6725</v>
      </c>
      <c r="K228" s="2"/>
      <c r="L228" s="1">
        <v>-6.0</v>
      </c>
      <c r="M228" s="1"/>
      <c r="N228" s="1">
        <v>25.358366666666665</v>
      </c>
      <c r="O228" s="1" t="s">
        <v>24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" t="s">
        <v>25</v>
      </c>
      <c r="B229" s="1" t="s">
        <v>16</v>
      </c>
      <c r="C229" s="1">
        <v>329.0</v>
      </c>
      <c r="D229" s="1">
        <v>0.0</v>
      </c>
      <c r="E229" s="2"/>
      <c r="F229" s="1" t="s">
        <v>27</v>
      </c>
      <c r="G229" s="1" t="s">
        <v>35</v>
      </c>
      <c r="H229" s="1" t="s">
        <v>6726</v>
      </c>
      <c r="I229" s="1" t="s">
        <v>6727</v>
      </c>
      <c r="J229" s="1" t="s">
        <v>6727</v>
      </c>
      <c r="K229" s="2"/>
      <c r="L229" s="1">
        <v>-5.0</v>
      </c>
      <c r="M229" s="1"/>
      <c r="N229" s="1">
        <v>9.027066666666666</v>
      </c>
      <c r="O229" s="1" t="s">
        <v>6168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1" t="s">
        <v>38</v>
      </c>
      <c r="B230" s="1" t="s">
        <v>16</v>
      </c>
      <c r="C230" s="1">
        <v>20.0</v>
      </c>
      <c r="D230" s="1">
        <v>30.0</v>
      </c>
      <c r="E230" s="2"/>
      <c r="F230" s="1" t="s">
        <v>39</v>
      </c>
      <c r="G230" s="1" t="s">
        <v>35</v>
      </c>
      <c r="H230" s="1" t="s">
        <v>6728</v>
      </c>
      <c r="I230" s="1" t="s">
        <v>6729</v>
      </c>
      <c r="J230" s="1" t="s">
        <v>6729</v>
      </c>
      <c r="K230" s="2"/>
      <c r="L230" s="1">
        <v>-4.0</v>
      </c>
      <c r="M230" s="1"/>
      <c r="N230" s="1">
        <v>0.18116666666666667</v>
      </c>
      <c r="O230" s="1" t="s">
        <v>43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" t="s">
        <v>44</v>
      </c>
      <c r="B231" s="1" t="s">
        <v>16</v>
      </c>
      <c r="C231" s="1">
        <v>384.0</v>
      </c>
      <c r="D231" s="1">
        <v>0.0</v>
      </c>
      <c r="E231" s="1" t="s">
        <v>45</v>
      </c>
      <c r="F231" s="1" t="s">
        <v>27</v>
      </c>
      <c r="G231" s="1" t="s">
        <v>19</v>
      </c>
      <c r="H231" s="1" t="s">
        <v>6730</v>
      </c>
      <c r="I231" s="1" t="s">
        <v>6731</v>
      </c>
      <c r="J231" s="1" t="s">
        <v>6731</v>
      </c>
      <c r="K231" s="2"/>
      <c r="L231" s="1">
        <v>-6.0</v>
      </c>
      <c r="M231" s="1"/>
      <c r="N231" s="1">
        <v>8.64565</v>
      </c>
      <c r="O231" s="1" t="s">
        <v>6168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1" t="s">
        <v>15</v>
      </c>
      <c r="B232" s="1" t="s">
        <v>16</v>
      </c>
      <c r="C232" s="1">
        <v>320.0</v>
      </c>
      <c r="D232" s="1">
        <v>0.0</v>
      </c>
      <c r="E232" s="1" t="s">
        <v>6276</v>
      </c>
      <c r="F232" s="1" t="s">
        <v>18</v>
      </c>
      <c r="G232" s="1" t="s">
        <v>19</v>
      </c>
      <c r="H232" s="1" t="s">
        <v>6732</v>
      </c>
      <c r="I232" s="1" t="s">
        <v>6733</v>
      </c>
      <c r="J232" s="1" t="s">
        <v>6734</v>
      </c>
      <c r="K232" s="1" t="s">
        <v>6735</v>
      </c>
      <c r="L232" s="1">
        <v>-3.0</v>
      </c>
      <c r="M232" s="1">
        <v>0.00225</v>
      </c>
      <c r="N232" s="1">
        <v>36.18228333333333</v>
      </c>
      <c r="O232" s="1" t="s">
        <v>24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1" t="s">
        <v>44</v>
      </c>
      <c r="B233" s="1" t="s">
        <v>16</v>
      </c>
      <c r="C233" s="1">
        <v>1013.0</v>
      </c>
      <c r="D233" s="1">
        <v>0.0</v>
      </c>
      <c r="E233" s="1" t="s">
        <v>45</v>
      </c>
      <c r="F233" s="1" t="s">
        <v>27</v>
      </c>
      <c r="G233" s="1" t="s">
        <v>19</v>
      </c>
      <c r="H233" s="1" t="s">
        <v>6736</v>
      </c>
      <c r="I233" s="1" t="s">
        <v>6737</v>
      </c>
      <c r="J233" s="1" t="s">
        <v>6737</v>
      </c>
      <c r="K233" s="2"/>
      <c r="L233" s="1">
        <v>-1.0</v>
      </c>
      <c r="M233" s="1"/>
      <c r="N233" s="1">
        <v>13.681416666666667</v>
      </c>
      <c r="O233" s="1" t="s">
        <v>6168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1" t="s">
        <v>25</v>
      </c>
      <c r="B234" s="1" t="s">
        <v>16</v>
      </c>
      <c r="C234" s="1">
        <v>346.0</v>
      </c>
      <c r="D234" s="1">
        <v>0.0</v>
      </c>
      <c r="E234" s="2"/>
      <c r="F234" s="1" t="s">
        <v>27</v>
      </c>
      <c r="G234" s="1" t="s">
        <v>35</v>
      </c>
      <c r="H234" s="1" t="s">
        <v>6738</v>
      </c>
      <c r="I234" s="1" t="s">
        <v>6739</v>
      </c>
      <c r="J234" s="1" t="s">
        <v>6739</v>
      </c>
      <c r="K234" s="2"/>
      <c r="L234" s="1">
        <v>-4.0</v>
      </c>
      <c r="M234" s="1"/>
      <c r="N234" s="1">
        <v>10.486316666666667</v>
      </c>
      <c r="O234" s="1" t="s">
        <v>6168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1" t="s">
        <v>44</v>
      </c>
      <c r="B235" s="1" t="s">
        <v>16</v>
      </c>
      <c r="C235" s="1">
        <v>329.0</v>
      </c>
      <c r="D235" s="1">
        <v>0.0</v>
      </c>
      <c r="E235" s="1" t="s">
        <v>45</v>
      </c>
      <c r="F235" s="1" t="s">
        <v>27</v>
      </c>
      <c r="G235" s="1" t="s">
        <v>19</v>
      </c>
      <c r="H235" s="1" t="s">
        <v>6740</v>
      </c>
      <c r="I235" s="1" t="s">
        <v>6741</v>
      </c>
      <c r="J235" s="1" t="s">
        <v>6741</v>
      </c>
      <c r="K235" s="2"/>
      <c r="L235" s="1">
        <v>-3.0</v>
      </c>
      <c r="M235" s="1"/>
      <c r="N235" s="1">
        <v>11.53395</v>
      </c>
      <c r="O235" s="1" t="s">
        <v>6168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1" t="s">
        <v>44</v>
      </c>
      <c r="B236" s="1" t="s">
        <v>16</v>
      </c>
      <c r="C236" s="1">
        <v>264.0</v>
      </c>
      <c r="D236" s="1">
        <v>0.0</v>
      </c>
      <c r="E236" s="1" t="s">
        <v>45</v>
      </c>
      <c r="F236" s="1" t="s">
        <v>27</v>
      </c>
      <c r="G236" s="1" t="s">
        <v>19</v>
      </c>
      <c r="H236" s="1" t="s">
        <v>6742</v>
      </c>
      <c r="I236" s="1" t="s">
        <v>6743</v>
      </c>
      <c r="J236" s="1" t="s">
        <v>6743</v>
      </c>
      <c r="K236" s="2"/>
      <c r="L236" s="1">
        <v>-4.0</v>
      </c>
      <c r="M236" s="1"/>
      <c r="N236" s="1">
        <v>10.32255</v>
      </c>
      <c r="O236" s="1" t="s">
        <v>6168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1" t="s">
        <v>44</v>
      </c>
      <c r="B237" s="1" t="s">
        <v>16</v>
      </c>
      <c r="C237" s="1">
        <v>856.0</v>
      </c>
      <c r="D237" s="1">
        <v>0.0</v>
      </c>
      <c r="E237" s="1" t="s">
        <v>45</v>
      </c>
      <c r="F237" s="1" t="s">
        <v>27</v>
      </c>
      <c r="G237" s="1" t="s">
        <v>19</v>
      </c>
      <c r="H237" s="1" t="s">
        <v>6744</v>
      </c>
      <c r="I237" s="1" t="s">
        <v>6745</v>
      </c>
      <c r="J237" s="1" t="s">
        <v>6745</v>
      </c>
      <c r="K237" s="2"/>
      <c r="L237" s="1">
        <v>1.0</v>
      </c>
      <c r="M237" s="1"/>
      <c r="N237" s="1">
        <v>16.562083333333334</v>
      </c>
      <c r="O237" s="1" t="s">
        <v>6168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1" t="s">
        <v>25</v>
      </c>
      <c r="B238" s="1" t="s">
        <v>16</v>
      </c>
      <c r="C238" s="1">
        <v>321.0</v>
      </c>
      <c r="D238" s="1">
        <v>0.0</v>
      </c>
      <c r="E238" s="2"/>
      <c r="F238" s="1" t="s">
        <v>27</v>
      </c>
      <c r="G238" s="1" t="s">
        <v>19</v>
      </c>
      <c r="H238" s="1" t="s">
        <v>6746</v>
      </c>
      <c r="I238" s="1" t="s">
        <v>6747</v>
      </c>
      <c r="J238" s="1" t="s">
        <v>6747</v>
      </c>
      <c r="K238" s="2"/>
      <c r="L238" s="1">
        <v>-3.0</v>
      </c>
      <c r="M238" s="1"/>
      <c r="N238" s="1">
        <v>11.982266666666666</v>
      </c>
      <c r="O238" s="1" t="s">
        <v>6168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1" t="s">
        <v>15</v>
      </c>
      <c r="B239" s="1" t="s">
        <v>16</v>
      </c>
      <c r="C239" s="1">
        <v>553.0</v>
      </c>
      <c r="D239" s="1">
        <v>0.0</v>
      </c>
      <c r="E239" s="1" t="s">
        <v>6276</v>
      </c>
      <c r="F239" s="1" t="s">
        <v>18</v>
      </c>
      <c r="G239" s="1" t="s">
        <v>19</v>
      </c>
      <c r="H239" s="1" t="s">
        <v>6748</v>
      </c>
      <c r="I239" s="1" t="s">
        <v>6749</v>
      </c>
      <c r="J239" s="1" t="s">
        <v>6750</v>
      </c>
      <c r="K239" s="1" t="s">
        <v>6751</v>
      </c>
      <c r="L239" s="1">
        <v>3.0</v>
      </c>
      <c r="M239" s="1">
        <v>0.0017166666666666667</v>
      </c>
      <c r="N239" s="1">
        <v>17.322</v>
      </c>
      <c r="O239" s="1" t="s">
        <v>24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" t="s">
        <v>15</v>
      </c>
      <c r="B240" s="1" t="s">
        <v>16</v>
      </c>
      <c r="C240" s="1">
        <v>514.0</v>
      </c>
      <c r="D240" s="1">
        <v>113.0</v>
      </c>
      <c r="E240" s="2"/>
      <c r="F240" s="1" t="s">
        <v>39</v>
      </c>
      <c r="G240" s="1" t="s">
        <v>19</v>
      </c>
      <c r="H240" s="1" t="s">
        <v>6752</v>
      </c>
      <c r="I240" s="1" t="s">
        <v>6753</v>
      </c>
      <c r="J240" s="1" t="s">
        <v>6753</v>
      </c>
      <c r="K240" s="2"/>
      <c r="L240" s="1">
        <v>-10.0</v>
      </c>
      <c r="M240" s="1"/>
      <c r="N240" s="1">
        <v>7.6828666666666665</v>
      </c>
      <c r="O240" s="1" t="s">
        <v>24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1" t="s">
        <v>15</v>
      </c>
      <c r="B241" s="1" t="s">
        <v>16</v>
      </c>
      <c r="C241" s="1">
        <v>555.0</v>
      </c>
      <c r="D241" s="1">
        <v>0.0</v>
      </c>
      <c r="E241" s="1" t="s">
        <v>6276</v>
      </c>
      <c r="F241" s="1" t="s">
        <v>18</v>
      </c>
      <c r="G241" s="1" t="s">
        <v>19</v>
      </c>
      <c r="H241" s="1" t="s">
        <v>6754</v>
      </c>
      <c r="I241" s="1" t="s">
        <v>6755</v>
      </c>
      <c r="J241" s="1" t="s">
        <v>6756</v>
      </c>
      <c r="K241" s="1" t="s">
        <v>6757</v>
      </c>
      <c r="L241" s="1">
        <v>-2.0</v>
      </c>
      <c r="M241" s="1">
        <v>0.0021</v>
      </c>
      <c r="N241" s="1">
        <v>13.858016666666666</v>
      </c>
      <c r="O241" s="1" t="s">
        <v>24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1" t="s">
        <v>15</v>
      </c>
      <c r="B242" s="1" t="s">
        <v>16</v>
      </c>
      <c r="C242" s="1">
        <v>663.0</v>
      </c>
      <c r="D242" s="1">
        <v>0.0</v>
      </c>
      <c r="E242" s="1" t="s">
        <v>6276</v>
      </c>
      <c r="F242" s="1" t="s">
        <v>18</v>
      </c>
      <c r="G242" s="1" t="s">
        <v>19</v>
      </c>
      <c r="H242" s="1" t="s">
        <v>6758</v>
      </c>
      <c r="I242" s="1" t="s">
        <v>6759</v>
      </c>
      <c r="J242" s="1" t="s">
        <v>6760</v>
      </c>
      <c r="K242" s="1" t="s">
        <v>6761</v>
      </c>
      <c r="L242" s="1">
        <v>0.0</v>
      </c>
      <c r="M242" s="1">
        <v>0.0025666666666666667</v>
      </c>
      <c r="N242" s="1">
        <v>15.3326</v>
      </c>
      <c r="O242" s="1" t="s">
        <v>24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1" t="s">
        <v>25</v>
      </c>
      <c r="B243" s="1" t="s">
        <v>16</v>
      </c>
      <c r="C243" s="1">
        <v>643.0</v>
      </c>
      <c r="D243" s="1">
        <v>0.0</v>
      </c>
      <c r="E243" s="2"/>
      <c r="F243" s="1" t="s">
        <v>27</v>
      </c>
      <c r="G243" s="1" t="s">
        <v>19</v>
      </c>
      <c r="H243" s="1" t="s">
        <v>6762</v>
      </c>
      <c r="I243" s="1" t="s">
        <v>6763</v>
      </c>
      <c r="J243" s="1" t="s">
        <v>6763</v>
      </c>
      <c r="K243" s="2"/>
      <c r="L243" s="1">
        <v>-3.0</v>
      </c>
      <c r="M243" s="1"/>
      <c r="N243" s="1">
        <v>11.297083333333333</v>
      </c>
      <c r="O243" s="1" t="s">
        <v>6168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1" t="s">
        <v>15</v>
      </c>
      <c r="B244" s="1" t="s">
        <v>16</v>
      </c>
      <c r="C244" s="1">
        <v>326.0</v>
      </c>
      <c r="D244" s="1">
        <v>0.0</v>
      </c>
      <c r="E244" s="1" t="s">
        <v>6276</v>
      </c>
      <c r="F244" s="1" t="s">
        <v>18</v>
      </c>
      <c r="G244" s="1" t="s">
        <v>19</v>
      </c>
      <c r="H244" s="1" t="s">
        <v>6764</v>
      </c>
      <c r="I244" s="1" t="s">
        <v>6765</v>
      </c>
      <c r="J244" s="1" t="s">
        <v>6766</v>
      </c>
      <c r="K244" s="1" t="s">
        <v>6767</v>
      </c>
      <c r="L244" s="1">
        <v>4.0</v>
      </c>
      <c r="M244" s="1">
        <v>0.0021333333333333334</v>
      </c>
      <c r="N244" s="1">
        <v>39.636583333333334</v>
      </c>
      <c r="O244" s="1" t="s">
        <v>24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" t="s">
        <v>25</v>
      </c>
      <c r="B245" s="1" t="s">
        <v>16</v>
      </c>
      <c r="C245" s="1">
        <v>329.0</v>
      </c>
      <c r="D245" s="1">
        <v>0.0</v>
      </c>
      <c r="E245" s="2"/>
      <c r="F245" s="1" t="s">
        <v>27</v>
      </c>
      <c r="G245" s="1" t="s">
        <v>19</v>
      </c>
      <c r="H245" s="1" t="s">
        <v>6768</v>
      </c>
      <c r="I245" s="1" t="s">
        <v>6769</v>
      </c>
      <c r="J245" s="1" t="s">
        <v>6769</v>
      </c>
      <c r="K245" s="2"/>
      <c r="L245" s="1">
        <v>-3.0</v>
      </c>
      <c r="M245" s="1"/>
      <c r="N245" s="1">
        <v>11.411433333333333</v>
      </c>
      <c r="O245" s="1" t="s">
        <v>6168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1" t="s">
        <v>44</v>
      </c>
      <c r="B246" s="1" t="s">
        <v>16</v>
      </c>
      <c r="C246" s="1">
        <v>578.0</v>
      </c>
      <c r="D246" s="1">
        <v>0.0</v>
      </c>
      <c r="E246" s="1" t="s">
        <v>45</v>
      </c>
      <c r="F246" s="1" t="s">
        <v>27</v>
      </c>
      <c r="G246" s="1" t="s">
        <v>19</v>
      </c>
      <c r="H246" s="1" t="s">
        <v>6770</v>
      </c>
      <c r="I246" s="1" t="s">
        <v>6771</v>
      </c>
      <c r="J246" s="1" t="s">
        <v>6771</v>
      </c>
      <c r="K246" s="2"/>
      <c r="L246" s="1">
        <v>-2.0</v>
      </c>
      <c r="M246" s="1"/>
      <c r="N246" s="1">
        <v>12.585633333333334</v>
      </c>
      <c r="O246" s="1" t="s">
        <v>6168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1" t="s">
        <v>38</v>
      </c>
      <c r="B247" s="1" t="s">
        <v>16</v>
      </c>
      <c r="C247" s="1">
        <v>309.0</v>
      </c>
      <c r="D247" s="1">
        <v>0.0</v>
      </c>
      <c r="E247" s="2"/>
      <c r="F247" s="1" t="s">
        <v>39</v>
      </c>
      <c r="G247" s="1" t="s">
        <v>35</v>
      </c>
      <c r="H247" s="1" t="s">
        <v>6772</v>
      </c>
      <c r="I247" s="1" t="s">
        <v>6773</v>
      </c>
      <c r="J247" s="1" t="s">
        <v>6773</v>
      </c>
      <c r="K247" s="2"/>
      <c r="L247" s="1">
        <v>3.0</v>
      </c>
      <c r="M247" s="1"/>
      <c r="N247" s="1">
        <v>8.687566666666667</v>
      </c>
      <c r="O247" s="1" t="s">
        <v>43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" t="s">
        <v>44</v>
      </c>
      <c r="B248" s="1" t="s">
        <v>16</v>
      </c>
      <c r="C248" s="1">
        <v>368.0</v>
      </c>
      <c r="D248" s="1">
        <v>0.0</v>
      </c>
      <c r="E248" s="1" t="s">
        <v>45</v>
      </c>
      <c r="F248" s="1" t="s">
        <v>27</v>
      </c>
      <c r="G248" s="1" t="s">
        <v>19</v>
      </c>
      <c r="H248" s="1" t="s">
        <v>6774</v>
      </c>
      <c r="I248" s="1" t="s">
        <v>6775</v>
      </c>
      <c r="J248" s="1" t="s">
        <v>6775</v>
      </c>
      <c r="K248" s="2"/>
      <c r="L248" s="1">
        <v>1.0</v>
      </c>
      <c r="M248" s="1"/>
      <c r="N248" s="1">
        <v>16.425816666666666</v>
      </c>
      <c r="O248" s="1" t="s">
        <v>6168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1" t="s">
        <v>44</v>
      </c>
      <c r="B249" s="1" t="s">
        <v>16</v>
      </c>
      <c r="C249" s="1">
        <v>458.0</v>
      </c>
      <c r="D249" s="1">
        <v>0.0</v>
      </c>
      <c r="E249" s="1" t="s">
        <v>45</v>
      </c>
      <c r="F249" s="1" t="s">
        <v>27</v>
      </c>
      <c r="G249" s="1" t="s">
        <v>19</v>
      </c>
      <c r="H249" s="1" t="s">
        <v>6776</v>
      </c>
      <c r="I249" s="1" t="s">
        <v>6777</v>
      </c>
      <c r="J249" s="1" t="s">
        <v>6777</v>
      </c>
      <c r="K249" s="2"/>
      <c r="L249" s="1">
        <v>-5.0</v>
      </c>
      <c r="M249" s="1"/>
      <c r="N249" s="1">
        <v>9.2418</v>
      </c>
      <c r="O249" s="1" t="s">
        <v>6168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" t="s">
        <v>44</v>
      </c>
      <c r="B250" s="1" t="s">
        <v>16</v>
      </c>
      <c r="C250" s="1">
        <v>264.0</v>
      </c>
      <c r="D250" s="1">
        <v>0.0</v>
      </c>
      <c r="E250" s="1" t="s">
        <v>45</v>
      </c>
      <c r="F250" s="1" t="s">
        <v>27</v>
      </c>
      <c r="G250" s="1" t="s">
        <v>19</v>
      </c>
      <c r="H250" s="1" t="s">
        <v>6778</v>
      </c>
      <c r="I250" s="1" t="s">
        <v>6779</v>
      </c>
      <c r="J250" s="1" t="s">
        <v>6779</v>
      </c>
      <c r="K250" s="2"/>
      <c r="L250" s="1">
        <v>-7.0</v>
      </c>
      <c r="M250" s="1"/>
      <c r="N250" s="1">
        <v>7.728266666666666</v>
      </c>
      <c r="O250" s="1" t="s">
        <v>6168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1" t="s">
        <v>15</v>
      </c>
      <c r="B251" s="1" t="s">
        <v>16</v>
      </c>
      <c r="C251" s="1">
        <v>498.0</v>
      </c>
      <c r="D251" s="1">
        <v>0.0</v>
      </c>
      <c r="E251" s="1" t="s">
        <v>6276</v>
      </c>
      <c r="F251" s="1" t="s">
        <v>18</v>
      </c>
      <c r="G251" s="1" t="s">
        <v>19</v>
      </c>
      <c r="H251" s="1" t="s">
        <v>6780</v>
      </c>
      <c r="I251" s="1" t="s">
        <v>6781</v>
      </c>
      <c r="J251" s="1" t="s">
        <v>6782</v>
      </c>
      <c r="K251" s="1" t="s">
        <v>6783</v>
      </c>
      <c r="L251" s="1">
        <v>-4.0</v>
      </c>
      <c r="M251" s="1">
        <v>0.00215</v>
      </c>
      <c r="N251" s="1">
        <v>13.3788</v>
      </c>
      <c r="O251" s="1" t="s">
        <v>24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" t="s">
        <v>25</v>
      </c>
      <c r="B252" s="1" t="s">
        <v>16</v>
      </c>
      <c r="C252" s="1">
        <v>264.0</v>
      </c>
      <c r="D252" s="1">
        <v>0.0</v>
      </c>
      <c r="E252" s="2"/>
      <c r="F252" s="1" t="s">
        <v>27</v>
      </c>
      <c r="G252" s="1" t="s">
        <v>19</v>
      </c>
      <c r="H252" s="1" t="s">
        <v>6784</v>
      </c>
      <c r="I252" s="1" t="s">
        <v>6785</v>
      </c>
      <c r="J252" s="1" t="s">
        <v>6785</v>
      </c>
      <c r="K252" s="2"/>
      <c r="L252" s="1">
        <v>2.0</v>
      </c>
      <c r="M252" s="1"/>
      <c r="N252" s="1">
        <v>17.28965</v>
      </c>
      <c r="O252" s="1" t="s">
        <v>6168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" t="s">
        <v>15</v>
      </c>
      <c r="B253" s="1" t="s">
        <v>16</v>
      </c>
      <c r="C253" s="1">
        <v>618.0</v>
      </c>
      <c r="D253" s="1">
        <v>0.0</v>
      </c>
      <c r="E253" s="1" t="s">
        <v>6276</v>
      </c>
      <c r="F253" s="1" t="s">
        <v>18</v>
      </c>
      <c r="G253" s="1" t="s">
        <v>19</v>
      </c>
      <c r="H253" s="1" t="s">
        <v>6786</v>
      </c>
      <c r="I253" s="1" t="s">
        <v>6787</v>
      </c>
      <c r="J253" s="1" t="s">
        <v>6788</v>
      </c>
      <c r="K253" s="1" t="s">
        <v>6789</v>
      </c>
      <c r="L253" s="1">
        <v>0.0</v>
      </c>
      <c r="M253" s="1">
        <v>0.007083333333333333</v>
      </c>
      <c r="N253" s="1">
        <v>13.8734</v>
      </c>
      <c r="O253" s="1" t="s">
        <v>24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1" t="s">
        <v>38</v>
      </c>
      <c r="B254" s="1" t="s">
        <v>16</v>
      </c>
      <c r="C254" s="1">
        <v>20.0</v>
      </c>
      <c r="D254" s="1">
        <v>30.0</v>
      </c>
      <c r="E254" s="2"/>
      <c r="F254" s="1" t="s">
        <v>39</v>
      </c>
      <c r="G254" s="1" t="s">
        <v>35</v>
      </c>
      <c r="H254" s="1" t="s">
        <v>6790</v>
      </c>
      <c r="I254" s="1" t="s">
        <v>6791</v>
      </c>
      <c r="J254" s="1" t="s">
        <v>6791</v>
      </c>
      <c r="K254" s="2"/>
      <c r="L254" s="1">
        <v>-3.0</v>
      </c>
      <c r="M254" s="1"/>
      <c r="N254" s="1">
        <v>1.11455</v>
      </c>
      <c r="O254" s="1" t="s">
        <v>43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1" t="s">
        <v>55</v>
      </c>
      <c r="B255" s="1" t="s">
        <v>16</v>
      </c>
      <c r="C255" s="3">
        <v>329.0</v>
      </c>
      <c r="D255" s="1">
        <v>0.0</v>
      </c>
      <c r="E255" s="1" t="s">
        <v>6699</v>
      </c>
      <c r="F255" s="1" t="s">
        <v>27</v>
      </c>
      <c r="G255" s="1" t="s">
        <v>19</v>
      </c>
      <c r="H255" s="1" t="s">
        <v>6792</v>
      </c>
      <c r="I255" s="1" t="s">
        <v>6793</v>
      </c>
      <c r="J255" s="1" t="s">
        <v>6793</v>
      </c>
      <c r="K255" s="2"/>
      <c r="L255" s="1">
        <v>-2.0</v>
      </c>
      <c r="M255" s="1"/>
      <c r="N255" s="1">
        <v>12.339533333333334</v>
      </c>
      <c r="O255" s="1" t="s">
        <v>6168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1" t="s">
        <v>55</v>
      </c>
      <c r="B256" s="1" t="s">
        <v>16</v>
      </c>
      <c r="C256" s="1">
        <v>364.0</v>
      </c>
      <c r="D256" s="1">
        <v>0.0</v>
      </c>
      <c r="E256" s="1" t="s">
        <v>6794</v>
      </c>
      <c r="F256" s="1" t="s">
        <v>27</v>
      </c>
      <c r="G256" s="1" t="s">
        <v>19</v>
      </c>
      <c r="H256" s="1" t="s">
        <v>6795</v>
      </c>
      <c r="I256" s="1" t="s">
        <v>6796</v>
      </c>
      <c r="J256" s="1" t="s">
        <v>6796</v>
      </c>
      <c r="K256" s="2"/>
      <c r="L256" s="1">
        <v>-7.0</v>
      </c>
      <c r="M256" s="1"/>
      <c r="N256" s="1">
        <v>7.341916666666667</v>
      </c>
      <c r="O256" s="1" t="s">
        <v>6168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1" t="s">
        <v>38</v>
      </c>
      <c r="B257" s="1" t="s">
        <v>16</v>
      </c>
      <c r="C257" s="3">
        <v>249.0</v>
      </c>
      <c r="D257" s="1">
        <v>0.0</v>
      </c>
      <c r="E257" s="2"/>
      <c r="F257" s="1" t="s">
        <v>39</v>
      </c>
      <c r="G257" s="1" t="s">
        <v>35</v>
      </c>
      <c r="H257" s="1" t="s">
        <v>6797</v>
      </c>
      <c r="I257" s="1" t="s">
        <v>6798</v>
      </c>
      <c r="J257" s="1" t="s">
        <v>6798</v>
      </c>
      <c r="K257" s="2"/>
      <c r="L257" s="1">
        <v>-4.0</v>
      </c>
      <c r="M257" s="1"/>
      <c r="N257" s="1">
        <v>0.04</v>
      </c>
      <c r="O257" s="1" t="s">
        <v>43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1" t="s">
        <v>25</v>
      </c>
      <c r="B258" s="1" t="s">
        <v>16</v>
      </c>
      <c r="C258" s="1">
        <v>399.0</v>
      </c>
      <c r="D258" s="1">
        <v>0.0</v>
      </c>
      <c r="E258" s="2"/>
      <c r="F258" s="1" t="s">
        <v>27</v>
      </c>
      <c r="G258" s="1" t="s">
        <v>19</v>
      </c>
      <c r="H258" s="1" t="s">
        <v>6799</v>
      </c>
      <c r="I258" s="1" t="s">
        <v>6800</v>
      </c>
      <c r="J258" s="1" t="s">
        <v>6800</v>
      </c>
      <c r="K258" s="2"/>
      <c r="L258" s="1">
        <v>-1.0</v>
      </c>
      <c r="M258" s="1"/>
      <c r="N258" s="1">
        <v>13.260266666666666</v>
      </c>
      <c r="O258" s="1" t="s">
        <v>6168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1" t="s">
        <v>25</v>
      </c>
      <c r="B259" s="1" t="s">
        <v>16</v>
      </c>
      <c r="C259" s="1">
        <v>329.0</v>
      </c>
      <c r="D259" s="1">
        <v>0.0</v>
      </c>
      <c r="E259" s="2"/>
      <c r="F259" s="1" t="s">
        <v>27</v>
      </c>
      <c r="G259" s="1" t="s">
        <v>19</v>
      </c>
      <c r="H259" s="1" t="s">
        <v>6801</v>
      </c>
      <c r="I259" s="1" t="s">
        <v>6802</v>
      </c>
      <c r="J259" s="1" t="s">
        <v>6802</v>
      </c>
      <c r="K259" s="2"/>
      <c r="L259" s="1">
        <v>-6.0</v>
      </c>
      <c r="M259" s="1"/>
      <c r="N259" s="1">
        <v>8.1021</v>
      </c>
      <c r="O259" s="1" t="s">
        <v>6168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" t="s">
        <v>25</v>
      </c>
      <c r="B260" s="1" t="s">
        <v>16</v>
      </c>
      <c r="C260" s="1">
        <v>457.0</v>
      </c>
      <c r="D260" s="1">
        <v>0.0</v>
      </c>
      <c r="E260" s="2"/>
      <c r="F260" s="1" t="s">
        <v>27</v>
      </c>
      <c r="G260" s="1" t="s">
        <v>35</v>
      </c>
      <c r="H260" s="1" t="s">
        <v>6803</v>
      </c>
      <c r="I260" s="1" t="s">
        <v>6804</v>
      </c>
      <c r="J260" s="1" t="s">
        <v>6804</v>
      </c>
      <c r="K260" s="2"/>
      <c r="L260" s="1">
        <v>-4.0</v>
      </c>
      <c r="M260" s="1"/>
      <c r="N260" s="1">
        <v>10.44225</v>
      </c>
      <c r="O260" s="1" t="s">
        <v>6168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" t="s">
        <v>25</v>
      </c>
      <c r="B261" s="1" t="s">
        <v>16</v>
      </c>
      <c r="C261" s="1">
        <v>264.0</v>
      </c>
      <c r="D261" s="1">
        <v>0.0</v>
      </c>
      <c r="E261" s="2"/>
      <c r="F261" s="1" t="s">
        <v>27</v>
      </c>
      <c r="G261" s="1" t="s">
        <v>19</v>
      </c>
      <c r="H261" s="1" t="s">
        <v>6805</v>
      </c>
      <c r="I261" s="1" t="s">
        <v>6806</v>
      </c>
      <c r="J261" s="1" t="s">
        <v>6806</v>
      </c>
      <c r="K261" s="2"/>
      <c r="L261" s="1">
        <v>-7.0</v>
      </c>
      <c r="M261" s="1"/>
      <c r="N261" s="1">
        <v>7.57515</v>
      </c>
      <c r="O261" s="1" t="s">
        <v>6168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1" t="s">
        <v>55</v>
      </c>
      <c r="B262" s="1" t="s">
        <v>16</v>
      </c>
      <c r="C262" s="1">
        <v>658.0</v>
      </c>
      <c r="D262" s="1">
        <v>0.0</v>
      </c>
      <c r="E262" s="1" t="s">
        <v>149</v>
      </c>
      <c r="F262" s="1" t="s">
        <v>27</v>
      </c>
      <c r="G262" s="1" t="s">
        <v>19</v>
      </c>
      <c r="H262" s="1" t="s">
        <v>6807</v>
      </c>
      <c r="I262" s="1" t="s">
        <v>6808</v>
      </c>
      <c r="J262" s="1" t="s">
        <v>6808</v>
      </c>
      <c r="K262" s="2"/>
      <c r="L262" s="1">
        <v>-5.0</v>
      </c>
      <c r="M262" s="1"/>
      <c r="N262" s="1">
        <v>9.491416666666666</v>
      </c>
      <c r="O262" s="1" t="s">
        <v>6168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1" t="s">
        <v>44</v>
      </c>
      <c r="B263" s="1" t="s">
        <v>16</v>
      </c>
      <c r="C263" s="1">
        <v>264.0</v>
      </c>
      <c r="D263" s="1">
        <v>0.0</v>
      </c>
      <c r="E263" s="1" t="s">
        <v>45</v>
      </c>
      <c r="F263" s="1" t="s">
        <v>27</v>
      </c>
      <c r="G263" s="1" t="s">
        <v>19</v>
      </c>
      <c r="H263" s="1" t="s">
        <v>6809</v>
      </c>
      <c r="I263" s="1" t="s">
        <v>6810</v>
      </c>
      <c r="J263" s="1" t="s">
        <v>6810</v>
      </c>
      <c r="K263" s="2"/>
      <c r="L263" s="1">
        <v>-3.0</v>
      </c>
      <c r="M263" s="1"/>
      <c r="N263" s="1">
        <v>11.555666666666667</v>
      </c>
      <c r="O263" s="1" t="s">
        <v>6168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" t="s">
        <v>25</v>
      </c>
      <c r="B264" s="1" t="s">
        <v>16</v>
      </c>
      <c r="C264" s="3">
        <v>657.0</v>
      </c>
      <c r="D264" s="1">
        <v>0.0</v>
      </c>
      <c r="E264" s="2"/>
      <c r="F264" s="1" t="s">
        <v>27</v>
      </c>
      <c r="G264" s="1" t="s">
        <v>19</v>
      </c>
      <c r="H264" s="1" t="s">
        <v>6811</v>
      </c>
      <c r="I264" s="1" t="s">
        <v>6812</v>
      </c>
      <c r="J264" s="1" t="s">
        <v>6812</v>
      </c>
      <c r="K264" s="2"/>
      <c r="L264" s="1">
        <v>2.0</v>
      </c>
      <c r="M264" s="1"/>
      <c r="N264" s="1">
        <v>17.535816666666665</v>
      </c>
      <c r="O264" s="1" t="s">
        <v>6168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1" t="s">
        <v>25</v>
      </c>
      <c r="B265" s="1" t="s">
        <v>16</v>
      </c>
      <c r="C265" s="1">
        <v>329.0</v>
      </c>
      <c r="D265" s="1">
        <v>0.0</v>
      </c>
      <c r="E265" s="2"/>
      <c r="F265" s="1" t="s">
        <v>27</v>
      </c>
      <c r="G265" s="1" t="s">
        <v>19</v>
      </c>
      <c r="H265" s="1" t="s">
        <v>6813</v>
      </c>
      <c r="I265" s="1" t="s">
        <v>6814</v>
      </c>
      <c r="J265" s="1" t="s">
        <v>6814</v>
      </c>
      <c r="K265" s="2"/>
      <c r="L265" s="1">
        <v>-2.0</v>
      </c>
      <c r="M265" s="1"/>
      <c r="N265" s="1">
        <v>12.14265</v>
      </c>
      <c r="O265" s="1" t="s">
        <v>6168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1" t="s">
        <v>44</v>
      </c>
      <c r="B266" s="1" t="s">
        <v>16</v>
      </c>
      <c r="C266" s="3">
        <v>528.0</v>
      </c>
      <c r="D266" s="1">
        <v>0.0</v>
      </c>
      <c r="E266" s="1" t="s">
        <v>45</v>
      </c>
      <c r="F266" s="1" t="s">
        <v>27</v>
      </c>
      <c r="G266" s="1" t="s">
        <v>19</v>
      </c>
      <c r="H266" s="1" t="s">
        <v>6815</v>
      </c>
      <c r="I266" s="1" t="s">
        <v>6816</v>
      </c>
      <c r="J266" s="1" t="s">
        <v>6816</v>
      </c>
      <c r="K266" s="2"/>
      <c r="L266" s="1">
        <v>0.0</v>
      </c>
      <c r="M266" s="1"/>
      <c r="N266" s="1">
        <v>14.419833333333333</v>
      </c>
      <c r="O266" s="1" t="s">
        <v>6168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" t="s">
        <v>55</v>
      </c>
      <c r="B267" s="1" t="s">
        <v>16</v>
      </c>
      <c r="C267" s="1">
        <v>329.0</v>
      </c>
      <c r="D267" s="1">
        <v>0.0</v>
      </c>
      <c r="E267" s="1" t="s">
        <v>879</v>
      </c>
      <c r="F267" s="1" t="s">
        <v>27</v>
      </c>
      <c r="G267" s="1" t="s">
        <v>19</v>
      </c>
      <c r="H267" s="1" t="s">
        <v>6817</v>
      </c>
      <c r="I267" s="1" t="s">
        <v>6818</v>
      </c>
      <c r="J267" s="1" t="s">
        <v>6818</v>
      </c>
      <c r="K267" s="2"/>
      <c r="L267" s="1">
        <v>1.0</v>
      </c>
      <c r="M267" s="1"/>
      <c r="N267" s="1">
        <v>16.308366666666668</v>
      </c>
      <c r="O267" s="1" t="s">
        <v>6168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" t="s">
        <v>25</v>
      </c>
      <c r="B268" s="1" t="s">
        <v>16</v>
      </c>
      <c r="C268" s="1">
        <v>394.0</v>
      </c>
      <c r="D268" s="1">
        <v>0.0</v>
      </c>
      <c r="E268" s="2"/>
      <c r="F268" s="1" t="s">
        <v>27</v>
      </c>
      <c r="G268" s="1" t="s">
        <v>19</v>
      </c>
      <c r="H268" s="1" t="s">
        <v>6819</v>
      </c>
      <c r="I268" s="1" t="s">
        <v>6820</v>
      </c>
      <c r="J268" s="1" t="s">
        <v>6820</v>
      </c>
      <c r="K268" s="2"/>
      <c r="L268" s="1">
        <v>1.0</v>
      </c>
      <c r="M268" s="1"/>
      <c r="N268" s="1">
        <v>16.283733333333334</v>
      </c>
      <c r="O268" s="1" t="s">
        <v>6168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" t="s">
        <v>55</v>
      </c>
      <c r="B269" s="1" t="s">
        <v>16</v>
      </c>
      <c r="C269" s="3">
        <v>493.0</v>
      </c>
      <c r="D269" s="1">
        <v>0.0</v>
      </c>
      <c r="E269" s="1" t="s">
        <v>6235</v>
      </c>
      <c r="F269" s="1" t="s">
        <v>27</v>
      </c>
      <c r="G269" s="1" t="s">
        <v>19</v>
      </c>
      <c r="H269" s="1" t="s">
        <v>6821</v>
      </c>
      <c r="I269" s="1" t="s">
        <v>6822</v>
      </c>
      <c r="J269" s="1" t="s">
        <v>6822</v>
      </c>
      <c r="K269" s="2"/>
      <c r="L269" s="1">
        <v>-1.0</v>
      </c>
      <c r="M269" s="1"/>
      <c r="N269" s="1">
        <v>13.476433333333333</v>
      </c>
      <c r="O269" s="1" t="s">
        <v>6168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1" t="s">
        <v>25</v>
      </c>
      <c r="B270" s="1" t="s">
        <v>16</v>
      </c>
      <c r="C270" s="1">
        <v>329.0</v>
      </c>
      <c r="D270" s="1">
        <v>0.0</v>
      </c>
      <c r="E270" s="2"/>
      <c r="F270" s="1" t="s">
        <v>27</v>
      </c>
      <c r="G270" s="1" t="s">
        <v>35</v>
      </c>
      <c r="H270" s="1" t="s">
        <v>6823</v>
      </c>
      <c r="I270" s="1" t="s">
        <v>6824</v>
      </c>
      <c r="J270" s="1" t="s">
        <v>6824</v>
      </c>
      <c r="K270" s="2"/>
      <c r="L270" s="1">
        <v>-5.0</v>
      </c>
      <c r="M270" s="1"/>
      <c r="N270" s="1">
        <v>9.93745</v>
      </c>
      <c r="O270" s="1" t="s">
        <v>6168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1" t="s">
        <v>44</v>
      </c>
      <c r="B271" s="1" t="s">
        <v>16</v>
      </c>
      <c r="C271" s="1">
        <v>324.0</v>
      </c>
      <c r="D271" s="1">
        <v>0.0</v>
      </c>
      <c r="E271" s="1" t="s">
        <v>45</v>
      </c>
      <c r="F271" s="1" t="s">
        <v>27</v>
      </c>
      <c r="G271" s="1" t="s">
        <v>19</v>
      </c>
      <c r="H271" s="1" t="s">
        <v>6825</v>
      </c>
      <c r="I271" s="1" t="s">
        <v>6826</v>
      </c>
      <c r="J271" s="1" t="s">
        <v>6826</v>
      </c>
      <c r="K271" s="2"/>
      <c r="L271" s="1">
        <v>1.0</v>
      </c>
      <c r="M271" s="1"/>
      <c r="N271" s="1">
        <v>16.830333333333332</v>
      </c>
      <c r="O271" s="1" t="s">
        <v>6168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1" t="s">
        <v>25</v>
      </c>
      <c r="B272" s="1" t="s">
        <v>867</v>
      </c>
      <c r="C272" s="3">
        <v>379.0</v>
      </c>
      <c r="D272" s="1">
        <v>0.0</v>
      </c>
      <c r="E272" s="2"/>
      <c r="F272" s="1" t="s">
        <v>27</v>
      </c>
      <c r="G272" s="1" t="s">
        <v>19</v>
      </c>
      <c r="H272" s="1" t="s">
        <v>6827</v>
      </c>
      <c r="I272" s="1" t="s">
        <v>6828</v>
      </c>
      <c r="J272" s="1" t="s">
        <v>6828</v>
      </c>
      <c r="K272" s="2"/>
      <c r="L272" s="1">
        <v>-6.0</v>
      </c>
      <c r="M272" s="1"/>
      <c r="N272" s="1">
        <v>8.35055</v>
      </c>
      <c r="O272" s="1" t="s">
        <v>6168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1" t="s">
        <v>25</v>
      </c>
      <c r="B273" s="1" t="s">
        <v>16</v>
      </c>
      <c r="C273" s="1">
        <v>264.0</v>
      </c>
      <c r="D273" s="1">
        <v>0.0</v>
      </c>
      <c r="E273" s="2"/>
      <c r="F273" s="1" t="s">
        <v>27</v>
      </c>
      <c r="G273" s="1" t="s">
        <v>35</v>
      </c>
      <c r="H273" s="1" t="s">
        <v>6829</v>
      </c>
      <c r="I273" s="1" t="s">
        <v>6830</v>
      </c>
      <c r="J273" s="1" t="s">
        <v>6830</v>
      </c>
      <c r="K273" s="2"/>
      <c r="L273" s="1">
        <v>-6.0</v>
      </c>
      <c r="M273" s="1"/>
      <c r="N273" s="1">
        <v>8.176483333333334</v>
      </c>
      <c r="O273" s="1" t="s">
        <v>6168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1" t="s">
        <v>44</v>
      </c>
      <c r="B274" s="1" t="s">
        <v>16</v>
      </c>
      <c r="C274" s="1">
        <v>321.0</v>
      </c>
      <c r="D274" s="1">
        <v>0.0</v>
      </c>
      <c r="E274" s="1" t="s">
        <v>45</v>
      </c>
      <c r="F274" s="1" t="s">
        <v>27</v>
      </c>
      <c r="G274" s="1" t="s">
        <v>19</v>
      </c>
      <c r="H274" s="1" t="s">
        <v>6831</v>
      </c>
      <c r="I274" s="1" t="s">
        <v>6832</v>
      </c>
      <c r="J274" s="1" t="s">
        <v>6832</v>
      </c>
      <c r="K274" s="2"/>
      <c r="L274" s="1">
        <v>0.0</v>
      </c>
      <c r="M274" s="1"/>
      <c r="N274" s="1">
        <v>14.212066666666667</v>
      </c>
      <c r="O274" s="1" t="s">
        <v>6168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1" t="s">
        <v>55</v>
      </c>
      <c r="B275" s="1" t="s">
        <v>16</v>
      </c>
      <c r="C275" s="1">
        <v>329.0</v>
      </c>
      <c r="D275" s="1">
        <v>0.0</v>
      </c>
      <c r="E275" s="1" t="s">
        <v>6833</v>
      </c>
      <c r="F275" s="1" t="s">
        <v>27</v>
      </c>
      <c r="G275" s="1" t="s">
        <v>19</v>
      </c>
      <c r="H275" s="1" t="s">
        <v>6834</v>
      </c>
      <c r="I275" s="1" t="s">
        <v>6835</v>
      </c>
      <c r="J275" s="1" t="s">
        <v>6835</v>
      </c>
      <c r="K275" s="2"/>
      <c r="L275" s="1">
        <v>-5.0</v>
      </c>
      <c r="M275" s="1"/>
      <c r="N275" s="1">
        <v>9.51135</v>
      </c>
      <c r="O275" s="1" t="s">
        <v>6168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1" t="s">
        <v>15</v>
      </c>
      <c r="B276" s="1" t="s">
        <v>16</v>
      </c>
      <c r="C276" s="3">
        <v>309.0</v>
      </c>
      <c r="D276" s="1">
        <v>0.0</v>
      </c>
      <c r="E276" s="1" t="s">
        <v>6172</v>
      </c>
      <c r="F276" s="1" t="s">
        <v>18</v>
      </c>
      <c r="G276" s="1" t="s">
        <v>19</v>
      </c>
      <c r="H276" s="1" t="s">
        <v>6836</v>
      </c>
      <c r="I276" s="1" t="s">
        <v>6837</v>
      </c>
      <c r="J276" s="1" t="s">
        <v>6838</v>
      </c>
      <c r="K276" s="1" t="s">
        <v>6839</v>
      </c>
      <c r="L276" s="1">
        <v>-11.0</v>
      </c>
      <c r="M276" s="1">
        <v>0.0025833333333333333</v>
      </c>
      <c r="N276" s="1">
        <v>9.7871</v>
      </c>
      <c r="O276" s="1" t="s">
        <v>24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1" t="s">
        <v>38</v>
      </c>
      <c r="B277" s="1" t="s">
        <v>16</v>
      </c>
      <c r="C277" s="3">
        <v>309.0</v>
      </c>
      <c r="D277" s="1">
        <v>0.0</v>
      </c>
      <c r="E277" s="2"/>
      <c r="F277" s="1" t="s">
        <v>39</v>
      </c>
      <c r="G277" s="1" t="s">
        <v>35</v>
      </c>
      <c r="H277" s="1" t="s">
        <v>6840</v>
      </c>
      <c r="I277" s="1" t="s">
        <v>6841</v>
      </c>
      <c r="J277" s="1" t="s">
        <v>6841</v>
      </c>
      <c r="K277" s="2"/>
      <c r="L277" s="1">
        <v>4.0</v>
      </c>
      <c r="M277" s="1"/>
      <c r="N277" s="1">
        <v>9.484316666666667</v>
      </c>
      <c r="O277" s="1" t="s">
        <v>43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1" t="s">
        <v>55</v>
      </c>
      <c r="B278" s="1" t="s">
        <v>16</v>
      </c>
      <c r="C278" s="3">
        <v>593.0</v>
      </c>
      <c r="D278" s="1">
        <v>0.0</v>
      </c>
      <c r="E278" s="1" t="s">
        <v>6842</v>
      </c>
      <c r="F278" s="1" t="s">
        <v>27</v>
      </c>
      <c r="G278" s="1" t="s">
        <v>19</v>
      </c>
      <c r="H278" s="1" t="s">
        <v>6843</v>
      </c>
      <c r="I278" s="1" t="s">
        <v>6844</v>
      </c>
      <c r="J278" s="1" t="s">
        <v>6844</v>
      </c>
      <c r="K278" s="2"/>
      <c r="L278" s="1">
        <v>0.0</v>
      </c>
      <c r="M278" s="1"/>
      <c r="N278" s="1">
        <v>15.811233333333334</v>
      </c>
      <c r="O278" s="1" t="s">
        <v>6168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1" t="s">
        <v>44</v>
      </c>
      <c r="B279" s="1" t="s">
        <v>16</v>
      </c>
      <c r="C279" s="3">
        <v>264.0</v>
      </c>
      <c r="D279" s="1">
        <v>0.0</v>
      </c>
      <c r="E279" s="1" t="s">
        <v>45</v>
      </c>
      <c r="F279" s="1" t="s">
        <v>27</v>
      </c>
      <c r="G279" s="1" t="s">
        <v>19</v>
      </c>
      <c r="H279" s="1" t="s">
        <v>6845</v>
      </c>
      <c r="I279" s="1" t="s">
        <v>6846</v>
      </c>
      <c r="J279" s="1" t="s">
        <v>6846</v>
      </c>
      <c r="K279" s="2"/>
      <c r="L279" s="1">
        <v>-3.0</v>
      </c>
      <c r="M279" s="1"/>
      <c r="N279" s="1">
        <v>11.1285</v>
      </c>
      <c r="O279" s="1" t="s">
        <v>6168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" t="s">
        <v>55</v>
      </c>
      <c r="B280" s="1" t="s">
        <v>16</v>
      </c>
      <c r="C280" s="1">
        <v>528.0</v>
      </c>
      <c r="D280" s="1">
        <v>0.0</v>
      </c>
      <c r="E280" s="1" t="s">
        <v>6833</v>
      </c>
      <c r="F280" s="1" t="s">
        <v>27</v>
      </c>
      <c r="G280" s="1" t="s">
        <v>19</v>
      </c>
      <c r="H280" s="1" t="s">
        <v>6847</v>
      </c>
      <c r="I280" s="1" t="s">
        <v>6848</v>
      </c>
      <c r="J280" s="1" t="s">
        <v>6848</v>
      </c>
      <c r="K280" s="2"/>
      <c r="L280" s="1">
        <v>-6.0</v>
      </c>
      <c r="M280" s="1"/>
      <c r="N280" s="1">
        <v>8.210383333333333</v>
      </c>
      <c r="O280" s="1" t="s">
        <v>6168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1" t="s">
        <v>44</v>
      </c>
      <c r="B281" s="1" t="s">
        <v>16</v>
      </c>
      <c r="C281" s="3">
        <v>329.0</v>
      </c>
      <c r="D281" s="1">
        <v>0.0</v>
      </c>
      <c r="E281" s="1" t="s">
        <v>45</v>
      </c>
      <c r="F281" s="1" t="s">
        <v>27</v>
      </c>
      <c r="G281" s="1" t="s">
        <v>19</v>
      </c>
      <c r="H281" s="1" t="s">
        <v>6849</v>
      </c>
      <c r="I281" s="1" t="s">
        <v>6850</v>
      </c>
      <c r="J281" s="1" t="s">
        <v>6850</v>
      </c>
      <c r="K281" s="2"/>
      <c r="L281" s="1">
        <v>-8.0</v>
      </c>
      <c r="M281" s="1"/>
      <c r="N281" s="1">
        <v>6.599066666666666</v>
      </c>
      <c r="O281" s="1" t="s">
        <v>6168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1" t="s">
        <v>25</v>
      </c>
      <c r="B282" s="1" t="s">
        <v>16</v>
      </c>
      <c r="C282" s="3">
        <v>289.0</v>
      </c>
      <c r="D282" s="1">
        <v>0.0</v>
      </c>
      <c r="E282" s="2"/>
      <c r="F282" s="1" t="s">
        <v>27</v>
      </c>
      <c r="G282" s="1" t="s">
        <v>19</v>
      </c>
      <c r="H282" s="1" t="s">
        <v>6851</v>
      </c>
      <c r="I282" s="1" t="s">
        <v>6852</v>
      </c>
      <c r="J282" s="1" t="s">
        <v>6852</v>
      </c>
      <c r="K282" s="2"/>
      <c r="L282" s="1">
        <v>-7.0</v>
      </c>
      <c r="M282" s="1"/>
      <c r="N282" s="1">
        <v>7.722033333333333</v>
      </c>
      <c r="O282" s="1" t="s">
        <v>6168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" t="s">
        <v>44</v>
      </c>
      <c r="B283" s="1" t="s">
        <v>16</v>
      </c>
      <c r="C283" s="1">
        <v>379.0</v>
      </c>
      <c r="D283" s="1">
        <v>0.0</v>
      </c>
      <c r="E283" s="1" t="s">
        <v>45</v>
      </c>
      <c r="F283" s="1" t="s">
        <v>27</v>
      </c>
      <c r="G283" s="1" t="s">
        <v>19</v>
      </c>
      <c r="H283" s="1" t="s">
        <v>6853</v>
      </c>
      <c r="I283" s="1" t="s">
        <v>6854</v>
      </c>
      <c r="J283" s="1" t="s">
        <v>6854</v>
      </c>
      <c r="K283" s="2"/>
      <c r="L283" s="1">
        <v>-2.0</v>
      </c>
      <c r="M283" s="1"/>
      <c r="N283" s="1">
        <v>12.531316666666667</v>
      </c>
      <c r="O283" s="1" t="s">
        <v>6168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1" t="s">
        <v>15</v>
      </c>
      <c r="B284" s="1" t="s">
        <v>16</v>
      </c>
      <c r="C284" s="1">
        <v>438.0</v>
      </c>
      <c r="D284" s="1">
        <v>110.0</v>
      </c>
      <c r="E284" s="2"/>
      <c r="F284" s="1" t="s">
        <v>39</v>
      </c>
      <c r="G284" s="1" t="s">
        <v>19</v>
      </c>
      <c r="H284" s="1" t="s">
        <v>6855</v>
      </c>
      <c r="I284" s="1" t="s">
        <v>6856</v>
      </c>
      <c r="J284" s="1" t="s">
        <v>6856</v>
      </c>
      <c r="K284" s="2"/>
      <c r="L284" s="1">
        <v>-8.0</v>
      </c>
      <c r="M284" s="1"/>
      <c r="N284" s="1">
        <v>10.860566666666667</v>
      </c>
      <c r="O284" s="1" t="s">
        <v>24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1" t="s">
        <v>44</v>
      </c>
      <c r="B285" s="1" t="s">
        <v>16</v>
      </c>
      <c r="C285" s="1">
        <v>264.0</v>
      </c>
      <c r="D285" s="1">
        <v>0.0</v>
      </c>
      <c r="E285" s="1" t="s">
        <v>45</v>
      </c>
      <c r="F285" s="1" t="s">
        <v>27</v>
      </c>
      <c r="G285" s="1" t="s">
        <v>19</v>
      </c>
      <c r="H285" s="1" t="s">
        <v>6857</v>
      </c>
      <c r="I285" s="1" t="s">
        <v>6858</v>
      </c>
      <c r="J285" s="1" t="s">
        <v>6858</v>
      </c>
      <c r="K285" s="2"/>
      <c r="L285" s="1">
        <v>-7.0</v>
      </c>
      <c r="M285" s="1"/>
      <c r="N285" s="1">
        <v>7.11305</v>
      </c>
      <c r="O285" s="1" t="s">
        <v>6168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1" t="s">
        <v>25</v>
      </c>
      <c r="B286" s="1" t="s">
        <v>16</v>
      </c>
      <c r="C286" s="1">
        <v>394.0</v>
      </c>
      <c r="D286" s="1">
        <v>0.0</v>
      </c>
      <c r="E286" s="2"/>
      <c r="F286" s="1" t="s">
        <v>27</v>
      </c>
      <c r="G286" s="1" t="s">
        <v>19</v>
      </c>
      <c r="H286" s="1" t="s">
        <v>6859</v>
      </c>
      <c r="I286" s="1" t="s">
        <v>6860</v>
      </c>
      <c r="J286" s="1" t="s">
        <v>6860</v>
      </c>
      <c r="K286" s="2"/>
      <c r="L286" s="1">
        <v>-2.0</v>
      </c>
      <c r="M286" s="1"/>
      <c r="N286" s="1">
        <v>12.587883333333334</v>
      </c>
      <c r="O286" s="1" t="s">
        <v>6168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1" t="s">
        <v>25</v>
      </c>
      <c r="B287" s="1" t="s">
        <v>16</v>
      </c>
      <c r="C287" s="3">
        <v>289.0</v>
      </c>
      <c r="D287" s="1">
        <v>0.0</v>
      </c>
      <c r="E287" s="2"/>
      <c r="F287" s="1" t="s">
        <v>27</v>
      </c>
      <c r="G287" s="1" t="s">
        <v>19</v>
      </c>
      <c r="H287" s="1" t="s">
        <v>6861</v>
      </c>
      <c r="I287" s="1" t="s">
        <v>6862</v>
      </c>
      <c r="J287" s="1" t="s">
        <v>6862</v>
      </c>
      <c r="K287" s="2"/>
      <c r="L287" s="1">
        <v>-7.0</v>
      </c>
      <c r="M287" s="1"/>
      <c r="N287" s="1">
        <v>7.322533333333333</v>
      </c>
      <c r="O287" s="1" t="s">
        <v>6168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1" t="s">
        <v>25</v>
      </c>
      <c r="B288" s="1" t="s">
        <v>16</v>
      </c>
      <c r="C288" s="1">
        <v>404.0</v>
      </c>
      <c r="D288" s="1">
        <v>0.0</v>
      </c>
      <c r="E288" s="2"/>
      <c r="F288" s="1" t="s">
        <v>27</v>
      </c>
      <c r="G288" s="1" t="s">
        <v>19</v>
      </c>
      <c r="H288" s="1" t="s">
        <v>6863</v>
      </c>
      <c r="I288" s="1" t="s">
        <v>6864</v>
      </c>
      <c r="J288" s="1" t="s">
        <v>6864</v>
      </c>
      <c r="K288" s="2"/>
      <c r="L288" s="1">
        <v>-1.0</v>
      </c>
      <c r="M288" s="1"/>
      <c r="N288" s="1">
        <v>13.54855</v>
      </c>
      <c r="O288" s="1" t="s">
        <v>6168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1" t="s">
        <v>25</v>
      </c>
      <c r="B289" s="1" t="s">
        <v>16</v>
      </c>
      <c r="C289" s="1">
        <v>658.0</v>
      </c>
      <c r="D289" s="1">
        <v>0.0</v>
      </c>
      <c r="E289" s="2"/>
      <c r="F289" s="1" t="s">
        <v>27</v>
      </c>
      <c r="G289" s="1" t="s">
        <v>19</v>
      </c>
      <c r="H289" s="1" t="s">
        <v>6865</v>
      </c>
      <c r="I289" s="1" t="s">
        <v>6866</v>
      </c>
      <c r="J289" s="1" t="s">
        <v>6866</v>
      </c>
      <c r="K289" s="2"/>
      <c r="L289" s="1">
        <v>-4.0</v>
      </c>
      <c r="M289" s="1"/>
      <c r="N289" s="1">
        <v>10.117166666666666</v>
      </c>
      <c r="O289" s="1" t="s">
        <v>6168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1" t="s">
        <v>15</v>
      </c>
      <c r="B290" s="1" t="s">
        <v>16</v>
      </c>
      <c r="C290" s="1">
        <v>309.0</v>
      </c>
      <c r="D290" s="1">
        <v>0.0</v>
      </c>
      <c r="E290" s="1" t="s">
        <v>6172</v>
      </c>
      <c r="F290" s="1" t="s">
        <v>18</v>
      </c>
      <c r="G290" s="1" t="s">
        <v>19</v>
      </c>
      <c r="H290" s="1" t="s">
        <v>6867</v>
      </c>
      <c r="I290" s="1" t="s">
        <v>6868</v>
      </c>
      <c r="J290" s="1" t="s">
        <v>6869</v>
      </c>
      <c r="K290" s="1" t="s">
        <v>6870</v>
      </c>
      <c r="L290" s="1">
        <v>-7.0</v>
      </c>
      <c r="M290" s="1">
        <v>0.00195</v>
      </c>
      <c r="N290" s="1">
        <v>16.410166666666665</v>
      </c>
      <c r="O290" s="1" t="s">
        <v>24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1" t="s">
        <v>15</v>
      </c>
      <c r="B291" s="1" t="s">
        <v>16</v>
      </c>
      <c r="C291" s="3">
        <v>546.0</v>
      </c>
      <c r="D291" s="1">
        <v>137.0</v>
      </c>
      <c r="E291" s="2"/>
      <c r="F291" s="1" t="s">
        <v>39</v>
      </c>
      <c r="G291" s="1" t="s">
        <v>35</v>
      </c>
      <c r="H291" s="1" t="s">
        <v>6871</v>
      </c>
      <c r="I291" s="1" t="s">
        <v>6872</v>
      </c>
      <c r="J291" s="1" t="s">
        <v>6872</v>
      </c>
      <c r="K291" s="2"/>
      <c r="L291" s="1">
        <v>-12.0</v>
      </c>
      <c r="M291" s="1"/>
      <c r="N291" s="1">
        <v>7.180616666666666</v>
      </c>
      <c r="O291" s="1" t="s">
        <v>24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1" t="s">
        <v>44</v>
      </c>
      <c r="B292" s="1" t="s">
        <v>16</v>
      </c>
      <c r="C292" s="1">
        <v>284.0</v>
      </c>
      <c r="D292" s="1">
        <v>0.0</v>
      </c>
      <c r="E292" s="1" t="s">
        <v>45</v>
      </c>
      <c r="F292" s="1" t="s">
        <v>27</v>
      </c>
      <c r="G292" s="1" t="s">
        <v>19</v>
      </c>
      <c r="H292" s="1" t="s">
        <v>6873</v>
      </c>
      <c r="I292" s="1" t="s">
        <v>6874</v>
      </c>
      <c r="J292" s="1" t="s">
        <v>6874</v>
      </c>
      <c r="K292" s="2"/>
      <c r="L292" s="1">
        <v>-2.0</v>
      </c>
      <c r="M292" s="1"/>
      <c r="N292" s="1">
        <v>12.030633333333334</v>
      </c>
      <c r="O292" s="1" t="s">
        <v>6168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1" t="s">
        <v>15</v>
      </c>
      <c r="B293" s="1" t="s">
        <v>867</v>
      </c>
      <c r="C293" s="1">
        <v>546.0</v>
      </c>
      <c r="D293" s="1">
        <v>137.0</v>
      </c>
      <c r="E293" s="2"/>
      <c r="F293" s="1" t="s">
        <v>39</v>
      </c>
      <c r="G293" s="1" t="s">
        <v>35</v>
      </c>
      <c r="H293" s="1" t="s">
        <v>6875</v>
      </c>
      <c r="I293" s="2"/>
      <c r="J293" s="2"/>
      <c r="K293" s="2"/>
      <c r="L293" s="1">
        <v>0.0</v>
      </c>
      <c r="M293" s="1"/>
      <c r="N293" s="2"/>
      <c r="O293" s="1" t="s">
        <v>24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1" t="s">
        <v>25</v>
      </c>
      <c r="B294" s="1" t="s">
        <v>16</v>
      </c>
      <c r="C294" s="1">
        <v>433.0</v>
      </c>
      <c r="D294" s="1">
        <v>0.0</v>
      </c>
      <c r="E294" s="2"/>
      <c r="F294" s="1" t="s">
        <v>27</v>
      </c>
      <c r="G294" s="1" t="s">
        <v>19</v>
      </c>
      <c r="H294" s="1" t="s">
        <v>6876</v>
      </c>
      <c r="I294" s="1" t="s">
        <v>6877</v>
      </c>
      <c r="J294" s="1" t="s">
        <v>6877</v>
      </c>
      <c r="K294" s="2"/>
      <c r="L294" s="1">
        <v>-6.0</v>
      </c>
      <c r="M294" s="1"/>
      <c r="N294" s="1">
        <v>8.619983333333334</v>
      </c>
      <c r="O294" s="1" t="s">
        <v>6168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1" t="s">
        <v>44</v>
      </c>
      <c r="B295" s="1" t="s">
        <v>16</v>
      </c>
      <c r="C295" s="3">
        <v>264.0</v>
      </c>
      <c r="D295" s="1">
        <v>0.0</v>
      </c>
      <c r="E295" s="1" t="s">
        <v>45</v>
      </c>
      <c r="F295" s="1" t="s">
        <v>27</v>
      </c>
      <c r="G295" s="1" t="s">
        <v>19</v>
      </c>
      <c r="H295" s="1" t="s">
        <v>6878</v>
      </c>
      <c r="I295" s="1" t="s">
        <v>6879</v>
      </c>
      <c r="J295" s="1" t="s">
        <v>6879</v>
      </c>
      <c r="K295" s="2"/>
      <c r="L295" s="1">
        <v>-5.0</v>
      </c>
      <c r="M295" s="1"/>
      <c r="N295" s="1">
        <v>9.077016666666667</v>
      </c>
      <c r="O295" s="1" t="s">
        <v>6168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1" t="s">
        <v>38</v>
      </c>
      <c r="B296" s="1" t="s">
        <v>16</v>
      </c>
      <c r="C296" s="1">
        <v>249.0</v>
      </c>
      <c r="D296" s="1">
        <v>0.0</v>
      </c>
      <c r="E296" s="2"/>
      <c r="F296" s="1" t="s">
        <v>39</v>
      </c>
      <c r="G296" s="1" t="s">
        <v>35</v>
      </c>
      <c r="H296" s="1" t="s">
        <v>6880</v>
      </c>
      <c r="I296" s="1" t="s">
        <v>6881</v>
      </c>
      <c r="J296" s="1" t="s">
        <v>6881</v>
      </c>
      <c r="K296" s="2"/>
      <c r="L296" s="1">
        <v>-2.0</v>
      </c>
      <c r="M296" s="1"/>
      <c r="N296" s="1">
        <v>2.28685</v>
      </c>
      <c r="O296" s="1" t="s">
        <v>43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1" t="s">
        <v>55</v>
      </c>
      <c r="B297" s="1" t="s">
        <v>16</v>
      </c>
      <c r="C297" s="1">
        <v>329.0</v>
      </c>
      <c r="D297" s="1">
        <v>0.0</v>
      </c>
      <c r="E297" s="1" t="s">
        <v>6882</v>
      </c>
      <c r="F297" s="1" t="s">
        <v>27</v>
      </c>
      <c r="G297" s="1" t="s">
        <v>19</v>
      </c>
      <c r="H297" s="1" t="s">
        <v>6883</v>
      </c>
      <c r="I297" s="1" t="s">
        <v>6884</v>
      </c>
      <c r="J297" s="1" t="s">
        <v>6884</v>
      </c>
      <c r="K297" s="2"/>
      <c r="L297" s="1">
        <v>0.0</v>
      </c>
      <c r="M297" s="1"/>
      <c r="N297" s="1">
        <v>15.396283333333333</v>
      </c>
      <c r="O297" s="1" t="s">
        <v>6168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1" t="s">
        <v>55</v>
      </c>
      <c r="B298" s="1" t="s">
        <v>16</v>
      </c>
      <c r="C298" s="3">
        <v>727.0</v>
      </c>
      <c r="D298" s="1">
        <v>0.0</v>
      </c>
      <c r="E298" s="1" t="s">
        <v>6885</v>
      </c>
      <c r="F298" s="1" t="s">
        <v>27</v>
      </c>
      <c r="G298" s="1" t="s">
        <v>19</v>
      </c>
      <c r="H298" s="1" t="s">
        <v>6886</v>
      </c>
      <c r="I298" s="1" t="s">
        <v>6887</v>
      </c>
      <c r="J298" s="1" t="s">
        <v>6887</v>
      </c>
      <c r="K298" s="2"/>
      <c r="L298" s="1">
        <v>1.0</v>
      </c>
      <c r="M298" s="1"/>
      <c r="N298" s="1">
        <v>16.885433333333335</v>
      </c>
      <c r="O298" s="1" t="s">
        <v>6168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1" t="s">
        <v>44</v>
      </c>
      <c r="B299" s="1" t="s">
        <v>16</v>
      </c>
      <c r="C299" s="1">
        <v>329.0</v>
      </c>
      <c r="D299" s="1">
        <v>0.0</v>
      </c>
      <c r="E299" s="1" t="s">
        <v>45</v>
      </c>
      <c r="F299" s="1" t="s">
        <v>27</v>
      </c>
      <c r="G299" s="1" t="s">
        <v>19</v>
      </c>
      <c r="H299" s="1" t="s">
        <v>6888</v>
      </c>
      <c r="I299" s="1" t="s">
        <v>6889</v>
      </c>
      <c r="J299" s="1" t="s">
        <v>6889</v>
      </c>
      <c r="K299" s="2"/>
      <c r="L299" s="1">
        <v>-7.0</v>
      </c>
      <c r="M299" s="1"/>
      <c r="N299" s="1">
        <v>7.450966666666667</v>
      </c>
      <c r="O299" s="1" t="s">
        <v>6168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1" t="s">
        <v>15</v>
      </c>
      <c r="B300" s="1" t="s">
        <v>16</v>
      </c>
      <c r="C300" s="1">
        <v>267.0</v>
      </c>
      <c r="D300" s="1">
        <v>62.0</v>
      </c>
      <c r="E300" s="2"/>
      <c r="F300" s="1" t="s">
        <v>39</v>
      </c>
      <c r="G300" s="1" t="s">
        <v>19</v>
      </c>
      <c r="H300" s="1" t="s">
        <v>6890</v>
      </c>
      <c r="I300" s="1" t="s">
        <v>6891</v>
      </c>
      <c r="J300" s="1" t="s">
        <v>6891</v>
      </c>
      <c r="K300" s="2"/>
      <c r="L300" s="1">
        <v>-10.0</v>
      </c>
      <c r="M300" s="1"/>
      <c r="N300" s="1">
        <v>8.205916666666667</v>
      </c>
      <c r="O300" s="1" t="s">
        <v>24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1" t="s">
        <v>15</v>
      </c>
      <c r="B301" s="1" t="s">
        <v>16</v>
      </c>
      <c r="C301" s="1">
        <v>768.0</v>
      </c>
      <c r="D301" s="1">
        <v>0.0</v>
      </c>
      <c r="E301" s="1" t="s">
        <v>6222</v>
      </c>
      <c r="F301" s="1" t="s">
        <v>18</v>
      </c>
      <c r="G301" s="1" t="s">
        <v>19</v>
      </c>
      <c r="H301" s="1" t="s">
        <v>6892</v>
      </c>
      <c r="I301" s="1" t="s">
        <v>6893</v>
      </c>
      <c r="J301" s="1" t="s">
        <v>6894</v>
      </c>
      <c r="K301" s="1" t="s">
        <v>6895</v>
      </c>
      <c r="L301" s="1">
        <v>-16.0</v>
      </c>
      <c r="M301" s="1">
        <v>0.0024333333333333334</v>
      </c>
      <c r="N301" s="1">
        <v>10.769266666666667</v>
      </c>
      <c r="O301" s="1" t="s">
        <v>24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1" t="s">
        <v>55</v>
      </c>
      <c r="B302" s="1" t="s">
        <v>16</v>
      </c>
      <c r="C302" s="1">
        <v>1017.0</v>
      </c>
      <c r="D302" s="1">
        <v>0.0</v>
      </c>
      <c r="E302" s="1" t="s">
        <v>6882</v>
      </c>
      <c r="F302" s="1" t="s">
        <v>27</v>
      </c>
      <c r="G302" s="1" t="s">
        <v>19</v>
      </c>
      <c r="H302" s="1" t="s">
        <v>6896</v>
      </c>
      <c r="I302" s="1" t="s">
        <v>6897</v>
      </c>
      <c r="J302" s="1" t="s">
        <v>6897</v>
      </c>
      <c r="K302" s="2"/>
      <c r="L302" s="1">
        <v>0.0</v>
      </c>
      <c r="M302" s="1"/>
      <c r="N302" s="1">
        <v>15.091833333333334</v>
      </c>
      <c r="O302" s="1" t="s">
        <v>6168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1" t="s">
        <v>44</v>
      </c>
      <c r="B303" s="1" t="s">
        <v>16</v>
      </c>
      <c r="C303" s="1">
        <v>595.0</v>
      </c>
      <c r="D303" s="1">
        <v>0.0</v>
      </c>
      <c r="E303" s="1" t="s">
        <v>45</v>
      </c>
      <c r="F303" s="1" t="s">
        <v>27</v>
      </c>
      <c r="G303" s="1" t="s">
        <v>19</v>
      </c>
      <c r="H303" s="1" t="s">
        <v>6898</v>
      </c>
      <c r="I303" s="1" t="s">
        <v>6899</v>
      </c>
      <c r="J303" s="1" t="s">
        <v>6899</v>
      </c>
      <c r="K303" s="2"/>
      <c r="L303" s="1">
        <v>-3.0</v>
      </c>
      <c r="M303" s="1"/>
      <c r="N303" s="1">
        <v>11.53535</v>
      </c>
      <c r="O303" s="1" t="s">
        <v>6168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1" t="s">
        <v>15</v>
      </c>
      <c r="B304" s="1" t="s">
        <v>16</v>
      </c>
      <c r="C304" s="3">
        <v>307.0</v>
      </c>
      <c r="D304" s="1">
        <v>77.0</v>
      </c>
      <c r="E304" s="2"/>
      <c r="F304" s="1" t="s">
        <v>39</v>
      </c>
      <c r="G304" s="1" t="s">
        <v>35</v>
      </c>
      <c r="H304" s="1" t="s">
        <v>6900</v>
      </c>
      <c r="I304" s="1" t="s">
        <v>6901</v>
      </c>
      <c r="J304" s="1" t="s">
        <v>6901</v>
      </c>
      <c r="K304" s="2"/>
      <c r="L304" s="1">
        <v>-9.0</v>
      </c>
      <c r="M304" s="1"/>
      <c r="N304" s="1">
        <v>10.072866666666666</v>
      </c>
      <c r="O304" s="1" t="s">
        <v>24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1" t="s">
        <v>55</v>
      </c>
      <c r="B305" s="1" t="s">
        <v>16</v>
      </c>
      <c r="C305" s="1">
        <v>585.0</v>
      </c>
      <c r="D305" s="1">
        <v>0.0</v>
      </c>
      <c r="E305" s="1" t="s">
        <v>1409</v>
      </c>
      <c r="F305" s="1" t="s">
        <v>27</v>
      </c>
      <c r="G305" s="1" t="s">
        <v>19</v>
      </c>
      <c r="H305" s="1" t="s">
        <v>6902</v>
      </c>
      <c r="I305" s="1" t="s">
        <v>6903</v>
      </c>
      <c r="J305" s="1" t="s">
        <v>6903</v>
      </c>
      <c r="K305" s="2"/>
      <c r="L305" s="1">
        <v>-5.0</v>
      </c>
      <c r="M305" s="1"/>
      <c r="N305" s="1">
        <v>9.262216666666667</v>
      </c>
      <c r="O305" s="1" t="s">
        <v>6168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1" t="s">
        <v>38</v>
      </c>
      <c r="B306" s="1" t="s">
        <v>16</v>
      </c>
      <c r="C306" s="1">
        <v>20.0</v>
      </c>
      <c r="D306" s="1">
        <v>30.0</v>
      </c>
      <c r="E306" s="2"/>
      <c r="F306" s="1" t="s">
        <v>39</v>
      </c>
      <c r="G306" s="1" t="s">
        <v>35</v>
      </c>
      <c r="H306" s="1" t="s">
        <v>6904</v>
      </c>
      <c r="I306" s="1" t="s">
        <v>6905</v>
      </c>
      <c r="J306" s="1" t="s">
        <v>6905</v>
      </c>
      <c r="K306" s="2"/>
      <c r="L306" s="1">
        <v>-4.0</v>
      </c>
      <c r="M306" s="1"/>
      <c r="N306" s="1">
        <v>0.6097</v>
      </c>
      <c r="O306" s="1" t="s">
        <v>43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1" t="s">
        <v>25</v>
      </c>
      <c r="B307" s="1" t="s">
        <v>16</v>
      </c>
      <c r="C307" s="1">
        <v>329.0</v>
      </c>
      <c r="D307" s="1">
        <v>0.0</v>
      </c>
      <c r="E307" s="2"/>
      <c r="F307" s="1" t="s">
        <v>27</v>
      </c>
      <c r="G307" s="1" t="s">
        <v>19</v>
      </c>
      <c r="H307" s="1" t="s">
        <v>6906</v>
      </c>
      <c r="I307" s="1" t="s">
        <v>6907</v>
      </c>
      <c r="J307" s="1" t="s">
        <v>6907</v>
      </c>
      <c r="K307" s="2"/>
      <c r="L307" s="1">
        <v>-8.0</v>
      </c>
      <c r="M307" s="1"/>
      <c r="N307" s="1">
        <v>6.336616666666667</v>
      </c>
      <c r="O307" s="1" t="s">
        <v>6168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1" t="s">
        <v>44</v>
      </c>
      <c r="B308" s="1" t="s">
        <v>16</v>
      </c>
      <c r="C308" s="3">
        <v>543.0</v>
      </c>
      <c r="D308" s="1">
        <v>0.0</v>
      </c>
      <c r="E308" s="1" t="s">
        <v>45</v>
      </c>
      <c r="F308" s="1" t="s">
        <v>27</v>
      </c>
      <c r="G308" s="1" t="s">
        <v>19</v>
      </c>
      <c r="H308" s="1" t="s">
        <v>6908</v>
      </c>
      <c r="I308" s="1" t="s">
        <v>6909</v>
      </c>
      <c r="J308" s="1" t="s">
        <v>6909</v>
      </c>
      <c r="K308" s="2"/>
      <c r="L308" s="1">
        <v>-5.0</v>
      </c>
      <c r="M308" s="1"/>
      <c r="N308" s="1">
        <v>9.313833333333333</v>
      </c>
      <c r="O308" s="1" t="s">
        <v>6168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1" t="s">
        <v>44</v>
      </c>
      <c r="B309" s="1" t="s">
        <v>16</v>
      </c>
      <c r="C309" s="1">
        <v>329.0</v>
      </c>
      <c r="D309" s="1">
        <v>0.0</v>
      </c>
      <c r="E309" s="1" t="s">
        <v>45</v>
      </c>
      <c r="F309" s="1" t="s">
        <v>27</v>
      </c>
      <c r="G309" s="1" t="s">
        <v>19</v>
      </c>
      <c r="H309" s="1" t="s">
        <v>6910</v>
      </c>
      <c r="I309" s="1" t="s">
        <v>6911</v>
      </c>
      <c r="J309" s="1" t="s">
        <v>6911</v>
      </c>
      <c r="K309" s="2"/>
      <c r="L309" s="1">
        <v>-6.0</v>
      </c>
      <c r="M309" s="1"/>
      <c r="N309" s="1">
        <v>8.9824</v>
      </c>
      <c r="O309" s="1" t="s">
        <v>6168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1" t="s">
        <v>25</v>
      </c>
      <c r="B310" s="1" t="s">
        <v>16</v>
      </c>
      <c r="C310" s="1">
        <v>364.0</v>
      </c>
      <c r="D310" s="1">
        <v>0.0</v>
      </c>
      <c r="E310" s="2"/>
      <c r="F310" s="1" t="s">
        <v>27</v>
      </c>
      <c r="G310" s="1" t="s">
        <v>35</v>
      </c>
      <c r="H310" s="1" t="s">
        <v>6912</v>
      </c>
      <c r="I310" s="1" t="s">
        <v>6913</v>
      </c>
      <c r="J310" s="1" t="s">
        <v>6913</v>
      </c>
      <c r="K310" s="2"/>
      <c r="L310" s="1">
        <v>-6.0</v>
      </c>
      <c r="M310" s="1"/>
      <c r="N310" s="1">
        <v>8.316933333333333</v>
      </c>
      <c r="O310" s="1" t="s">
        <v>6168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1" t="s">
        <v>55</v>
      </c>
      <c r="B311" s="1" t="s">
        <v>16</v>
      </c>
      <c r="C311" s="1">
        <v>418.0</v>
      </c>
      <c r="D311" s="1">
        <v>0.0</v>
      </c>
      <c r="E311" s="1" t="s">
        <v>6238</v>
      </c>
      <c r="F311" s="1" t="s">
        <v>27</v>
      </c>
      <c r="G311" s="1" t="s">
        <v>19</v>
      </c>
      <c r="H311" s="1" t="s">
        <v>6914</v>
      </c>
      <c r="I311" s="1" t="s">
        <v>6915</v>
      </c>
      <c r="J311" s="1" t="s">
        <v>6915</v>
      </c>
      <c r="K311" s="2"/>
      <c r="L311" s="1">
        <v>-4.0</v>
      </c>
      <c r="M311" s="1"/>
      <c r="N311" s="1">
        <v>10.377316666666667</v>
      </c>
      <c r="O311" s="1" t="s">
        <v>6168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1" t="s">
        <v>15</v>
      </c>
      <c r="B312" s="1" t="s">
        <v>16</v>
      </c>
      <c r="C312" s="1">
        <v>326.0</v>
      </c>
      <c r="D312" s="1">
        <v>0.0</v>
      </c>
      <c r="E312" s="1" t="s">
        <v>6222</v>
      </c>
      <c r="F312" s="1" t="s">
        <v>18</v>
      </c>
      <c r="G312" s="1" t="s">
        <v>19</v>
      </c>
      <c r="H312" s="1" t="s">
        <v>6916</v>
      </c>
      <c r="I312" s="1" t="s">
        <v>6917</v>
      </c>
      <c r="J312" s="1" t="s">
        <v>6918</v>
      </c>
      <c r="K312" s="1" t="s">
        <v>6919</v>
      </c>
      <c r="L312" s="1">
        <v>-3.0</v>
      </c>
      <c r="M312" s="1">
        <v>0.0030166666666666666</v>
      </c>
      <c r="N312" s="1">
        <v>14.587883333333334</v>
      </c>
      <c r="O312" s="1" t="s">
        <v>24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1" t="s">
        <v>55</v>
      </c>
      <c r="B313" s="1" t="s">
        <v>16</v>
      </c>
      <c r="C313" s="3">
        <v>856.0</v>
      </c>
      <c r="D313" s="1">
        <v>0.0</v>
      </c>
      <c r="E313" s="1" t="s">
        <v>2083</v>
      </c>
      <c r="F313" s="1" t="s">
        <v>27</v>
      </c>
      <c r="G313" s="1" t="s">
        <v>19</v>
      </c>
      <c r="H313" s="1" t="s">
        <v>6920</v>
      </c>
      <c r="I313" s="1" t="s">
        <v>6921</v>
      </c>
      <c r="J313" s="1" t="s">
        <v>6921</v>
      </c>
      <c r="K313" s="2"/>
      <c r="L313" s="1">
        <v>10.0</v>
      </c>
      <c r="M313" s="1"/>
      <c r="N313" s="1">
        <v>27.1292</v>
      </c>
      <c r="O313" s="1" t="s">
        <v>6168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1" t="s">
        <v>25</v>
      </c>
      <c r="B314" s="1" t="s">
        <v>16</v>
      </c>
      <c r="C314" s="1">
        <v>314.0</v>
      </c>
      <c r="D314" s="1">
        <v>0.0</v>
      </c>
      <c r="E314" s="2"/>
      <c r="F314" s="1" t="s">
        <v>27</v>
      </c>
      <c r="G314" s="1" t="s">
        <v>19</v>
      </c>
      <c r="H314" s="1" t="s">
        <v>6922</v>
      </c>
      <c r="I314" s="1" t="s">
        <v>6923</v>
      </c>
      <c r="J314" s="1" t="s">
        <v>6923</v>
      </c>
      <c r="K314" s="2"/>
      <c r="L314" s="1">
        <v>12.0</v>
      </c>
      <c r="M314" s="1"/>
      <c r="N314" s="1">
        <v>27.279433333333333</v>
      </c>
      <c r="O314" s="1" t="s">
        <v>6168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1" t="s">
        <v>25</v>
      </c>
      <c r="B315" s="1" t="s">
        <v>16</v>
      </c>
      <c r="C315" s="1">
        <v>373.0</v>
      </c>
      <c r="D315" s="1">
        <v>0.0</v>
      </c>
      <c r="E315" s="2"/>
      <c r="F315" s="1" t="s">
        <v>27</v>
      </c>
      <c r="G315" s="1" t="s">
        <v>19</v>
      </c>
      <c r="H315" s="1" t="s">
        <v>6924</v>
      </c>
      <c r="I315" s="1" t="s">
        <v>6925</v>
      </c>
      <c r="J315" s="1" t="s">
        <v>6925</v>
      </c>
      <c r="K315" s="2"/>
      <c r="L315" s="1">
        <v>14.0</v>
      </c>
      <c r="M315" s="1"/>
      <c r="N315" s="1">
        <v>29.26</v>
      </c>
      <c r="O315" s="1" t="s">
        <v>6168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1" t="s">
        <v>15</v>
      </c>
      <c r="B316" s="1" t="s">
        <v>16</v>
      </c>
      <c r="C316" s="1">
        <v>293.0</v>
      </c>
      <c r="D316" s="1">
        <v>0.0</v>
      </c>
      <c r="E316" s="1" t="s">
        <v>6222</v>
      </c>
      <c r="F316" s="1" t="s">
        <v>18</v>
      </c>
      <c r="G316" s="1" t="s">
        <v>35</v>
      </c>
      <c r="H316" s="1" t="s">
        <v>6926</v>
      </c>
      <c r="I316" s="1" t="s">
        <v>6927</v>
      </c>
      <c r="J316" s="1" t="s">
        <v>6928</v>
      </c>
      <c r="K316" s="1" t="s">
        <v>6929</v>
      </c>
      <c r="L316" s="1">
        <v>9.0</v>
      </c>
      <c r="M316" s="1">
        <v>0.0028666666666666667</v>
      </c>
      <c r="N316" s="1">
        <v>28.8662</v>
      </c>
      <c r="O316" s="1" t="s">
        <v>24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1" t="s">
        <v>15</v>
      </c>
      <c r="B317" s="1" t="s">
        <v>16</v>
      </c>
      <c r="C317" s="3">
        <v>1465.0</v>
      </c>
      <c r="D317" s="1">
        <v>0.0</v>
      </c>
      <c r="E317" s="1" t="s">
        <v>6276</v>
      </c>
      <c r="F317" s="1" t="s">
        <v>18</v>
      </c>
      <c r="G317" s="1" t="s">
        <v>35</v>
      </c>
      <c r="H317" s="1" t="s">
        <v>6930</v>
      </c>
      <c r="I317" s="1" t="s">
        <v>6931</v>
      </c>
      <c r="J317" s="1" t="s">
        <v>6932</v>
      </c>
      <c r="K317" s="1" t="s">
        <v>6933</v>
      </c>
      <c r="L317" s="1">
        <v>17.0</v>
      </c>
      <c r="M317" s="1">
        <v>0.009016666666666666</v>
      </c>
      <c r="N317" s="1">
        <v>46.2757</v>
      </c>
      <c r="O317" s="1" t="s">
        <v>24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1" t="s">
        <v>15</v>
      </c>
      <c r="B318" s="1" t="s">
        <v>16</v>
      </c>
      <c r="C318" s="1">
        <v>559.0</v>
      </c>
      <c r="D318" s="1">
        <v>0.0</v>
      </c>
      <c r="E318" s="1" t="s">
        <v>6172</v>
      </c>
      <c r="F318" s="1" t="s">
        <v>18</v>
      </c>
      <c r="G318" s="1" t="s">
        <v>35</v>
      </c>
      <c r="H318" s="1" t="s">
        <v>6934</v>
      </c>
      <c r="I318" s="1" t="s">
        <v>6935</v>
      </c>
      <c r="J318" s="1" t="s">
        <v>6936</v>
      </c>
      <c r="K318" s="1" t="s">
        <v>6937</v>
      </c>
      <c r="L318" s="1">
        <v>10.0</v>
      </c>
      <c r="M318" s="1">
        <v>0.002766666666666667</v>
      </c>
      <c r="N318" s="1">
        <v>34.89038333333333</v>
      </c>
      <c r="O318" s="1" t="s">
        <v>24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1" t="s">
        <v>55</v>
      </c>
      <c r="B319" s="1" t="s">
        <v>16</v>
      </c>
      <c r="C319" s="1">
        <v>224.0</v>
      </c>
      <c r="D319" s="1">
        <v>0.0</v>
      </c>
      <c r="E319" s="1" t="s">
        <v>6238</v>
      </c>
      <c r="F319" s="1" t="s">
        <v>27</v>
      </c>
      <c r="G319" s="1" t="s">
        <v>19</v>
      </c>
      <c r="H319" s="1" t="s">
        <v>6938</v>
      </c>
      <c r="I319" s="1" t="s">
        <v>6939</v>
      </c>
      <c r="J319" s="1" t="s">
        <v>6939</v>
      </c>
      <c r="K319" s="2"/>
      <c r="L319" s="1">
        <v>25.0</v>
      </c>
      <c r="M319" s="1"/>
      <c r="N319" s="1">
        <v>40.179633333333335</v>
      </c>
      <c r="O319" s="1" t="s">
        <v>6168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1" t="s">
        <v>15</v>
      </c>
      <c r="B320" s="1" t="s">
        <v>16</v>
      </c>
      <c r="C320" s="1">
        <v>1696.0</v>
      </c>
      <c r="D320" s="1">
        <v>382.0</v>
      </c>
      <c r="E320" s="2"/>
      <c r="F320" s="1" t="s">
        <v>39</v>
      </c>
      <c r="G320" s="1" t="s">
        <v>19</v>
      </c>
      <c r="H320" s="1" t="s">
        <v>6940</v>
      </c>
      <c r="I320" s="1" t="s">
        <v>6941</v>
      </c>
      <c r="J320" s="1" t="s">
        <v>6941</v>
      </c>
      <c r="K320" s="2"/>
      <c r="L320" s="1">
        <v>14.0</v>
      </c>
      <c r="M320" s="1"/>
      <c r="N320" s="1">
        <v>34.22423333333333</v>
      </c>
      <c r="O320" s="1" t="s">
        <v>24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1" t="s">
        <v>15</v>
      </c>
      <c r="B321" s="1" t="s">
        <v>16</v>
      </c>
      <c r="C321" s="1">
        <v>435.0</v>
      </c>
      <c r="D321" s="1">
        <v>62.0</v>
      </c>
      <c r="E321" s="2"/>
      <c r="F321" s="1" t="s">
        <v>39</v>
      </c>
      <c r="G321" s="1" t="s">
        <v>19</v>
      </c>
      <c r="H321" s="1" t="s">
        <v>6942</v>
      </c>
      <c r="I321" s="1" t="s">
        <v>6943</v>
      </c>
      <c r="J321" s="1" t="s">
        <v>6943</v>
      </c>
      <c r="K321" s="2"/>
      <c r="L321" s="1">
        <v>7.0</v>
      </c>
      <c r="M321" s="1"/>
      <c r="N321" s="1">
        <v>26.5157</v>
      </c>
      <c r="O321" s="1" t="s">
        <v>24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1" t="s">
        <v>44</v>
      </c>
      <c r="B322" s="1" t="s">
        <v>16</v>
      </c>
      <c r="C322" s="3">
        <v>817.0</v>
      </c>
      <c r="D322" s="1">
        <v>0.0</v>
      </c>
      <c r="E322" s="1" t="s">
        <v>45</v>
      </c>
      <c r="F322" s="1" t="s">
        <v>27</v>
      </c>
      <c r="G322" s="1" t="s">
        <v>19</v>
      </c>
      <c r="H322" s="1" t="s">
        <v>6944</v>
      </c>
      <c r="I322" s="1" t="s">
        <v>6945</v>
      </c>
      <c r="J322" s="1" t="s">
        <v>6945</v>
      </c>
      <c r="K322" s="2"/>
      <c r="L322" s="1">
        <v>31.0</v>
      </c>
      <c r="M322" s="1"/>
      <c r="N322" s="1">
        <v>46.61248333333333</v>
      </c>
      <c r="O322" s="1" t="s">
        <v>6168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1" t="s">
        <v>15</v>
      </c>
      <c r="B323" s="1" t="s">
        <v>16</v>
      </c>
      <c r="C323" s="1">
        <v>199.0</v>
      </c>
      <c r="D323" s="1">
        <v>50.0</v>
      </c>
      <c r="E323" s="2"/>
      <c r="F323" s="1" t="s">
        <v>39</v>
      </c>
      <c r="G323" s="1" t="s">
        <v>19</v>
      </c>
      <c r="H323" s="1" t="s">
        <v>6946</v>
      </c>
      <c r="I323" s="1" t="s">
        <v>6947</v>
      </c>
      <c r="J323" s="1" t="s">
        <v>6947</v>
      </c>
      <c r="K323" s="2"/>
      <c r="L323" s="1">
        <v>-10.0</v>
      </c>
      <c r="M323" s="1"/>
      <c r="N323" s="1">
        <v>9.110316666666666</v>
      </c>
      <c r="O323" s="1" t="s">
        <v>24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1" t="s">
        <v>25</v>
      </c>
      <c r="B324" s="1" t="s">
        <v>16</v>
      </c>
      <c r="C324" s="1">
        <v>836.0</v>
      </c>
      <c r="D324" s="1">
        <v>0.0</v>
      </c>
      <c r="E324" s="2"/>
      <c r="F324" s="1" t="s">
        <v>27</v>
      </c>
      <c r="G324" s="1" t="s">
        <v>19</v>
      </c>
      <c r="H324" s="1" t="s">
        <v>6948</v>
      </c>
      <c r="I324" s="1" t="s">
        <v>6949</v>
      </c>
      <c r="J324" s="1" t="s">
        <v>6949</v>
      </c>
      <c r="K324" s="2"/>
      <c r="L324" s="1">
        <v>21.0</v>
      </c>
      <c r="M324" s="1"/>
      <c r="N324" s="1">
        <v>36.5643</v>
      </c>
      <c r="O324" s="1" t="s">
        <v>6168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1" t="s">
        <v>25</v>
      </c>
      <c r="B325" s="1" t="s">
        <v>16</v>
      </c>
      <c r="C325" s="1">
        <v>528.0</v>
      </c>
      <c r="D325" s="1">
        <v>0.0</v>
      </c>
      <c r="E325" s="2"/>
      <c r="F325" s="1" t="s">
        <v>27</v>
      </c>
      <c r="G325" s="1" t="s">
        <v>19</v>
      </c>
      <c r="H325" s="1" t="s">
        <v>6950</v>
      </c>
      <c r="I325" s="1" t="s">
        <v>6951</v>
      </c>
      <c r="J325" s="1" t="s">
        <v>6951</v>
      </c>
      <c r="K325" s="2"/>
      <c r="L325" s="1">
        <v>14.0</v>
      </c>
      <c r="M325" s="1"/>
      <c r="N325" s="1">
        <v>29.13055</v>
      </c>
      <c r="O325" s="1" t="s">
        <v>6168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1" t="s">
        <v>25</v>
      </c>
      <c r="B326" s="1" t="s">
        <v>16</v>
      </c>
      <c r="C326" s="1">
        <v>1564.0</v>
      </c>
      <c r="D326" s="1">
        <v>0.0</v>
      </c>
      <c r="E326" s="2"/>
      <c r="F326" s="1" t="s">
        <v>27</v>
      </c>
      <c r="G326" s="1" t="s">
        <v>19</v>
      </c>
      <c r="H326" s="1" t="s">
        <v>6952</v>
      </c>
      <c r="I326" s="1" t="s">
        <v>6953</v>
      </c>
      <c r="J326" s="1" t="s">
        <v>6953</v>
      </c>
      <c r="K326" s="2"/>
      <c r="L326" s="1">
        <v>9.0</v>
      </c>
      <c r="M326" s="1"/>
      <c r="N326" s="1">
        <v>24.87848333333333</v>
      </c>
      <c r="O326" s="1" t="s">
        <v>6168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1" t="s">
        <v>15</v>
      </c>
      <c r="B327" s="1" t="s">
        <v>16</v>
      </c>
      <c r="C327" s="1">
        <v>375.0</v>
      </c>
      <c r="D327" s="1">
        <v>253.0</v>
      </c>
      <c r="E327" s="2"/>
      <c r="F327" s="1" t="s">
        <v>39</v>
      </c>
      <c r="G327" s="1" t="s">
        <v>19</v>
      </c>
      <c r="H327" s="1" t="s">
        <v>6954</v>
      </c>
      <c r="I327" s="1" t="s">
        <v>6955</v>
      </c>
      <c r="J327" s="1" t="s">
        <v>6955</v>
      </c>
      <c r="K327" s="2"/>
      <c r="L327" s="1">
        <v>1.0</v>
      </c>
      <c r="M327" s="1"/>
      <c r="N327" s="1">
        <v>55.49505</v>
      </c>
      <c r="O327" s="1" t="s">
        <v>24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1" t="s">
        <v>15</v>
      </c>
      <c r="B328" s="1" t="s">
        <v>16</v>
      </c>
      <c r="C328" s="1">
        <v>961.0</v>
      </c>
      <c r="D328" s="1">
        <v>0.0</v>
      </c>
      <c r="E328" s="1" t="s">
        <v>6276</v>
      </c>
      <c r="F328" s="1" t="s">
        <v>18</v>
      </c>
      <c r="G328" s="1" t="s">
        <v>19</v>
      </c>
      <c r="H328" s="1" t="s">
        <v>6956</v>
      </c>
      <c r="I328" s="1" t="s">
        <v>6957</v>
      </c>
      <c r="J328" s="1" t="s">
        <v>6958</v>
      </c>
      <c r="K328" s="1" t="s">
        <v>6959</v>
      </c>
      <c r="L328" s="1">
        <v>-4.0</v>
      </c>
      <c r="M328" s="1">
        <v>0.004716666666666667</v>
      </c>
      <c r="N328" s="1">
        <v>11.9101</v>
      </c>
      <c r="O328" s="1" t="s">
        <v>24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1" t="s">
        <v>44</v>
      </c>
      <c r="B329" s="1" t="s">
        <v>16</v>
      </c>
      <c r="C329" s="1">
        <v>384.0</v>
      </c>
      <c r="D329" s="1">
        <v>0.0</v>
      </c>
      <c r="E329" s="1" t="s">
        <v>45</v>
      </c>
      <c r="F329" s="1" t="s">
        <v>27</v>
      </c>
      <c r="G329" s="1" t="s">
        <v>19</v>
      </c>
      <c r="H329" s="1" t="s">
        <v>6960</v>
      </c>
      <c r="I329" s="1" t="s">
        <v>6961</v>
      </c>
      <c r="J329" s="1" t="s">
        <v>6961</v>
      </c>
      <c r="K329" s="2"/>
      <c r="L329" s="1">
        <v>0.0</v>
      </c>
      <c r="M329" s="1"/>
      <c r="N329" s="1">
        <v>15.960933333333333</v>
      </c>
      <c r="O329" s="1" t="s">
        <v>6168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1" t="s">
        <v>15</v>
      </c>
      <c r="B330" s="1" t="s">
        <v>16</v>
      </c>
      <c r="C330" s="1">
        <v>398.0</v>
      </c>
      <c r="D330" s="1">
        <v>20.0</v>
      </c>
      <c r="E330" s="1" t="s">
        <v>6276</v>
      </c>
      <c r="F330" s="1" t="s">
        <v>18</v>
      </c>
      <c r="G330" s="1" t="s">
        <v>19</v>
      </c>
      <c r="H330" s="1" t="s">
        <v>6962</v>
      </c>
      <c r="I330" s="1" t="s">
        <v>6963</v>
      </c>
      <c r="J330" s="1" t="s">
        <v>6964</v>
      </c>
      <c r="K330" s="1" t="s">
        <v>6965</v>
      </c>
      <c r="L330" s="1">
        <v>3.0</v>
      </c>
      <c r="M330" s="1">
        <v>0.0023833333333333332</v>
      </c>
      <c r="N330" s="1">
        <v>11.291316666666667</v>
      </c>
      <c r="O330" s="1" t="s">
        <v>24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1" t="s">
        <v>38</v>
      </c>
      <c r="B331" s="1" t="s">
        <v>16</v>
      </c>
      <c r="C331" s="1">
        <v>374.0</v>
      </c>
      <c r="D331" s="1">
        <v>0.0</v>
      </c>
      <c r="E331" s="2"/>
      <c r="F331" s="1" t="s">
        <v>39</v>
      </c>
      <c r="G331" s="1" t="s">
        <v>35</v>
      </c>
      <c r="H331" s="1" t="s">
        <v>6966</v>
      </c>
      <c r="I331" s="1" t="s">
        <v>6967</v>
      </c>
      <c r="J331" s="1" t="s">
        <v>6967</v>
      </c>
      <c r="K331" s="2"/>
      <c r="L331" s="1">
        <v>6.0</v>
      </c>
      <c r="M331" s="1"/>
      <c r="N331" s="1">
        <v>11.6346</v>
      </c>
      <c r="O331" s="1" t="s">
        <v>43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1" t="s">
        <v>15</v>
      </c>
      <c r="B332" s="1" t="s">
        <v>16</v>
      </c>
      <c r="C332" s="1">
        <v>360.0</v>
      </c>
      <c r="D332" s="1">
        <v>14.0</v>
      </c>
      <c r="E332" s="1" t="s">
        <v>6222</v>
      </c>
      <c r="F332" s="1" t="s">
        <v>18</v>
      </c>
      <c r="G332" s="1" t="s">
        <v>19</v>
      </c>
      <c r="H332" s="1" t="s">
        <v>6968</v>
      </c>
      <c r="I332" s="1" t="s">
        <v>6969</v>
      </c>
      <c r="J332" s="1" t="s">
        <v>6970</v>
      </c>
      <c r="K332" s="1" t="s">
        <v>6971</v>
      </c>
      <c r="L332" s="1">
        <v>-9.0</v>
      </c>
      <c r="M332" s="1">
        <v>0.0031666666666666666</v>
      </c>
      <c r="N332" s="1">
        <v>10.651866666666667</v>
      </c>
      <c r="O332" s="1" t="s">
        <v>24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1" t="s">
        <v>44</v>
      </c>
      <c r="B333" s="1" t="s">
        <v>16</v>
      </c>
      <c r="C333" s="1">
        <v>394.0</v>
      </c>
      <c r="D333" s="1">
        <v>0.0</v>
      </c>
      <c r="E333" s="1" t="s">
        <v>45</v>
      </c>
      <c r="F333" s="1" t="s">
        <v>27</v>
      </c>
      <c r="G333" s="1" t="s">
        <v>19</v>
      </c>
      <c r="H333" s="1" t="s">
        <v>6972</v>
      </c>
      <c r="I333" s="1" t="s">
        <v>6973</v>
      </c>
      <c r="J333" s="1" t="s">
        <v>6973</v>
      </c>
      <c r="K333" s="2"/>
      <c r="L333" s="1">
        <v>-4.0</v>
      </c>
      <c r="M333" s="1"/>
      <c r="N333" s="1">
        <v>10.95355</v>
      </c>
      <c r="O333" s="1" t="s">
        <v>6168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1" t="s">
        <v>44</v>
      </c>
      <c r="B334" s="1" t="s">
        <v>16</v>
      </c>
      <c r="C334" s="1">
        <v>429.0</v>
      </c>
      <c r="D334" s="1">
        <v>0.0</v>
      </c>
      <c r="E334" s="1" t="s">
        <v>45</v>
      </c>
      <c r="F334" s="1" t="s">
        <v>27</v>
      </c>
      <c r="G334" s="1" t="s">
        <v>19</v>
      </c>
      <c r="H334" s="1" t="s">
        <v>6974</v>
      </c>
      <c r="I334" s="1" t="s">
        <v>6975</v>
      </c>
      <c r="J334" s="1" t="s">
        <v>6975</v>
      </c>
      <c r="K334" s="2"/>
      <c r="L334" s="1">
        <v>3.0</v>
      </c>
      <c r="M334" s="1"/>
      <c r="N334" s="1">
        <v>18.32535</v>
      </c>
      <c r="O334" s="1" t="s">
        <v>6168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1" t="s">
        <v>44</v>
      </c>
      <c r="B335" s="1" t="s">
        <v>16</v>
      </c>
      <c r="C335" s="1">
        <v>384.0</v>
      </c>
      <c r="D335" s="1">
        <v>0.0</v>
      </c>
      <c r="E335" s="1" t="s">
        <v>45</v>
      </c>
      <c r="F335" s="1" t="s">
        <v>27</v>
      </c>
      <c r="G335" s="1" t="s">
        <v>19</v>
      </c>
      <c r="H335" s="1" t="s">
        <v>6976</v>
      </c>
      <c r="I335" s="1" t="s">
        <v>6977</v>
      </c>
      <c r="J335" s="1" t="s">
        <v>6977</v>
      </c>
      <c r="K335" s="2"/>
      <c r="L335" s="1">
        <v>-6.0</v>
      </c>
      <c r="M335" s="1"/>
      <c r="N335" s="1">
        <v>8.6658</v>
      </c>
      <c r="O335" s="1" t="s">
        <v>6168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1" t="s">
        <v>55</v>
      </c>
      <c r="B336" s="1" t="s">
        <v>16</v>
      </c>
      <c r="C336" s="1">
        <v>423.0</v>
      </c>
      <c r="D336" s="1">
        <v>0.0</v>
      </c>
      <c r="E336" s="1" t="s">
        <v>6259</v>
      </c>
      <c r="F336" s="1" t="s">
        <v>27</v>
      </c>
      <c r="G336" s="1" t="s">
        <v>19</v>
      </c>
      <c r="H336" s="1" t="s">
        <v>6978</v>
      </c>
      <c r="I336" s="1" t="s">
        <v>6979</v>
      </c>
      <c r="J336" s="1" t="s">
        <v>6979</v>
      </c>
      <c r="K336" s="2"/>
      <c r="L336" s="1">
        <v>-6.0</v>
      </c>
      <c r="M336" s="1"/>
      <c r="N336" s="1">
        <v>8.744466666666666</v>
      </c>
      <c r="O336" s="1" t="s">
        <v>6168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1" t="s">
        <v>25</v>
      </c>
      <c r="B337" s="1" t="s">
        <v>16</v>
      </c>
      <c r="C337" s="1">
        <v>429.0</v>
      </c>
      <c r="D337" s="1">
        <v>0.0</v>
      </c>
      <c r="E337" s="2"/>
      <c r="F337" s="1" t="s">
        <v>27</v>
      </c>
      <c r="G337" s="1" t="s">
        <v>19</v>
      </c>
      <c r="H337" s="1" t="s">
        <v>6980</v>
      </c>
      <c r="I337" s="1" t="s">
        <v>6981</v>
      </c>
      <c r="J337" s="1" t="s">
        <v>6981</v>
      </c>
      <c r="K337" s="2"/>
      <c r="L337" s="1">
        <v>-1.0</v>
      </c>
      <c r="M337" s="1"/>
      <c r="N337" s="1">
        <v>13.537566666666667</v>
      </c>
      <c r="O337" s="1" t="s">
        <v>6168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1" t="s">
        <v>15</v>
      </c>
      <c r="B338" s="1" t="s">
        <v>16</v>
      </c>
      <c r="C338" s="1">
        <v>542.0</v>
      </c>
      <c r="D338" s="1">
        <v>116.0</v>
      </c>
      <c r="E338" s="2"/>
      <c r="F338" s="1" t="s">
        <v>39</v>
      </c>
      <c r="G338" s="1" t="s">
        <v>19</v>
      </c>
      <c r="H338" s="1" t="s">
        <v>6982</v>
      </c>
      <c r="I338" s="1" t="s">
        <v>6983</v>
      </c>
      <c r="J338" s="1" t="s">
        <v>6983</v>
      </c>
      <c r="K338" s="2"/>
      <c r="L338" s="1">
        <v>-9.0</v>
      </c>
      <c r="M338" s="1"/>
      <c r="N338" s="1">
        <v>69.17236666666666</v>
      </c>
      <c r="O338" s="1" t="s">
        <v>24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1" t="s">
        <v>25</v>
      </c>
      <c r="B339" s="1" t="s">
        <v>16</v>
      </c>
      <c r="C339" s="1">
        <v>672.0</v>
      </c>
      <c r="D339" s="1">
        <v>0.0</v>
      </c>
      <c r="E339" s="2"/>
      <c r="F339" s="1" t="s">
        <v>27</v>
      </c>
      <c r="G339" s="1" t="s">
        <v>19</v>
      </c>
      <c r="H339" s="1" t="s">
        <v>6984</v>
      </c>
      <c r="I339" s="1" t="s">
        <v>6985</v>
      </c>
      <c r="J339" s="1" t="s">
        <v>6985</v>
      </c>
      <c r="K339" s="2"/>
      <c r="L339" s="1">
        <v>0.0</v>
      </c>
      <c r="M339" s="1"/>
      <c r="N339" s="1">
        <v>14.347866666666667</v>
      </c>
      <c r="O339" s="1" t="s">
        <v>6168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1" t="s">
        <v>44</v>
      </c>
      <c r="B340" s="1" t="s">
        <v>16</v>
      </c>
      <c r="C340" s="1">
        <v>389.0</v>
      </c>
      <c r="D340" s="1">
        <v>0.0</v>
      </c>
      <c r="E340" s="1" t="s">
        <v>45</v>
      </c>
      <c r="F340" s="1" t="s">
        <v>27</v>
      </c>
      <c r="G340" s="1" t="s">
        <v>19</v>
      </c>
      <c r="H340" s="1" t="s">
        <v>6986</v>
      </c>
      <c r="I340" s="1" t="s">
        <v>6987</v>
      </c>
      <c r="J340" s="1" t="s">
        <v>6987</v>
      </c>
      <c r="K340" s="2"/>
      <c r="L340" s="1">
        <v>-6.0</v>
      </c>
      <c r="M340" s="1"/>
      <c r="N340" s="1">
        <v>8.905383333333333</v>
      </c>
      <c r="O340" s="1" t="s">
        <v>6168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1" t="s">
        <v>25</v>
      </c>
      <c r="B341" s="1" t="s">
        <v>16</v>
      </c>
      <c r="C341" s="1">
        <v>354.0</v>
      </c>
      <c r="D341" s="1">
        <v>0.0</v>
      </c>
      <c r="E341" s="2"/>
      <c r="F341" s="1" t="s">
        <v>27</v>
      </c>
      <c r="G341" s="1" t="s">
        <v>19</v>
      </c>
      <c r="H341" s="1" t="s">
        <v>6988</v>
      </c>
      <c r="I341" s="1" t="s">
        <v>6989</v>
      </c>
      <c r="J341" s="1" t="s">
        <v>6989</v>
      </c>
      <c r="K341" s="2"/>
      <c r="L341" s="1">
        <v>-8.0</v>
      </c>
      <c r="M341" s="1"/>
      <c r="N341" s="1">
        <v>6.997933333333333</v>
      </c>
      <c r="O341" s="1" t="s">
        <v>6168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1" t="s">
        <v>44</v>
      </c>
      <c r="B342" s="1" t="s">
        <v>16</v>
      </c>
      <c r="C342" s="1">
        <v>264.0</v>
      </c>
      <c r="D342" s="1">
        <v>0.0</v>
      </c>
      <c r="E342" s="1" t="s">
        <v>45</v>
      </c>
      <c r="F342" s="1" t="s">
        <v>27</v>
      </c>
      <c r="G342" s="1" t="s">
        <v>19</v>
      </c>
      <c r="H342" s="1" t="s">
        <v>6990</v>
      </c>
      <c r="I342" s="1" t="s">
        <v>6991</v>
      </c>
      <c r="J342" s="1" t="s">
        <v>6991</v>
      </c>
      <c r="K342" s="2"/>
      <c r="L342" s="1">
        <v>-6.0</v>
      </c>
      <c r="M342" s="1"/>
      <c r="N342" s="1">
        <v>8.401033333333332</v>
      </c>
      <c r="O342" s="1" t="s">
        <v>6168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1" t="s">
        <v>44</v>
      </c>
      <c r="B343" s="1" t="s">
        <v>16</v>
      </c>
      <c r="C343" s="1">
        <v>329.0</v>
      </c>
      <c r="D343" s="1">
        <v>0.0</v>
      </c>
      <c r="E343" s="1" t="s">
        <v>45</v>
      </c>
      <c r="F343" s="1" t="s">
        <v>27</v>
      </c>
      <c r="G343" s="1" t="s">
        <v>19</v>
      </c>
      <c r="H343" s="1" t="s">
        <v>6992</v>
      </c>
      <c r="I343" s="1" t="s">
        <v>6993</v>
      </c>
      <c r="J343" s="1" t="s">
        <v>6993</v>
      </c>
      <c r="K343" s="2"/>
      <c r="L343" s="1">
        <v>-9.0</v>
      </c>
      <c r="M343" s="1"/>
      <c r="N343" s="1">
        <v>8.225216666666666</v>
      </c>
      <c r="O343" s="1" t="s">
        <v>6168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1" t="s">
        <v>15</v>
      </c>
      <c r="B344" s="1" t="s">
        <v>16</v>
      </c>
      <c r="C344" s="1">
        <v>1550.0</v>
      </c>
      <c r="D344" s="1">
        <v>0.0</v>
      </c>
      <c r="E344" s="1" t="s">
        <v>6222</v>
      </c>
      <c r="F344" s="1" t="s">
        <v>18</v>
      </c>
      <c r="G344" s="1" t="s">
        <v>19</v>
      </c>
      <c r="H344" s="1" t="s">
        <v>6994</v>
      </c>
      <c r="I344" s="1" t="s">
        <v>6995</v>
      </c>
      <c r="J344" s="1" t="s">
        <v>6996</v>
      </c>
      <c r="K344" s="1" t="s">
        <v>6997</v>
      </c>
      <c r="L344" s="1">
        <v>-5.0</v>
      </c>
      <c r="M344" s="1">
        <v>0.00475</v>
      </c>
      <c r="N344" s="1">
        <v>14.61885</v>
      </c>
      <c r="O344" s="1" t="s">
        <v>24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1" t="s">
        <v>25</v>
      </c>
      <c r="B345" s="1" t="s">
        <v>16</v>
      </c>
      <c r="C345" s="1">
        <v>667.0</v>
      </c>
      <c r="D345" s="1">
        <v>0.0</v>
      </c>
      <c r="E345" s="2"/>
      <c r="F345" s="1" t="s">
        <v>27</v>
      </c>
      <c r="G345" s="1" t="s">
        <v>19</v>
      </c>
      <c r="H345" s="1" t="s">
        <v>6998</v>
      </c>
      <c r="I345" s="1" t="s">
        <v>6999</v>
      </c>
      <c r="J345" s="1" t="s">
        <v>6999</v>
      </c>
      <c r="K345" s="2"/>
      <c r="L345" s="1">
        <v>-2.0</v>
      </c>
      <c r="M345" s="1"/>
      <c r="N345" s="1">
        <v>12.001566666666667</v>
      </c>
      <c r="O345" s="1" t="s">
        <v>6168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1" t="s">
        <v>55</v>
      </c>
      <c r="B346" s="1" t="s">
        <v>16</v>
      </c>
      <c r="C346" s="1">
        <v>329.0</v>
      </c>
      <c r="D346" s="1">
        <v>0.0</v>
      </c>
      <c r="E346" s="1" t="s">
        <v>6238</v>
      </c>
      <c r="F346" s="1" t="s">
        <v>27</v>
      </c>
      <c r="G346" s="1" t="s">
        <v>19</v>
      </c>
      <c r="H346" s="1" t="s">
        <v>7000</v>
      </c>
      <c r="I346" s="1" t="s">
        <v>7001</v>
      </c>
      <c r="J346" s="1" t="s">
        <v>7001</v>
      </c>
      <c r="K346" s="2"/>
      <c r="L346" s="1">
        <v>-7.0</v>
      </c>
      <c r="M346" s="1"/>
      <c r="N346" s="1">
        <v>7.875516666666667</v>
      </c>
      <c r="O346" s="1" t="s">
        <v>6168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1" t="s">
        <v>44</v>
      </c>
      <c r="B347" s="1" t="s">
        <v>16</v>
      </c>
      <c r="C347" s="3">
        <v>329.0</v>
      </c>
      <c r="D347" s="1">
        <v>0.0</v>
      </c>
      <c r="E347" s="1" t="s">
        <v>45</v>
      </c>
      <c r="F347" s="1" t="s">
        <v>27</v>
      </c>
      <c r="G347" s="1" t="s">
        <v>19</v>
      </c>
      <c r="H347" s="1" t="s">
        <v>7002</v>
      </c>
      <c r="I347" s="1" t="s">
        <v>7003</v>
      </c>
      <c r="J347" s="1" t="s">
        <v>7003</v>
      </c>
      <c r="K347" s="2"/>
      <c r="L347" s="1">
        <v>-8.0</v>
      </c>
      <c r="M347" s="1"/>
      <c r="N347" s="1">
        <v>6.109766666666666</v>
      </c>
      <c r="O347" s="1" t="s">
        <v>6168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1" t="s">
        <v>15</v>
      </c>
      <c r="B348" s="1" t="s">
        <v>16</v>
      </c>
      <c r="C348" s="1">
        <v>565.0</v>
      </c>
      <c r="D348" s="1">
        <v>0.0</v>
      </c>
      <c r="E348" s="1" t="s">
        <v>6222</v>
      </c>
      <c r="F348" s="1" t="s">
        <v>18</v>
      </c>
      <c r="G348" s="1" t="s">
        <v>19</v>
      </c>
      <c r="H348" s="1" t="s">
        <v>7004</v>
      </c>
      <c r="I348" s="1" t="s">
        <v>7005</v>
      </c>
      <c r="J348" s="1" t="s">
        <v>7006</v>
      </c>
      <c r="K348" s="1" t="s">
        <v>7007</v>
      </c>
      <c r="L348" s="1">
        <v>11.0</v>
      </c>
      <c r="M348" s="1">
        <v>0.0025</v>
      </c>
      <c r="N348" s="1">
        <v>16.87275</v>
      </c>
      <c r="O348" s="1" t="s">
        <v>24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1" t="s">
        <v>25</v>
      </c>
      <c r="B349" s="1" t="s">
        <v>16</v>
      </c>
      <c r="C349" s="1">
        <v>404.0</v>
      </c>
      <c r="D349" s="1">
        <v>0.0</v>
      </c>
      <c r="E349" s="2"/>
      <c r="F349" s="1" t="s">
        <v>27</v>
      </c>
      <c r="G349" s="1" t="s">
        <v>19</v>
      </c>
      <c r="H349" s="1" t="s">
        <v>7008</v>
      </c>
      <c r="I349" s="1" t="s">
        <v>7009</v>
      </c>
      <c r="J349" s="1" t="s">
        <v>7009</v>
      </c>
      <c r="K349" s="2"/>
      <c r="L349" s="1">
        <v>-3.0</v>
      </c>
      <c r="M349" s="1"/>
      <c r="N349" s="1">
        <v>11.240683333333333</v>
      </c>
      <c r="O349" s="1" t="s">
        <v>6168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1" t="s">
        <v>15</v>
      </c>
      <c r="B350" s="1" t="s">
        <v>16</v>
      </c>
      <c r="C350" s="1">
        <v>298.0</v>
      </c>
      <c r="D350" s="1">
        <v>0.0</v>
      </c>
      <c r="E350" s="1" t="s">
        <v>6276</v>
      </c>
      <c r="F350" s="1" t="s">
        <v>18</v>
      </c>
      <c r="G350" s="1" t="s">
        <v>35</v>
      </c>
      <c r="H350" s="1" t="s">
        <v>7010</v>
      </c>
      <c r="I350" s="1" t="s">
        <v>7011</v>
      </c>
      <c r="J350" s="1" t="s">
        <v>7012</v>
      </c>
      <c r="K350" s="1" t="s">
        <v>7013</v>
      </c>
      <c r="L350" s="1">
        <v>2.0</v>
      </c>
      <c r="M350" s="1">
        <v>0.002</v>
      </c>
      <c r="N350" s="1">
        <v>10.25995</v>
      </c>
      <c r="O350" s="1" t="s">
        <v>24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" t="s">
        <v>44</v>
      </c>
      <c r="B351" s="1" t="s">
        <v>16</v>
      </c>
      <c r="C351" s="3">
        <v>693.0</v>
      </c>
      <c r="D351" s="1">
        <v>0.0</v>
      </c>
      <c r="E351" s="1" t="s">
        <v>45</v>
      </c>
      <c r="F351" s="1" t="s">
        <v>27</v>
      </c>
      <c r="G351" s="1" t="s">
        <v>19</v>
      </c>
      <c r="H351" s="1" t="s">
        <v>7014</v>
      </c>
      <c r="I351" s="1" t="s">
        <v>7015</v>
      </c>
      <c r="J351" s="1" t="s">
        <v>7015</v>
      </c>
      <c r="K351" s="2"/>
      <c r="L351" s="1">
        <v>3.0</v>
      </c>
      <c r="M351" s="1"/>
      <c r="N351" s="1">
        <v>18.1806</v>
      </c>
      <c r="O351" s="1" t="s">
        <v>6168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1" t="s">
        <v>15</v>
      </c>
      <c r="B352" s="1" t="s">
        <v>16</v>
      </c>
      <c r="C352" s="1">
        <v>660.0</v>
      </c>
      <c r="D352" s="1">
        <v>54.0</v>
      </c>
      <c r="E352" s="1" t="s">
        <v>6276</v>
      </c>
      <c r="F352" s="1" t="s">
        <v>18</v>
      </c>
      <c r="G352" s="1" t="s">
        <v>19</v>
      </c>
      <c r="H352" s="1" t="s">
        <v>7016</v>
      </c>
      <c r="I352" s="1" t="s">
        <v>7017</v>
      </c>
      <c r="J352" s="1" t="s">
        <v>7018</v>
      </c>
      <c r="K352" s="1" t="s">
        <v>7019</v>
      </c>
      <c r="L352" s="1">
        <v>-1.0</v>
      </c>
      <c r="M352" s="1">
        <v>0.0024666666666666665</v>
      </c>
      <c r="N352" s="1">
        <v>16.248683333333332</v>
      </c>
      <c r="O352" s="1" t="s">
        <v>24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1" t="s">
        <v>44</v>
      </c>
      <c r="B353" s="1" t="s">
        <v>16</v>
      </c>
      <c r="C353" s="3">
        <v>788.0</v>
      </c>
      <c r="D353" s="1">
        <v>0.0</v>
      </c>
      <c r="E353" s="1" t="s">
        <v>45</v>
      </c>
      <c r="F353" s="1" t="s">
        <v>27</v>
      </c>
      <c r="G353" s="1" t="s">
        <v>19</v>
      </c>
      <c r="H353" s="1" t="s">
        <v>7020</v>
      </c>
      <c r="I353" s="1" t="s">
        <v>7021</v>
      </c>
      <c r="J353" s="1" t="s">
        <v>7021</v>
      </c>
      <c r="K353" s="2"/>
      <c r="L353" s="1">
        <v>1.0</v>
      </c>
      <c r="M353" s="1"/>
      <c r="N353" s="1">
        <v>16.416716666666666</v>
      </c>
      <c r="O353" s="1" t="s">
        <v>6168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1" t="s">
        <v>15</v>
      </c>
      <c r="B354" s="1" t="s">
        <v>16</v>
      </c>
      <c r="C354" s="1">
        <v>336.0</v>
      </c>
      <c r="D354" s="1">
        <v>0.0</v>
      </c>
      <c r="E354" s="1" t="s">
        <v>6276</v>
      </c>
      <c r="F354" s="1" t="s">
        <v>18</v>
      </c>
      <c r="G354" s="1" t="s">
        <v>19</v>
      </c>
      <c r="H354" s="1" t="s">
        <v>7022</v>
      </c>
      <c r="I354" s="1" t="s">
        <v>7023</v>
      </c>
      <c r="J354" s="1" t="s">
        <v>7024</v>
      </c>
      <c r="K354" s="1" t="s">
        <v>7025</v>
      </c>
      <c r="L354" s="1">
        <v>33.0</v>
      </c>
      <c r="M354" s="1">
        <v>0.005016666666666667</v>
      </c>
      <c r="N354" s="1">
        <v>11.8136</v>
      </c>
      <c r="O354" s="1" t="s">
        <v>24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" t="s">
        <v>25</v>
      </c>
      <c r="B355" s="1" t="s">
        <v>16</v>
      </c>
      <c r="C355" s="1">
        <v>279.0</v>
      </c>
      <c r="D355" s="1">
        <v>0.0</v>
      </c>
      <c r="E355" s="2"/>
      <c r="F355" s="1" t="s">
        <v>27</v>
      </c>
      <c r="G355" s="1" t="s">
        <v>19</v>
      </c>
      <c r="H355" s="1" t="s">
        <v>7026</v>
      </c>
      <c r="I355" s="1" t="s">
        <v>7027</v>
      </c>
      <c r="J355" s="1" t="s">
        <v>7027</v>
      </c>
      <c r="K355" s="2"/>
      <c r="L355" s="1">
        <v>-1.0</v>
      </c>
      <c r="M355" s="1"/>
      <c r="N355" s="1">
        <v>13.55495</v>
      </c>
      <c r="O355" s="1" t="s">
        <v>6168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1" t="s">
        <v>15</v>
      </c>
      <c r="B356" s="1" t="s">
        <v>16</v>
      </c>
      <c r="C356" s="1">
        <v>583.0</v>
      </c>
      <c r="D356" s="1">
        <v>0.0</v>
      </c>
      <c r="E356" s="1" t="s">
        <v>45</v>
      </c>
      <c r="F356" s="1" t="s">
        <v>18</v>
      </c>
      <c r="G356" s="1" t="s">
        <v>19</v>
      </c>
      <c r="H356" s="1" t="s">
        <v>7028</v>
      </c>
      <c r="I356" s="1" t="s">
        <v>7029</v>
      </c>
      <c r="J356" s="1" t="s">
        <v>7030</v>
      </c>
      <c r="K356" s="1" t="s">
        <v>7031</v>
      </c>
      <c r="L356" s="1">
        <v>23.0</v>
      </c>
      <c r="M356" s="1">
        <v>14.553966666666666</v>
      </c>
      <c r="N356" s="1">
        <v>16.189916666666665</v>
      </c>
      <c r="O356" s="1" t="s">
        <v>24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1" t="s">
        <v>55</v>
      </c>
      <c r="B357" s="1" t="s">
        <v>16</v>
      </c>
      <c r="C357" s="1">
        <v>329.0</v>
      </c>
      <c r="D357" s="1">
        <v>0.0</v>
      </c>
      <c r="E357" s="1" t="s">
        <v>6238</v>
      </c>
      <c r="F357" s="1" t="s">
        <v>27</v>
      </c>
      <c r="G357" s="1" t="s">
        <v>19</v>
      </c>
      <c r="H357" s="1" t="s">
        <v>7032</v>
      </c>
      <c r="I357" s="1" t="s">
        <v>7033</v>
      </c>
      <c r="J357" s="1" t="s">
        <v>7033</v>
      </c>
      <c r="K357" s="2"/>
      <c r="L357" s="1">
        <v>-7.0</v>
      </c>
      <c r="M357" s="1"/>
      <c r="N357" s="1">
        <v>7.509483333333334</v>
      </c>
      <c r="O357" s="1" t="s">
        <v>6168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1" t="s">
        <v>15</v>
      </c>
      <c r="B358" s="1" t="s">
        <v>16</v>
      </c>
      <c r="C358" s="1">
        <v>309.0</v>
      </c>
      <c r="D358" s="1">
        <v>0.0</v>
      </c>
      <c r="E358" s="1" t="s">
        <v>6276</v>
      </c>
      <c r="F358" s="1" t="s">
        <v>18</v>
      </c>
      <c r="G358" s="1" t="s">
        <v>35</v>
      </c>
      <c r="H358" s="1" t="s">
        <v>7034</v>
      </c>
      <c r="I358" s="1" t="s">
        <v>7035</v>
      </c>
      <c r="J358" s="1" t="s">
        <v>7036</v>
      </c>
      <c r="K358" s="1" t="s">
        <v>7037</v>
      </c>
      <c r="L358" s="1">
        <v>9.0</v>
      </c>
      <c r="M358" s="1">
        <v>0.04041666666666666</v>
      </c>
      <c r="N358" s="1">
        <v>40.2884</v>
      </c>
      <c r="O358" s="1" t="s">
        <v>24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1" t="s">
        <v>15</v>
      </c>
      <c r="B359" s="1" t="s">
        <v>16</v>
      </c>
      <c r="C359" s="1">
        <v>498.0</v>
      </c>
      <c r="D359" s="1">
        <v>0.0</v>
      </c>
      <c r="E359" s="1" t="s">
        <v>6276</v>
      </c>
      <c r="F359" s="1" t="s">
        <v>18</v>
      </c>
      <c r="G359" s="1" t="s">
        <v>19</v>
      </c>
      <c r="H359" s="1" t="s">
        <v>7038</v>
      </c>
      <c r="I359" s="1" t="s">
        <v>7039</v>
      </c>
      <c r="J359" s="1" t="s">
        <v>7040</v>
      </c>
      <c r="K359" s="1" t="s">
        <v>7041</v>
      </c>
      <c r="L359" s="1">
        <v>-13.0</v>
      </c>
      <c r="M359" s="1">
        <v>0.0024</v>
      </c>
      <c r="N359" s="1">
        <v>9.218266666666667</v>
      </c>
      <c r="O359" s="1" t="s">
        <v>24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1" t="s">
        <v>44</v>
      </c>
      <c r="B360" s="1" t="s">
        <v>16</v>
      </c>
      <c r="C360" s="1">
        <v>394.0</v>
      </c>
      <c r="D360" s="1">
        <v>0.0</v>
      </c>
      <c r="E360" s="1" t="s">
        <v>45</v>
      </c>
      <c r="F360" s="1" t="s">
        <v>27</v>
      </c>
      <c r="G360" s="1" t="s">
        <v>19</v>
      </c>
      <c r="H360" s="1" t="s">
        <v>7042</v>
      </c>
      <c r="I360" s="1" t="s">
        <v>7043</v>
      </c>
      <c r="J360" s="1" t="s">
        <v>7043</v>
      </c>
      <c r="K360" s="2"/>
      <c r="L360" s="1">
        <v>0.0</v>
      </c>
      <c r="M360" s="1"/>
      <c r="N360" s="1">
        <v>14.572</v>
      </c>
      <c r="O360" s="1" t="s">
        <v>6168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1" t="s">
        <v>15</v>
      </c>
      <c r="B361" s="1" t="s">
        <v>16</v>
      </c>
      <c r="C361" s="1">
        <v>269.0</v>
      </c>
      <c r="D361" s="1">
        <v>0.0</v>
      </c>
      <c r="E361" s="1" t="s">
        <v>6276</v>
      </c>
      <c r="F361" s="1" t="s">
        <v>18</v>
      </c>
      <c r="G361" s="1" t="s">
        <v>19</v>
      </c>
      <c r="H361" s="1" t="s">
        <v>7044</v>
      </c>
      <c r="I361" s="1" t="s">
        <v>7045</v>
      </c>
      <c r="J361" s="1" t="s">
        <v>7046</v>
      </c>
      <c r="K361" s="1" t="s">
        <v>7047</v>
      </c>
      <c r="L361" s="1">
        <v>0.0</v>
      </c>
      <c r="M361" s="1">
        <v>0.0030166666666666666</v>
      </c>
      <c r="N361" s="1">
        <v>15.085233333333333</v>
      </c>
      <c r="O361" s="1" t="s">
        <v>24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1" t="s">
        <v>25</v>
      </c>
      <c r="B362" s="1" t="s">
        <v>16</v>
      </c>
      <c r="C362" s="1">
        <v>449.0</v>
      </c>
      <c r="D362" s="1">
        <v>0.0</v>
      </c>
      <c r="E362" s="2"/>
      <c r="F362" s="1" t="s">
        <v>27</v>
      </c>
      <c r="G362" s="1" t="s">
        <v>19</v>
      </c>
      <c r="H362" s="1" t="s">
        <v>7048</v>
      </c>
      <c r="I362" s="1" t="s">
        <v>7049</v>
      </c>
      <c r="J362" s="1" t="s">
        <v>7049</v>
      </c>
      <c r="K362" s="2"/>
      <c r="L362" s="1">
        <v>2.0</v>
      </c>
      <c r="M362" s="1"/>
      <c r="N362" s="1">
        <v>17.58685</v>
      </c>
      <c r="O362" s="1" t="s">
        <v>6168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1" t="s">
        <v>38</v>
      </c>
      <c r="B363" s="1" t="s">
        <v>16</v>
      </c>
      <c r="C363" s="3">
        <v>20.0</v>
      </c>
      <c r="D363" s="1">
        <v>30.0</v>
      </c>
      <c r="E363" s="2"/>
      <c r="F363" s="1" t="s">
        <v>39</v>
      </c>
      <c r="G363" s="1" t="s">
        <v>35</v>
      </c>
      <c r="H363" s="1" t="s">
        <v>7050</v>
      </c>
      <c r="I363" s="1" t="s">
        <v>7051</v>
      </c>
      <c r="J363" s="1" t="s">
        <v>7051</v>
      </c>
      <c r="K363" s="2"/>
      <c r="L363" s="1">
        <v>-4.0</v>
      </c>
      <c r="M363" s="1"/>
      <c r="N363" s="1">
        <v>0.22878333333333334</v>
      </c>
      <c r="O363" s="1" t="s">
        <v>43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1" t="s">
        <v>44</v>
      </c>
      <c r="B364" s="1" t="s">
        <v>16</v>
      </c>
      <c r="C364" s="1">
        <v>593.0</v>
      </c>
      <c r="D364" s="1">
        <v>0.0</v>
      </c>
      <c r="E364" s="1" t="s">
        <v>45</v>
      </c>
      <c r="F364" s="1" t="s">
        <v>27</v>
      </c>
      <c r="G364" s="1" t="s">
        <v>19</v>
      </c>
      <c r="H364" s="1" t="s">
        <v>7052</v>
      </c>
      <c r="I364" s="1" t="s">
        <v>7053</v>
      </c>
      <c r="J364" s="1" t="s">
        <v>7053</v>
      </c>
      <c r="K364" s="2"/>
      <c r="L364" s="1">
        <v>-4.0</v>
      </c>
      <c r="M364" s="1"/>
      <c r="N364" s="1">
        <v>10.8988</v>
      </c>
      <c r="O364" s="1" t="s">
        <v>6168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1" t="s">
        <v>44</v>
      </c>
      <c r="B365" s="1" t="s">
        <v>16</v>
      </c>
      <c r="C365" s="1">
        <v>289.0</v>
      </c>
      <c r="D365" s="1">
        <v>0.0</v>
      </c>
      <c r="E365" s="1" t="s">
        <v>45</v>
      </c>
      <c r="F365" s="1" t="s">
        <v>27</v>
      </c>
      <c r="G365" s="1" t="s">
        <v>19</v>
      </c>
      <c r="H365" s="1" t="s">
        <v>7054</v>
      </c>
      <c r="I365" s="1" t="s">
        <v>7055</v>
      </c>
      <c r="J365" s="1" t="s">
        <v>7055</v>
      </c>
      <c r="K365" s="2"/>
      <c r="L365" s="1">
        <v>-4.0</v>
      </c>
      <c r="M365" s="1"/>
      <c r="N365" s="1">
        <v>12.631</v>
      </c>
      <c r="O365" s="1" t="s">
        <v>6168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1" t="s">
        <v>25</v>
      </c>
      <c r="B366" s="1" t="s">
        <v>16</v>
      </c>
      <c r="C366" s="1">
        <v>319.0</v>
      </c>
      <c r="D366" s="1">
        <v>0.0</v>
      </c>
      <c r="E366" s="2"/>
      <c r="F366" s="1" t="s">
        <v>27</v>
      </c>
      <c r="G366" s="1" t="s">
        <v>19</v>
      </c>
      <c r="H366" s="1" t="s">
        <v>7056</v>
      </c>
      <c r="I366" s="1" t="s">
        <v>7057</v>
      </c>
      <c r="J366" s="1" t="s">
        <v>7057</v>
      </c>
      <c r="K366" s="2"/>
      <c r="L366" s="1">
        <v>-5.0</v>
      </c>
      <c r="M366" s="1"/>
      <c r="N366" s="1">
        <v>9.57625</v>
      </c>
      <c r="O366" s="1" t="s">
        <v>6168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1" t="s">
        <v>55</v>
      </c>
      <c r="B367" s="1" t="s">
        <v>16</v>
      </c>
      <c r="C367" s="1">
        <v>643.0</v>
      </c>
      <c r="D367" s="1">
        <v>0.0</v>
      </c>
      <c r="E367" s="1" t="s">
        <v>264</v>
      </c>
      <c r="F367" s="1" t="s">
        <v>27</v>
      </c>
      <c r="G367" s="1" t="s">
        <v>19</v>
      </c>
      <c r="H367" s="1" t="s">
        <v>7058</v>
      </c>
      <c r="I367" s="1" t="s">
        <v>7059</v>
      </c>
      <c r="J367" s="1" t="s">
        <v>7059</v>
      </c>
      <c r="K367" s="2"/>
      <c r="L367" s="1">
        <v>-6.0</v>
      </c>
      <c r="M367" s="1"/>
      <c r="N367" s="1">
        <v>8.928816666666666</v>
      </c>
      <c r="O367" s="1" t="s">
        <v>6168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1" t="s">
        <v>15</v>
      </c>
      <c r="B368" s="1" t="s">
        <v>16</v>
      </c>
      <c r="C368" s="1">
        <v>989.0</v>
      </c>
      <c r="D368" s="1">
        <v>47.0</v>
      </c>
      <c r="E368" s="1" t="s">
        <v>6276</v>
      </c>
      <c r="F368" s="1" t="s">
        <v>18</v>
      </c>
      <c r="G368" s="1" t="s">
        <v>19</v>
      </c>
      <c r="H368" s="1" t="s">
        <v>7060</v>
      </c>
      <c r="I368" s="1" t="s">
        <v>7061</v>
      </c>
      <c r="J368" s="1" t="s">
        <v>7062</v>
      </c>
      <c r="K368" s="1" t="s">
        <v>7063</v>
      </c>
      <c r="L368" s="1">
        <v>36.0</v>
      </c>
      <c r="M368" s="1">
        <v>0.0019666666666666665</v>
      </c>
      <c r="N368" s="1">
        <v>38.633183333333335</v>
      </c>
      <c r="O368" s="1" t="s">
        <v>24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1" t="s">
        <v>15</v>
      </c>
      <c r="B369" s="1" t="s">
        <v>16</v>
      </c>
      <c r="C369" s="1">
        <v>428.0</v>
      </c>
      <c r="D369" s="1">
        <v>0.0</v>
      </c>
      <c r="E369" s="1" t="s">
        <v>6276</v>
      </c>
      <c r="F369" s="1" t="s">
        <v>18</v>
      </c>
      <c r="G369" s="1" t="s">
        <v>19</v>
      </c>
      <c r="H369" s="1" t="s">
        <v>7064</v>
      </c>
      <c r="I369" s="1" t="s">
        <v>7065</v>
      </c>
      <c r="J369" s="1" t="s">
        <v>7066</v>
      </c>
      <c r="K369" s="1" t="s">
        <v>7067</v>
      </c>
      <c r="L369" s="1">
        <v>1.0</v>
      </c>
      <c r="M369" s="1">
        <v>0.0025166666666666666</v>
      </c>
      <c r="N369" s="1">
        <v>8.367216666666666</v>
      </c>
      <c r="O369" s="1" t="s">
        <v>24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1" t="s">
        <v>15</v>
      </c>
      <c r="B370" s="1" t="s">
        <v>16</v>
      </c>
      <c r="C370" s="1">
        <v>523.0</v>
      </c>
      <c r="D370" s="1">
        <v>0.0</v>
      </c>
      <c r="E370" s="1" t="s">
        <v>6276</v>
      </c>
      <c r="F370" s="1" t="s">
        <v>18</v>
      </c>
      <c r="G370" s="1" t="s">
        <v>35</v>
      </c>
      <c r="H370" s="1" t="s">
        <v>7068</v>
      </c>
      <c r="I370" s="1" t="s">
        <v>7069</v>
      </c>
      <c r="J370" s="1" t="s">
        <v>7070</v>
      </c>
      <c r="K370" s="1" t="s">
        <v>7071</v>
      </c>
      <c r="L370" s="1">
        <v>4.0</v>
      </c>
      <c r="M370" s="1">
        <v>0.0022833333333333334</v>
      </c>
      <c r="N370" s="1">
        <v>10.534883333333333</v>
      </c>
      <c r="O370" s="1" t="s">
        <v>24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1" t="s">
        <v>44</v>
      </c>
      <c r="B371" s="1" t="s">
        <v>16</v>
      </c>
      <c r="C371" s="1">
        <v>394.0</v>
      </c>
      <c r="D371" s="1">
        <v>0.0</v>
      </c>
      <c r="E371" s="1" t="s">
        <v>45</v>
      </c>
      <c r="F371" s="1" t="s">
        <v>27</v>
      </c>
      <c r="G371" s="1" t="s">
        <v>19</v>
      </c>
      <c r="H371" s="1" t="s">
        <v>7072</v>
      </c>
      <c r="I371" s="1" t="s">
        <v>7073</v>
      </c>
      <c r="J371" s="1" t="s">
        <v>7073</v>
      </c>
      <c r="K371" s="2"/>
      <c r="L371" s="1">
        <v>-6.0</v>
      </c>
      <c r="M371" s="1"/>
      <c r="N371" s="1">
        <v>8.371733333333333</v>
      </c>
      <c r="O371" s="1" t="s">
        <v>6168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1" t="s">
        <v>44</v>
      </c>
      <c r="B372" s="1" t="s">
        <v>16</v>
      </c>
      <c r="C372" s="1">
        <v>321.0</v>
      </c>
      <c r="D372" s="1">
        <v>0.0</v>
      </c>
      <c r="E372" s="1" t="s">
        <v>45</v>
      </c>
      <c r="F372" s="1" t="s">
        <v>27</v>
      </c>
      <c r="G372" s="1" t="s">
        <v>19</v>
      </c>
      <c r="H372" s="1" t="s">
        <v>7074</v>
      </c>
      <c r="I372" s="1" t="s">
        <v>7075</v>
      </c>
      <c r="J372" s="1" t="s">
        <v>7075</v>
      </c>
      <c r="K372" s="2"/>
      <c r="L372" s="1">
        <v>-1.0</v>
      </c>
      <c r="M372" s="1"/>
      <c r="N372" s="1">
        <v>13.191983333333333</v>
      </c>
      <c r="O372" s="1" t="s">
        <v>6168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1" t="s">
        <v>25</v>
      </c>
      <c r="B373" s="1" t="s">
        <v>16</v>
      </c>
      <c r="C373" s="1">
        <v>321.0</v>
      </c>
      <c r="D373" s="1">
        <v>0.0</v>
      </c>
      <c r="E373" s="2"/>
      <c r="F373" s="1" t="s">
        <v>27</v>
      </c>
      <c r="G373" s="1" t="s">
        <v>19</v>
      </c>
      <c r="H373" s="1" t="s">
        <v>7076</v>
      </c>
      <c r="I373" s="1" t="s">
        <v>7077</v>
      </c>
      <c r="J373" s="1" t="s">
        <v>7077</v>
      </c>
      <c r="K373" s="2"/>
      <c r="L373" s="1">
        <v>0.0</v>
      </c>
      <c r="M373" s="1"/>
      <c r="N373" s="1">
        <v>15.431733333333334</v>
      </c>
      <c r="O373" s="1" t="s">
        <v>6168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1" t="s">
        <v>55</v>
      </c>
      <c r="B374" s="1" t="s">
        <v>16</v>
      </c>
      <c r="C374" s="1">
        <v>1035.0</v>
      </c>
      <c r="D374" s="1">
        <v>0.0</v>
      </c>
      <c r="E374" s="1" t="s">
        <v>1321</v>
      </c>
      <c r="F374" s="1" t="s">
        <v>27</v>
      </c>
      <c r="G374" s="1" t="s">
        <v>19</v>
      </c>
      <c r="H374" s="1" t="s">
        <v>7078</v>
      </c>
      <c r="I374" s="1" t="s">
        <v>7079</v>
      </c>
      <c r="J374" s="1" t="s">
        <v>7079</v>
      </c>
      <c r="K374" s="2"/>
      <c r="L374" s="1">
        <v>1.0</v>
      </c>
      <c r="M374" s="1"/>
      <c r="N374" s="1">
        <v>17.560716666666668</v>
      </c>
      <c r="O374" s="1" t="s">
        <v>6168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1" t="s">
        <v>25</v>
      </c>
      <c r="B375" s="1" t="s">
        <v>16</v>
      </c>
      <c r="C375" s="1">
        <v>321.0</v>
      </c>
      <c r="D375" s="1">
        <v>0.0</v>
      </c>
      <c r="E375" s="2"/>
      <c r="F375" s="1" t="s">
        <v>27</v>
      </c>
      <c r="G375" s="1" t="s">
        <v>19</v>
      </c>
      <c r="H375" s="1" t="s">
        <v>7080</v>
      </c>
      <c r="I375" s="1" t="s">
        <v>7081</v>
      </c>
      <c r="J375" s="1" t="s">
        <v>7081</v>
      </c>
      <c r="K375" s="2"/>
      <c r="L375" s="1">
        <v>0.0</v>
      </c>
      <c r="M375" s="1"/>
      <c r="N375" s="1">
        <v>14.681316666666667</v>
      </c>
      <c r="O375" s="1" t="s">
        <v>6168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1" t="s">
        <v>44</v>
      </c>
      <c r="B376" s="1" t="s">
        <v>16</v>
      </c>
      <c r="C376" s="1">
        <v>329.0</v>
      </c>
      <c r="D376" s="1">
        <v>0.0</v>
      </c>
      <c r="E376" s="1" t="s">
        <v>45</v>
      </c>
      <c r="F376" s="1" t="s">
        <v>27</v>
      </c>
      <c r="G376" s="1" t="s">
        <v>19</v>
      </c>
      <c r="H376" s="1" t="s">
        <v>7082</v>
      </c>
      <c r="I376" s="1" t="s">
        <v>7083</v>
      </c>
      <c r="J376" s="1" t="s">
        <v>7083</v>
      </c>
      <c r="K376" s="2"/>
      <c r="L376" s="1">
        <v>-5.0</v>
      </c>
      <c r="M376" s="1"/>
      <c r="N376" s="1">
        <v>9.8761</v>
      </c>
      <c r="O376" s="1" t="s">
        <v>6168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1" t="s">
        <v>15</v>
      </c>
      <c r="B377" s="1" t="s">
        <v>16</v>
      </c>
      <c r="C377" s="1">
        <v>334.0</v>
      </c>
      <c r="D377" s="1">
        <v>0.0</v>
      </c>
      <c r="E377" s="1" t="s">
        <v>6276</v>
      </c>
      <c r="F377" s="1" t="s">
        <v>18</v>
      </c>
      <c r="G377" s="1" t="s">
        <v>19</v>
      </c>
      <c r="H377" s="1" t="s">
        <v>7084</v>
      </c>
      <c r="I377" s="1" t="s">
        <v>7085</v>
      </c>
      <c r="J377" s="1" t="s">
        <v>7086</v>
      </c>
      <c r="K377" s="1" t="s">
        <v>7087</v>
      </c>
      <c r="L377" s="1">
        <v>0.0</v>
      </c>
      <c r="M377" s="1">
        <v>0.0019666666666666665</v>
      </c>
      <c r="N377" s="1">
        <v>61.80826666666667</v>
      </c>
      <c r="O377" s="1" t="s">
        <v>24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1" t="s">
        <v>38</v>
      </c>
      <c r="B378" s="1" t="s">
        <v>16</v>
      </c>
      <c r="C378" s="1">
        <v>309.0</v>
      </c>
      <c r="D378" s="1">
        <v>0.0</v>
      </c>
      <c r="E378" s="1" t="s">
        <v>7088</v>
      </c>
      <c r="F378" s="1" t="s">
        <v>18</v>
      </c>
      <c r="G378" s="1" t="s">
        <v>35</v>
      </c>
      <c r="H378" s="1" t="s">
        <v>7089</v>
      </c>
      <c r="I378" s="1" t="s">
        <v>7090</v>
      </c>
      <c r="J378" s="1" t="s">
        <v>7091</v>
      </c>
      <c r="K378" s="1" t="s">
        <v>7092</v>
      </c>
      <c r="L378" s="1">
        <v>-28.0</v>
      </c>
      <c r="M378" s="1">
        <v>0.0023333333333333335</v>
      </c>
      <c r="N378" s="1">
        <v>0.2622</v>
      </c>
      <c r="O378" s="1" t="s">
        <v>43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1" t="s">
        <v>38</v>
      </c>
      <c r="B379" s="1" t="s">
        <v>867</v>
      </c>
      <c r="C379" s="1">
        <v>1006.0</v>
      </c>
      <c r="D379" s="1">
        <v>0.0</v>
      </c>
      <c r="E379" s="2"/>
      <c r="F379" s="1" t="s">
        <v>18</v>
      </c>
      <c r="G379" s="1" t="s">
        <v>35</v>
      </c>
      <c r="H379" s="1" t="s">
        <v>7093</v>
      </c>
      <c r="I379" s="1" t="s">
        <v>7094</v>
      </c>
      <c r="J379" s="2"/>
      <c r="K379" s="1" t="s">
        <v>7095</v>
      </c>
      <c r="L379" s="1">
        <v>0.0</v>
      </c>
      <c r="M379" s="1">
        <v>0.0024333333333333334</v>
      </c>
      <c r="N379" s="1">
        <v>0.4937</v>
      </c>
      <c r="O379" s="1" t="s">
        <v>43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1" t="s">
        <v>25</v>
      </c>
      <c r="B380" s="1" t="s">
        <v>16</v>
      </c>
      <c r="C380" s="1">
        <v>465.0</v>
      </c>
      <c r="D380" s="1">
        <v>0.0</v>
      </c>
      <c r="E380" s="2"/>
      <c r="F380" s="1" t="s">
        <v>27</v>
      </c>
      <c r="G380" s="1" t="s">
        <v>19</v>
      </c>
      <c r="H380" s="1" t="s">
        <v>7096</v>
      </c>
      <c r="I380" s="1" t="s">
        <v>7097</v>
      </c>
      <c r="J380" s="1" t="s">
        <v>7097</v>
      </c>
      <c r="K380" s="2"/>
      <c r="L380" s="1">
        <v>-6.0</v>
      </c>
      <c r="M380" s="1"/>
      <c r="N380" s="1">
        <v>8.979433333333333</v>
      </c>
      <c r="O380" s="1" t="s">
        <v>6168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1" t="s">
        <v>25</v>
      </c>
      <c r="B381" s="1" t="s">
        <v>16</v>
      </c>
      <c r="C381" s="1">
        <v>579.0</v>
      </c>
      <c r="D381" s="1">
        <v>0.0</v>
      </c>
      <c r="E381" s="2"/>
      <c r="F381" s="1" t="s">
        <v>27</v>
      </c>
      <c r="G381" s="1" t="s">
        <v>35</v>
      </c>
      <c r="H381" s="1" t="s">
        <v>7098</v>
      </c>
      <c r="I381" s="1" t="s">
        <v>7099</v>
      </c>
      <c r="J381" s="1" t="s">
        <v>7099</v>
      </c>
      <c r="K381" s="2"/>
      <c r="L381" s="1">
        <v>-6.0</v>
      </c>
      <c r="M381" s="1"/>
      <c r="N381" s="1">
        <v>8.058616666666667</v>
      </c>
      <c r="O381" s="1" t="s">
        <v>6168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1" t="s">
        <v>25</v>
      </c>
      <c r="B382" s="1" t="s">
        <v>16</v>
      </c>
      <c r="C382" s="1">
        <v>658.0</v>
      </c>
      <c r="D382" s="1">
        <v>0.0</v>
      </c>
      <c r="E382" s="2"/>
      <c r="F382" s="1" t="s">
        <v>27</v>
      </c>
      <c r="G382" s="1" t="s">
        <v>35</v>
      </c>
      <c r="H382" s="1" t="s">
        <v>7100</v>
      </c>
      <c r="I382" s="1" t="s">
        <v>7101</v>
      </c>
      <c r="J382" s="1" t="s">
        <v>7101</v>
      </c>
      <c r="K382" s="2"/>
      <c r="L382" s="1">
        <v>-2.0</v>
      </c>
      <c r="M382" s="1"/>
      <c r="N382" s="1">
        <v>12.378483333333334</v>
      </c>
      <c r="O382" s="1" t="s">
        <v>6168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1" t="s">
        <v>25</v>
      </c>
      <c r="B383" s="1" t="s">
        <v>16</v>
      </c>
      <c r="C383" s="1">
        <v>384.0</v>
      </c>
      <c r="D383" s="1">
        <v>0.0</v>
      </c>
      <c r="E383" s="2"/>
      <c r="F383" s="1" t="s">
        <v>27</v>
      </c>
      <c r="G383" s="1" t="s">
        <v>35</v>
      </c>
      <c r="H383" s="1" t="s">
        <v>7102</v>
      </c>
      <c r="I383" s="1" t="s">
        <v>7103</v>
      </c>
      <c r="J383" s="1" t="s">
        <v>7103</v>
      </c>
      <c r="K383" s="2"/>
      <c r="L383" s="1">
        <v>-8.0</v>
      </c>
      <c r="M383" s="1"/>
      <c r="N383" s="1">
        <v>6.922583333333334</v>
      </c>
      <c r="O383" s="1" t="s">
        <v>6168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1" t="s">
        <v>55</v>
      </c>
      <c r="B384" s="1" t="s">
        <v>16</v>
      </c>
      <c r="C384" s="1">
        <v>264.0</v>
      </c>
      <c r="D384" s="1">
        <v>0.0</v>
      </c>
      <c r="E384" s="1" t="s">
        <v>1452</v>
      </c>
      <c r="F384" s="1" t="s">
        <v>27</v>
      </c>
      <c r="G384" s="1" t="s">
        <v>19</v>
      </c>
      <c r="H384" s="1" t="s">
        <v>7104</v>
      </c>
      <c r="I384" s="1" t="s">
        <v>7105</v>
      </c>
      <c r="J384" s="1" t="s">
        <v>7105</v>
      </c>
      <c r="K384" s="2"/>
      <c r="L384" s="1">
        <v>-9.0</v>
      </c>
      <c r="M384" s="1"/>
      <c r="N384" s="1">
        <v>5.605483333333333</v>
      </c>
      <c r="O384" s="1" t="s">
        <v>6168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1" t="s">
        <v>44</v>
      </c>
      <c r="B385" s="1" t="s">
        <v>16</v>
      </c>
      <c r="C385" s="3">
        <v>264.0</v>
      </c>
      <c r="D385" s="1">
        <v>0.0</v>
      </c>
      <c r="E385" s="1" t="s">
        <v>45</v>
      </c>
      <c r="F385" s="1" t="s">
        <v>27</v>
      </c>
      <c r="G385" s="1" t="s">
        <v>19</v>
      </c>
      <c r="H385" s="1" t="s">
        <v>7106</v>
      </c>
      <c r="I385" s="1" t="s">
        <v>7107</v>
      </c>
      <c r="J385" s="1" t="s">
        <v>7107</v>
      </c>
      <c r="K385" s="2"/>
      <c r="L385" s="1">
        <v>-8.0</v>
      </c>
      <c r="M385" s="1"/>
      <c r="N385" s="1">
        <v>6.5556</v>
      </c>
      <c r="O385" s="1" t="s">
        <v>6168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1" t="s">
        <v>55</v>
      </c>
      <c r="B386" s="1" t="s">
        <v>16</v>
      </c>
      <c r="C386" s="1">
        <v>361.0</v>
      </c>
      <c r="D386" s="1">
        <v>0.0</v>
      </c>
      <c r="E386" s="1" t="s">
        <v>1452</v>
      </c>
      <c r="F386" s="1" t="s">
        <v>27</v>
      </c>
      <c r="G386" s="1" t="s">
        <v>19</v>
      </c>
      <c r="H386" s="1" t="s">
        <v>7108</v>
      </c>
      <c r="I386" s="1" t="s">
        <v>7109</v>
      </c>
      <c r="J386" s="1" t="s">
        <v>7109</v>
      </c>
      <c r="K386" s="2"/>
      <c r="L386" s="1">
        <v>-8.0</v>
      </c>
      <c r="M386" s="1"/>
      <c r="N386" s="1">
        <v>6.133333333333334</v>
      </c>
      <c r="O386" s="1" t="s">
        <v>6168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1" t="s">
        <v>25</v>
      </c>
      <c r="B387" s="1" t="s">
        <v>16</v>
      </c>
      <c r="C387" s="1">
        <v>523.0</v>
      </c>
      <c r="D387" s="1">
        <v>0.0</v>
      </c>
      <c r="E387" s="2"/>
      <c r="F387" s="1" t="s">
        <v>27</v>
      </c>
      <c r="G387" s="1" t="s">
        <v>19</v>
      </c>
      <c r="H387" s="1" t="s">
        <v>7110</v>
      </c>
      <c r="I387" s="1" t="s">
        <v>7111</v>
      </c>
      <c r="J387" s="1" t="s">
        <v>7111</v>
      </c>
      <c r="K387" s="2"/>
      <c r="L387" s="1">
        <v>-6.0</v>
      </c>
      <c r="M387" s="1"/>
      <c r="N387" s="1">
        <v>8.869666666666667</v>
      </c>
      <c r="O387" s="1" t="s">
        <v>6168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1" t="s">
        <v>44</v>
      </c>
      <c r="B388" s="1" t="s">
        <v>16</v>
      </c>
      <c r="C388" s="1">
        <v>264.0</v>
      </c>
      <c r="D388" s="1">
        <v>0.0</v>
      </c>
      <c r="E388" s="1" t="s">
        <v>45</v>
      </c>
      <c r="F388" s="1" t="s">
        <v>27</v>
      </c>
      <c r="G388" s="1" t="s">
        <v>19</v>
      </c>
      <c r="H388" s="1" t="s">
        <v>7112</v>
      </c>
      <c r="I388" s="1" t="s">
        <v>7113</v>
      </c>
      <c r="J388" s="1" t="s">
        <v>7113</v>
      </c>
      <c r="K388" s="2"/>
      <c r="L388" s="1">
        <v>-14.0</v>
      </c>
      <c r="M388" s="1"/>
      <c r="N388" s="1">
        <v>5.183716666666666</v>
      </c>
      <c r="O388" s="1" t="s">
        <v>6168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1" t="s">
        <v>25</v>
      </c>
      <c r="B389" s="1" t="s">
        <v>16</v>
      </c>
      <c r="C389" s="1">
        <v>329.0</v>
      </c>
      <c r="D389" s="1">
        <v>0.0</v>
      </c>
      <c r="E389" s="2"/>
      <c r="F389" s="1" t="s">
        <v>27</v>
      </c>
      <c r="G389" s="1" t="s">
        <v>19</v>
      </c>
      <c r="H389" s="1" t="s">
        <v>7114</v>
      </c>
      <c r="I389" s="1" t="s">
        <v>7115</v>
      </c>
      <c r="J389" s="1" t="s">
        <v>7115</v>
      </c>
      <c r="K389" s="2"/>
      <c r="L389" s="1">
        <v>-5.0</v>
      </c>
      <c r="M389" s="1"/>
      <c r="N389" s="1">
        <v>9.770566666666667</v>
      </c>
      <c r="O389" s="1" t="s">
        <v>6168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1" t="s">
        <v>38</v>
      </c>
      <c r="B390" s="1" t="s">
        <v>16</v>
      </c>
      <c r="C390" s="1">
        <v>309.0</v>
      </c>
      <c r="D390" s="1">
        <v>0.0</v>
      </c>
      <c r="E390" s="2"/>
      <c r="F390" s="1" t="s">
        <v>39</v>
      </c>
      <c r="G390" s="1" t="s">
        <v>35</v>
      </c>
      <c r="H390" s="1" t="s">
        <v>7116</v>
      </c>
      <c r="I390" s="1" t="s">
        <v>7117</v>
      </c>
      <c r="J390" s="1" t="s">
        <v>7117</v>
      </c>
      <c r="K390" s="2"/>
      <c r="L390" s="1">
        <v>-3.0</v>
      </c>
      <c r="M390" s="1"/>
      <c r="N390" s="1">
        <v>1.86025</v>
      </c>
      <c r="O390" s="1" t="s">
        <v>43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1" t="s">
        <v>15</v>
      </c>
      <c r="B391" s="1" t="s">
        <v>16</v>
      </c>
      <c r="C391" s="1">
        <v>326.0</v>
      </c>
      <c r="D391" s="1">
        <v>0.0</v>
      </c>
      <c r="E391" s="1" t="s">
        <v>45</v>
      </c>
      <c r="F391" s="1" t="s">
        <v>18</v>
      </c>
      <c r="G391" s="1" t="s">
        <v>35</v>
      </c>
      <c r="H391" s="1" t="s">
        <v>7118</v>
      </c>
      <c r="I391" s="1" t="s">
        <v>7119</v>
      </c>
      <c r="J391" s="1" t="s">
        <v>7120</v>
      </c>
      <c r="K391" s="1" t="s">
        <v>7121</v>
      </c>
      <c r="L391" s="1">
        <v>-4.0</v>
      </c>
      <c r="M391" s="1">
        <v>0.48056666666666664</v>
      </c>
      <c r="N391" s="1">
        <v>5.512316666666667</v>
      </c>
      <c r="O391" s="1" t="s">
        <v>24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1" t="s">
        <v>55</v>
      </c>
      <c r="B392" s="1" t="s">
        <v>16</v>
      </c>
      <c r="C392" s="1">
        <v>329.0</v>
      </c>
      <c r="D392" s="1">
        <v>0.0</v>
      </c>
      <c r="E392" s="1" t="s">
        <v>1452</v>
      </c>
      <c r="F392" s="1" t="s">
        <v>27</v>
      </c>
      <c r="G392" s="1" t="s">
        <v>19</v>
      </c>
      <c r="H392" s="1" t="s">
        <v>7122</v>
      </c>
      <c r="I392" s="1" t="s">
        <v>7123</v>
      </c>
      <c r="J392" s="1" t="s">
        <v>7123</v>
      </c>
      <c r="K392" s="2"/>
      <c r="L392" s="1">
        <v>-7.0</v>
      </c>
      <c r="M392" s="1"/>
      <c r="N392" s="1">
        <v>7.274933333333333</v>
      </c>
      <c r="O392" s="1" t="s">
        <v>6168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1" t="s">
        <v>44</v>
      </c>
      <c r="B393" s="1" t="s">
        <v>16</v>
      </c>
      <c r="C393" s="1">
        <v>593.0</v>
      </c>
      <c r="D393" s="1">
        <v>0.0</v>
      </c>
      <c r="E393" s="1" t="s">
        <v>45</v>
      </c>
      <c r="F393" s="1" t="s">
        <v>27</v>
      </c>
      <c r="G393" s="1" t="s">
        <v>19</v>
      </c>
      <c r="H393" s="1" t="s">
        <v>7124</v>
      </c>
      <c r="I393" s="1" t="s">
        <v>7125</v>
      </c>
      <c r="J393" s="1" t="s">
        <v>7125</v>
      </c>
      <c r="K393" s="2"/>
      <c r="L393" s="1">
        <v>-5.0</v>
      </c>
      <c r="M393" s="1"/>
      <c r="N393" s="1">
        <v>9.73865</v>
      </c>
      <c r="O393" s="1" t="s">
        <v>6168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1" t="s">
        <v>55</v>
      </c>
      <c r="B394" s="1" t="s">
        <v>16</v>
      </c>
      <c r="C394" s="1">
        <v>409.0</v>
      </c>
      <c r="D394" s="1">
        <v>0.0</v>
      </c>
      <c r="E394" s="1" t="s">
        <v>7126</v>
      </c>
      <c r="F394" s="1" t="s">
        <v>27</v>
      </c>
      <c r="G394" s="1" t="s">
        <v>19</v>
      </c>
      <c r="H394" s="1" t="s">
        <v>7127</v>
      </c>
      <c r="I394" s="1" t="s">
        <v>7128</v>
      </c>
      <c r="J394" s="1" t="s">
        <v>7128</v>
      </c>
      <c r="K394" s="2"/>
      <c r="L394" s="1">
        <v>-5.0</v>
      </c>
      <c r="M394" s="1"/>
      <c r="N394" s="1">
        <v>9.11585</v>
      </c>
      <c r="O394" s="1" t="s">
        <v>6168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1" t="s">
        <v>15</v>
      </c>
      <c r="B395" s="1" t="s">
        <v>16</v>
      </c>
      <c r="C395" s="1">
        <v>502.0</v>
      </c>
      <c r="D395" s="1">
        <v>126.0</v>
      </c>
      <c r="E395" s="2"/>
      <c r="F395" s="1" t="s">
        <v>39</v>
      </c>
      <c r="G395" s="1" t="s">
        <v>35</v>
      </c>
      <c r="H395" s="1" t="s">
        <v>7129</v>
      </c>
      <c r="I395" s="1" t="s">
        <v>7130</v>
      </c>
      <c r="J395" s="1" t="s">
        <v>7130</v>
      </c>
      <c r="K395" s="2"/>
      <c r="L395" s="1">
        <v>-3.0</v>
      </c>
      <c r="M395" s="1"/>
      <c r="N395" s="1">
        <v>16.155616666666667</v>
      </c>
      <c r="O395" s="1" t="s">
        <v>24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1" t="s">
        <v>25</v>
      </c>
      <c r="B396" s="1" t="s">
        <v>16</v>
      </c>
      <c r="C396" s="1">
        <v>696.0</v>
      </c>
      <c r="D396" s="1">
        <v>0.0</v>
      </c>
      <c r="E396" s="2"/>
      <c r="F396" s="1" t="s">
        <v>27</v>
      </c>
      <c r="G396" s="1" t="s">
        <v>35</v>
      </c>
      <c r="H396" s="1" t="s">
        <v>7131</v>
      </c>
      <c r="I396" s="1" t="s">
        <v>7132</v>
      </c>
      <c r="J396" s="1" t="s">
        <v>7132</v>
      </c>
      <c r="K396" s="2"/>
      <c r="L396" s="1">
        <v>-3.0</v>
      </c>
      <c r="M396" s="1"/>
      <c r="N396" s="1">
        <v>11.13435</v>
      </c>
      <c r="O396" s="1" t="s">
        <v>6168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1" t="s">
        <v>38</v>
      </c>
      <c r="B397" s="1" t="s">
        <v>16</v>
      </c>
      <c r="C397" s="3">
        <v>55.0</v>
      </c>
      <c r="D397" s="1">
        <v>0.0</v>
      </c>
      <c r="E397" s="2"/>
      <c r="F397" s="1" t="s">
        <v>39</v>
      </c>
      <c r="G397" s="1" t="s">
        <v>35</v>
      </c>
      <c r="H397" s="1" t="s">
        <v>7133</v>
      </c>
      <c r="I397" s="1" t="s">
        <v>7134</v>
      </c>
      <c r="J397" s="1" t="s">
        <v>7134</v>
      </c>
      <c r="K397" s="2"/>
      <c r="L397" s="1">
        <v>-3.0</v>
      </c>
      <c r="M397" s="1"/>
      <c r="N397" s="1">
        <v>1.2859333333333334</v>
      </c>
      <c r="O397" s="1" t="s">
        <v>43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1" t="s">
        <v>38</v>
      </c>
      <c r="B398" s="1" t="s">
        <v>16</v>
      </c>
      <c r="C398" s="1">
        <v>129.0</v>
      </c>
      <c r="D398" s="1">
        <v>0.0</v>
      </c>
      <c r="E398" s="2"/>
      <c r="F398" s="1" t="s">
        <v>39</v>
      </c>
      <c r="G398" s="1" t="s">
        <v>35</v>
      </c>
      <c r="H398" s="1" t="s">
        <v>7135</v>
      </c>
      <c r="I398" s="1" t="s">
        <v>7136</v>
      </c>
      <c r="J398" s="1" t="s">
        <v>7136</v>
      </c>
      <c r="K398" s="2"/>
      <c r="L398" s="1">
        <v>-3.0</v>
      </c>
      <c r="M398" s="1"/>
      <c r="N398" s="1">
        <v>1.4797666666666667</v>
      </c>
      <c r="O398" s="1" t="s">
        <v>43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1" t="s">
        <v>15</v>
      </c>
      <c r="B399" s="1" t="s">
        <v>16</v>
      </c>
      <c r="C399" s="3">
        <v>522.0</v>
      </c>
      <c r="D399" s="1">
        <v>90.0</v>
      </c>
      <c r="E399" s="1" t="s">
        <v>7088</v>
      </c>
      <c r="F399" s="1" t="s">
        <v>18</v>
      </c>
      <c r="G399" s="1" t="s">
        <v>19</v>
      </c>
      <c r="H399" s="1" t="s">
        <v>7137</v>
      </c>
      <c r="I399" s="1" t="s">
        <v>7138</v>
      </c>
      <c r="J399" s="1" t="s">
        <v>7139</v>
      </c>
      <c r="K399" s="1" t="s">
        <v>7140</v>
      </c>
      <c r="L399" s="1">
        <v>-15.0</v>
      </c>
      <c r="M399" s="1">
        <v>0.002416666666666667</v>
      </c>
      <c r="N399" s="1">
        <v>8.112983333333334</v>
      </c>
      <c r="O399" s="1" t="s">
        <v>24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1" t="s">
        <v>55</v>
      </c>
      <c r="B400" s="1" t="s">
        <v>16</v>
      </c>
      <c r="C400" s="3">
        <v>329.0</v>
      </c>
      <c r="D400" s="1">
        <v>0.0</v>
      </c>
      <c r="E400" s="1" t="s">
        <v>1452</v>
      </c>
      <c r="F400" s="1" t="s">
        <v>27</v>
      </c>
      <c r="G400" s="1" t="s">
        <v>19</v>
      </c>
      <c r="H400" s="1" t="s">
        <v>7141</v>
      </c>
      <c r="I400" s="1" t="s">
        <v>7142</v>
      </c>
      <c r="J400" s="1" t="s">
        <v>7142</v>
      </c>
      <c r="K400" s="2"/>
      <c r="L400" s="1">
        <v>-8.0</v>
      </c>
      <c r="M400" s="1"/>
      <c r="N400" s="1">
        <v>6.814016666666666</v>
      </c>
      <c r="O400" s="1" t="s">
        <v>6168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1" t="s">
        <v>25</v>
      </c>
      <c r="B401" s="1" t="s">
        <v>16</v>
      </c>
      <c r="C401" s="1">
        <v>329.0</v>
      </c>
      <c r="D401" s="1">
        <v>0.0</v>
      </c>
      <c r="E401" s="2"/>
      <c r="F401" s="1" t="s">
        <v>27</v>
      </c>
      <c r="G401" s="1" t="s">
        <v>19</v>
      </c>
      <c r="H401" s="1" t="s">
        <v>7143</v>
      </c>
      <c r="I401" s="1" t="s">
        <v>7144</v>
      </c>
      <c r="J401" s="1" t="s">
        <v>7144</v>
      </c>
      <c r="K401" s="2"/>
      <c r="L401" s="1">
        <v>-6.0</v>
      </c>
      <c r="M401" s="1"/>
      <c r="N401" s="1">
        <v>8.060766666666666</v>
      </c>
      <c r="O401" s="1" t="s">
        <v>6168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1" t="s">
        <v>25</v>
      </c>
      <c r="B402" s="1" t="s">
        <v>16</v>
      </c>
      <c r="C402" s="1">
        <v>399.0</v>
      </c>
      <c r="D402" s="1">
        <v>0.0</v>
      </c>
      <c r="E402" s="2"/>
      <c r="F402" s="1" t="s">
        <v>27</v>
      </c>
      <c r="G402" s="1" t="s">
        <v>35</v>
      </c>
      <c r="H402" s="1" t="s">
        <v>7145</v>
      </c>
      <c r="I402" s="1" t="s">
        <v>7146</v>
      </c>
      <c r="J402" s="1" t="s">
        <v>7146</v>
      </c>
      <c r="K402" s="2"/>
      <c r="L402" s="1">
        <v>-10.0</v>
      </c>
      <c r="M402" s="1"/>
      <c r="N402" s="1">
        <v>4.512083333333333</v>
      </c>
      <c r="O402" s="1" t="s">
        <v>6168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1" t="s">
        <v>25</v>
      </c>
      <c r="B403" s="1" t="s">
        <v>16</v>
      </c>
      <c r="C403" s="1">
        <v>379.0</v>
      </c>
      <c r="D403" s="1">
        <v>0.0</v>
      </c>
      <c r="E403" s="2"/>
      <c r="F403" s="1" t="s">
        <v>27</v>
      </c>
      <c r="G403" s="1" t="s">
        <v>19</v>
      </c>
      <c r="H403" s="1" t="s">
        <v>7147</v>
      </c>
      <c r="I403" s="1" t="s">
        <v>7148</v>
      </c>
      <c r="J403" s="1" t="s">
        <v>7148</v>
      </c>
      <c r="K403" s="2"/>
      <c r="L403" s="1">
        <v>-7.0</v>
      </c>
      <c r="M403" s="1"/>
      <c r="N403" s="1">
        <v>7.138416666666667</v>
      </c>
      <c r="O403" s="1" t="s">
        <v>6168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1" t="s">
        <v>55</v>
      </c>
      <c r="B404" s="1" t="s">
        <v>16</v>
      </c>
      <c r="C404" s="1">
        <v>329.0</v>
      </c>
      <c r="D404" s="1">
        <v>0.0</v>
      </c>
      <c r="E404" s="1" t="s">
        <v>1452</v>
      </c>
      <c r="F404" s="1" t="s">
        <v>27</v>
      </c>
      <c r="G404" s="1" t="s">
        <v>19</v>
      </c>
      <c r="H404" s="1" t="s">
        <v>7149</v>
      </c>
      <c r="I404" s="1" t="s">
        <v>7150</v>
      </c>
      <c r="J404" s="1" t="s">
        <v>7150</v>
      </c>
      <c r="K404" s="2"/>
      <c r="L404" s="1">
        <v>-9.0</v>
      </c>
      <c r="M404" s="1"/>
      <c r="N404" s="1">
        <v>5.798216666666667</v>
      </c>
      <c r="O404" s="1" t="s">
        <v>6168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1" t="s">
        <v>15</v>
      </c>
      <c r="B405" s="1" t="s">
        <v>16</v>
      </c>
      <c r="C405" s="1">
        <v>902.0</v>
      </c>
      <c r="D405" s="1">
        <v>211.0</v>
      </c>
      <c r="E405" s="2"/>
      <c r="F405" s="1" t="s">
        <v>39</v>
      </c>
      <c r="G405" s="1" t="s">
        <v>19</v>
      </c>
      <c r="H405" s="1" t="s">
        <v>7151</v>
      </c>
      <c r="I405" s="1" t="s">
        <v>7152</v>
      </c>
      <c r="J405" s="1" t="s">
        <v>7152</v>
      </c>
      <c r="K405" s="2"/>
      <c r="L405" s="1">
        <v>-5.0</v>
      </c>
      <c r="M405" s="1"/>
      <c r="N405" s="1">
        <v>12.238316666666666</v>
      </c>
      <c r="O405" s="1" t="s">
        <v>24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1" t="s">
        <v>44</v>
      </c>
      <c r="B406" s="1" t="s">
        <v>16</v>
      </c>
      <c r="C406" s="3">
        <v>264.0</v>
      </c>
      <c r="D406" s="1">
        <v>0.0</v>
      </c>
      <c r="E406" s="1" t="s">
        <v>45</v>
      </c>
      <c r="F406" s="1" t="s">
        <v>27</v>
      </c>
      <c r="G406" s="1" t="s">
        <v>19</v>
      </c>
      <c r="H406" s="1" t="s">
        <v>7153</v>
      </c>
      <c r="I406" s="1" t="s">
        <v>7154</v>
      </c>
      <c r="J406" s="1" t="s">
        <v>7154</v>
      </c>
      <c r="K406" s="2"/>
      <c r="L406" s="1">
        <v>-9.0</v>
      </c>
      <c r="M406" s="1"/>
      <c r="N406" s="1">
        <v>5.656266666666666</v>
      </c>
      <c r="O406" s="1" t="s">
        <v>6168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1" t="s">
        <v>38</v>
      </c>
      <c r="B407" s="1" t="s">
        <v>16</v>
      </c>
      <c r="C407" s="1">
        <v>249.0</v>
      </c>
      <c r="D407" s="1">
        <v>0.0</v>
      </c>
      <c r="E407" s="2"/>
      <c r="F407" s="1" t="s">
        <v>39</v>
      </c>
      <c r="G407" s="1" t="s">
        <v>35</v>
      </c>
      <c r="H407" s="1" t="s">
        <v>7155</v>
      </c>
      <c r="I407" s="1" t="s">
        <v>7156</v>
      </c>
      <c r="J407" s="1" t="s">
        <v>7156</v>
      </c>
      <c r="K407" s="2"/>
      <c r="L407" s="1">
        <v>1.0</v>
      </c>
      <c r="M407" s="1"/>
      <c r="N407" s="1">
        <v>6.46085</v>
      </c>
      <c r="O407" s="1" t="s">
        <v>43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1" t="s">
        <v>44</v>
      </c>
      <c r="B408" s="1" t="s">
        <v>16</v>
      </c>
      <c r="C408" s="3">
        <v>289.0</v>
      </c>
      <c r="D408" s="1">
        <v>0.0</v>
      </c>
      <c r="E408" s="1" t="s">
        <v>45</v>
      </c>
      <c r="F408" s="1" t="s">
        <v>27</v>
      </c>
      <c r="G408" s="1" t="s">
        <v>19</v>
      </c>
      <c r="H408" s="1" t="s">
        <v>7157</v>
      </c>
      <c r="I408" s="1" t="s">
        <v>7158</v>
      </c>
      <c r="J408" s="1" t="s">
        <v>7158</v>
      </c>
      <c r="K408" s="2"/>
      <c r="L408" s="1">
        <v>-5.0</v>
      </c>
      <c r="M408" s="1"/>
      <c r="N408" s="1">
        <v>9.738383333333333</v>
      </c>
      <c r="O408" s="1" t="s">
        <v>6168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1" t="s">
        <v>15</v>
      </c>
      <c r="B409" s="1" t="s">
        <v>16</v>
      </c>
      <c r="C409" s="3">
        <v>567.0</v>
      </c>
      <c r="D409" s="1">
        <v>26.0</v>
      </c>
      <c r="E409" s="1" t="s">
        <v>7088</v>
      </c>
      <c r="F409" s="1" t="s">
        <v>18</v>
      </c>
      <c r="G409" s="1" t="s">
        <v>19</v>
      </c>
      <c r="H409" s="1" t="s">
        <v>7159</v>
      </c>
      <c r="I409" s="1" t="s">
        <v>7160</v>
      </c>
      <c r="J409" s="1" t="s">
        <v>7161</v>
      </c>
      <c r="K409" s="1" t="s">
        <v>7162</v>
      </c>
      <c r="L409" s="1">
        <v>-20.0</v>
      </c>
      <c r="M409" s="1">
        <v>0.0042833333333333334</v>
      </c>
      <c r="N409" s="1">
        <v>8.675383333333333</v>
      </c>
      <c r="O409" s="1" t="s">
        <v>24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1" t="s">
        <v>55</v>
      </c>
      <c r="B410" s="1" t="s">
        <v>16</v>
      </c>
      <c r="C410" s="3">
        <v>658.0</v>
      </c>
      <c r="D410" s="1">
        <v>0.0</v>
      </c>
      <c r="E410" s="1" t="s">
        <v>6211</v>
      </c>
      <c r="F410" s="1" t="s">
        <v>27</v>
      </c>
      <c r="G410" s="1" t="s">
        <v>19</v>
      </c>
      <c r="H410" s="1" t="s">
        <v>7163</v>
      </c>
      <c r="I410" s="1" t="s">
        <v>7164</v>
      </c>
      <c r="J410" s="1" t="s">
        <v>7164</v>
      </c>
      <c r="K410" s="2"/>
      <c r="L410" s="1">
        <v>-3.0</v>
      </c>
      <c r="M410" s="1"/>
      <c r="N410" s="1">
        <v>11.450666666666667</v>
      </c>
      <c r="O410" s="1" t="s">
        <v>6168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1" t="s">
        <v>55</v>
      </c>
      <c r="B411" s="1" t="s">
        <v>16</v>
      </c>
      <c r="C411" s="1">
        <v>433.0</v>
      </c>
      <c r="D411" s="1">
        <v>0.0</v>
      </c>
      <c r="E411" s="1" t="s">
        <v>7165</v>
      </c>
      <c r="F411" s="1" t="s">
        <v>27</v>
      </c>
      <c r="G411" s="1" t="s">
        <v>19</v>
      </c>
      <c r="H411" s="1" t="s">
        <v>7166</v>
      </c>
      <c r="I411" s="1" t="s">
        <v>7167</v>
      </c>
      <c r="J411" s="1" t="s">
        <v>7167</v>
      </c>
      <c r="K411" s="2"/>
      <c r="L411" s="1">
        <v>-6.0</v>
      </c>
      <c r="M411" s="1"/>
      <c r="N411" s="1">
        <v>8.500283333333334</v>
      </c>
      <c r="O411" s="1" t="s">
        <v>6168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1" t="s">
        <v>15</v>
      </c>
      <c r="B412" s="1" t="s">
        <v>16</v>
      </c>
      <c r="C412" s="1">
        <v>309.0</v>
      </c>
      <c r="D412" s="1">
        <v>0.0</v>
      </c>
      <c r="E412" s="1" t="s">
        <v>7088</v>
      </c>
      <c r="F412" s="1" t="s">
        <v>18</v>
      </c>
      <c r="G412" s="1" t="s">
        <v>35</v>
      </c>
      <c r="H412" s="1" t="s">
        <v>7168</v>
      </c>
      <c r="I412" s="1" t="s">
        <v>7169</v>
      </c>
      <c r="J412" s="1" t="s">
        <v>7170</v>
      </c>
      <c r="K412" s="1" t="s">
        <v>7171</v>
      </c>
      <c r="L412" s="1">
        <v>-23.0</v>
      </c>
      <c r="M412" s="1">
        <v>0.0020666666666666667</v>
      </c>
      <c r="N412" s="1">
        <v>5.745166666666667</v>
      </c>
      <c r="O412" s="1" t="s">
        <v>24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1" t="s">
        <v>25</v>
      </c>
      <c r="B413" s="1" t="s">
        <v>16</v>
      </c>
      <c r="C413" s="1">
        <v>329.0</v>
      </c>
      <c r="D413" s="1">
        <v>0.0</v>
      </c>
      <c r="E413" s="2"/>
      <c r="F413" s="1" t="s">
        <v>27</v>
      </c>
      <c r="G413" s="1" t="s">
        <v>19</v>
      </c>
      <c r="H413" s="1" t="s">
        <v>7172</v>
      </c>
      <c r="I413" s="1" t="s">
        <v>7173</v>
      </c>
      <c r="J413" s="1" t="s">
        <v>7173</v>
      </c>
      <c r="K413" s="2"/>
      <c r="L413" s="1">
        <v>-9.0</v>
      </c>
      <c r="M413" s="1"/>
      <c r="N413" s="1">
        <v>5.66515</v>
      </c>
      <c r="O413" s="1" t="s">
        <v>6168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1" t="s">
        <v>15</v>
      </c>
      <c r="B414" s="1" t="s">
        <v>16</v>
      </c>
      <c r="C414" s="1">
        <v>334.0</v>
      </c>
      <c r="D414" s="1">
        <v>15.0</v>
      </c>
      <c r="E414" s="1" t="s">
        <v>7088</v>
      </c>
      <c r="F414" s="1" t="s">
        <v>18</v>
      </c>
      <c r="G414" s="1" t="s">
        <v>35</v>
      </c>
      <c r="H414" s="1" t="s">
        <v>7174</v>
      </c>
      <c r="I414" s="1" t="s">
        <v>7175</v>
      </c>
      <c r="J414" s="1" t="s">
        <v>7176</v>
      </c>
      <c r="K414" s="1" t="s">
        <v>7177</v>
      </c>
      <c r="L414" s="1">
        <v>-13.0</v>
      </c>
      <c r="M414" s="1">
        <v>0.00315</v>
      </c>
      <c r="N414" s="1">
        <v>8.853366666666666</v>
      </c>
      <c r="O414" s="1" t="s">
        <v>24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1" t="s">
        <v>44</v>
      </c>
      <c r="B415" s="1" t="s">
        <v>16</v>
      </c>
      <c r="C415" s="1">
        <v>294.0</v>
      </c>
      <c r="D415" s="1">
        <v>0.0</v>
      </c>
      <c r="E415" s="1" t="s">
        <v>45</v>
      </c>
      <c r="F415" s="1" t="s">
        <v>27</v>
      </c>
      <c r="G415" s="1" t="s">
        <v>19</v>
      </c>
      <c r="H415" s="1" t="s">
        <v>7178</v>
      </c>
      <c r="I415" s="1" t="s">
        <v>7179</v>
      </c>
      <c r="J415" s="1" t="s">
        <v>7179</v>
      </c>
      <c r="K415" s="2"/>
      <c r="L415" s="1">
        <v>-3.0</v>
      </c>
      <c r="M415" s="1"/>
      <c r="N415" s="1">
        <v>11.293666666666667</v>
      </c>
      <c r="O415" s="1" t="s">
        <v>6168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1" t="s">
        <v>55</v>
      </c>
      <c r="B416" s="1" t="s">
        <v>16</v>
      </c>
      <c r="C416" s="3">
        <v>329.0</v>
      </c>
      <c r="D416" s="1">
        <v>0.0</v>
      </c>
      <c r="E416" s="1" t="s">
        <v>1435</v>
      </c>
      <c r="F416" s="1" t="s">
        <v>27</v>
      </c>
      <c r="G416" s="1" t="s">
        <v>19</v>
      </c>
      <c r="H416" s="1" t="s">
        <v>7180</v>
      </c>
      <c r="I416" s="1" t="s">
        <v>7181</v>
      </c>
      <c r="J416" s="1" t="s">
        <v>7181</v>
      </c>
      <c r="K416" s="2"/>
      <c r="L416" s="1">
        <v>0.0</v>
      </c>
      <c r="M416" s="1"/>
      <c r="N416" s="1">
        <v>14.718183333333334</v>
      </c>
      <c r="O416" s="1" t="s">
        <v>6168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1" t="s">
        <v>25</v>
      </c>
      <c r="B417" s="1" t="s">
        <v>16</v>
      </c>
      <c r="C417" s="1">
        <v>264.0</v>
      </c>
      <c r="D417" s="1">
        <v>0.0</v>
      </c>
      <c r="E417" s="2"/>
      <c r="F417" s="1" t="s">
        <v>27</v>
      </c>
      <c r="G417" s="1" t="s">
        <v>19</v>
      </c>
      <c r="H417" s="1" t="s">
        <v>7182</v>
      </c>
      <c r="I417" s="1" t="s">
        <v>7183</v>
      </c>
      <c r="J417" s="1" t="s">
        <v>7183</v>
      </c>
      <c r="K417" s="2"/>
      <c r="L417" s="1">
        <v>-4.0</v>
      </c>
      <c r="M417" s="1"/>
      <c r="N417" s="1">
        <v>10.278716666666666</v>
      </c>
      <c r="O417" s="1" t="s">
        <v>6168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1" t="s">
        <v>44</v>
      </c>
      <c r="B418" s="1" t="s">
        <v>16</v>
      </c>
      <c r="C418" s="3">
        <v>483.0</v>
      </c>
      <c r="D418" s="1">
        <v>0.0</v>
      </c>
      <c r="E418" s="1" t="s">
        <v>45</v>
      </c>
      <c r="F418" s="1" t="s">
        <v>27</v>
      </c>
      <c r="G418" s="1" t="s">
        <v>19</v>
      </c>
      <c r="H418" s="1" t="s">
        <v>7184</v>
      </c>
      <c r="I418" s="1" t="s">
        <v>7185</v>
      </c>
      <c r="J418" s="1" t="s">
        <v>7185</v>
      </c>
      <c r="K418" s="2"/>
      <c r="L418" s="1">
        <v>-5.0</v>
      </c>
      <c r="M418" s="1"/>
      <c r="N418" s="1">
        <v>9.55535</v>
      </c>
      <c r="O418" s="1" t="s">
        <v>6168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1" t="s">
        <v>15</v>
      </c>
      <c r="B419" s="1" t="s">
        <v>16</v>
      </c>
      <c r="C419" s="1">
        <v>563.0</v>
      </c>
      <c r="D419" s="1">
        <v>0.0</v>
      </c>
      <c r="E419" s="1" t="s">
        <v>7088</v>
      </c>
      <c r="F419" s="1" t="s">
        <v>18</v>
      </c>
      <c r="G419" s="1" t="s">
        <v>19</v>
      </c>
      <c r="H419" s="1" t="s">
        <v>7186</v>
      </c>
      <c r="I419" s="1" t="s">
        <v>7187</v>
      </c>
      <c r="J419" s="1" t="s">
        <v>7188</v>
      </c>
      <c r="K419" s="1" t="s">
        <v>7189</v>
      </c>
      <c r="L419" s="1">
        <v>0.0</v>
      </c>
      <c r="M419" s="1">
        <v>0.0027833333333333334</v>
      </c>
      <c r="N419" s="1">
        <v>9.8154</v>
      </c>
      <c r="O419" s="1" t="s">
        <v>24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1" t="s">
        <v>15</v>
      </c>
      <c r="B420" s="1" t="s">
        <v>16</v>
      </c>
      <c r="C420" s="1">
        <v>598.0</v>
      </c>
      <c r="D420" s="1">
        <v>150.0</v>
      </c>
      <c r="E420" s="2"/>
      <c r="F420" s="1" t="s">
        <v>39</v>
      </c>
      <c r="G420" s="1" t="s">
        <v>19</v>
      </c>
      <c r="H420" s="1" t="s">
        <v>7190</v>
      </c>
      <c r="I420" s="1" t="s">
        <v>7191</v>
      </c>
      <c r="J420" s="1" t="s">
        <v>7191</v>
      </c>
      <c r="K420" s="2"/>
      <c r="L420" s="1">
        <v>-9.0</v>
      </c>
      <c r="M420" s="1"/>
      <c r="N420" s="1">
        <v>9.668816666666666</v>
      </c>
      <c r="O420" s="1" t="s">
        <v>24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1" t="s">
        <v>25</v>
      </c>
      <c r="B421" s="1" t="s">
        <v>16</v>
      </c>
      <c r="C421" s="1">
        <v>264.0</v>
      </c>
      <c r="D421" s="1">
        <v>0.0</v>
      </c>
      <c r="E421" s="2"/>
      <c r="F421" s="1" t="s">
        <v>27</v>
      </c>
      <c r="G421" s="1" t="s">
        <v>19</v>
      </c>
      <c r="H421" s="1" t="s">
        <v>7192</v>
      </c>
      <c r="I421" s="1" t="s">
        <v>7193</v>
      </c>
      <c r="J421" s="1" t="s">
        <v>7193</v>
      </c>
      <c r="K421" s="2"/>
      <c r="L421" s="1">
        <v>-3.0</v>
      </c>
      <c r="M421" s="1"/>
      <c r="N421" s="1">
        <v>11.5179</v>
      </c>
      <c r="O421" s="1" t="s">
        <v>6168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1" t="s">
        <v>44</v>
      </c>
      <c r="B422" s="1" t="s">
        <v>16</v>
      </c>
      <c r="C422" s="1">
        <v>578.0</v>
      </c>
      <c r="D422" s="1">
        <v>0.0</v>
      </c>
      <c r="E422" s="1" t="s">
        <v>45</v>
      </c>
      <c r="F422" s="1" t="s">
        <v>27</v>
      </c>
      <c r="G422" s="1" t="s">
        <v>19</v>
      </c>
      <c r="H422" s="1" t="s">
        <v>7194</v>
      </c>
      <c r="I422" s="1" t="s">
        <v>7195</v>
      </c>
      <c r="J422" s="1" t="s">
        <v>7195</v>
      </c>
      <c r="K422" s="2"/>
      <c r="L422" s="1">
        <v>-7.0</v>
      </c>
      <c r="M422" s="1"/>
      <c r="N422" s="1">
        <v>7.874066666666667</v>
      </c>
      <c r="O422" s="1" t="s">
        <v>6168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1" t="s">
        <v>55</v>
      </c>
      <c r="B423" s="1" t="s">
        <v>16</v>
      </c>
      <c r="C423" s="1">
        <v>224.0</v>
      </c>
      <c r="D423" s="1">
        <v>0.0</v>
      </c>
      <c r="E423" s="1" t="s">
        <v>6211</v>
      </c>
      <c r="F423" s="1" t="s">
        <v>27</v>
      </c>
      <c r="G423" s="1" t="s">
        <v>19</v>
      </c>
      <c r="H423" s="1" t="s">
        <v>7196</v>
      </c>
      <c r="I423" s="1" t="s">
        <v>7197</v>
      </c>
      <c r="J423" s="1" t="s">
        <v>7197</v>
      </c>
      <c r="K423" s="2"/>
      <c r="L423" s="1">
        <v>-6.0</v>
      </c>
      <c r="M423" s="1"/>
      <c r="N423" s="1">
        <v>8.2605</v>
      </c>
      <c r="O423" s="1" t="s">
        <v>6168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1" t="s">
        <v>25</v>
      </c>
      <c r="B424" s="1" t="s">
        <v>16</v>
      </c>
      <c r="C424" s="3">
        <v>264.0</v>
      </c>
      <c r="D424" s="1">
        <v>0.0</v>
      </c>
      <c r="E424" s="2"/>
      <c r="F424" s="1" t="s">
        <v>27</v>
      </c>
      <c r="G424" s="1" t="s">
        <v>19</v>
      </c>
      <c r="H424" s="1" t="s">
        <v>7198</v>
      </c>
      <c r="I424" s="1" t="s">
        <v>7199</v>
      </c>
      <c r="J424" s="1" t="s">
        <v>7199</v>
      </c>
      <c r="K424" s="2"/>
      <c r="L424" s="1">
        <v>-4.0</v>
      </c>
      <c r="M424" s="1"/>
      <c r="N424" s="1">
        <v>10.625033333333333</v>
      </c>
      <c r="O424" s="1" t="s">
        <v>6168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1" t="s">
        <v>15</v>
      </c>
      <c r="B425" s="1" t="s">
        <v>16</v>
      </c>
      <c r="C425" s="1">
        <v>349.0</v>
      </c>
      <c r="D425" s="1">
        <v>0.0</v>
      </c>
      <c r="E425" s="1" t="s">
        <v>7088</v>
      </c>
      <c r="F425" s="1" t="s">
        <v>18</v>
      </c>
      <c r="G425" s="1" t="s">
        <v>35</v>
      </c>
      <c r="H425" s="1" t="s">
        <v>7200</v>
      </c>
      <c r="I425" s="1" t="s">
        <v>7201</v>
      </c>
      <c r="J425" s="1" t="s">
        <v>7202</v>
      </c>
      <c r="K425" s="1" t="s">
        <v>7203</v>
      </c>
      <c r="L425" s="1">
        <v>-6.0</v>
      </c>
      <c r="M425" s="1">
        <v>0.0027333333333333333</v>
      </c>
      <c r="N425" s="1">
        <v>6.341616666666667</v>
      </c>
      <c r="O425" s="1" t="s">
        <v>24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1" t="s">
        <v>44</v>
      </c>
      <c r="B426" s="1" t="s">
        <v>16</v>
      </c>
      <c r="C426" s="1">
        <v>329.0</v>
      </c>
      <c r="D426" s="1">
        <v>0.0</v>
      </c>
      <c r="E426" s="1" t="s">
        <v>45</v>
      </c>
      <c r="F426" s="1" t="s">
        <v>27</v>
      </c>
      <c r="G426" s="1" t="s">
        <v>19</v>
      </c>
      <c r="H426" s="1" t="s">
        <v>7204</v>
      </c>
      <c r="I426" s="1" t="s">
        <v>7205</v>
      </c>
      <c r="J426" s="1" t="s">
        <v>7205</v>
      </c>
      <c r="K426" s="2"/>
      <c r="L426" s="1">
        <v>-9.0</v>
      </c>
      <c r="M426" s="1"/>
      <c r="N426" s="1">
        <v>5.46255</v>
      </c>
      <c r="O426" s="1" t="s">
        <v>6168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1" t="s">
        <v>15</v>
      </c>
      <c r="B427" s="1" t="s">
        <v>16</v>
      </c>
      <c r="C427" s="1">
        <v>309.0</v>
      </c>
      <c r="D427" s="1">
        <v>0.0</v>
      </c>
      <c r="E427" s="1" t="s">
        <v>7088</v>
      </c>
      <c r="F427" s="1" t="s">
        <v>18</v>
      </c>
      <c r="G427" s="1" t="s">
        <v>19</v>
      </c>
      <c r="H427" s="1" t="s">
        <v>7206</v>
      </c>
      <c r="I427" s="1" t="s">
        <v>7207</v>
      </c>
      <c r="J427" s="1" t="s">
        <v>7208</v>
      </c>
      <c r="K427" s="1" t="s">
        <v>7209</v>
      </c>
      <c r="L427" s="1">
        <v>-13.0</v>
      </c>
      <c r="M427" s="1">
        <v>0.0025</v>
      </c>
      <c r="N427" s="1">
        <v>8.22475</v>
      </c>
      <c r="O427" s="1" t="s">
        <v>24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1" t="s">
        <v>15</v>
      </c>
      <c r="B428" s="1" t="s">
        <v>16</v>
      </c>
      <c r="C428" s="3">
        <v>320.0</v>
      </c>
      <c r="D428" s="1">
        <v>0.0</v>
      </c>
      <c r="E428" s="1" t="s">
        <v>7088</v>
      </c>
      <c r="F428" s="1" t="s">
        <v>18</v>
      </c>
      <c r="G428" s="1" t="s">
        <v>19</v>
      </c>
      <c r="H428" s="1" t="s">
        <v>7210</v>
      </c>
      <c r="I428" s="1" t="s">
        <v>7211</v>
      </c>
      <c r="J428" s="1" t="s">
        <v>7212</v>
      </c>
      <c r="K428" s="1" t="s">
        <v>7213</v>
      </c>
      <c r="L428" s="1">
        <v>0.0</v>
      </c>
      <c r="M428" s="1">
        <v>0.006883333333333333</v>
      </c>
      <c r="N428" s="1">
        <v>10.021633333333334</v>
      </c>
      <c r="O428" s="1" t="s">
        <v>24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1" t="s">
        <v>55</v>
      </c>
      <c r="B429" s="1" t="s">
        <v>16</v>
      </c>
      <c r="C429" s="1">
        <v>488.0</v>
      </c>
      <c r="D429" s="1">
        <v>0.0</v>
      </c>
      <c r="E429" s="1" t="s">
        <v>7214</v>
      </c>
      <c r="F429" s="1" t="s">
        <v>27</v>
      </c>
      <c r="G429" s="1" t="s">
        <v>19</v>
      </c>
      <c r="H429" s="1" t="s">
        <v>7215</v>
      </c>
      <c r="I429" s="1" t="s">
        <v>7216</v>
      </c>
      <c r="J429" s="1" t="s">
        <v>7216</v>
      </c>
      <c r="K429" s="2"/>
      <c r="L429" s="1">
        <v>-3.0</v>
      </c>
      <c r="M429" s="1"/>
      <c r="N429" s="1">
        <v>12.843483333333333</v>
      </c>
      <c r="O429" s="1" t="s">
        <v>6168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1" t="s">
        <v>15</v>
      </c>
      <c r="B430" s="1" t="s">
        <v>16</v>
      </c>
      <c r="C430" s="1">
        <v>602.0</v>
      </c>
      <c r="D430" s="1">
        <v>0.0</v>
      </c>
      <c r="E430" s="1" t="s">
        <v>7088</v>
      </c>
      <c r="F430" s="1" t="s">
        <v>18</v>
      </c>
      <c r="G430" s="1" t="s">
        <v>19</v>
      </c>
      <c r="H430" s="1" t="s">
        <v>7217</v>
      </c>
      <c r="I430" s="1" t="s">
        <v>7218</v>
      </c>
      <c r="J430" s="1" t="s">
        <v>7219</v>
      </c>
      <c r="K430" s="1" t="s">
        <v>7220</v>
      </c>
      <c r="L430" s="1">
        <v>-4.0</v>
      </c>
      <c r="M430" s="1">
        <v>0.0017666666666666666</v>
      </c>
      <c r="N430" s="1">
        <v>7.734933333333333</v>
      </c>
      <c r="O430" s="1" t="s">
        <v>24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1" t="s">
        <v>38</v>
      </c>
      <c r="B431" s="1" t="s">
        <v>16</v>
      </c>
      <c r="C431" s="1">
        <v>20.0</v>
      </c>
      <c r="D431" s="1">
        <v>30.0</v>
      </c>
      <c r="E431" s="2"/>
      <c r="F431" s="1" t="s">
        <v>39</v>
      </c>
      <c r="G431" s="1" t="s">
        <v>35</v>
      </c>
      <c r="H431" s="1" t="s">
        <v>7221</v>
      </c>
      <c r="I431" s="1" t="s">
        <v>7222</v>
      </c>
      <c r="J431" s="1" t="s">
        <v>7222</v>
      </c>
      <c r="K431" s="2"/>
      <c r="L431" s="1">
        <v>-4.0</v>
      </c>
      <c r="M431" s="1"/>
      <c r="N431" s="1">
        <v>0.03958333333333333</v>
      </c>
      <c r="O431" s="1" t="s">
        <v>43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1" t="s">
        <v>25</v>
      </c>
      <c r="B432" s="1" t="s">
        <v>16</v>
      </c>
      <c r="C432" s="1">
        <v>585.0</v>
      </c>
      <c r="D432" s="1">
        <v>0.0</v>
      </c>
      <c r="E432" s="2"/>
      <c r="F432" s="1" t="s">
        <v>27</v>
      </c>
      <c r="G432" s="1" t="s">
        <v>19</v>
      </c>
      <c r="H432" s="1" t="s">
        <v>7223</v>
      </c>
      <c r="I432" s="1" t="s">
        <v>7224</v>
      </c>
      <c r="J432" s="1" t="s">
        <v>7224</v>
      </c>
      <c r="K432" s="2"/>
      <c r="L432" s="1">
        <v>-4.0</v>
      </c>
      <c r="M432" s="1"/>
      <c r="N432" s="1">
        <v>10.91965</v>
      </c>
      <c r="O432" s="1" t="s">
        <v>6168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1" t="s">
        <v>15</v>
      </c>
      <c r="B433" s="1" t="s">
        <v>16</v>
      </c>
      <c r="C433" s="3">
        <v>319.0</v>
      </c>
      <c r="D433" s="1">
        <v>0.0</v>
      </c>
      <c r="E433" s="1" t="s">
        <v>7088</v>
      </c>
      <c r="F433" s="1" t="s">
        <v>18</v>
      </c>
      <c r="G433" s="1" t="s">
        <v>19</v>
      </c>
      <c r="H433" s="1" t="s">
        <v>7225</v>
      </c>
      <c r="I433" s="1" t="s">
        <v>7226</v>
      </c>
      <c r="J433" s="1" t="s">
        <v>7227</v>
      </c>
      <c r="K433" s="1" t="s">
        <v>7228</v>
      </c>
      <c r="L433" s="1">
        <v>-18.0</v>
      </c>
      <c r="M433" s="1">
        <v>0.0016666666666666668</v>
      </c>
      <c r="N433" s="1">
        <v>6.20855</v>
      </c>
      <c r="O433" s="1" t="s">
        <v>24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1" t="s">
        <v>38</v>
      </c>
      <c r="B434" s="1" t="s">
        <v>16</v>
      </c>
      <c r="C434" s="1">
        <v>20.0</v>
      </c>
      <c r="D434" s="1">
        <v>30.0</v>
      </c>
      <c r="E434" s="2"/>
      <c r="F434" s="1" t="s">
        <v>39</v>
      </c>
      <c r="G434" s="1" t="s">
        <v>35</v>
      </c>
      <c r="H434" s="1" t="s">
        <v>7229</v>
      </c>
      <c r="I434" s="1" t="s">
        <v>7230</v>
      </c>
      <c r="J434" s="1" t="s">
        <v>7230</v>
      </c>
      <c r="K434" s="2"/>
      <c r="L434" s="1">
        <v>-4.0</v>
      </c>
      <c r="M434" s="1"/>
      <c r="N434" s="1">
        <v>0.03605</v>
      </c>
      <c r="O434" s="1" t="s">
        <v>43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1" t="s">
        <v>15</v>
      </c>
      <c r="B435" s="1" t="s">
        <v>16</v>
      </c>
      <c r="C435" s="1">
        <v>300.0</v>
      </c>
      <c r="D435" s="1">
        <v>0.0</v>
      </c>
      <c r="E435" s="1" t="s">
        <v>7088</v>
      </c>
      <c r="F435" s="1" t="s">
        <v>18</v>
      </c>
      <c r="G435" s="1" t="s">
        <v>19</v>
      </c>
      <c r="H435" s="1" t="s">
        <v>7231</v>
      </c>
      <c r="I435" s="1" t="s">
        <v>7232</v>
      </c>
      <c r="J435" s="1" t="s">
        <v>7233</v>
      </c>
      <c r="K435" s="1" t="s">
        <v>7234</v>
      </c>
      <c r="L435" s="1">
        <v>-12.0</v>
      </c>
      <c r="M435" s="1">
        <v>0.0019166666666666666</v>
      </c>
      <c r="N435" s="1">
        <v>7.80405</v>
      </c>
      <c r="O435" s="1" t="s">
        <v>24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1" t="s">
        <v>44</v>
      </c>
      <c r="B436" s="1" t="s">
        <v>16</v>
      </c>
      <c r="C436" s="1">
        <v>588.0</v>
      </c>
      <c r="D436" s="1">
        <v>0.0</v>
      </c>
      <c r="E436" s="1" t="s">
        <v>45</v>
      </c>
      <c r="F436" s="1" t="s">
        <v>27</v>
      </c>
      <c r="G436" s="1" t="s">
        <v>19</v>
      </c>
      <c r="H436" s="1" t="s">
        <v>7235</v>
      </c>
      <c r="I436" s="1" t="s">
        <v>7236</v>
      </c>
      <c r="J436" s="1" t="s">
        <v>7236</v>
      </c>
      <c r="K436" s="2"/>
      <c r="L436" s="1">
        <v>-5.0</v>
      </c>
      <c r="M436" s="1"/>
      <c r="N436" s="1">
        <v>9.763533333333333</v>
      </c>
      <c r="O436" s="1" t="s">
        <v>6168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1" t="s">
        <v>44</v>
      </c>
      <c r="B437" s="1" t="s">
        <v>16</v>
      </c>
      <c r="C437" s="1">
        <v>264.0</v>
      </c>
      <c r="D437" s="1">
        <v>0.0</v>
      </c>
      <c r="E437" s="1" t="s">
        <v>45</v>
      </c>
      <c r="F437" s="1" t="s">
        <v>27</v>
      </c>
      <c r="G437" s="1" t="s">
        <v>19</v>
      </c>
      <c r="H437" s="1" t="s">
        <v>7237</v>
      </c>
      <c r="I437" s="1" t="s">
        <v>7238</v>
      </c>
      <c r="J437" s="1" t="s">
        <v>7238</v>
      </c>
      <c r="K437" s="2"/>
      <c r="L437" s="1">
        <v>-1.0</v>
      </c>
      <c r="M437" s="1"/>
      <c r="N437" s="1">
        <v>13.3374</v>
      </c>
      <c r="O437" s="1" t="s">
        <v>6168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1" t="s">
        <v>55</v>
      </c>
      <c r="B438" s="1" t="s">
        <v>16</v>
      </c>
      <c r="C438" s="1">
        <v>766.0</v>
      </c>
      <c r="D438" s="1">
        <v>0.0</v>
      </c>
      <c r="E438" s="1" t="s">
        <v>7239</v>
      </c>
      <c r="F438" s="1" t="s">
        <v>27</v>
      </c>
      <c r="G438" s="1" t="s">
        <v>19</v>
      </c>
      <c r="H438" s="1" t="s">
        <v>7240</v>
      </c>
      <c r="I438" s="1" t="s">
        <v>7241</v>
      </c>
      <c r="J438" s="1" t="s">
        <v>7241</v>
      </c>
      <c r="K438" s="2"/>
      <c r="L438" s="1">
        <v>-2.0</v>
      </c>
      <c r="M438" s="1"/>
      <c r="N438" s="1">
        <v>12.097433333333333</v>
      </c>
      <c r="O438" s="1" t="s">
        <v>6168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1" t="s">
        <v>25</v>
      </c>
      <c r="B439" s="1" t="s">
        <v>16</v>
      </c>
      <c r="C439" s="1">
        <v>1285.0</v>
      </c>
      <c r="D439" s="1">
        <v>0.0</v>
      </c>
      <c r="E439" s="2"/>
      <c r="F439" s="1" t="s">
        <v>27</v>
      </c>
      <c r="G439" s="1" t="s">
        <v>19</v>
      </c>
      <c r="H439" s="1" t="s">
        <v>7242</v>
      </c>
      <c r="I439" s="1" t="s">
        <v>7243</v>
      </c>
      <c r="J439" s="1" t="s">
        <v>7243</v>
      </c>
      <c r="K439" s="2"/>
      <c r="L439" s="1">
        <v>8.0</v>
      </c>
      <c r="M439" s="1"/>
      <c r="N439" s="1">
        <v>23.143516666666667</v>
      </c>
      <c r="O439" s="1" t="s">
        <v>6168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1" t="s">
        <v>15</v>
      </c>
      <c r="B440" s="1" t="s">
        <v>16</v>
      </c>
      <c r="C440" s="1">
        <v>398.0</v>
      </c>
      <c r="D440" s="1">
        <v>100.0</v>
      </c>
      <c r="E440" s="2"/>
      <c r="F440" s="1" t="s">
        <v>39</v>
      </c>
      <c r="G440" s="1" t="s">
        <v>19</v>
      </c>
      <c r="H440" s="1" t="s">
        <v>7244</v>
      </c>
      <c r="I440" s="1" t="s">
        <v>7245</v>
      </c>
      <c r="J440" s="1" t="s">
        <v>7245</v>
      </c>
      <c r="K440" s="2"/>
      <c r="L440" s="1">
        <v>-5.0</v>
      </c>
      <c r="M440" s="1"/>
      <c r="N440" s="1">
        <v>13.807</v>
      </c>
      <c r="O440" s="1" t="s">
        <v>24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1" t="s">
        <v>25</v>
      </c>
      <c r="B441" s="1" t="s">
        <v>16</v>
      </c>
      <c r="C441" s="3">
        <v>394.0</v>
      </c>
      <c r="D441" s="1">
        <v>0.0</v>
      </c>
      <c r="E441" s="2"/>
      <c r="F441" s="1" t="s">
        <v>27</v>
      </c>
      <c r="G441" s="1" t="s">
        <v>19</v>
      </c>
      <c r="H441" s="1" t="s">
        <v>7246</v>
      </c>
      <c r="I441" s="1" t="s">
        <v>7247</v>
      </c>
      <c r="J441" s="1" t="s">
        <v>7247</v>
      </c>
      <c r="K441" s="2"/>
      <c r="L441" s="1">
        <v>-5.0</v>
      </c>
      <c r="M441" s="1"/>
      <c r="N441" s="1">
        <v>9.68705</v>
      </c>
      <c r="O441" s="1" t="s">
        <v>6168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1" t="s">
        <v>15</v>
      </c>
      <c r="B442" s="1" t="s">
        <v>16</v>
      </c>
      <c r="C442" s="1">
        <v>509.0</v>
      </c>
      <c r="D442" s="1">
        <v>98.0</v>
      </c>
      <c r="E442" s="2"/>
      <c r="F442" s="1" t="s">
        <v>39</v>
      </c>
      <c r="G442" s="1" t="s">
        <v>19</v>
      </c>
      <c r="H442" s="1" t="s">
        <v>7248</v>
      </c>
      <c r="I442" s="1" t="s">
        <v>7249</v>
      </c>
      <c r="J442" s="1" t="s">
        <v>7249</v>
      </c>
      <c r="K442" s="2"/>
      <c r="L442" s="1">
        <v>-4.0</v>
      </c>
      <c r="M442" s="1"/>
      <c r="N442" s="1">
        <v>14.378016666666667</v>
      </c>
      <c r="O442" s="1" t="s">
        <v>24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1" t="s">
        <v>15</v>
      </c>
      <c r="B443" s="1" t="s">
        <v>16</v>
      </c>
      <c r="C443" s="1">
        <v>498.0</v>
      </c>
      <c r="D443" s="1">
        <v>0.0</v>
      </c>
      <c r="E443" s="1" t="s">
        <v>7088</v>
      </c>
      <c r="F443" s="1" t="s">
        <v>18</v>
      </c>
      <c r="G443" s="1" t="s">
        <v>19</v>
      </c>
      <c r="H443" s="1" t="s">
        <v>7250</v>
      </c>
      <c r="I443" s="1" t="s">
        <v>7251</v>
      </c>
      <c r="J443" s="1" t="s">
        <v>7252</v>
      </c>
      <c r="K443" s="1" t="s">
        <v>7253</v>
      </c>
      <c r="L443" s="1">
        <v>-8.0</v>
      </c>
      <c r="M443" s="1">
        <v>0.0024666666666666665</v>
      </c>
      <c r="N443" s="1">
        <v>15.07215</v>
      </c>
      <c r="O443" s="1" t="s">
        <v>24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1" t="s">
        <v>15</v>
      </c>
      <c r="B444" s="1" t="s">
        <v>16</v>
      </c>
      <c r="C444" s="1">
        <v>254.0</v>
      </c>
      <c r="D444" s="1">
        <v>0.0</v>
      </c>
      <c r="E444" s="1" t="s">
        <v>7088</v>
      </c>
      <c r="F444" s="1" t="s">
        <v>18</v>
      </c>
      <c r="G444" s="1" t="s">
        <v>19</v>
      </c>
      <c r="H444" s="1" t="s">
        <v>7254</v>
      </c>
      <c r="I444" s="1" t="s">
        <v>7255</v>
      </c>
      <c r="J444" s="1" t="s">
        <v>7256</v>
      </c>
      <c r="K444" s="1" t="s">
        <v>7257</v>
      </c>
      <c r="L444" s="1">
        <v>-8.0</v>
      </c>
      <c r="M444" s="1">
        <v>0.0018166666666666667</v>
      </c>
      <c r="N444" s="1">
        <v>5.313083333333333</v>
      </c>
      <c r="O444" s="1" t="s">
        <v>24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1" t="s">
        <v>44</v>
      </c>
      <c r="B445" s="1" t="s">
        <v>16</v>
      </c>
      <c r="C445" s="1">
        <v>449.0</v>
      </c>
      <c r="D445" s="1">
        <v>0.0</v>
      </c>
      <c r="E445" s="1" t="s">
        <v>45</v>
      </c>
      <c r="F445" s="1" t="s">
        <v>27</v>
      </c>
      <c r="G445" s="1" t="s">
        <v>19</v>
      </c>
      <c r="H445" s="1" t="s">
        <v>7258</v>
      </c>
      <c r="I445" s="1" t="s">
        <v>7259</v>
      </c>
      <c r="J445" s="1" t="s">
        <v>7259</v>
      </c>
      <c r="K445" s="2"/>
      <c r="L445" s="1">
        <v>-8.0</v>
      </c>
      <c r="M445" s="1"/>
      <c r="N445" s="1">
        <v>6.930783333333333</v>
      </c>
      <c r="O445" s="1" t="s">
        <v>6168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" t="s">
        <v>55</v>
      </c>
      <c r="B446" s="1" t="s">
        <v>16</v>
      </c>
      <c r="C446" s="1">
        <v>329.0</v>
      </c>
      <c r="D446" s="1">
        <v>0.0</v>
      </c>
      <c r="E446" s="1" t="s">
        <v>6238</v>
      </c>
      <c r="F446" s="1" t="s">
        <v>27</v>
      </c>
      <c r="G446" s="1" t="s">
        <v>19</v>
      </c>
      <c r="H446" s="1" t="s">
        <v>7260</v>
      </c>
      <c r="I446" s="1" t="s">
        <v>7261</v>
      </c>
      <c r="J446" s="1" t="s">
        <v>7261</v>
      </c>
      <c r="K446" s="2"/>
      <c r="L446" s="1">
        <v>-8.0</v>
      </c>
      <c r="M446" s="1"/>
      <c r="N446" s="1">
        <v>6.213283333333333</v>
      </c>
      <c r="O446" s="1" t="s">
        <v>6168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1" t="s">
        <v>44</v>
      </c>
      <c r="B447" s="1" t="s">
        <v>16</v>
      </c>
      <c r="C447" s="1">
        <v>264.0</v>
      </c>
      <c r="D447" s="1">
        <v>0.0</v>
      </c>
      <c r="E447" s="1" t="s">
        <v>45</v>
      </c>
      <c r="F447" s="1" t="s">
        <v>27</v>
      </c>
      <c r="G447" s="1" t="s">
        <v>19</v>
      </c>
      <c r="H447" s="1" t="s">
        <v>7262</v>
      </c>
      <c r="I447" s="1" t="s">
        <v>7263</v>
      </c>
      <c r="J447" s="1" t="s">
        <v>7263</v>
      </c>
      <c r="K447" s="2"/>
      <c r="L447" s="1">
        <v>-3.0</v>
      </c>
      <c r="M447" s="1"/>
      <c r="N447" s="1">
        <v>11.3475</v>
      </c>
      <c r="O447" s="1" t="s">
        <v>6168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1" t="s">
        <v>25</v>
      </c>
      <c r="B448" s="1" t="s">
        <v>16</v>
      </c>
      <c r="C448" s="1">
        <v>394.0</v>
      </c>
      <c r="D448" s="1">
        <v>0.0</v>
      </c>
      <c r="E448" s="2"/>
      <c r="F448" s="1" t="s">
        <v>27</v>
      </c>
      <c r="G448" s="1" t="s">
        <v>19</v>
      </c>
      <c r="H448" s="1" t="s">
        <v>7264</v>
      </c>
      <c r="I448" s="1" t="s">
        <v>7265</v>
      </c>
      <c r="J448" s="1" t="s">
        <v>7265</v>
      </c>
      <c r="K448" s="2"/>
      <c r="L448" s="1">
        <v>-2.0</v>
      </c>
      <c r="M448" s="1"/>
      <c r="N448" s="1">
        <v>12.00775</v>
      </c>
      <c r="O448" s="1" t="s">
        <v>6168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1" t="s">
        <v>38</v>
      </c>
      <c r="B449" s="1" t="s">
        <v>16</v>
      </c>
      <c r="C449" s="1">
        <v>249.0</v>
      </c>
      <c r="D449" s="1">
        <v>0.0</v>
      </c>
      <c r="E449" s="2"/>
      <c r="F449" s="1" t="s">
        <v>39</v>
      </c>
      <c r="G449" s="1" t="s">
        <v>35</v>
      </c>
      <c r="H449" s="1" t="s">
        <v>7266</v>
      </c>
      <c r="I449" s="1" t="s">
        <v>7267</v>
      </c>
      <c r="J449" s="1" t="s">
        <v>7267</v>
      </c>
      <c r="K449" s="2"/>
      <c r="L449" s="1">
        <v>2.0</v>
      </c>
      <c r="M449" s="1"/>
      <c r="N449" s="1">
        <v>7.95425</v>
      </c>
      <c r="O449" s="1" t="s">
        <v>43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1" t="s">
        <v>25</v>
      </c>
      <c r="B450" s="1" t="s">
        <v>16</v>
      </c>
      <c r="C450" s="1">
        <v>517.0</v>
      </c>
      <c r="D450" s="1">
        <v>0.0</v>
      </c>
      <c r="E450" s="2"/>
      <c r="F450" s="1" t="s">
        <v>27</v>
      </c>
      <c r="G450" s="1" t="s">
        <v>35</v>
      </c>
      <c r="H450" s="1" t="s">
        <v>7268</v>
      </c>
      <c r="I450" s="1" t="s">
        <v>7269</v>
      </c>
      <c r="J450" s="1" t="s">
        <v>7269</v>
      </c>
      <c r="K450" s="2"/>
      <c r="L450" s="1">
        <v>-4.0</v>
      </c>
      <c r="M450" s="1"/>
      <c r="N450" s="1">
        <v>10.9153</v>
      </c>
      <c r="O450" s="1" t="s">
        <v>6168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1" t="s">
        <v>25</v>
      </c>
      <c r="B451" s="1" t="s">
        <v>16</v>
      </c>
      <c r="C451" s="1">
        <v>294.0</v>
      </c>
      <c r="D451" s="1">
        <v>0.0</v>
      </c>
      <c r="E451" s="2"/>
      <c r="F451" s="1" t="s">
        <v>27</v>
      </c>
      <c r="G451" s="1" t="s">
        <v>35</v>
      </c>
      <c r="H451" s="1" t="s">
        <v>7270</v>
      </c>
      <c r="I451" s="1" t="s">
        <v>7271</v>
      </c>
      <c r="J451" s="1" t="s">
        <v>7271</v>
      </c>
      <c r="K451" s="2"/>
      <c r="L451" s="1">
        <v>-6.0</v>
      </c>
      <c r="M451" s="1"/>
      <c r="N451" s="1">
        <v>8.823833333333333</v>
      </c>
      <c r="O451" s="1" t="s">
        <v>6168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1" t="s">
        <v>55</v>
      </c>
      <c r="B452" s="1" t="s">
        <v>16</v>
      </c>
      <c r="C452" s="1">
        <v>484.0</v>
      </c>
      <c r="D452" s="1">
        <v>0.0</v>
      </c>
      <c r="E452" s="1" t="s">
        <v>6238</v>
      </c>
      <c r="F452" s="1" t="s">
        <v>27</v>
      </c>
      <c r="G452" s="1" t="s">
        <v>19</v>
      </c>
      <c r="H452" s="1" t="s">
        <v>7272</v>
      </c>
      <c r="I452" s="1" t="s">
        <v>7273</v>
      </c>
      <c r="J452" s="1" t="s">
        <v>7273</v>
      </c>
      <c r="K452" s="2"/>
      <c r="L452" s="1">
        <v>-2.0</v>
      </c>
      <c r="M452" s="1"/>
      <c r="N452" s="1">
        <v>12.86865</v>
      </c>
      <c r="O452" s="1" t="s">
        <v>6168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1" t="s">
        <v>38</v>
      </c>
      <c r="B453" s="1" t="s">
        <v>16</v>
      </c>
      <c r="C453" s="1">
        <v>249.0</v>
      </c>
      <c r="D453" s="1">
        <v>0.0</v>
      </c>
      <c r="E453" s="2"/>
      <c r="F453" s="1" t="s">
        <v>39</v>
      </c>
      <c r="G453" s="1" t="s">
        <v>35</v>
      </c>
      <c r="H453" s="1" t="s">
        <v>7274</v>
      </c>
      <c r="I453" s="1" t="s">
        <v>7275</v>
      </c>
      <c r="J453" s="1" t="s">
        <v>7275</v>
      </c>
      <c r="K453" s="2"/>
      <c r="L453" s="1">
        <v>0.0</v>
      </c>
      <c r="M453" s="1"/>
      <c r="N453" s="1">
        <v>5.893</v>
      </c>
      <c r="O453" s="1" t="s">
        <v>43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1" t="s">
        <v>44</v>
      </c>
      <c r="B454" s="1" t="s">
        <v>16</v>
      </c>
      <c r="C454" s="1">
        <v>403.0</v>
      </c>
      <c r="D454" s="1">
        <v>0.0</v>
      </c>
      <c r="E454" s="1" t="s">
        <v>45</v>
      </c>
      <c r="F454" s="1" t="s">
        <v>27</v>
      </c>
      <c r="G454" s="1" t="s">
        <v>19</v>
      </c>
      <c r="H454" s="1" t="s">
        <v>7276</v>
      </c>
      <c r="I454" s="1" t="s">
        <v>7277</v>
      </c>
      <c r="J454" s="1" t="s">
        <v>7277</v>
      </c>
      <c r="K454" s="2"/>
      <c r="L454" s="1">
        <v>-4.0</v>
      </c>
      <c r="M454" s="1"/>
      <c r="N454" s="1">
        <v>10.8457</v>
      </c>
      <c r="O454" s="1" t="s">
        <v>6168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1" t="s">
        <v>25</v>
      </c>
      <c r="B455" s="1" t="s">
        <v>16</v>
      </c>
      <c r="C455" s="1">
        <v>321.0</v>
      </c>
      <c r="D455" s="1">
        <v>0.0</v>
      </c>
      <c r="E455" s="2"/>
      <c r="F455" s="1" t="s">
        <v>27</v>
      </c>
      <c r="G455" s="1" t="s">
        <v>19</v>
      </c>
      <c r="H455" s="1" t="s">
        <v>7278</v>
      </c>
      <c r="I455" s="1" t="s">
        <v>7279</v>
      </c>
      <c r="J455" s="1" t="s">
        <v>7279</v>
      </c>
      <c r="K455" s="2"/>
      <c r="L455" s="1">
        <v>-5.0</v>
      </c>
      <c r="M455" s="1"/>
      <c r="N455" s="1">
        <v>9.303283333333333</v>
      </c>
      <c r="O455" s="1" t="s">
        <v>6168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1" t="s">
        <v>44</v>
      </c>
      <c r="B456" s="1" t="s">
        <v>16</v>
      </c>
      <c r="C456" s="1">
        <v>264.0</v>
      </c>
      <c r="D456" s="1">
        <v>0.0</v>
      </c>
      <c r="E456" s="1" t="s">
        <v>45</v>
      </c>
      <c r="F456" s="1" t="s">
        <v>27</v>
      </c>
      <c r="G456" s="1" t="s">
        <v>19</v>
      </c>
      <c r="H456" s="1" t="s">
        <v>7280</v>
      </c>
      <c r="I456" s="1" t="s">
        <v>7281</v>
      </c>
      <c r="J456" s="1" t="s">
        <v>7281</v>
      </c>
      <c r="K456" s="2"/>
      <c r="L456" s="1">
        <v>1.0</v>
      </c>
      <c r="M456" s="1"/>
      <c r="N456" s="1">
        <v>16.224666666666668</v>
      </c>
      <c r="O456" s="1" t="s">
        <v>6168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1" t="s">
        <v>55</v>
      </c>
      <c r="B457" s="1" t="s">
        <v>16</v>
      </c>
      <c r="C457" s="1">
        <v>718.0</v>
      </c>
      <c r="D457" s="1">
        <v>0.0</v>
      </c>
      <c r="E457" s="1" t="s">
        <v>1452</v>
      </c>
      <c r="F457" s="1" t="s">
        <v>27</v>
      </c>
      <c r="G457" s="1" t="s">
        <v>19</v>
      </c>
      <c r="H457" s="1" t="s">
        <v>7282</v>
      </c>
      <c r="I457" s="1" t="s">
        <v>7283</v>
      </c>
      <c r="J457" s="1" t="s">
        <v>7283</v>
      </c>
      <c r="K457" s="2"/>
      <c r="L457" s="1">
        <v>0.0</v>
      </c>
      <c r="M457" s="1"/>
      <c r="N457" s="1">
        <v>14.427833333333334</v>
      </c>
      <c r="O457" s="1" t="s">
        <v>6168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1" t="s">
        <v>15</v>
      </c>
      <c r="B458" s="1" t="s">
        <v>16</v>
      </c>
      <c r="C458" s="1">
        <v>314.0</v>
      </c>
      <c r="D458" s="1">
        <v>0.0</v>
      </c>
      <c r="E458" s="1" t="s">
        <v>7088</v>
      </c>
      <c r="F458" s="1" t="s">
        <v>18</v>
      </c>
      <c r="G458" s="1" t="s">
        <v>19</v>
      </c>
      <c r="H458" s="1" t="s">
        <v>7284</v>
      </c>
      <c r="I458" s="1" t="s">
        <v>7285</v>
      </c>
      <c r="J458" s="1" t="s">
        <v>7286</v>
      </c>
      <c r="K458" s="1" t="s">
        <v>7287</v>
      </c>
      <c r="L458" s="1">
        <v>5.0</v>
      </c>
      <c r="M458" s="1">
        <v>0.00205</v>
      </c>
      <c r="N458" s="1">
        <v>31.653</v>
      </c>
      <c r="O458" s="1" t="s">
        <v>24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1" t="s">
        <v>15</v>
      </c>
      <c r="B459" s="1" t="s">
        <v>16</v>
      </c>
      <c r="C459" s="1">
        <v>312.0</v>
      </c>
      <c r="D459" s="1">
        <v>0.0</v>
      </c>
      <c r="E459" s="1" t="s">
        <v>7088</v>
      </c>
      <c r="F459" s="1" t="s">
        <v>18</v>
      </c>
      <c r="G459" s="1" t="s">
        <v>19</v>
      </c>
      <c r="H459" s="1" t="s">
        <v>7288</v>
      </c>
      <c r="I459" s="1" t="s">
        <v>7289</v>
      </c>
      <c r="J459" s="1" t="s">
        <v>7290</v>
      </c>
      <c r="K459" s="1" t="s">
        <v>7291</v>
      </c>
      <c r="L459" s="1">
        <v>0.0</v>
      </c>
      <c r="M459" s="1">
        <v>0.006716666666666667</v>
      </c>
      <c r="N459" s="1">
        <v>18.951733333333333</v>
      </c>
      <c r="O459" s="1" t="s">
        <v>24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1" t="s">
        <v>15</v>
      </c>
      <c r="B460" s="1" t="s">
        <v>16</v>
      </c>
      <c r="C460" s="1">
        <v>374.0</v>
      </c>
      <c r="D460" s="1">
        <v>0.0</v>
      </c>
      <c r="E460" s="1" t="s">
        <v>7088</v>
      </c>
      <c r="F460" s="1" t="s">
        <v>18</v>
      </c>
      <c r="G460" s="1" t="s">
        <v>35</v>
      </c>
      <c r="H460" s="1" t="s">
        <v>7292</v>
      </c>
      <c r="I460" s="1" t="s">
        <v>7293</v>
      </c>
      <c r="J460" s="1" t="s">
        <v>7294</v>
      </c>
      <c r="K460" s="1" t="s">
        <v>7295</v>
      </c>
      <c r="L460" s="1">
        <v>11.0</v>
      </c>
      <c r="M460" s="1">
        <v>0.00285</v>
      </c>
      <c r="N460" s="1">
        <v>27.197816666666668</v>
      </c>
      <c r="O460" s="1" t="s">
        <v>24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1" t="s">
        <v>25</v>
      </c>
      <c r="B461" s="1" t="s">
        <v>16</v>
      </c>
      <c r="C461" s="3">
        <v>264.0</v>
      </c>
      <c r="D461" s="1">
        <v>0.0</v>
      </c>
      <c r="E461" s="2"/>
      <c r="F461" s="1" t="s">
        <v>27</v>
      </c>
      <c r="G461" s="1" t="s">
        <v>19</v>
      </c>
      <c r="H461" s="1" t="s">
        <v>7296</v>
      </c>
      <c r="I461" s="1" t="s">
        <v>7297</v>
      </c>
      <c r="J461" s="1" t="s">
        <v>7297</v>
      </c>
      <c r="K461" s="2"/>
      <c r="L461" s="1">
        <v>-6.0</v>
      </c>
      <c r="M461" s="1"/>
      <c r="N461" s="1">
        <v>8.735916666666666</v>
      </c>
      <c r="O461" s="1" t="s">
        <v>6168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1" t="s">
        <v>15</v>
      </c>
      <c r="B462" s="1" t="s">
        <v>16</v>
      </c>
      <c r="C462" s="3">
        <v>309.0</v>
      </c>
      <c r="D462" s="1">
        <v>0.0</v>
      </c>
      <c r="E462" s="1" t="s">
        <v>7088</v>
      </c>
      <c r="F462" s="1" t="s">
        <v>18</v>
      </c>
      <c r="G462" s="1" t="s">
        <v>35</v>
      </c>
      <c r="H462" s="1" t="s">
        <v>7298</v>
      </c>
      <c r="I462" s="1" t="s">
        <v>7299</v>
      </c>
      <c r="J462" s="1" t="s">
        <v>7300</v>
      </c>
      <c r="K462" s="1" t="s">
        <v>7301</v>
      </c>
      <c r="L462" s="1">
        <v>-2.0</v>
      </c>
      <c r="M462" s="1">
        <v>0.002183333333333333</v>
      </c>
      <c r="N462" s="1">
        <v>14.121216666666667</v>
      </c>
      <c r="O462" s="1" t="s">
        <v>24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1" t="s">
        <v>38</v>
      </c>
      <c r="B463" s="1" t="s">
        <v>16</v>
      </c>
      <c r="C463" s="1">
        <v>40.0</v>
      </c>
      <c r="D463" s="1">
        <v>60.0</v>
      </c>
      <c r="E463" s="2"/>
      <c r="F463" s="1" t="s">
        <v>39</v>
      </c>
      <c r="G463" s="1" t="s">
        <v>35</v>
      </c>
      <c r="H463" s="1" t="s">
        <v>7302</v>
      </c>
      <c r="I463" s="1" t="s">
        <v>7303</v>
      </c>
      <c r="J463" s="1" t="s">
        <v>7303</v>
      </c>
      <c r="K463" s="2"/>
      <c r="L463" s="1">
        <v>-4.0</v>
      </c>
      <c r="M463" s="1"/>
      <c r="N463" s="1">
        <v>0.09368333333333333</v>
      </c>
      <c r="O463" s="1" t="s">
        <v>43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1" t="s">
        <v>55</v>
      </c>
      <c r="B464" s="1" t="s">
        <v>16</v>
      </c>
      <c r="C464" s="1">
        <v>528.0</v>
      </c>
      <c r="D464" s="1">
        <v>0.0</v>
      </c>
      <c r="E464" s="1" t="s">
        <v>6238</v>
      </c>
      <c r="F464" s="1" t="s">
        <v>27</v>
      </c>
      <c r="G464" s="1" t="s">
        <v>19</v>
      </c>
      <c r="H464" s="1" t="s">
        <v>7304</v>
      </c>
      <c r="I464" s="1" t="s">
        <v>7305</v>
      </c>
      <c r="J464" s="1" t="s">
        <v>7305</v>
      </c>
      <c r="K464" s="2"/>
      <c r="L464" s="1">
        <v>3.0</v>
      </c>
      <c r="M464" s="1"/>
      <c r="N464" s="1">
        <v>18.846283333333332</v>
      </c>
      <c r="O464" s="1" t="s">
        <v>6168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1" t="s">
        <v>25</v>
      </c>
      <c r="B465" s="1" t="s">
        <v>16</v>
      </c>
      <c r="C465" s="3">
        <v>351.0</v>
      </c>
      <c r="D465" s="1">
        <v>0.0</v>
      </c>
      <c r="E465" s="2"/>
      <c r="F465" s="1" t="s">
        <v>27</v>
      </c>
      <c r="G465" s="1" t="s">
        <v>19</v>
      </c>
      <c r="H465" s="1" t="s">
        <v>7306</v>
      </c>
      <c r="I465" s="1" t="s">
        <v>7307</v>
      </c>
      <c r="J465" s="1" t="s">
        <v>7307</v>
      </c>
      <c r="K465" s="2"/>
      <c r="L465" s="1">
        <v>2.0</v>
      </c>
      <c r="M465" s="1"/>
      <c r="N465" s="1">
        <v>17.265416666666667</v>
      </c>
      <c r="O465" s="1" t="s">
        <v>6168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1" t="s">
        <v>25</v>
      </c>
      <c r="B466" s="1" t="s">
        <v>16</v>
      </c>
      <c r="C466" s="1">
        <v>474.0</v>
      </c>
      <c r="D466" s="1">
        <v>0.0</v>
      </c>
      <c r="E466" s="2"/>
      <c r="F466" s="1" t="s">
        <v>27</v>
      </c>
      <c r="G466" s="1" t="s">
        <v>19</v>
      </c>
      <c r="H466" s="1" t="s">
        <v>7308</v>
      </c>
      <c r="I466" s="1" t="s">
        <v>7309</v>
      </c>
      <c r="J466" s="1" t="s">
        <v>7309</v>
      </c>
      <c r="K466" s="2"/>
      <c r="L466" s="1">
        <v>-3.0</v>
      </c>
      <c r="M466" s="1"/>
      <c r="N466" s="1">
        <v>12.103716666666667</v>
      </c>
      <c r="O466" s="1" t="s">
        <v>6168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1" t="s">
        <v>55</v>
      </c>
      <c r="B467" s="1" t="s">
        <v>16</v>
      </c>
      <c r="C467" s="1">
        <v>224.0</v>
      </c>
      <c r="D467" s="1">
        <v>0.0</v>
      </c>
      <c r="E467" s="1" t="s">
        <v>1985</v>
      </c>
      <c r="F467" s="1" t="s">
        <v>27</v>
      </c>
      <c r="G467" s="1" t="s">
        <v>19</v>
      </c>
      <c r="H467" s="1" t="s">
        <v>7310</v>
      </c>
      <c r="I467" s="1" t="s">
        <v>7311</v>
      </c>
      <c r="J467" s="1" t="s">
        <v>7311</v>
      </c>
      <c r="K467" s="2"/>
      <c r="L467" s="1">
        <v>-8.0</v>
      </c>
      <c r="M467" s="1"/>
      <c r="N467" s="1">
        <v>6.7407</v>
      </c>
      <c r="O467" s="1" t="s">
        <v>6168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1" t="s">
        <v>25</v>
      </c>
      <c r="B468" s="1" t="s">
        <v>16</v>
      </c>
      <c r="C468" s="3">
        <v>329.0</v>
      </c>
      <c r="D468" s="1">
        <v>0.0</v>
      </c>
      <c r="E468" s="2"/>
      <c r="F468" s="1" t="s">
        <v>27</v>
      </c>
      <c r="G468" s="1" t="s">
        <v>19</v>
      </c>
      <c r="H468" s="1" t="s">
        <v>7312</v>
      </c>
      <c r="I468" s="1" t="s">
        <v>7313</v>
      </c>
      <c r="J468" s="1" t="s">
        <v>7313</v>
      </c>
      <c r="K468" s="2"/>
      <c r="L468" s="1">
        <v>-5.0</v>
      </c>
      <c r="M468" s="1"/>
      <c r="N468" s="1">
        <v>9.796183333333333</v>
      </c>
      <c r="O468" s="1" t="s">
        <v>6168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1" t="s">
        <v>44</v>
      </c>
      <c r="B469" s="1" t="s">
        <v>16</v>
      </c>
      <c r="C469" s="1">
        <v>329.0</v>
      </c>
      <c r="D469" s="1">
        <v>0.0</v>
      </c>
      <c r="E469" s="1" t="s">
        <v>45</v>
      </c>
      <c r="F469" s="1" t="s">
        <v>27</v>
      </c>
      <c r="G469" s="1" t="s">
        <v>19</v>
      </c>
      <c r="H469" s="1" t="s">
        <v>7314</v>
      </c>
      <c r="I469" s="1" t="s">
        <v>7315</v>
      </c>
      <c r="J469" s="1" t="s">
        <v>7315</v>
      </c>
      <c r="K469" s="2"/>
      <c r="L469" s="1">
        <v>-4.0</v>
      </c>
      <c r="M469" s="1"/>
      <c r="N469" s="1">
        <v>10.4167</v>
      </c>
      <c r="O469" s="1" t="s">
        <v>6168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1" t="s">
        <v>25</v>
      </c>
      <c r="B470" s="1" t="s">
        <v>16</v>
      </c>
      <c r="C470" s="1">
        <v>1087.0</v>
      </c>
      <c r="D470" s="1">
        <v>0.0</v>
      </c>
      <c r="E470" s="2"/>
      <c r="F470" s="1" t="s">
        <v>27</v>
      </c>
      <c r="G470" s="1" t="s">
        <v>19</v>
      </c>
      <c r="H470" s="1" t="s">
        <v>7316</v>
      </c>
      <c r="I470" s="1" t="s">
        <v>7317</v>
      </c>
      <c r="J470" s="1" t="s">
        <v>7317</v>
      </c>
      <c r="K470" s="2"/>
      <c r="L470" s="1">
        <v>-1.0</v>
      </c>
      <c r="M470" s="1"/>
      <c r="N470" s="1">
        <v>14.116833333333334</v>
      </c>
      <c r="O470" s="1" t="s">
        <v>6168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1" t="s">
        <v>15</v>
      </c>
      <c r="B471" s="1" t="s">
        <v>16</v>
      </c>
      <c r="C471" s="1">
        <v>389.0</v>
      </c>
      <c r="D471" s="1">
        <v>0.0</v>
      </c>
      <c r="E471" s="1" t="s">
        <v>7088</v>
      </c>
      <c r="F471" s="1" t="s">
        <v>18</v>
      </c>
      <c r="G471" s="1" t="s">
        <v>19</v>
      </c>
      <c r="H471" s="1" t="s">
        <v>7318</v>
      </c>
      <c r="I471" s="1" t="s">
        <v>7319</v>
      </c>
      <c r="J471" s="1" t="s">
        <v>7320</v>
      </c>
      <c r="K471" s="1" t="s">
        <v>7321</v>
      </c>
      <c r="L471" s="1">
        <v>-6.0</v>
      </c>
      <c r="M471" s="1">
        <v>0.0023833333333333332</v>
      </c>
      <c r="N471" s="1">
        <v>19.419433333333334</v>
      </c>
      <c r="O471" s="1" t="s">
        <v>24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1" t="s">
        <v>25</v>
      </c>
      <c r="B472" s="1" t="s">
        <v>16</v>
      </c>
      <c r="C472" s="1">
        <v>622.0</v>
      </c>
      <c r="D472" s="1">
        <v>0.0</v>
      </c>
      <c r="E472" s="2"/>
      <c r="F472" s="1" t="s">
        <v>27</v>
      </c>
      <c r="G472" s="1" t="s">
        <v>35</v>
      </c>
      <c r="H472" s="1" t="s">
        <v>7322</v>
      </c>
      <c r="I472" s="1" t="s">
        <v>7323</v>
      </c>
      <c r="J472" s="1" t="s">
        <v>7323</v>
      </c>
      <c r="K472" s="2"/>
      <c r="L472" s="1">
        <v>-7.0</v>
      </c>
      <c r="M472" s="1"/>
      <c r="N472" s="1">
        <v>7.9260166666666665</v>
      </c>
      <c r="O472" s="1" t="s">
        <v>6168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1" t="s">
        <v>55</v>
      </c>
      <c r="B473" s="1" t="s">
        <v>16</v>
      </c>
      <c r="C473" s="1">
        <v>264.0</v>
      </c>
      <c r="D473" s="1">
        <v>0.0</v>
      </c>
      <c r="E473" s="1" t="s">
        <v>7214</v>
      </c>
      <c r="F473" s="1" t="s">
        <v>27</v>
      </c>
      <c r="G473" s="1" t="s">
        <v>19</v>
      </c>
      <c r="H473" s="1" t="s">
        <v>7324</v>
      </c>
      <c r="I473" s="1" t="s">
        <v>7325</v>
      </c>
      <c r="J473" s="1" t="s">
        <v>7325</v>
      </c>
      <c r="K473" s="2"/>
      <c r="L473" s="1">
        <v>-5.0</v>
      </c>
      <c r="M473" s="1"/>
      <c r="N473" s="1">
        <v>9.88085</v>
      </c>
      <c r="O473" s="1" t="s">
        <v>6168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1" t="s">
        <v>44</v>
      </c>
      <c r="B474" s="1" t="s">
        <v>16</v>
      </c>
      <c r="C474" s="3">
        <v>376.0</v>
      </c>
      <c r="D474" s="1">
        <v>0.0</v>
      </c>
      <c r="E474" s="1" t="s">
        <v>45</v>
      </c>
      <c r="F474" s="1" t="s">
        <v>27</v>
      </c>
      <c r="G474" s="1" t="s">
        <v>19</v>
      </c>
      <c r="H474" s="1" t="s">
        <v>7326</v>
      </c>
      <c r="I474" s="1" t="s">
        <v>7327</v>
      </c>
      <c r="J474" s="1" t="s">
        <v>7327</v>
      </c>
      <c r="K474" s="2"/>
      <c r="L474" s="1">
        <v>-11.0</v>
      </c>
      <c r="M474" s="1"/>
      <c r="N474" s="1">
        <v>3.8217</v>
      </c>
      <c r="O474" s="1" t="s">
        <v>6168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1" t="s">
        <v>44</v>
      </c>
      <c r="B475" s="1" t="s">
        <v>16</v>
      </c>
      <c r="C475" s="3">
        <v>264.0</v>
      </c>
      <c r="D475" s="1">
        <v>0.0</v>
      </c>
      <c r="E475" s="1" t="s">
        <v>45</v>
      </c>
      <c r="F475" s="1" t="s">
        <v>27</v>
      </c>
      <c r="G475" s="1" t="s">
        <v>19</v>
      </c>
      <c r="H475" s="1" t="s">
        <v>7328</v>
      </c>
      <c r="I475" s="1" t="s">
        <v>7329</v>
      </c>
      <c r="J475" s="1" t="s">
        <v>7329</v>
      </c>
      <c r="K475" s="2"/>
      <c r="L475" s="1">
        <v>-12.0</v>
      </c>
      <c r="M475" s="1"/>
      <c r="N475" s="1">
        <v>2.3622666666666667</v>
      </c>
      <c r="O475" s="1" t="s">
        <v>6168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1" t="s">
        <v>25</v>
      </c>
      <c r="B476" s="1" t="s">
        <v>16</v>
      </c>
      <c r="C476" s="3">
        <v>294.0</v>
      </c>
      <c r="D476" s="1">
        <v>0.0</v>
      </c>
      <c r="E476" s="2"/>
      <c r="F476" s="1" t="s">
        <v>27</v>
      </c>
      <c r="G476" s="1" t="s">
        <v>19</v>
      </c>
      <c r="H476" s="1" t="s">
        <v>7330</v>
      </c>
      <c r="I476" s="1" t="s">
        <v>7331</v>
      </c>
      <c r="J476" s="1" t="s">
        <v>7331</v>
      </c>
      <c r="K476" s="2"/>
      <c r="L476" s="1">
        <v>-9.0</v>
      </c>
      <c r="M476" s="1"/>
      <c r="N476" s="1">
        <v>5.362816666666666</v>
      </c>
      <c r="O476" s="1" t="s">
        <v>6168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1" t="s">
        <v>44</v>
      </c>
      <c r="B477" s="1" t="s">
        <v>16</v>
      </c>
      <c r="C477" s="1">
        <v>329.0</v>
      </c>
      <c r="D477" s="1">
        <v>0.0</v>
      </c>
      <c r="E477" s="1" t="s">
        <v>45</v>
      </c>
      <c r="F477" s="1" t="s">
        <v>27</v>
      </c>
      <c r="G477" s="1" t="s">
        <v>19</v>
      </c>
      <c r="H477" s="1" t="s">
        <v>7332</v>
      </c>
      <c r="I477" s="1" t="s">
        <v>7333</v>
      </c>
      <c r="J477" s="1" t="s">
        <v>7333</v>
      </c>
      <c r="K477" s="2"/>
      <c r="L477" s="1">
        <v>-7.0</v>
      </c>
      <c r="M477" s="1"/>
      <c r="N477" s="1">
        <v>7.78575</v>
      </c>
      <c r="O477" s="1" t="s">
        <v>6168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1" t="s">
        <v>44</v>
      </c>
      <c r="B478" s="1" t="s">
        <v>16</v>
      </c>
      <c r="C478" s="1">
        <v>329.0</v>
      </c>
      <c r="D478" s="1">
        <v>0.0</v>
      </c>
      <c r="E478" s="1" t="s">
        <v>45</v>
      </c>
      <c r="F478" s="1" t="s">
        <v>27</v>
      </c>
      <c r="G478" s="1" t="s">
        <v>19</v>
      </c>
      <c r="H478" s="1" t="s">
        <v>7334</v>
      </c>
      <c r="I478" s="1" t="s">
        <v>7335</v>
      </c>
      <c r="J478" s="1" t="s">
        <v>7335</v>
      </c>
      <c r="K478" s="2"/>
      <c r="L478" s="1">
        <v>-6.0</v>
      </c>
      <c r="M478" s="1"/>
      <c r="N478" s="1">
        <v>8.843683333333333</v>
      </c>
      <c r="O478" s="1" t="s">
        <v>6168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1" t="s">
        <v>44</v>
      </c>
      <c r="B479" s="1" t="s">
        <v>16</v>
      </c>
      <c r="C479" s="1">
        <v>396.0</v>
      </c>
      <c r="D479" s="1">
        <v>0.0</v>
      </c>
      <c r="E479" s="1" t="s">
        <v>45</v>
      </c>
      <c r="F479" s="1" t="s">
        <v>27</v>
      </c>
      <c r="G479" s="1" t="s">
        <v>19</v>
      </c>
      <c r="H479" s="1" t="s">
        <v>7336</v>
      </c>
      <c r="I479" s="1" t="s">
        <v>7337</v>
      </c>
      <c r="J479" s="1" t="s">
        <v>7337</v>
      </c>
      <c r="K479" s="2"/>
      <c r="L479" s="1">
        <v>-7.0</v>
      </c>
      <c r="M479" s="1"/>
      <c r="N479" s="1">
        <v>7.208866666666666</v>
      </c>
      <c r="O479" s="1" t="s">
        <v>6168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1" t="s">
        <v>25</v>
      </c>
      <c r="B480" s="1" t="s">
        <v>16</v>
      </c>
      <c r="C480" s="1">
        <v>559.0</v>
      </c>
      <c r="D480" s="1">
        <v>0.0</v>
      </c>
      <c r="E480" s="2"/>
      <c r="F480" s="1" t="s">
        <v>27</v>
      </c>
      <c r="G480" s="1" t="s">
        <v>19</v>
      </c>
      <c r="H480" s="1" t="s">
        <v>7338</v>
      </c>
      <c r="I480" s="1" t="s">
        <v>7339</v>
      </c>
      <c r="J480" s="1" t="s">
        <v>7339</v>
      </c>
      <c r="K480" s="2"/>
      <c r="L480" s="1">
        <v>-9.0</v>
      </c>
      <c r="M480" s="1"/>
      <c r="N480" s="1">
        <v>5.85815</v>
      </c>
      <c r="O480" s="1" t="s">
        <v>6168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1" t="s">
        <v>44</v>
      </c>
      <c r="B481" s="1" t="s">
        <v>16</v>
      </c>
      <c r="C481" s="3">
        <v>329.0</v>
      </c>
      <c r="D481" s="1">
        <v>0.0</v>
      </c>
      <c r="E481" s="1" t="s">
        <v>45</v>
      </c>
      <c r="F481" s="1" t="s">
        <v>27</v>
      </c>
      <c r="G481" s="1" t="s">
        <v>19</v>
      </c>
      <c r="H481" s="1" t="s">
        <v>7340</v>
      </c>
      <c r="I481" s="1" t="s">
        <v>7341</v>
      </c>
      <c r="J481" s="1" t="s">
        <v>7341</v>
      </c>
      <c r="K481" s="2"/>
      <c r="L481" s="1">
        <v>-6.0</v>
      </c>
      <c r="M481" s="1"/>
      <c r="N481" s="1">
        <v>8.584666666666667</v>
      </c>
      <c r="O481" s="1" t="s">
        <v>6168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1" t="s">
        <v>44</v>
      </c>
      <c r="B482" s="1" t="s">
        <v>16</v>
      </c>
      <c r="C482" s="1">
        <v>289.0</v>
      </c>
      <c r="D482" s="1">
        <v>0.0</v>
      </c>
      <c r="E482" s="1" t="s">
        <v>45</v>
      </c>
      <c r="F482" s="1" t="s">
        <v>27</v>
      </c>
      <c r="G482" s="1" t="s">
        <v>19</v>
      </c>
      <c r="H482" s="1" t="s">
        <v>7342</v>
      </c>
      <c r="I482" s="1" t="s">
        <v>7343</v>
      </c>
      <c r="J482" s="1" t="s">
        <v>7343</v>
      </c>
      <c r="K482" s="2"/>
      <c r="L482" s="1">
        <v>-7.0</v>
      </c>
      <c r="M482" s="1"/>
      <c r="N482" s="1">
        <v>7.39295</v>
      </c>
      <c r="O482" s="1" t="s">
        <v>6168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1" t="s">
        <v>44</v>
      </c>
      <c r="B483" s="1" t="s">
        <v>16</v>
      </c>
      <c r="C483" s="1">
        <v>329.0</v>
      </c>
      <c r="D483" s="1">
        <v>0.0</v>
      </c>
      <c r="E483" s="1" t="s">
        <v>45</v>
      </c>
      <c r="F483" s="1" t="s">
        <v>27</v>
      </c>
      <c r="G483" s="1" t="s">
        <v>19</v>
      </c>
      <c r="H483" s="1" t="s">
        <v>7344</v>
      </c>
      <c r="I483" s="1" t="s">
        <v>7345</v>
      </c>
      <c r="J483" s="1" t="s">
        <v>7345</v>
      </c>
      <c r="K483" s="2"/>
      <c r="L483" s="1">
        <v>-9.0</v>
      </c>
      <c r="M483" s="1"/>
      <c r="N483" s="1">
        <v>5.376033333333333</v>
      </c>
      <c r="O483" s="1" t="s">
        <v>6168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1" t="s">
        <v>38</v>
      </c>
      <c r="B484" s="1" t="s">
        <v>16</v>
      </c>
      <c r="C484" s="1">
        <v>139.0</v>
      </c>
      <c r="D484" s="1">
        <v>0.0</v>
      </c>
      <c r="E484" s="2"/>
      <c r="F484" s="1" t="s">
        <v>39</v>
      </c>
      <c r="G484" s="1" t="s">
        <v>35</v>
      </c>
      <c r="H484" s="1" t="s">
        <v>7346</v>
      </c>
      <c r="I484" s="1" t="s">
        <v>7347</v>
      </c>
      <c r="J484" s="1" t="s">
        <v>7347</v>
      </c>
      <c r="K484" s="2"/>
      <c r="L484" s="1">
        <v>-2.0</v>
      </c>
      <c r="M484" s="1"/>
      <c r="N484" s="1">
        <v>2.0195</v>
      </c>
      <c r="O484" s="1" t="s">
        <v>43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1" t="s">
        <v>44</v>
      </c>
      <c r="B485" s="1" t="s">
        <v>16</v>
      </c>
      <c r="C485" s="1">
        <v>358.0</v>
      </c>
      <c r="D485" s="1">
        <v>0.0</v>
      </c>
      <c r="E485" s="1" t="s">
        <v>45</v>
      </c>
      <c r="F485" s="1" t="s">
        <v>27</v>
      </c>
      <c r="G485" s="1" t="s">
        <v>19</v>
      </c>
      <c r="H485" s="1" t="s">
        <v>7348</v>
      </c>
      <c r="I485" s="1" t="s">
        <v>7349</v>
      </c>
      <c r="J485" s="1" t="s">
        <v>7349</v>
      </c>
      <c r="K485" s="2"/>
      <c r="L485" s="1">
        <v>-5.0</v>
      </c>
      <c r="M485" s="1"/>
      <c r="N485" s="1">
        <v>9.090316666666666</v>
      </c>
      <c r="O485" s="1" t="s">
        <v>6168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1" t="s">
        <v>44</v>
      </c>
      <c r="B486" s="1" t="s">
        <v>16</v>
      </c>
      <c r="C486" s="1">
        <v>329.0</v>
      </c>
      <c r="D486" s="1">
        <v>0.0</v>
      </c>
      <c r="E486" s="1" t="s">
        <v>45</v>
      </c>
      <c r="F486" s="1" t="s">
        <v>27</v>
      </c>
      <c r="G486" s="1" t="s">
        <v>19</v>
      </c>
      <c r="H486" s="1" t="s">
        <v>7350</v>
      </c>
      <c r="I486" s="1" t="s">
        <v>7351</v>
      </c>
      <c r="J486" s="1" t="s">
        <v>7351</v>
      </c>
      <c r="K486" s="2"/>
      <c r="L486" s="1">
        <v>-6.0</v>
      </c>
      <c r="M486" s="1"/>
      <c r="N486" s="1">
        <v>8.949466666666666</v>
      </c>
      <c r="O486" s="1" t="s">
        <v>6168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1" t="s">
        <v>15</v>
      </c>
      <c r="B487" s="1" t="s">
        <v>16</v>
      </c>
      <c r="C487" s="1">
        <v>339.0</v>
      </c>
      <c r="D487" s="1">
        <v>0.0</v>
      </c>
      <c r="E487" s="1" t="s">
        <v>6172</v>
      </c>
      <c r="F487" s="1" t="s">
        <v>18</v>
      </c>
      <c r="G487" s="1" t="s">
        <v>19</v>
      </c>
      <c r="H487" s="1" t="s">
        <v>7352</v>
      </c>
      <c r="I487" s="1" t="s">
        <v>7353</v>
      </c>
      <c r="J487" s="1" t="s">
        <v>7354</v>
      </c>
      <c r="K487" s="1" t="s">
        <v>7355</v>
      </c>
      <c r="L487" s="1">
        <v>-8.0</v>
      </c>
      <c r="M487" s="1">
        <v>0.0023833333333333332</v>
      </c>
      <c r="N487" s="1">
        <v>11.30115</v>
      </c>
      <c r="O487" s="1" t="s">
        <v>24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1" t="s">
        <v>38</v>
      </c>
      <c r="B488" s="1" t="s">
        <v>16</v>
      </c>
      <c r="C488" s="3">
        <v>374.0</v>
      </c>
      <c r="D488" s="1">
        <v>0.0</v>
      </c>
      <c r="E488" s="2"/>
      <c r="F488" s="1" t="s">
        <v>39</v>
      </c>
      <c r="G488" s="1" t="s">
        <v>35</v>
      </c>
      <c r="H488" s="1" t="s">
        <v>7356</v>
      </c>
      <c r="I488" s="1" t="s">
        <v>7357</v>
      </c>
      <c r="J488" s="1" t="s">
        <v>7357</v>
      </c>
      <c r="K488" s="2"/>
      <c r="L488" s="1">
        <v>2.0</v>
      </c>
      <c r="M488" s="1"/>
      <c r="N488" s="1">
        <v>7.603566666666667</v>
      </c>
      <c r="O488" s="1" t="s">
        <v>43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1" t="s">
        <v>44</v>
      </c>
      <c r="B489" s="1" t="s">
        <v>16</v>
      </c>
      <c r="C489" s="1">
        <v>329.0</v>
      </c>
      <c r="D489" s="1">
        <v>0.0</v>
      </c>
      <c r="E489" s="1" t="s">
        <v>45</v>
      </c>
      <c r="F489" s="1" t="s">
        <v>27</v>
      </c>
      <c r="G489" s="1" t="s">
        <v>19</v>
      </c>
      <c r="H489" s="1" t="s">
        <v>7358</v>
      </c>
      <c r="I489" s="1" t="s">
        <v>7359</v>
      </c>
      <c r="J489" s="1" t="s">
        <v>7359</v>
      </c>
      <c r="K489" s="2"/>
      <c r="L489" s="1">
        <v>-8.0</v>
      </c>
      <c r="M489" s="1"/>
      <c r="N489" s="1">
        <v>6.5083166666666665</v>
      </c>
      <c r="O489" s="1" t="s">
        <v>6168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1" t="s">
        <v>44</v>
      </c>
      <c r="B490" s="1" t="s">
        <v>16</v>
      </c>
      <c r="C490" s="1">
        <v>264.0</v>
      </c>
      <c r="D490" s="1">
        <v>0.0</v>
      </c>
      <c r="E490" s="1" t="s">
        <v>45</v>
      </c>
      <c r="F490" s="1" t="s">
        <v>27</v>
      </c>
      <c r="G490" s="1" t="s">
        <v>19</v>
      </c>
      <c r="H490" s="1" t="s">
        <v>7360</v>
      </c>
      <c r="I490" s="1" t="s">
        <v>7361</v>
      </c>
      <c r="J490" s="1" t="s">
        <v>7361</v>
      </c>
      <c r="K490" s="2"/>
      <c r="L490" s="1">
        <v>-9.0</v>
      </c>
      <c r="M490" s="1"/>
      <c r="N490" s="1">
        <v>5.883633333333333</v>
      </c>
      <c r="O490" s="1" t="s">
        <v>6168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1" t="s">
        <v>44</v>
      </c>
      <c r="B491" s="1" t="s">
        <v>16</v>
      </c>
      <c r="C491" s="1">
        <v>364.0</v>
      </c>
      <c r="D491" s="1">
        <v>0.0</v>
      </c>
      <c r="E491" s="1" t="s">
        <v>45</v>
      </c>
      <c r="F491" s="1" t="s">
        <v>27</v>
      </c>
      <c r="G491" s="1" t="s">
        <v>19</v>
      </c>
      <c r="H491" s="1" t="s">
        <v>7362</v>
      </c>
      <c r="I491" s="1" t="s">
        <v>7363</v>
      </c>
      <c r="J491" s="1" t="s">
        <v>7363</v>
      </c>
      <c r="K491" s="2"/>
      <c r="L491" s="1">
        <v>-8.0</v>
      </c>
      <c r="M491" s="1"/>
      <c r="N491" s="1">
        <v>6.3308</v>
      </c>
      <c r="O491" s="1" t="s">
        <v>6168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1" t="s">
        <v>15</v>
      </c>
      <c r="B492" s="1" t="s">
        <v>16</v>
      </c>
      <c r="C492" s="1">
        <v>300.0</v>
      </c>
      <c r="D492" s="1">
        <v>0.0</v>
      </c>
      <c r="E492" s="1" t="s">
        <v>6172</v>
      </c>
      <c r="F492" s="1" t="s">
        <v>18</v>
      </c>
      <c r="G492" s="1" t="s">
        <v>19</v>
      </c>
      <c r="H492" s="1" t="s">
        <v>7364</v>
      </c>
      <c r="I492" s="1" t="s">
        <v>7365</v>
      </c>
      <c r="J492" s="1" t="s">
        <v>7366</v>
      </c>
      <c r="K492" s="1" t="s">
        <v>7367</v>
      </c>
      <c r="L492" s="1">
        <v>-7.0</v>
      </c>
      <c r="M492" s="1">
        <v>0.0024833333333333335</v>
      </c>
      <c r="N492" s="1">
        <v>20.130766666666666</v>
      </c>
      <c r="O492" s="1" t="s">
        <v>24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1" t="s">
        <v>15</v>
      </c>
      <c r="B493" s="1" t="s">
        <v>16</v>
      </c>
      <c r="C493" s="1">
        <v>743.0</v>
      </c>
      <c r="D493" s="1">
        <v>0.0</v>
      </c>
      <c r="E493" s="1" t="s">
        <v>6172</v>
      </c>
      <c r="F493" s="1" t="s">
        <v>18</v>
      </c>
      <c r="G493" s="1" t="s">
        <v>19</v>
      </c>
      <c r="H493" s="1" t="s">
        <v>7368</v>
      </c>
      <c r="I493" s="1" t="s">
        <v>7369</v>
      </c>
      <c r="J493" s="1" t="s">
        <v>7370</v>
      </c>
      <c r="K493" s="1" t="s">
        <v>7371</v>
      </c>
      <c r="L493" s="1">
        <v>-5.0</v>
      </c>
      <c r="M493" s="1">
        <v>0.0026333333333333334</v>
      </c>
      <c r="N493" s="1">
        <v>12.3901</v>
      </c>
      <c r="O493" s="1" t="s">
        <v>24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1" t="s">
        <v>44</v>
      </c>
      <c r="B494" s="1" t="s">
        <v>16</v>
      </c>
      <c r="C494" s="1">
        <v>329.0</v>
      </c>
      <c r="D494" s="1">
        <v>0.0</v>
      </c>
      <c r="E494" s="1" t="s">
        <v>45</v>
      </c>
      <c r="F494" s="1" t="s">
        <v>27</v>
      </c>
      <c r="G494" s="1" t="s">
        <v>19</v>
      </c>
      <c r="H494" s="1" t="s">
        <v>7372</v>
      </c>
      <c r="I494" s="1" t="s">
        <v>7373</v>
      </c>
      <c r="J494" s="1" t="s">
        <v>7373</v>
      </c>
      <c r="K494" s="2"/>
      <c r="L494" s="1">
        <v>-4.0</v>
      </c>
      <c r="M494" s="1"/>
      <c r="N494" s="1">
        <v>10.5263</v>
      </c>
      <c r="O494" s="1" t="s">
        <v>6168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1" t="s">
        <v>55</v>
      </c>
      <c r="B495" s="1" t="s">
        <v>16</v>
      </c>
      <c r="C495" s="1">
        <v>264.0</v>
      </c>
      <c r="D495" s="1">
        <v>0.0</v>
      </c>
      <c r="E495" s="1" t="s">
        <v>1409</v>
      </c>
      <c r="F495" s="1" t="s">
        <v>27</v>
      </c>
      <c r="G495" s="1" t="s">
        <v>19</v>
      </c>
      <c r="H495" s="1" t="s">
        <v>7374</v>
      </c>
      <c r="I495" s="1" t="s">
        <v>7375</v>
      </c>
      <c r="J495" s="1" t="s">
        <v>7375</v>
      </c>
      <c r="K495" s="2"/>
      <c r="L495" s="1">
        <v>-4.0</v>
      </c>
      <c r="M495" s="1"/>
      <c r="N495" s="1">
        <v>10.863966666666666</v>
      </c>
      <c r="O495" s="1" t="s">
        <v>6168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1" t="s">
        <v>44</v>
      </c>
      <c r="B496" s="1" t="s">
        <v>16</v>
      </c>
      <c r="C496" s="1">
        <v>264.0</v>
      </c>
      <c r="D496" s="1">
        <v>0.0</v>
      </c>
      <c r="E496" s="1" t="s">
        <v>45</v>
      </c>
      <c r="F496" s="1" t="s">
        <v>27</v>
      </c>
      <c r="G496" s="1" t="s">
        <v>19</v>
      </c>
      <c r="H496" s="1" t="s">
        <v>7376</v>
      </c>
      <c r="I496" s="1" t="s">
        <v>7377</v>
      </c>
      <c r="J496" s="1" t="s">
        <v>7377</v>
      </c>
      <c r="K496" s="2"/>
      <c r="L496" s="1">
        <v>-5.0</v>
      </c>
      <c r="M496" s="1"/>
      <c r="N496" s="1">
        <v>9.442766666666667</v>
      </c>
      <c r="O496" s="1" t="s">
        <v>6168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1" t="s">
        <v>44</v>
      </c>
      <c r="B497" s="1" t="s">
        <v>16</v>
      </c>
      <c r="C497" s="1">
        <v>264.0</v>
      </c>
      <c r="D497" s="1">
        <v>0.0</v>
      </c>
      <c r="E497" s="1" t="s">
        <v>45</v>
      </c>
      <c r="F497" s="1" t="s">
        <v>27</v>
      </c>
      <c r="G497" s="1" t="s">
        <v>19</v>
      </c>
      <c r="H497" s="1" t="s">
        <v>7378</v>
      </c>
      <c r="I497" s="1" t="s">
        <v>7379</v>
      </c>
      <c r="J497" s="1" t="s">
        <v>7379</v>
      </c>
      <c r="K497" s="2"/>
      <c r="L497" s="1">
        <v>-5.0</v>
      </c>
      <c r="M497" s="1"/>
      <c r="N497" s="1">
        <v>9.775516666666666</v>
      </c>
      <c r="O497" s="1" t="s">
        <v>6168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1" t="s">
        <v>15</v>
      </c>
      <c r="B498" s="1" t="s">
        <v>16</v>
      </c>
      <c r="C498" s="3">
        <v>304.0</v>
      </c>
      <c r="D498" s="1">
        <v>0.0</v>
      </c>
      <c r="E498" s="1" t="s">
        <v>6172</v>
      </c>
      <c r="F498" s="1" t="s">
        <v>18</v>
      </c>
      <c r="G498" s="1" t="s">
        <v>19</v>
      </c>
      <c r="H498" s="1" t="s">
        <v>7380</v>
      </c>
      <c r="I498" s="1" t="s">
        <v>7381</v>
      </c>
      <c r="J498" s="1" t="s">
        <v>7382</v>
      </c>
      <c r="K498" s="1" t="s">
        <v>7383</v>
      </c>
      <c r="L498" s="1">
        <v>-3.0</v>
      </c>
      <c r="M498" s="1">
        <v>0.0024333333333333334</v>
      </c>
      <c r="N498" s="1">
        <v>17.465233333333334</v>
      </c>
      <c r="O498" s="1" t="s">
        <v>24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1" t="s">
        <v>44</v>
      </c>
      <c r="B499" s="1" t="s">
        <v>16</v>
      </c>
      <c r="C499" s="1">
        <v>329.0</v>
      </c>
      <c r="D499" s="1">
        <v>0.0</v>
      </c>
      <c r="E499" s="1" t="s">
        <v>45</v>
      </c>
      <c r="F499" s="1" t="s">
        <v>27</v>
      </c>
      <c r="G499" s="1" t="s">
        <v>19</v>
      </c>
      <c r="H499" s="1" t="s">
        <v>7384</v>
      </c>
      <c r="I499" s="1" t="s">
        <v>7385</v>
      </c>
      <c r="J499" s="1" t="s">
        <v>7385</v>
      </c>
      <c r="K499" s="2"/>
      <c r="L499" s="1">
        <v>-8.0</v>
      </c>
      <c r="M499" s="1"/>
      <c r="N499" s="1">
        <v>6.1890833333333335</v>
      </c>
      <c r="O499" s="1" t="s">
        <v>6168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1" t="s">
        <v>44</v>
      </c>
      <c r="B500" s="1" t="s">
        <v>16</v>
      </c>
      <c r="C500" s="1">
        <v>469.0</v>
      </c>
      <c r="D500" s="1">
        <v>0.0</v>
      </c>
      <c r="E500" s="1" t="s">
        <v>45</v>
      </c>
      <c r="F500" s="1" t="s">
        <v>27</v>
      </c>
      <c r="G500" s="1" t="s">
        <v>19</v>
      </c>
      <c r="H500" s="1" t="s">
        <v>7386</v>
      </c>
      <c r="I500" s="1" t="s">
        <v>7387</v>
      </c>
      <c r="J500" s="1" t="s">
        <v>7387</v>
      </c>
      <c r="K500" s="2"/>
      <c r="L500" s="1">
        <v>0.0</v>
      </c>
      <c r="M500" s="1"/>
      <c r="N500" s="1">
        <v>15.884133333333333</v>
      </c>
      <c r="O500" s="1" t="s">
        <v>6168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1" t="s">
        <v>25</v>
      </c>
      <c r="B501" s="1" t="s">
        <v>16</v>
      </c>
      <c r="C501" s="1">
        <v>618.0</v>
      </c>
      <c r="D501" s="1">
        <v>0.0</v>
      </c>
      <c r="E501" s="2"/>
      <c r="F501" s="1" t="s">
        <v>27</v>
      </c>
      <c r="G501" s="1" t="s">
        <v>19</v>
      </c>
      <c r="H501" s="1" t="s">
        <v>7388</v>
      </c>
      <c r="I501" s="1" t="s">
        <v>7389</v>
      </c>
      <c r="J501" s="1" t="s">
        <v>7389</v>
      </c>
      <c r="K501" s="2"/>
      <c r="L501" s="1">
        <v>2.0</v>
      </c>
      <c r="M501" s="1"/>
      <c r="N501" s="1">
        <v>17.932816666666668</v>
      </c>
      <c r="O501" s="1" t="s">
        <v>6168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1" t="s">
        <v>44</v>
      </c>
      <c r="B502" s="1" t="s">
        <v>16</v>
      </c>
      <c r="C502" s="1">
        <v>528.0</v>
      </c>
      <c r="D502" s="1">
        <v>0.0</v>
      </c>
      <c r="E502" s="1" t="s">
        <v>45</v>
      </c>
      <c r="F502" s="1" t="s">
        <v>27</v>
      </c>
      <c r="G502" s="1" t="s">
        <v>19</v>
      </c>
      <c r="H502" s="1" t="s">
        <v>7390</v>
      </c>
      <c r="I502" s="1" t="s">
        <v>7391</v>
      </c>
      <c r="J502" s="1" t="s">
        <v>7391</v>
      </c>
      <c r="K502" s="2"/>
      <c r="L502" s="1">
        <v>-3.0</v>
      </c>
      <c r="M502" s="1"/>
      <c r="N502" s="1">
        <v>11.011083333333334</v>
      </c>
      <c r="O502" s="1" t="s">
        <v>6168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1" t="s">
        <v>25</v>
      </c>
      <c r="B503" s="1" t="s">
        <v>16</v>
      </c>
      <c r="C503" s="3">
        <v>391.0</v>
      </c>
      <c r="D503" s="1">
        <v>0.0</v>
      </c>
      <c r="E503" s="2"/>
      <c r="F503" s="1" t="s">
        <v>27</v>
      </c>
      <c r="G503" s="1" t="s">
        <v>19</v>
      </c>
      <c r="H503" s="1" t="s">
        <v>7392</v>
      </c>
      <c r="I503" s="1" t="s">
        <v>7393</v>
      </c>
      <c r="J503" s="1" t="s">
        <v>7393</v>
      </c>
      <c r="K503" s="2"/>
      <c r="L503" s="1">
        <v>-3.0</v>
      </c>
      <c r="M503" s="1"/>
      <c r="N503" s="1">
        <v>11.63415</v>
      </c>
      <c r="O503" s="1" t="s">
        <v>6168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1" t="s">
        <v>38</v>
      </c>
      <c r="B504" s="1" t="s">
        <v>16</v>
      </c>
      <c r="C504" s="1">
        <v>55.0</v>
      </c>
      <c r="D504" s="1">
        <v>0.0</v>
      </c>
      <c r="E504" s="2"/>
      <c r="F504" s="1" t="s">
        <v>39</v>
      </c>
      <c r="G504" s="1" t="s">
        <v>35</v>
      </c>
      <c r="H504" s="1" t="s">
        <v>7394</v>
      </c>
      <c r="I504" s="1" t="s">
        <v>7395</v>
      </c>
      <c r="J504" s="1" t="s">
        <v>7395</v>
      </c>
      <c r="K504" s="2"/>
      <c r="L504" s="1">
        <v>-4.0</v>
      </c>
      <c r="M504" s="1"/>
      <c r="N504" s="1">
        <v>0.06498333333333334</v>
      </c>
      <c r="O504" s="1" t="s">
        <v>43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1" t="s">
        <v>25</v>
      </c>
      <c r="B505" s="1" t="s">
        <v>16</v>
      </c>
      <c r="C505" s="1">
        <v>329.0</v>
      </c>
      <c r="D505" s="1">
        <v>0.0</v>
      </c>
      <c r="E505" s="2"/>
      <c r="F505" s="1" t="s">
        <v>27</v>
      </c>
      <c r="G505" s="1" t="s">
        <v>19</v>
      </c>
      <c r="H505" s="1" t="s">
        <v>7396</v>
      </c>
      <c r="I505" s="1" t="s">
        <v>7397</v>
      </c>
      <c r="J505" s="1" t="s">
        <v>7397</v>
      </c>
      <c r="K505" s="2"/>
      <c r="L505" s="1">
        <v>-9.0</v>
      </c>
      <c r="M505" s="1"/>
      <c r="N505" s="1">
        <v>5.780166666666666</v>
      </c>
      <c r="O505" s="1" t="s">
        <v>6168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1" t="s">
        <v>15</v>
      </c>
      <c r="B506" s="1" t="s">
        <v>16</v>
      </c>
      <c r="C506" s="1">
        <v>558.0</v>
      </c>
      <c r="D506" s="1">
        <v>0.0</v>
      </c>
      <c r="E506" s="1" t="s">
        <v>6172</v>
      </c>
      <c r="F506" s="1" t="s">
        <v>18</v>
      </c>
      <c r="G506" s="1" t="s">
        <v>19</v>
      </c>
      <c r="H506" s="1" t="s">
        <v>7398</v>
      </c>
      <c r="I506" s="1" t="s">
        <v>7399</v>
      </c>
      <c r="J506" s="1" t="s">
        <v>7400</v>
      </c>
      <c r="K506" s="1" t="s">
        <v>7401</v>
      </c>
      <c r="L506" s="1">
        <v>-1.0</v>
      </c>
      <c r="M506" s="1">
        <v>0.003183333333333333</v>
      </c>
      <c r="N506" s="1">
        <v>16.293033333333334</v>
      </c>
      <c r="O506" s="1" t="s">
        <v>24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1" t="s">
        <v>44</v>
      </c>
      <c r="B507" s="1" t="s">
        <v>16</v>
      </c>
      <c r="C507" s="3">
        <v>528.0</v>
      </c>
      <c r="D507" s="1">
        <v>0.0</v>
      </c>
      <c r="E507" s="1" t="s">
        <v>45</v>
      </c>
      <c r="F507" s="1" t="s">
        <v>27</v>
      </c>
      <c r="G507" s="1" t="s">
        <v>19</v>
      </c>
      <c r="H507" s="1" t="s">
        <v>7402</v>
      </c>
      <c r="I507" s="1" t="s">
        <v>7403</v>
      </c>
      <c r="J507" s="1" t="s">
        <v>7403</v>
      </c>
      <c r="K507" s="2"/>
      <c r="L507" s="1">
        <v>-7.0</v>
      </c>
      <c r="M507" s="1"/>
      <c r="N507" s="1">
        <v>7.511433333333334</v>
      </c>
      <c r="O507" s="1" t="s">
        <v>6168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1" t="s">
        <v>44</v>
      </c>
      <c r="B508" s="1" t="s">
        <v>16</v>
      </c>
      <c r="C508" s="1">
        <v>321.0</v>
      </c>
      <c r="D508" s="1">
        <v>0.0</v>
      </c>
      <c r="E508" s="1" t="s">
        <v>45</v>
      </c>
      <c r="F508" s="1" t="s">
        <v>27</v>
      </c>
      <c r="G508" s="1" t="s">
        <v>19</v>
      </c>
      <c r="H508" s="1" t="s">
        <v>7404</v>
      </c>
      <c r="I508" s="1" t="s">
        <v>7405</v>
      </c>
      <c r="J508" s="1" t="s">
        <v>7405</v>
      </c>
      <c r="K508" s="2"/>
      <c r="L508" s="1">
        <v>-7.0</v>
      </c>
      <c r="M508" s="1"/>
      <c r="N508" s="1">
        <v>7.4555</v>
      </c>
      <c r="O508" s="1" t="s">
        <v>6168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1" t="s">
        <v>25</v>
      </c>
      <c r="B509" s="1" t="s">
        <v>16</v>
      </c>
      <c r="C509" s="1">
        <v>374.0</v>
      </c>
      <c r="D509" s="1">
        <v>0.0</v>
      </c>
      <c r="E509" s="2"/>
      <c r="F509" s="1" t="s">
        <v>27</v>
      </c>
      <c r="G509" s="1" t="s">
        <v>19</v>
      </c>
      <c r="H509" s="1" t="s">
        <v>7406</v>
      </c>
      <c r="I509" s="1" t="s">
        <v>7407</v>
      </c>
      <c r="J509" s="1" t="s">
        <v>7407</v>
      </c>
      <c r="K509" s="2"/>
      <c r="L509" s="1">
        <v>-10.0</v>
      </c>
      <c r="M509" s="1"/>
      <c r="N509" s="1">
        <v>4.954666666666666</v>
      </c>
      <c r="O509" s="1" t="s">
        <v>6168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1" t="s">
        <v>15</v>
      </c>
      <c r="B510" s="1" t="s">
        <v>16</v>
      </c>
      <c r="C510" s="1">
        <v>329.0</v>
      </c>
      <c r="D510" s="1">
        <v>0.0</v>
      </c>
      <c r="E510" s="1" t="s">
        <v>6172</v>
      </c>
      <c r="F510" s="1" t="s">
        <v>18</v>
      </c>
      <c r="G510" s="1" t="s">
        <v>19</v>
      </c>
      <c r="H510" s="1" t="s">
        <v>7408</v>
      </c>
      <c r="I510" s="1" t="s">
        <v>7409</v>
      </c>
      <c r="J510" s="1" t="s">
        <v>7410</v>
      </c>
      <c r="K510" s="1" t="s">
        <v>7411</v>
      </c>
      <c r="L510" s="1">
        <v>-13.0</v>
      </c>
      <c r="M510" s="1">
        <v>0.0020833333333333333</v>
      </c>
      <c r="N510" s="1">
        <v>11.85485</v>
      </c>
      <c r="O510" s="1" t="s">
        <v>24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1" t="s">
        <v>44</v>
      </c>
      <c r="B511" s="1" t="s">
        <v>16</v>
      </c>
      <c r="C511" s="1">
        <v>538.0</v>
      </c>
      <c r="D511" s="1">
        <v>0.0</v>
      </c>
      <c r="E511" s="1" t="s">
        <v>45</v>
      </c>
      <c r="F511" s="1" t="s">
        <v>27</v>
      </c>
      <c r="G511" s="1" t="s">
        <v>19</v>
      </c>
      <c r="H511" s="1" t="s">
        <v>7412</v>
      </c>
      <c r="I511" s="1" t="s">
        <v>7413</v>
      </c>
      <c r="J511" s="1" t="s">
        <v>7413</v>
      </c>
      <c r="K511" s="2"/>
      <c r="L511" s="1">
        <v>-5.0</v>
      </c>
      <c r="M511" s="1"/>
      <c r="N511" s="1">
        <v>9.627883333333333</v>
      </c>
      <c r="O511" s="1" t="s">
        <v>6168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1" t="s">
        <v>15</v>
      </c>
      <c r="B512" s="1" t="s">
        <v>16</v>
      </c>
      <c r="C512" s="1">
        <v>391.0</v>
      </c>
      <c r="D512" s="1">
        <v>18.0</v>
      </c>
      <c r="E512" s="1" t="s">
        <v>6172</v>
      </c>
      <c r="F512" s="1" t="s">
        <v>18</v>
      </c>
      <c r="G512" s="1" t="s">
        <v>19</v>
      </c>
      <c r="H512" s="1" t="s">
        <v>7414</v>
      </c>
      <c r="I512" s="1" t="s">
        <v>7415</v>
      </c>
      <c r="J512" s="1" t="s">
        <v>7416</v>
      </c>
      <c r="K512" s="1" t="s">
        <v>7417</v>
      </c>
      <c r="L512" s="1">
        <v>-14.0</v>
      </c>
      <c r="M512" s="1">
        <v>0.0039833333333333335</v>
      </c>
      <c r="N512" s="1">
        <v>9.299666666666667</v>
      </c>
      <c r="O512" s="1" t="s">
        <v>24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1" t="s">
        <v>25</v>
      </c>
      <c r="B513" s="1" t="s">
        <v>16</v>
      </c>
      <c r="C513" s="1">
        <v>264.0</v>
      </c>
      <c r="D513" s="1">
        <v>0.0</v>
      </c>
      <c r="E513" s="2"/>
      <c r="F513" s="1" t="s">
        <v>27</v>
      </c>
      <c r="G513" s="1" t="s">
        <v>19</v>
      </c>
      <c r="H513" s="1" t="s">
        <v>7418</v>
      </c>
      <c r="I513" s="1" t="s">
        <v>7419</v>
      </c>
      <c r="J513" s="1" t="s">
        <v>7419</v>
      </c>
      <c r="K513" s="2"/>
      <c r="L513" s="1">
        <v>-5.0</v>
      </c>
      <c r="M513" s="1"/>
      <c r="N513" s="1">
        <v>9.69725</v>
      </c>
      <c r="O513" s="1" t="s">
        <v>6168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1" t="s">
        <v>25</v>
      </c>
      <c r="B514" s="1" t="s">
        <v>16</v>
      </c>
      <c r="C514" s="1">
        <v>772.0</v>
      </c>
      <c r="D514" s="1">
        <v>0.0</v>
      </c>
      <c r="E514" s="2"/>
      <c r="F514" s="1" t="s">
        <v>27</v>
      </c>
      <c r="G514" s="1" t="s">
        <v>19</v>
      </c>
      <c r="H514" s="1" t="s">
        <v>7420</v>
      </c>
      <c r="I514" s="1" t="s">
        <v>7421</v>
      </c>
      <c r="J514" s="1" t="s">
        <v>7421</v>
      </c>
      <c r="K514" s="2"/>
      <c r="L514" s="1">
        <v>-5.0</v>
      </c>
      <c r="M514" s="1"/>
      <c r="N514" s="1">
        <v>9.6944</v>
      </c>
      <c r="O514" s="1" t="s">
        <v>6168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1" t="s">
        <v>15</v>
      </c>
      <c r="B515" s="1" t="s">
        <v>16</v>
      </c>
      <c r="C515" s="1">
        <v>309.0</v>
      </c>
      <c r="D515" s="1">
        <v>0.0</v>
      </c>
      <c r="E515" s="1" t="s">
        <v>6172</v>
      </c>
      <c r="F515" s="1" t="s">
        <v>18</v>
      </c>
      <c r="G515" s="1" t="s">
        <v>19</v>
      </c>
      <c r="H515" s="1" t="s">
        <v>7422</v>
      </c>
      <c r="I515" s="1" t="s">
        <v>7423</v>
      </c>
      <c r="J515" s="1" t="s">
        <v>7424</v>
      </c>
      <c r="K515" s="1" t="s">
        <v>7425</v>
      </c>
      <c r="L515" s="1">
        <v>-18.0</v>
      </c>
      <c r="M515" s="1">
        <v>0.00275</v>
      </c>
      <c r="N515" s="1">
        <v>7.694966666666667</v>
      </c>
      <c r="O515" s="1" t="s">
        <v>24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1" t="s">
        <v>15</v>
      </c>
      <c r="B516" s="1" t="s">
        <v>16</v>
      </c>
      <c r="C516" s="1">
        <v>265.0</v>
      </c>
      <c r="D516" s="1">
        <v>61.0</v>
      </c>
      <c r="E516" s="2"/>
      <c r="F516" s="1" t="s">
        <v>39</v>
      </c>
      <c r="G516" s="1" t="s">
        <v>19</v>
      </c>
      <c r="H516" s="1" t="s">
        <v>7426</v>
      </c>
      <c r="I516" s="1" t="s">
        <v>7427</v>
      </c>
      <c r="J516" s="1" t="s">
        <v>7427</v>
      </c>
      <c r="K516" s="2"/>
      <c r="L516" s="1">
        <v>-11.0</v>
      </c>
      <c r="M516" s="1"/>
      <c r="N516" s="1">
        <v>7.7899666666666665</v>
      </c>
      <c r="O516" s="1" t="s">
        <v>24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1" t="s">
        <v>25</v>
      </c>
      <c r="B517" s="1" t="s">
        <v>16</v>
      </c>
      <c r="C517" s="1">
        <v>331.0</v>
      </c>
      <c r="D517" s="1">
        <v>0.0</v>
      </c>
      <c r="E517" s="2"/>
      <c r="F517" s="1" t="s">
        <v>27</v>
      </c>
      <c r="G517" s="1" t="s">
        <v>19</v>
      </c>
      <c r="H517" s="1" t="s">
        <v>7428</v>
      </c>
      <c r="I517" s="1" t="s">
        <v>7429</v>
      </c>
      <c r="J517" s="1" t="s">
        <v>7429</v>
      </c>
      <c r="K517" s="2"/>
      <c r="L517" s="1">
        <v>-9.0</v>
      </c>
      <c r="M517" s="1"/>
      <c r="N517" s="1">
        <v>5.912283333333333</v>
      </c>
      <c r="O517" s="1" t="s">
        <v>6168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1" t="s">
        <v>44</v>
      </c>
      <c r="B518" s="1" t="s">
        <v>16</v>
      </c>
      <c r="C518" s="1">
        <v>528.0</v>
      </c>
      <c r="D518" s="1">
        <v>0.0</v>
      </c>
      <c r="E518" s="1" t="s">
        <v>45</v>
      </c>
      <c r="F518" s="1" t="s">
        <v>27</v>
      </c>
      <c r="G518" s="1" t="s">
        <v>19</v>
      </c>
      <c r="H518" s="1" t="s">
        <v>7430</v>
      </c>
      <c r="I518" s="1" t="s">
        <v>7431</v>
      </c>
      <c r="J518" s="1" t="s">
        <v>7431</v>
      </c>
      <c r="K518" s="2"/>
      <c r="L518" s="1">
        <v>-8.0</v>
      </c>
      <c r="M518" s="1"/>
      <c r="N518" s="1">
        <v>6.848033333333333</v>
      </c>
      <c r="O518" s="1" t="s">
        <v>6168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1" t="s">
        <v>25</v>
      </c>
      <c r="B519" s="1" t="s">
        <v>16</v>
      </c>
      <c r="C519" s="1">
        <v>264.0</v>
      </c>
      <c r="D519" s="1">
        <v>0.0</v>
      </c>
      <c r="E519" s="2"/>
      <c r="F519" s="1" t="s">
        <v>27</v>
      </c>
      <c r="G519" s="1" t="s">
        <v>19</v>
      </c>
      <c r="H519" s="1" t="s">
        <v>7432</v>
      </c>
      <c r="I519" s="1" t="s">
        <v>7433</v>
      </c>
      <c r="J519" s="1" t="s">
        <v>7433</v>
      </c>
      <c r="K519" s="2"/>
      <c r="L519" s="1">
        <v>-9.0</v>
      </c>
      <c r="M519" s="1"/>
      <c r="N519" s="1">
        <v>5.415216666666667</v>
      </c>
      <c r="O519" s="1" t="s">
        <v>6168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1" t="s">
        <v>15</v>
      </c>
      <c r="B520" s="1" t="s">
        <v>16</v>
      </c>
      <c r="C520" s="1">
        <v>293.0</v>
      </c>
      <c r="D520" s="1">
        <v>16.0</v>
      </c>
      <c r="E520" s="1" t="s">
        <v>6172</v>
      </c>
      <c r="F520" s="1" t="s">
        <v>18</v>
      </c>
      <c r="G520" s="1" t="s">
        <v>19</v>
      </c>
      <c r="H520" s="1" t="s">
        <v>7434</v>
      </c>
      <c r="I520" s="1" t="s">
        <v>7435</v>
      </c>
      <c r="J520" s="1" t="s">
        <v>7436</v>
      </c>
      <c r="K520" s="1" t="s">
        <v>7437</v>
      </c>
      <c r="L520" s="1">
        <v>-2.0</v>
      </c>
      <c r="M520" s="1">
        <v>0.006183333333333333</v>
      </c>
      <c r="N520" s="1">
        <v>18.2583</v>
      </c>
      <c r="O520" s="1" t="s">
        <v>24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1" t="s">
        <v>55</v>
      </c>
      <c r="B521" s="1" t="s">
        <v>16</v>
      </c>
      <c r="C521" s="1">
        <v>1151.0</v>
      </c>
      <c r="D521" s="1">
        <v>0.0</v>
      </c>
      <c r="E521" s="1" t="s">
        <v>6238</v>
      </c>
      <c r="F521" s="1" t="s">
        <v>27</v>
      </c>
      <c r="G521" s="1" t="s">
        <v>19</v>
      </c>
      <c r="H521" s="1" t="s">
        <v>7438</v>
      </c>
      <c r="I521" s="1" t="s">
        <v>7439</v>
      </c>
      <c r="J521" s="1" t="s">
        <v>7439</v>
      </c>
      <c r="K521" s="2"/>
      <c r="L521" s="1">
        <v>-7.0</v>
      </c>
      <c r="M521" s="1"/>
      <c r="N521" s="1">
        <v>10.4824</v>
      </c>
      <c r="O521" s="1" t="s">
        <v>6168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1" t="s">
        <v>15</v>
      </c>
      <c r="B522" s="3" t="s">
        <v>16</v>
      </c>
      <c r="C522" s="1">
        <v>318.0</v>
      </c>
      <c r="D522" s="1">
        <v>50.0</v>
      </c>
      <c r="E522" s="2"/>
      <c r="F522" s="1" t="s">
        <v>39</v>
      </c>
      <c r="G522" s="1" t="s">
        <v>19</v>
      </c>
      <c r="H522" s="1" t="s">
        <v>7440</v>
      </c>
      <c r="I522" s="1" t="s">
        <v>7441</v>
      </c>
      <c r="J522" s="1" t="s">
        <v>7441</v>
      </c>
      <c r="K522" s="2"/>
      <c r="L522" s="1">
        <v>-2.0</v>
      </c>
      <c r="M522" s="1"/>
      <c r="N522" s="1">
        <v>19.00245</v>
      </c>
      <c r="O522" s="1" t="s">
        <v>24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1" t="s">
        <v>25</v>
      </c>
      <c r="B523" s="1" t="s">
        <v>16</v>
      </c>
      <c r="C523" s="1">
        <v>618.0</v>
      </c>
      <c r="D523" s="1">
        <v>0.0</v>
      </c>
      <c r="E523" s="2"/>
      <c r="F523" s="1" t="s">
        <v>27</v>
      </c>
      <c r="G523" s="1" t="s">
        <v>19</v>
      </c>
      <c r="H523" s="1" t="s">
        <v>7442</v>
      </c>
      <c r="I523" s="1" t="s">
        <v>7443</v>
      </c>
      <c r="J523" s="1" t="s">
        <v>7443</v>
      </c>
      <c r="K523" s="2"/>
      <c r="L523" s="1">
        <v>5.0</v>
      </c>
      <c r="M523" s="1"/>
      <c r="N523" s="1">
        <v>20.91968333333333</v>
      </c>
      <c r="O523" s="1" t="s">
        <v>6168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1" t="s">
        <v>55</v>
      </c>
      <c r="B524" s="1" t="s">
        <v>16</v>
      </c>
      <c r="C524" s="1">
        <v>562.0</v>
      </c>
      <c r="D524" s="1">
        <v>0.0</v>
      </c>
      <c r="E524" s="1" t="s">
        <v>7444</v>
      </c>
      <c r="F524" s="1" t="s">
        <v>27</v>
      </c>
      <c r="G524" s="1" t="s">
        <v>19</v>
      </c>
      <c r="H524" s="1" t="s">
        <v>7445</v>
      </c>
      <c r="I524" s="1" t="s">
        <v>7446</v>
      </c>
      <c r="J524" s="1" t="s">
        <v>7446</v>
      </c>
      <c r="K524" s="2"/>
      <c r="L524" s="1">
        <v>8.0</v>
      </c>
      <c r="M524" s="1"/>
      <c r="N524" s="1">
        <v>23.044066666666666</v>
      </c>
      <c r="O524" s="1" t="s">
        <v>6168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1" t="s">
        <v>15</v>
      </c>
      <c r="B525" s="1" t="s">
        <v>16</v>
      </c>
      <c r="C525" s="1">
        <v>309.0</v>
      </c>
      <c r="D525" s="1">
        <v>0.0</v>
      </c>
      <c r="E525" s="1" t="s">
        <v>6172</v>
      </c>
      <c r="F525" s="1" t="s">
        <v>18</v>
      </c>
      <c r="G525" s="1" t="s">
        <v>35</v>
      </c>
      <c r="H525" s="1" t="s">
        <v>7447</v>
      </c>
      <c r="I525" s="1" t="s">
        <v>7448</v>
      </c>
      <c r="J525" s="1" t="s">
        <v>7449</v>
      </c>
      <c r="K525" s="1" t="s">
        <v>7450</v>
      </c>
      <c r="L525" s="1">
        <v>0.0</v>
      </c>
      <c r="M525" s="1">
        <v>0.0022166666666666667</v>
      </c>
      <c r="N525" s="1">
        <v>49.199733333333334</v>
      </c>
      <c r="O525" s="1" t="s">
        <v>24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1" t="s">
        <v>15</v>
      </c>
      <c r="B526" s="1" t="s">
        <v>16</v>
      </c>
      <c r="C526" s="1">
        <v>275.0</v>
      </c>
      <c r="D526" s="1">
        <v>69.0</v>
      </c>
      <c r="E526" s="2"/>
      <c r="F526" s="1" t="s">
        <v>39</v>
      </c>
      <c r="G526" s="1" t="s">
        <v>19</v>
      </c>
      <c r="H526" s="1" t="s">
        <v>7451</v>
      </c>
      <c r="I526" s="1" t="s">
        <v>7452</v>
      </c>
      <c r="J526" s="1" t="s">
        <v>7452</v>
      </c>
      <c r="K526" s="2"/>
      <c r="L526" s="1">
        <v>-12.0</v>
      </c>
      <c r="M526" s="1"/>
      <c r="N526" s="1">
        <v>6.0137</v>
      </c>
      <c r="O526" s="1" t="s">
        <v>24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1" t="s">
        <v>25</v>
      </c>
      <c r="B527" s="1" t="s">
        <v>16</v>
      </c>
      <c r="C527" s="1">
        <v>289.0</v>
      </c>
      <c r="D527" s="1">
        <v>0.0</v>
      </c>
      <c r="E527" s="2"/>
      <c r="F527" s="1" t="s">
        <v>27</v>
      </c>
      <c r="G527" s="1" t="s">
        <v>19</v>
      </c>
      <c r="H527" s="1" t="s">
        <v>7453</v>
      </c>
      <c r="I527" s="1" t="s">
        <v>7454</v>
      </c>
      <c r="J527" s="1" t="s">
        <v>7454</v>
      </c>
      <c r="K527" s="2"/>
      <c r="L527" s="1">
        <v>-5.0</v>
      </c>
      <c r="M527" s="1"/>
      <c r="N527" s="1">
        <v>9.26035</v>
      </c>
      <c r="O527" s="1" t="s">
        <v>6168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1" t="s">
        <v>25</v>
      </c>
      <c r="B528" s="1" t="s">
        <v>16</v>
      </c>
      <c r="C528" s="1">
        <v>428.0</v>
      </c>
      <c r="D528" s="1">
        <v>0.0</v>
      </c>
      <c r="E528" s="2"/>
      <c r="F528" s="1" t="s">
        <v>27</v>
      </c>
      <c r="G528" s="1" t="s">
        <v>19</v>
      </c>
      <c r="H528" s="1" t="s">
        <v>7455</v>
      </c>
      <c r="I528" s="1" t="s">
        <v>7456</v>
      </c>
      <c r="J528" s="1" t="s">
        <v>7456</v>
      </c>
      <c r="K528" s="2"/>
      <c r="L528" s="1">
        <v>-3.0</v>
      </c>
      <c r="M528" s="1"/>
      <c r="N528" s="1">
        <v>11.98445</v>
      </c>
      <c r="O528" s="1" t="s">
        <v>6168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1" t="s">
        <v>15</v>
      </c>
      <c r="B529" s="1" t="s">
        <v>16</v>
      </c>
      <c r="C529" s="1">
        <v>447.0</v>
      </c>
      <c r="D529" s="1">
        <v>0.0</v>
      </c>
      <c r="E529" s="2"/>
      <c r="F529" s="1" t="s">
        <v>39</v>
      </c>
      <c r="G529" s="1" t="s">
        <v>19</v>
      </c>
      <c r="H529" s="1" t="s">
        <v>7457</v>
      </c>
      <c r="I529" s="1" t="s">
        <v>7458</v>
      </c>
      <c r="J529" s="1" t="s">
        <v>7458</v>
      </c>
      <c r="K529" s="2"/>
      <c r="L529" s="1">
        <v>-5.0</v>
      </c>
      <c r="M529" s="1"/>
      <c r="N529" s="1">
        <v>52.212783333333334</v>
      </c>
      <c r="O529" s="1" t="s">
        <v>24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1" t="s">
        <v>38</v>
      </c>
      <c r="B530" s="1" t="s">
        <v>16</v>
      </c>
      <c r="C530" s="1">
        <v>413.5</v>
      </c>
      <c r="D530" s="1">
        <v>373.5</v>
      </c>
      <c r="E530" s="2"/>
      <c r="F530" s="1" t="s">
        <v>39</v>
      </c>
      <c r="G530" s="1" t="s">
        <v>35</v>
      </c>
      <c r="H530" s="1" t="s">
        <v>7459</v>
      </c>
      <c r="I530" s="1" t="s">
        <v>7460</v>
      </c>
      <c r="J530" s="1" t="s">
        <v>7460</v>
      </c>
      <c r="K530" s="2"/>
      <c r="L530" s="1">
        <v>-6.0</v>
      </c>
      <c r="M530" s="1"/>
      <c r="N530" s="1">
        <v>13.75195</v>
      </c>
      <c r="O530" s="1" t="s">
        <v>43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1" t="s">
        <v>15</v>
      </c>
      <c r="B531" s="1" t="s">
        <v>16</v>
      </c>
      <c r="C531" s="1">
        <v>1241.0</v>
      </c>
      <c r="D531" s="1">
        <v>0.0</v>
      </c>
      <c r="E531" s="1" t="s">
        <v>6172</v>
      </c>
      <c r="F531" s="1" t="s">
        <v>18</v>
      </c>
      <c r="G531" s="1" t="s">
        <v>19</v>
      </c>
      <c r="H531" s="1" t="s">
        <v>7461</v>
      </c>
      <c r="I531" s="1" t="s">
        <v>7462</v>
      </c>
      <c r="J531" s="1" t="s">
        <v>7463</v>
      </c>
      <c r="K531" s="1" t="s">
        <v>7464</v>
      </c>
      <c r="L531" s="1">
        <v>-1.0</v>
      </c>
      <c r="M531" s="1">
        <v>0.0025</v>
      </c>
      <c r="N531" s="1">
        <v>14.502833333333333</v>
      </c>
      <c r="O531" s="1" t="s">
        <v>24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1" t="s">
        <v>55</v>
      </c>
      <c r="B532" s="1" t="s">
        <v>16</v>
      </c>
      <c r="C532" s="1">
        <v>404.0</v>
      </c>
      <c r="D532" s="1">
        <v>0.0</v>
      </c>
      <c r="E532" s="1" t="s">
        <v>1606</v>
      </c>
      <c r="F532" s="1" t="s">
        <v>27</v>
      </c>
      <c r="G532" s="1" t="s">
        <v>19</v>
      </c>
      <c r="H532" s="1" t="s">
        <v>7465</v>
      </c>
      <c r="I532" s="1" t="s">
        <v>7466</v>
      </c>
      <c r="J532" s="1" t="s">
        <v>7466</v>
      </c>
      <c r="K532" s="2"/>
      <c r="L532" s="1">
        <v>9.0</v>
      </c>
      <c r="M532" s="1"/>
      <c r="N532" s="1">
        <v>24.608183333333333</v>
      </c>
      <c r="O532" s="1" t="s">
        <v>6168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1" t="s">
        <v>15</v>
      </c>
      <c r="B533" s="1" t="s">
        <v>16</v>
      </c>
      <c r="C533" s="1">
        <v>249.0</v>
      </c>
      <c r="D533" s="1">
        <v>0.0</v>
      </c>
      <c r="E533" s="1" t="s">
        <v>6172</v>
      </c>
      <c r="F533" s="1" t="s">
        <v>18</v>
      </c>
      <c r="G533" s="1" t="s">
        <v>35</v>
      </c>
      <c r="H533" s="1" t="s">
        <v>7467</v>
      </c>
      <c r="I533" s="1" t="s">
        <v>7468</v>
      </c>
      <c r="J533" s="1" t="s">
        <v>7469</v>
      </c>
      <c r="K533" s="1" t="s">
        <v>7470</v>
      </c>
      <c r="L533" s="1">
        <v>-1.0</v>
      </c>
      <c r="M533" s="1">
        <v>0.0017666666666666666</v>
      </c>
      <c r="N533" s="1">
        <v>16.474183333333333</v>
      </c>
      <c r="O533" s="1" t="s">
        <v>24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1" t="s">
        <v>44</v>
      </c>
      <c r="B534" s="1" t="s">
        <v>16</v>
      </c>
      <c r="C534" s="1">
        <v>224.0</v>
      </c>
      <c r="D534" s="1">
        <v>0.0</v>
      </c>
      <c r="E534" s="1" t="s">
        <v>45</v>
      </c>
      <c r="F534" s="1" t="s">
        <v>27</v>
      </c>
      <c r="G534" s="1" t="s">
        <v>19</v>
      </c>
      <c r="H534" s="1" t="s">
        <v>7471</v>
      </c>
      <c r="I534" s="1" t="s">
        <v>7472</v>
      </c>
      <c r="J534" s="1" t="s">
        <v>7472</v>
      </c>
      <c r="K534" s="2"/>
      <c r="L534" s="1">
        <v>-23.0</v>
      </c>
      <c r="M534" s="1"/>
      <c r="N534" s="1">
        <v>9.531466666666667</v>
      </c>
      <c r="O534" s="1" t="s">
        <v>6168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1" t="s">
        <v>44</v>
      </c>
      <c r="B535" s="1" t="s">
        <v>16</v>
      </c>
      <c r="C535" s="1">
        <v>528.0</v>
      </c>
      <c r="D535" s="1">
        <v>0.0</v>
      </c>
      <c r="E535" s="1" t="s">
        <v>45</v>
      </c>
      <c r="F535" s="1" t="s">
        <v>27</v>
      </c>
      <c r="G535" s="1" t="s">
        <v>19</v>
      </c>
      <c r="H535" s="1" t="s">
        <v>7473</v>
      </c>
      <c r="I535" s="1" t="s">
        <v>7474</v>
      </c>
      <c r="J535" s="1" t="s">
        <v>7474</v>
      </c>
      <c r="K535" s="2"/>
      <c r="L535" s="1">
        <v>-5.0</v>
      </c>
      <c r="M535" s="1"/>
      <c r="N535" s="1">
        <v>10.600666666666667</v>
      </c>
      <c r="O535" s="1" t="s">
        <v>6168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1" t="s">
        <v>55</v>
      </c>
      <c r="B536" s="1" t="s">
        <v>16</v>
      </c>
      <c r="C536" s="1">
        <v>628.0</v>
      </c>
      <c r="D536" s="1">
        <v>0.0</v>
      </c>
      <c r="E536" s="1" t="s">
        <v>450</v>
      </c>
      <c r="F536" s="1" t="s">
        <v>27</v>
      </c>
      <c r="G536" s="1" t="s">
        <v>19</v>
      </c>
      <c r="H536" s="1" t="s">
        <v>7475</v>
      </c>
      <c r="I536" s="1" t="s">
        <v>7476</v>
      </c>
      <c r="J536" s="1" t="s">
        <v>7476</v>
      </c>
      <c r="K536" s="2"/>
      <c r="L536" s="1">
        <v>1.0</v>
      </c>
      <c r="M536" s="1"/>
      <c r="N536" s="1">
        <v>16.850316666666668</v>
      </c>
      <c r="O536" s="1" t="s">
        <v>6168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1" t="s">
        <v>44</v>
      </c>
      <c r="B537" s="1" t="s">
        <v>16</v>
      </c>
      <c r="C537" s="1">
        <v>748.0</v>
      </c>
      <c r="D537" s="1">
        <v>0.0</v>
      </c>
      <c r="E537" s="1" t="s">
        <v>45</v>
      </c>
      <c r="F537" s="1" t="s">
        <v>27</v>
      </c>
      <c r="G537" s="1" t="s">
        <v>19</v>
      </c>
      <c r="H537" s="1" t="s">
        <v>7477</v>
      </c>
      <c r="I537" s="1" t="s">
        <v>7478</v>
      </c>
      <c r="J537" s="1" t="s">
        <v>7478</v>
      </c>
      <c r="K537" s="2"/>
      <c r="L537" s="1">
        <v>0.0</v>
      </c>
      <c r="M537" s="1"/>
      <c r="N537" s="1">
        <v>15.854933333333333</v>
      </c>
      <c r="O537" s="1" t="s">
        <v>6168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1" t="s">
        <v>25</v>
      </c>
      <c r="B538" s="1" t="s">
        <v>16</v>
      </c>
      <c r="C538" s="1">
        <v>351.0</v>
      </c>
      <c r="D538" s="1">
        <v>0.0</v>
      </c>
      <c r="E538" s="2"/>
      <c r="F538" s="1" t="s">
        <v>27</v>
      </c>
      <c r="G538" s="1" t="s">
        <v>19</v>
      </c>
      <c r="H538" s="1" t="s">
        <v>7479</v>
      </c>
      <c r="I538" s="1" t="s">
        <v>7480</v>
      </c>
      <c r="J538" s="1" t="s">
        <v>7480</v>
      </c>
      <c r="K538" s="2"/>
      <c r="L538" s="1">
        <v>-8.0</v>
      </c>
      <c r="M538" s="1"/>
      <c r="N538" s="1">
        <v>6.2964166666666666</v>
      </c>
      <c r="O538" s="1" t="s">
        <v>6168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1" t="s">
        <v>38</v>
      </c>
      <c r="B539" s="1" t="s">
        <v>16</v>
      </c>
      <c r="C539" s="1">
        <v>119.0</v>
      </c>
      <c r="D539" s="1">
        <v>0.0</v>
      </c>
      <c r="E539" s="2"/>
      <c r="F539" s="1" t="s">
        <v>39</v>
      </c>
      <c r="G539" s="1" t="s">
        <v>35</v>
      </c>
      <c r="H539" s="1" t="s">
        <v>7481</v>
      </c>
      <c r="I539" s="1" t="s">
        <v>7482</v>
      </c>
      <c r="J539" s="1" t="s">
        <v>7482</v>
      </c>
      <c r="K539" s="2"/>
      <c r="L539" s="1">
        <v>3.0</v>
      </c>
      <c r="M539" s="1"/>
      <c r="N539" s="1">
        <v>8.482766666666667</v>
      </c>
      <c r="O539" s="1" t="s">
        <v>43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1" t="s">
        <v>15</v>
      </c>
      <c r="B540" s="1" t="s">
        <v>16</v>
      </c>
      <c r="C540" s="1">
        <v>488.0</v>
      </c>
      <c r="D540" s="1">
        <v>0.0</v>
      </c>
      <c r="E540" s="1" t="s">
        <v>45</v>
      </c>
      <c r="F540" s="1" t="s">
        <v>18</v>
      </c>
      <c r="G540" s="1" t="s">
        <v>19</v>
      </c>
      <c r="H540" s="1" t="s">
        <v>7483</v>
      </c>
      <c r="I540" s="1" t="s">
        <v>7484</v>
      </c>
      <c r="J540" s="1" t="s">
        <v>7485</v>
      </c>
      <c r="K540" s="1" t="s">
        <v>7486</v>
      </c>
      <c r="L540" s="1">
        <v>-10.0</v>
      </c>
      <c r="M540" s="1">
        <v>1.30285</v>
      </c>
      <c r="N540" s="1">
        <v>14.324583333333333</v>
      </c>
      <c r="O540" s="1" t="s">
        <v>24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1" t="s">
        <v>38</v>
      </c>
      <c r="B541" s="1" t="s">
        <v>16</v>
      </c>
      <c r="C541" s="1">
        <v>259.0</v>
      </c>
      <c r="D541" s="1">
        <v>0.0</v>
      </c>
      <c r="E541" s="2"/>
      <c r="F541" s="1" t="s">
        <v>39</v>
      </c>
      <c r="G541" s="1" t="s">
        <v>35</v>
      </c>
      <c r="H541" s="1" t="s">
        <v>7487</v>
      </c>
      <c r="I541" s="1" t="s">
        <v>7488</v>
      </c>
      <c r="J541" s="1" t="s">
        <v>7488</v>
      </c>
      <c r="K541" s="2"/>
      <c r="L541" s="1">
        <v>4.0</v>
      </c>
      <c r="M541" s="1"/>
      <c r="N541" s="1">
        <v>9.612866666666667</v>
      </c>
      <c r="O541" s="1" t="s">
        <v>43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1" t="s">
        <v>25</v>
      </c>
      <c r="B542" s="1" t="s">
        <v>16</v>
      </c>
      <c r="C542" s="1">
        <v>264.0</v>
      </c>
      <c r="D542" s="1">
        <v>0.0</v>
      </c>
      <c r="E542" s="2"/>
      <c r="F542" s="1" t="s">
        <v>27</v>
      </c>
      <c r="G542" s="1" t="s">
        <v>19</v>
      </c>
      <c r="H542" s="1" t="s">
        <v>7489</v>
      </c>
      <c r="I542" s="1" t="s">
        <v>7490</v>
      </c>
      <c r="J542" s="1" t="s">
        <v>7490</v>
      </c>
      <c r="K542" s="2"/>
      <c r="L542" s="1">
        <v>-3.0</v>
      </c>
      <c r="M542" s="1"/>
      <c r="N542" s="1">
        <v>11.9481</v>
      </c>
      <c r="O542" s="1" t="s">
        <v>6168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1" t="s">
        <v>15</v>
      </c>
      <c r="B543" s="1" t="s">
        <v>16</v>
      </c>
      <c r="C543" s="1">
        <v>249.0</v>
      </c>
      <c r="D543" s="1">
        <v>0.0</v>
      </c>
      <c r="E543" s="1" t="s">
        <v>45</v>
      </c>
      <c r="F543" s="1" t="s">
        <v>18</v>
      </c>
      <c r="G543" s="1" t="s">
        <v>35</v>
      </c>
      <c r="H543" s="1" t="s">
        <v>7491</v>
      </c>
      <c r="I543" s="1" t="s">
        <v>7492</v>
      </c>
      <c r="J543" s="1" t="s">
        <v>7493</v>
      </c>
      <c r="K543" s="1" t="s">
        <v>7494</v>
      </c>
      <c r="L543" s="1">
        <v>-13.0</v>
      </c>
      <c r="M543" s="1">
        <v>1.3483</v>
      </c>
      <c r="N543" s="1">
        <v>10.757583333333333</v>
      </c>
      <c r="O543" s="1" t="s">
        <v>24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1" t="s">
        <v>55</v>
      </c>
      <c r="B544" s="1" t="s">
        <v>16</v>
      </c>
      <c r="C544" s="1">
        <v>583.0</v>
      </c>
      <c r="D544" s="1">
        <v>0.0</v>
      </c>
      <c r="E544" s="1" t="s">
        <v>3643</v>
      </c>
      <c r="F544" s="1" t="s">
        <v>27</v>
      </c>
      <c r="G544" s="1" t="s">
        <v>19</v>
      </c>
      <c r="H544" s="1" t="s">
        <v>7495</v>
      </c>
      <c r="I544" s="1" t="s">
        <v>7496</v>
      </c>
      <c r="J544" s="1" t="s">
        <v>7496</v>
      </c>
      <c r="K544" s="2"/>
      <c r="L544" s="1">
        <v>-8.0</v>
      </c>
      <c r="M544" s="1"/>
      <c r="N544" s="1">
        <v>6.950066666666666</v>
      </c>
      <c r="O544" s="1" t="s">
        <v>6168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1" t="s">
        <v>38</v>
      </c>
      <c r="B545" s="1" t="s">
        <v>16</v>
      </c>
      <c r="C545" s="1">
        <v>20.0</v>
      </c>
      <c r="D545" s="1">
        <v>30.0</v>
      </c>
      <c r="E545" s="2"/>
      <c r="F545" s="1" t="s">
        <v>39</v>
      </c>
      <c r="G545" s="1" t="s">
        <v>35</v>
      </c>
      <c r="H545" s="1" t="s">
        <v>7497</v>
      </c>
      <c r="I545" s="1" t="s">
        <v>7498</v>
      </c>
      <c r="J545" s="1" t="s">
        <v>7498</v>
      </c>
      <c r="K545" s="2"/>
      <c r="L545" s="1">
        <v>-4.0</v>
      </c>
      <c r="M545" s="1"/>
      <c r="N545" s="1">
        <v>0.59675</v>
      </c>
      <c r="O545" s="1" t="s">
        <v>43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1" t="s">
        <v>25</v>
      </c>
      <c r="B546" s="1" t="s">
        <v>16</v>
      </c>
      <c r="C546" s="1">
        <v>264.0</v>
      </c>
      <c r="D546" s="1">
        <v>0.0</v>
      </c>
      <c r="E546" s="2"/>
      <c r="F546" s="1" t="s">
        <v>27</v>
      </c>
      <c r="G546" s="1" t="s">
        <v>35</v>
      </c>
      <c r="H546" s="1" t="s">
        <v>7499</v>
      </c>
      <c r="I546" s="1" t="s">
        <v>7500</v>
      </c>
      <c r="J546" s="1" t="s">
        <v>7500</v>
      </c>
      <c r="K546" s="2"/>
      <c r="L546" s="1">
        <v>3.0</v>
      </c>
      <c r="M546" s="1"/>
      <c r="N546" s="1">
        <v>18.021716666666666</v>
      </c>
      <c r="O546" s="1" t="s">
        <v>6168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1" t="s">
        <v>15</v>
      </c>
      <c r="B547" s="1" t="s">
        <v>16</v>
      </c>
      <c r="C547" s="1">
        <v>265.0</v>
      </c>
      <c r="D547" s="1">
        <v>61.0</v>
      </c>
      <c r="E547" s="2"/>
      <c r="F547" s="1" t="s">
        <v>39</v>
      </c>
      <c r="G547" s="1" t="s">
        <v>19</v>
      </c>
      <c r="H547" s="1" t="s">
        <v>7501</v>
      </c>
      <c r="I547" s="1" t="s">
        <v>7502</v>
      </c>
      <c r="J547" s="1" t="s">
        <v>7502</v>
      </c>
      <c r="K547" s="2"/>
      <c r="L547" s="1">
        <v>0.0</v>
      </c>
      <c r="M547" s="1"/>
      <c r="N547" s="1">
        <v>22.543533333333333</v>
      </c>
      <c r="O547" s="1" t="s">
        <v>24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1" t="s">
        <v>44</v>
      </c>
      <c r="B548" s="1" t="s">
        <v>16</v>
      </c>
      <c r="C548" s="1">
        <v>274.0</v>
      </c>
      <c r="D548" s="1">
        <v>0.0</v>
      </c>
      <c r="E548" s="1" t="s">
        <v>45</v>
      </c>
      <c r="F548" s="1" t="s">
        <v>27</v>
      </c>
      <c r="G548" s="1" t="s">
        <v>19</v>
      </c>
      <c r="H548" s="1" t="s">
        <v>7503</v>
      </c>
      <c r="I548" s="1" t="s">
        <v>7504</v>
      </c>
      <c r="J548" s="1" t="s">
        <v>7504</v>
      </c>
      <c r="K548" s="2"/>
      <c r="L548" s="1">
        <v>-9.0</v>
      </c>
      <c r="M548" s="1"/>
      <c r="N548" s="1">
        <v>5.901816666666667</v>
      </c>
      <c r="O548" s="1" t="s">
        <v>6168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1" t="s">
        <v>25</v>
      </c>
      <c r="B549" s="1" t="s">
        <v>16</v>
      </c>
      <c r="C549" s="1">
        <v>224.0</v>
      </c>
      <c r="D549" s="1">
        <v>0.0</v>
      </c>
      <c r="E549" s="2"/>
      <c r="F549" s="1" t="s">
        <v>27</v>
      </c>
      <c r="G549" s="1" t="s">
        <v>19</v>
      </c>
      <c r="H549" s="1" t="s">
        <v>7505</v>
      </c>
      <c r="I549" s="1" t="s">
        <v>7506</v>
      </c>
      <c r="J549" s="1" t="s">
        <v>7506</v>
      </c>
      <c r="K549" s="2"/>
      <c r="L549" s="1">
        <v>-4.0</v>
      </c>
      <c r="M549" s="1"/>
      <c r="N549" s="1">
        <v>10.374533333333334</v>
      </c>
      <c r="O549" s="1" t="s">
        <v>6168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1" t="s">
        <v>15</v>
      </c>
      <c r="B550" s="1" t="s">
        <v>16</v>
      </c>
      <c r="C550" s="1">
        <v>359.0</v>
      </c>
      <c r="D550" s="1">
        <v>0.0</v>
      </c>
      <c r="E550" s="1" t="s">
        <v>6276</v>
      </c>
      <c r="F550" s="1" t="s">
        <v>18</v>
      </c>
      <c r="G550" s="1" t="s">
        <v>19</v>
      </c>
      <c r="H550" s="1" t="s">
        <v>7507</v>
      </c>
      <c r="I550" s="1" t="s">
        <v>7508</v>
      </c>
      <c r="J550" s="1" t="s">
        <v>7509</v>
      </c>
      <c r="K550" s="1" t="s">
        <v>7510</v>
      </c>
      <c r="L550" s="1">
        <v>-4.0</v>
      </c>
      <c r="M550" s="1">
        <v>0.0024</v>
      </c>
      <c r="N550" s="1">
        <v>12.884783333333333</v>
      </c>
      <c r="O550" s="1" t="s">
        <v>24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1" t="s">
        <v>25</v>
      </c>
      <c r="B551" s="1" t="s">
        <v>16</v>
      </c>
      <c r="C551" s="1">
        <v>264.0</v>
      </c>
      <c r="D551" s="1">
        <v>0.0</v>
      </c>
      <c r="E551" s="2"/>
      <c r="F551" s="1" t="s">
        <v>27</v>
      </c>
      <c r="G551" s="1" t="s">
        <v>19</v>
      </c>
      <c r="H551" s="1" t="s">
        <v>7511</v>
      </c>
      <c r="I551" s="1" t="s">
        <v>7512</v>
      </c>
      <c r="J551" s="1" t="s">
        <v>7512</v>
      </c>
      <c r="K551" s="2"/>
      <c r="L551" s="1">
        <v>0.0</v>
      </c>
      <c r="M551" s="1"/>
      <c r="N551" s="1">
        <v>14.290216666666666</v>
      </c>
      <c r="O551" s="1" t="s">
        <v>6168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1" t="s">
        <v>25</v>
      </c>
      <c r="B552" s="1" t="s">
        <v>16</v>
      </c>
      <c r="C552" s="1">
        <v>658.0</v>
      </c>
      <c r="D552" s="1">
        <v>0.0</v>
      </c>
      <c r="E552" s="2"/>
      <c r="F552" s="1" t="s">
        <v>27</v>
      </c>
      <c r="G552" s="1" t="s">
        <v>19</v>
      </c>
      <c r="H552" s="1" t="s">
        <v>7513</v>
      </c>
      <c r="I552" s="1" t="s">
        <v>7514</v>
      </c>
      <c r="J552" s="1" t="s">
        <v>7514</v>
      </c>
      <c r="K552" s="2"/>
      <c r="L552" s="1">
        <v>2.0</v>
      </c>
      <c r="M552" s="1"/>
      <c r="N552" s="1">
        <v>13.535533333333333</v>
      </c>
      <c r="O552" s="1" t="s">
        <v>6168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1" t="s">
        <v>25</v>
      </c>
      <c r="B553" s="1" t="s">
        <v>16</v>
      </c>
      <c r="C553" s="3">
        <v>264.0</v>
      </c>
      <c r="D553" s="1">
        <v>0.0</v>
      </c>
      <c r="E553" s="2"/>
      <c r="F553" s="1" t="s">
        <v>27</v>
      </c>
      <c r="G553" s="1" t="s">
        <v>19</v>
      </c>
      <c r="H553" s="1" t="s">
        <v>7515</v>
      </c>
      <c r="I553" s="1" t="s">
        <v>7516</v>
      </c>
      <c r="J553" s="1" t="s">
        <v>7516</v>
      </c>
      <c r="K553" s="2"/>
      <c r="L553" s="1">
        <v>-4.0</v>
      </c>
      <c r="M553" s="1"/>
      <c r="N553" s="1">
        <v>10.618583333333333</v>
      </c>
      <c r="O553" s="1" t="s">
        <v>6168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1" t="s">
        <v>25</v>
      </c>
      <c r="B554" s="1" t="s">
        <v>16</v>
      </c>
      <c r="C554" s="1">
        <v>394.0</v>
      </c>
      <c r="D554" s="1">
        <v>0.0</v>
      </c>
      <c r="E554" s="2"/>
      <c r="F554" s="1" t="s">
        <v>27</v>
      </c>
      <c r="G554" s="1" t="s">
        <v>19</v>
      </c>
      <c r="H554" s="1" t="s">
        <v>7517</v>
      </c>
      <c r="I554" s="1" t="s">
        <v>7518</v>
      </c>
      <c r="J554" s="1" t="s">
        <v>7518</v>
      </c>
      <c r="K554" s="2"/>
      <c r="L554" s="1">
        <v>0.0</v>
      </c>
      <c r="M554" s="1"/>
      <c r="N554" s="1">
        <v>14.132583333333333</v>
      </c>
      <c r="O554" s="1" t="s">
        <v>6168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1" t="s">
        <v>25</v>
      </c>
      <c r="B555" s="1" t="s">
        <v>16</v>
      </c>
      <c r="C555" s="1">
        <v>986.0</v>
      </c>
      <c r="D555" s="1">
        <v>0.0</v>
      </c>
      <c r="E555" s="2"/>
      <c r="F555" s="1" t="s">
        <v>27</v>
      </c>
      <c r="G555" s="1" t="s">
        <v>19</v>
      </c>
      <c r="H555" s="1" t="s">
        <v>7519</v>
      </c>
      <c r="I555" s="1" t="s">
        <v>7520</v>
      </c>
      <c r="J555" s="1" t="s">
        <v>7520</v>
      </c>
      <c r="K555" s="2"/>
      <c r="L555" s="1">
        <v>-3.0</v>
      </c>
      <c r="M555" s="1"/>
      <c r="N555" s="1">
        <v>11.616483333333333</v>
      </c>
      <c r="O555" s="1" t="s">
        <v>6168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1" t="s">
        <v>15</v>
      </c>
      <c r="B556" s="1" t="s">
        <v>16</v>
      </c>
      <c r="C556" s="1">
        <v>364.0</v>
      </c>
      <c r="D556" s="1">
        <v>0.0</v>
      </c>
      <c r="E556" s="1" t="s">
        <v>6276</v>
      </c>
      <c r="F556" s="1" t="s">
        <v>18</v>
      </c>
      <c r="G556" s="1" t="s">
        <v>19</v>
      </c>
      <c r="H556" s="1" t="s">
        <v>7521</v>
      </c>
      <c r="I556" s="1" t="s">
        <v>7522</v>
      </c>
      <c r="J556" s="1" t="s">
        <v>7523</v>
      </c>
      <c r="K556" s="1" t="s">
        <v>7524</v>
      </c>
      <c r="L556" s="1">
        <v>-2.0</v>
      </c>
      <c r="M556" s="1">
        <v>0.0077</v>
      </c>
      <c r="N556" s="1">
        <v>59.18796666666667</v>
      </c>
      <c r="O556" s="1" t="s">
        <v>24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1" t="s">
        <v>44</v>
      </c>
      <c r="B557" s="1" t="s">
        <v>16</v>
      </c>
      <c r="C557" s="3">
        <v>264.0</v>
      </c>
      <c r="D557" s="1">
        <v>0.0</v>
      </c>
      <c r="E557" s="1" t="s">
        <v>45</v>
      </c>
      <c r="F557" s="1" t="s">
        <v>27</v>
      </c>
      <c r="G557" s="1" t="s">
        <v>19</v>
      </c>
      <c r="H557" s="1" t="s">
        <v>7525</v>
      </c>
      <c r="I557" s="1" t="s">
        <v>7526</v>
      </c>
      <c r="J557" s="1" t="s">
        <v>7526</v>
      </c>
      <c r="K557" s="2"/>
      <c r="L557" s="1">
        <v>-13.0</v>
      </c>
      <c r="M557" s="1"/>
      <c r="N557" s="1">
        <v>2.834433333333333</v>
      </c>
      <c r="O557" s="1" t="s">
        <v>6168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1" t="s">
        <v>38</v>
      </c>
      <c r="B558" s="1" t="s">
        <v>16</v>
      </c>
      <c r="C558" s="1">
        <v>199.2</v>
      </c>
      <c r="D558" s="1">
        <v>49.8</v>
      </c>
      <c r="E558" s="2"/>
      <c r="F558" s="1" t="s">
        <v>39</v>
      </c>
      <c r="G558" s="1" t="s">
        <v>35</v>
      </c>
      <c r="H558" s="1" t="s">
        <v>7527</v>
      </c>
      <c r="I558" s="1" t="s">
        <v>7528</v>
      </c>
      <c r="J558" s="1" t="s">
        <v>7528</v>
      </c>
      <c r="K558" s="2"/>
      <c r="L558" s="1">
        <v>-4.0</v>
      </c>
      <c r="M558" s="1"/>
      <c r="N558" s="1">
        <v>0.028466666666666668</v>
      </c>
      <c r="O558" s="1" t="s">
        <v>43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1" t="s">
        <v>44</v>
      </c>
      <c r="B559" s="1" t="s">
        <v>16</v>
      </c>
      <c r="C559" s="1">
        <v>528.0</v>
      </c>
      <c r="D559" s="1">
        <v>0.0</v>
      </c>
      <c r="E559" s="1" t="s">
        <v>45</v>
      </c>
      <c r="F559" s="1" t="s">
        <v>27</v>
      </c>
      <c r="G559" s="1" t="s">
        <v>19</v>
      </c>
      <c r="H559" s="1" t="s">
        <v>7529</v>
      </c>
      <c r="I559" s="1" t="s">
        <v>7530</v>
      </c>
      <c r="J559" s="1" t="s">
        <v>7530</v>
      </c>
      <c r="K559" s="2"/>
      <c r="L559" s="1">
        <v>-2.0</v>
      </c>
      <c r="M559" s="1"/>
      <c r="N559" s="1">
        <v>12.665933333333333</v>
      </c>
      <c r="O559" s="1" t="s">
        <v>6168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1" t="s">
        <v>44</v>
      </c>
      <c r="B560" s="1" t="s">
        <v>16</v>
      </c>
      <c r="C560" s="1">
        <v>329.0</v>
      </c>
      <c r="D560" s="1">
        <v>0.0</v>
      </c>
      <c r="E560" s="1" t="s">
        <v>45</v>
      </c>
      <c r="F560" s="1" t="s">
        <v>27</v>
      </c>
      <c r="G560" s="1" t="s">
        <v>19</v>
      </c>
      <c r="H560" s="1" t="s">
        <v>7531</v>
      </c>
      <c r="I560" s="1" t="s">
        <v>7532</v>
      </c>
      <c r="J560" s="1" t="s">
        <v>7532</v>
      </c>
      <c r="K560" s="2"/>
      <c r="L560" s="1">
        <v>1.0</v>
      </c>
      <c r="M560" s="1"/>
      <c r="N560" s="1">
        <v>16.109566666666666</v>
      </c>
      <c r="O560" s="1" t="s">
        <v>6168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1" t="s">
        <v>55</v>
      </c>
      <c r="B561" s="1" t="s">
        <v>16</v>
      </c>
      <c r="C561" s="1">
        <v>264.0</v>
      </c>
      <c r="D561" s="1">
        <v>0.0</v>
      </c>
      <c r="E561" s="1" t="s">
        <v>7533</v>
      </c>
      <c r="F561" s="1" t="s">
        <v>27</v>
      </c>
      <c r="G561" s="1" t="s">
        <v>19</v>
      </c>
      <c r="H561" s="1" t="s">
        <v>7534</v>
      </c>
      <c r="I561" s="1" t="s">
        <v>7535</v>
      </c>
      <c r="J561" s="1" t="s">
        <v>7535</v>
      </c>
      <c r="K561" s="2"/>
      <c r="L561" s="1">
        <v>2.0</v>
      </c>
      <c r="M561" s="1"/>
      <c r="N561" s="1">
        <v>17.204766666666668</v>
      </c>
      <c r="O561" s="1" t="s">
        <v>6168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1" t="s">
        <v>25</v>
      </c>
      <c r="B562" s="1" t="s">
        <v>16</v>
      </c>
      <c r="C562" s="1">
        <v>264.0</v>
      </c>
      <c r="D562" s="1">
        <v>0.0</v>
      </c>
      <c r="E562" s="2"/>
      <c r="F562" s="1" t="s">
        <v>27</v>
      </c>
      <c r="G562" s="1" t="s">
        <v>19</v>
      </c>
      <c r="H562" s="1" t="s">
        <v>7536</v>
      </c>
      <c r="I562" s="1" t="s">
        <v>7537</v>
      </c>
      <c r="J562" s="1" t="s">
        <v>7537</v>
      </c>
      <c r="K562" s="2"/>
      <c r="L562" s="1">
        <v>-1.0</v>
      </c>
      <c r="M562" s="1"/>
      <c r="N562" s="1">
        <v>13.189916666666667</v>
      </c>
      <c r="O562" s="1" t="s">
        <v>6168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1" t="s">
        <v>25</v>
      </c>
      <c r="B563" s="1" t="s">
        <v>16</v>
      </c>
      <c r="C563" s="1">
        <v>379.0</v>
      </c>
      <c r="D563" s="1">
        <v>0.0</v>
      </c>
      <c r="E563" s="2"/>
      <c r="F563" s="1" t="s">
        <v>27</v>
      </c>
      <c r="G563" s="1" t="s">
        <v>19</v>
      </c>
      <c r="H563" s="1" t="s">
        <v>7538</v>
      </c>
      <c r="I563" s="1" t="s">
        <v>7539</v>
      </c>
      <c r="J563" s="1" t="s">
        <v>7539</v>
      </c>
      <c r="K563" s="2"/>
      <c r="L563" s="1">
        <v>-7.0</v>
      </c>
      <c r="M563" s="1"/>
      <c r="N563" s="1">
        <v>7.89365</v>
      </c>
      <c r="O563" s="1" t="s">
        <v>6168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1" t="s">
        <v>15</v>
      </c>
      <c r="B564" s="1" t="s">
        <v>16</v>
      </c>
      <c r="C564" s="1">
        <v>334.0</v>
      </c>
      <c r="D564" s="1">
        <v>0.0</v>
      </c>
      <c r="E564" s="1" t="s">
        <v>45</v>
      </c>
      <c r="F564" s="1" t="s">
        <v>18</v>
      </c>
      <c r="G564" s="1" t="s">
        <v>35</v>
      </c>
      <c r="H564" s="1" t="s">
        <v>7540</v>
      </c>
      <c r="I564" s="1" t="s">
        <v>7541</v>
      </c>
      <c r="J564" s="1" t="s">
        <v>7542</v>
      </c>
      <c r="K564" s="1" t="s">
        <v>7543</v>
      </c>
      <c r="L564" s="1">
        <v>-2.0</v>
      </c>
      <c r="M564" s="1">
        <v>0.21155</v>
      </c>
      <c r="N564" s="1">
        <v>11.875916666666667</v>
      </c>
      <c r="O564" s="1" t="s">
        <v>24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1" t="s">
        <v>44</v>
      </c>
      <c r="B565" s="1" t="s">
        <v>16</v>
      </c>
      <c r="C565" s="1">
        <v>735.0</v>
      </c>
      <c r="D565" s="1">
        <v>0.0</v>
      </c>
      <c r="E565" s="1" t="s">
        <v>45</v>
      </c>
      <c r="F565" s="1" t="s">
        <v>27</v>
      </c>
      <c r="G565" s="1" t="s">
        <v>19</v>
      </c>
      <c r="H565" s="1" t="s">
        <v>7544</v>
      </c>
      <c r="I565" s="1" t="s">
        <v>7545</v>
      </c>
      <c r="J565" s="1" t="s">
        <v>7545</v>
      </c>
      <c r="K565" s="2"/>
      <c r="L565" s="1">
        <v>-6.0</v>
      </c>
      <c r="M565" s="1"/>
      <c r="N565" s="1">
        <v>8.8362</v>
      </c>
      <c r="O565" s="1" t="s">
        <v>6168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1" t="s">
        <v>44</v>
      </c>
      <c r="B566" s="1" t="s">
        <v>16</v>
      </c>
      <c r="C566" s="1">
        <v>264.0</v>
      </c>
      <c r="D566" s="1">
        <v>0.0</v>
      </c>
      <c r="E566" s="1" t="s">
        <v>45</v>
      </c>
      <c r="F566" s="1" t="s">
        <v>27</v>
      </c>
      <c r="G566" s="1" t="s">
        <v>19</v>
      </c>
      <c r="H566" s="1" t="s">
        <v>7546</v>
      </c>
      <c r="I566" s="1" t="s">
        <v>7547</v>
      </c>
      <c r="J566" s="1" t="s">
        <v>7547</v>
      </c>
      <c r="K566" s="2"/>
      <c r="L566" s="1">
        <v>-5.0</v>
      </c>
      <c r="M566" s="1"/>
      <c r="N566" s="1">
        <v>9.14575</v>
      </c>
      <c r="O566" s="1" t="s">
        <v>6168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1" t="s">
        <v>44</v>
      </c>
      <c r="B567" s="1" t="s">
        <v>16</v>
      </c>
      <c r="C567" s="1">
        <v>264.0</v>
      </c>
      <c r="D567" s="1">
        <v>0.0</v>
      </c>
      <c r="E567" s="1" t="s">
        <v>45</v>
      </c>
      <c r="F567" s="1" t="s">
        <v>27</v>
      </c>
      <c r="G567" s="1" t="s">
        <v>19</v>
      </c>
      <c r="H567" s="1" t="s">
        <v>7548</v>
      </c>
      <c r="I567" s="1" t="s">
        <v>7549</v>
      </c>
      <c r="J567" s="1" t="s">
        <v>7549</v>
      </c>
      <c r="K567" s="2"/>
      <c r="L567" s="1">
        <v>-9.0</v>
      </c>
      <c r="M567" s="1"/>
      <c r="N567" s="1">
        <v>5.238066666666667</v>
      </c>
      <c r="O567" s="1" t="s">
        <v>6168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1" t="s">
        <v>25</v>
      </c>
      <c r="B568" s="1" t="s">
        <v>16</v>
      </c>
      <c r="C568" s="1">
        <v>316.0</v>
      </c>
      <c r="D568" s="1">
        <v>0.0</v>
      </c>
      <c r="E568" s="2"/>
      <c r="F568" s="1" t="s">
        <v>27</v>
      </c>
      <c r="G568" s="1" t="s">
        <v>19</v>
      </c>
      <c r="H568" s="1" t="s">
        <v>7550</v>
      </c>
      <c r="I568" s="1" t="s">
        <v>7551</v>
      </c>
      <c r="J568" s="1" t="s">
        <v>7551</v>
      </c>
      <c r="K568" s="2"/>
      <c r="L568" s="1">
        <v>-3.0</v>
      </c>
      <c r="M568" s="1"/>
      <c r="N568" s="1">
        <v>11.15435</v>
      </c>
      <c r="O568" s="1" t="s">
        <v>6168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1" t="s">
        <v>15</v>
      </c>
      <c r="B569" s="1" t="s">
        <v>16</v>
      </c>
      <c r="C569" s="3">
        <v>219.0</v>
      </c>
      <c r="D569" s="1">
        <v>50.0</v>
      </c>
      <c r="E569" s="2"/>
      <c r="F569" s="1" t="s">
        <v>39</v>
      </c>
      <c r="G569" s="1" t="s">
        <v>19</v>
      </c>
      <c r="H569" s="1" t="s">
        <v>7552</v>
      </c>
      <c r="I569" s="1" t="s">
        <v>7553</v>
      </c>
      <c r="J569" s="1" t="s">
        <v>7553</v>
      </c>
      <c r="K569" s="2"/>
      <c r="L569" s="1">
        <v>-9.0</v>
      </c>
      <c r="M569" s="1"/>
      <c r="N569" s="1">
        <v>23.158516666666667</v>
      </c>
      <c r="O569" s="1" t="s">
        <v>24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1" t="s">
        <v>44</v>
      </c>
      <c r="B570" s="1" t="s">
        <v>16</v>
      </c>
      <c r="C570" s="1">
        <v>329.0</v>
      </c>
      <c r="D570" s="1">
        <v>0.0</v>
      </c>
      <c r="E570" s="1" t="s">
        <v>45</v>
      </c>
      <c r="F570" s="1" t="s">
        <v>27</v>
      </c>
      <c r="G570" s="1" t="s">
        <v>19</v>
      </c>
      <c r="H570" s="1" t="s">
        <v>7554</v>
      </c>
      <c r="I570" s="1" t="s">
        <v>7555</v>
      </c>
      <c r="J570" s="1" t="s">
        <v>7555</v>
      </c>
      <c r="K570" s="2"/>
      <c r="L570" s="1">
        <v>-8.0</v>
      </c>
      <c r="M570" s="1"/>
      <c r="N570" s="1">
        <v>6.142016666666667</v>
      </c>
      <c r="O570" s="1" t="s">
        <v>6168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1" t="s">
        <v>38</v>
      </c>
      <c r="B571" s="1" t="s">
        <v>16</v>
      </c>
      <c r="C571" s="1">
        <v>304.0</v>
      </c>
      <c r="D571" s="1">
        <v>0.0</v>
      </c>
      <c r="E571" s="2"/>
      <c r="F571" s="1" t="s">
        <v>39</v>
      </c>
      <c r="G571" s="1" t="s">
        <v>35</v>
      </c>
      <c r="H571" s="1" t="s">
        <v>7556</v>
      </c>
      <c r="I571" s="1" t="s">
        <v>7557</v>
      </c>
      <c r="J571" s="1" t="s">
        <v>7557</v>
      </c>
      <c r="K571" s="2"/>
      <c r="L571" s="1">
        <v>0.0</v>
      </c>
      <c r="M571" s="1"/>
      <c r="N571" s="1">
        <v>5.292133333333333</v>
      </c>
      <c r="O571" s="1" t="s">
        <v>43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1" t="s">
        <v>25</v>
      </c>
      <c r="B572" s="1" t="s">
        <v>16</v>
      </c>
      <c r="C572" s="1">
        <v>528.0</v>
      </c>
      <c r="D572" s="1">
        <v>0.0</v>
      </c>
      <c r="E572" s="2"/>
      <c r="F572" s="1" t="s">
        <v>27</v>
      </c>
      <c r="G572" s="1" t="s">
        <v>19</v>
      </c>
      <c r="H572" s="1" t="s">
        <v>7558</v>
      </c>
      <c r="I572" s="1" t="s">
        <v>7559</v>
      </c>
      <c r="J572" s="1" t="s">
        <v>7559</v>
      </c>
      <c r="K572" s="2"/>
      <c r="L572" s="1">
        <v>-5.0</v>
      </c>
      <c r="M572" s="1"/>
      <c r="N572" s="1">
        <v>9.578483333333333</v>
      </c>
      <c r="O572" s="1" t="s">
        <v>6168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1" t="s">
        <v>44</v>
      </c>
      <c r="B573" s="1" t="s">
        <v>16</v>
      </c>
      <c r="C573" s="1">
        <v>543.0</v>
      </c>
      <c r="D573" s="1">
        <v>0.0</v>
      </c>
      <c r="E573" s="1" t="s">
        <v>45</v>
      </c>
      <c r="F573" s="1" t="s">
        <v>27</v>
      </c>
      <c r="G573" s="1" t="s">
        <v>19</v>
      </c>
      <c r="H573" s="1" t="s">
        <v>7560</v>
      </c>
      <c r="I573" s="1" t="s">
        <v>7561</v>
      </c>
      <c r="J573" s="1" t="s">
        <v>7561</v>
      </c>
      <c r="K573" s="2"/>
      <c r="L573" s="1">
        <v>-3.0</v>
      </c>
      <c r="M573" s="1"/>
      <c r="N573" s="1">
        <v>11.188083333333333</v>
      </c>
      <c r="O573" s="1" t="s">
        <v>6168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1" t="s">
        <v>25</v>
      </c>
      <c r="B574" s="1" t="s">
        <v>16</v>
      </c>
      <c r="C574" s="1">
        <v>264.0</v>
      </c>
      <c r="D574" s="1">
        <v>0.0</v>
      </c>
      <c r="E574" s="2"/>
      <c r="F574" s="1" t="s">
        <v>27</v>
      </c>
      <c r="G574" s="1" t="s">
        <v>19</v>
      </c>
      <c r="H574" s="1" t="s">
        <v>7562</v>
      </c>
      <c r="I574" s="1" t="s">
        <v>7563</v>
      </c>
      <c r="J574" s="1" t="s">
        <v>7563</v>
      </c>
      <c r="K574" s="2"/>
      <c r="L574" s="1">
        <v>-7.0</v>
      </c>
      <c r="M574" s="1"/>
      <c r="N574" s="1">
        <v>7.1892</v>
      </c>
      <c r="O574" s="1" t="s">
        <v>6168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1" t="s">
        <v>25</v>
      </c>
      <c r="B575" s="1" t="s">
        <v>16</v>
      </c>
      <c r="C575" s="1">
        <v>528.0</v>
      </c>
      <c r="D575" s="1">
        <v>0.0</v>
      </c>
      <c r="E575" s="2"/>
      <c r="F575" s="1" t="s">
        <v>27</v>
      </c>
      <c r="G575" s="1" t="s">
        <v>19</v>
      </c>
      <c r="H575" s="1" t="s">
        <v>7564</v>
      </c>
      <c r="I575" s="1" t="s">
        <v>7565</v>
      </c>
      <c r="J575" s="1" t="s">
        <v>7565</v>
      </c>
      <c r="K575" s="2"/>
      <c r="L575" s="1">
        <v>-7.0</v>
      </c>
      <c r="M575" s="1"/>
      <c r="N575" s="1">
        <v>7.517716666666667</v>
      </c>
      <c r="O575" s="1" t="s">
        <v>6168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1" t="s">
        <v>44</v>
      </c>
      <c r="B576" s="3" t="s">
        <v>16</v>
      </c>
      <c r="C576" s="1">
        <v>433.0</v>
      </c>
      <c r="D576" s="1">
        <v>0.0</v>
      </c>
      <c r="E576" s="1" t="s">
        <v>45</v>
      </c>
      <c r="F576" s="1" t="s">
        <v>27</v>
      </c>
      <c r="G576" s="1" t="s">
        <v>19</v>
      </c>
      <c r="H576" s="1" t="s">
        <v>7566</v>
      </c>
      <c r="I576" s="1" t="s">
        <v>7567</v>
      </c>
      <c r="J576" s="1" t="s">
        <v>7567</v>
      </c>
      <c r="K576" s="2"/>
      <c r="L576" s="1">
        <v>-6.0</v>
      </c>
      <c r="M576" s="1"/>
      <c r="N576" s="1">
        <v>8.787083333333333</v>
      </c>
      <c r="O576" s="1" t="s">
        <v>6168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1" t="s">
        <v>15</v>
      </c>
      <c r="B577" s="1" t="s">
        <v>16</v>
      </c>
      <c r="C577" s="1">
        <v>636.0</v>
      </c>
      <c r="D577" s="1">
        <v>94.0</v>
      </c>
      <c r="E577" s="1" t="s">
        <v>7088</v>
      </c>
      <c r="F577" s="1" t="s">
        <v>18</v>
      </c>
      <c r="G577" s="1" t="s">
        <v>19</v>
      </c>
      <c r="H577" s="1" t="s">
        <v>7568</v>
      </c>
      <c r="I577" s="1" t="s">
        <v>7569</v>
      </c>
      <c r="J577" s="1" t="s">
        <v>7570</v>
      </c>
      <c r="K577" s="1" t="s">
        <v>7571</v>
      </c>
      <c r="L577" s="1">
        <v>2.0</v>
      </c>
      <c r="M577" s="1">
        <v>0.0023166666666666665</v>
      </c>
      <c r="N577" s="1">
        <v>16.430816666666665</v>
      </c>
      <c r="O577" s="1" t="s">
        <v>24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1" t="s">
        <v>15</v>
      </c>
      <c r="B578" s="1" t="s">
        <v>16</v>
      </c>
      <c r="C578" s="1">
        <v>292.0</v>
      </c>
      <c r="D578" s="1">
        <v>14.0</v>
      </c>
      <c r="E578" s="1" t="s">
        <v>7088</v>
      </c>
      <c r="F578" s="1" t="s">
        <v>18</v>
      </c>
      <c r="G578" s="1" t="s">
        <v>19</v>
      </c>
      <c r="H578" s="1" t="s">
        <v>7572</v>
      </c>
      <c r="I578" s="1" t="s">
        <v>7573</v>
      </c>
      <c r="J578" s="1" t="s">
        <v>7574</v>
      </c>
      <c r="K578" s="1" t="s">
        <v>7575</v>
      </c>
      <c r="L578" s="1">
        <v>-7.0</v>
      </c>
      <c r="M578" s="1">
        <v>0.00265</v>
      </c>
      <c r="N578" s="1">
        <v>12.022683333333333</v>
      </c>
      <c r="O578" s="1" t="s">
        <v>24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1" t="s">
        <v>44</v>
      </c>
      <c r="B579" s="1" t="s">
        <v>16</v>
      </c>
      <c r="C579" s="1">
        <v>426.0</v>
      </c>
      <c r="D579" s="1">
        <v>0.0</v>
      </c>
      <c r="E579" s="1" t="s">
        <v>45</v>
      </c>
      <c r="F579" s="1" t="s">
        <v>27</v>
      </c>
      <c r="G579" s="1" t="s">
        <v>19</v>
      </c>
      <c r="H579" s="1" t="s">
        <v>7576</v>
      </c>
      <c r="I579" s="1" t="s">
        <v>7577</v>
      </c>
      <c r="J579" s="1" t="s">
        <v>7577</v>
      </c>
      <c r="K579" s="2"/>
      <c r="L579" s="1">
        <v>-3.0</v>
      </c>
      <c r="M579" s="1"/>
      <c r="N579" s="1">
        <v>11.9177</v>
      </c>
      <c r="O579" s="1" t="s">
        <v>6168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1" t="s">
        <v>15</v>
      </c>
      <c r="B580" s="1" t="s">
        <v>16</v>
      </c>
      <c r="C580" s="1">
        <v>119.0</v>
      </c>
      <c r="D580" s="1">
        <v>0.0</v>
      </c>
      <c r="E580" s="2"/>
      <c r="F580" s="1" t="s">
        <v>39</v>
      </c>
      <c r="G580" s="1" t="s">
        <v>35</v>
      </c>
      <c r="H580" s="1" t="s">
        <v>7578</v>
      </c>
      <c r="I580" s="1" t="s">
        <v>7579</v>
      </c>
      <c r="J580" s="1" t="s">
        <v>7579</v>
      </c>
      <c r="K580" s="2"/>
      <c r="L580" s="1">
        <v>-13.0</v>
      </c>
      <c r="M580" s="1"/>
      <c r="N580" s="1">
        <v>6.4384</v>
      </c>
      <c r="O580" s="1" t="s">
        <v>24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1" t="s">
        <v>44</v>
      </c>
      <c r="B581" s="1" t="s">
        <v>16</v>
      </c>
      <c r="C581" s="1">
        <v>364.0</v>
      </c>
      <c r="D581" s="1">
        <v>0.0</v>
      </c>
      <c r="E581" s="1" t="s">
        <v>45</v>
      </c>
      <c r="F581" s="1" t="s">
        <v>27</v>
      </c>
      <c r="G581" s="1" t="s">
        <v>19</v>
      </c>
      <c r="H581" s="1" t="s">
        <v>7580</v>
      </c>
      <c r="I581" s="1" t="s">
        <v>7581</v>
      </c>
      <c r="J581" s="1" t="s">
        <v>7581</v>
      </c>
      <c r="K581" s="2"/>
      <c r="L581" s="1">
        <v>-2.0</v>
      </c>
      <c r="M581" s="1"/>
      <c r="N581" s="1">
        <v>12.964283333333332</v>
      </c>
      <c r="O581" s="1" t="s">
        <v>6168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1" t="s">
        <v>44</v>
      </c>
      <c r="B582" s="1" t="s">
        <v>16</v>
      </c>
      <c r="C582" s="1">
        <v>585.0</v>
      </c>
      <c r="D582" s="1">
        <v>0.0</v>
      </c>
      <c r="E582" s="1" t="s">
        <v>45</v>
      </c>
      <c r="F582" s="1" t="s">
        <v>27</v>
      </c>
      <c r="G582" s="1" t="s">
        <v>19</v>
      </c>
      <c r="H582" s="1" t="s">
        <v>7582</v>
      </c>
      <c r="I582" s="1" t="s">
        <v>7583</v>
      </c>
      <c r="J582" s="1" t="s">
        <v>7583</v>
      </c>
      <c r="K582" s="2"/>
      <c r="L582" s="1">
        <v>-1.0</v>
      </c>
      <c r="M582" s="1"/>
      <c r="N582" s="1">
        <v>13.500683333333333</v>
      </c>
      <c r="O582" s="1" t="s">
        <v>6168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1" t="s">
        <v>44</v>
      </c>
      <c r="B583" s="1" t="s">
        <v>16</v>
      </c>
      <c r="C583" s="1">
        <v>482.0</v>
      </c>
      <c r="D583" s="1">
        <v>0.0</v>
      </c>
      <c r="E583" s="1" t="s">
        <v>45</v>
      </c>
      <c r="F583" s="1" t="s">
        <v>27</v>
      </c>
      <c r="G583" s="1" t="s">
        <v>19</v>
      </c>
      <c r="H583" s="1" t="s">
        <v>7584</v>
      </c>
      <c r="I583" s="1" t="s">
        <v>7585</v>
      </c>
      <c r="J583" s="1" t="s">
        <v>7585</v>
      </c>
      <c r="K583" s="2"/>
      <c r="L583" s="1">
        <v>-1.0</v>
      </c>
      <c r="M583" s="1"/>
      <c r="N583" s="1">
        <v>13.110916666666666</v>
      </c>
      <c r="O583" s="1" t="s">
        <v>6168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1" t="s">
        <v>15</v>
      </c>
      <c r="B584" s="1" t="s">
        <v>16</v>
      </c>
      <c r="C584" s="1">
        <v>329.0</v>
      </c>
      <c r="D584" s="1">
        <v>0.0</v>
      </c>
      <c r="E584" s="1" t="s">
        <v>7088</v>
      </c>
      <c r="F584" s="1" t="s">
        <v>18</v>
      </c>
      <c r="G584" s="1" t="s">
        <v>35</v>
      </c>
      <c r="H584" s="1" t="s">
        <v>7586</v>
      </c>
      <c r="I584" s="1" t="s">
        <v>7587</v>
      </c>
      <c r="J584" s="1" t="s">
        <v>7588</v>
      </c>
      <c r="K584" s="1" t="s">
        <v>7589</v>
      </c>
      <c r="L584" s="1">
        <v>-9.0</v>
      </c>
      <c r="M584" s="1">
        <v>0.0022</v>
      </c>
      <c r="N584" s="1">
        <v>12.816466666666667</v>
      </c>
      <c r="O584" s="1" t="s">
        <v>24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1" t="s">
        <v>44</v>
      </c>
      <c r="B585" s="1" t="s">
        <v>16</v>
      </c>
      <c r="C585" s="1">
        <v>436.0</v>
      </c>
      <c r="D585" s="1">
        <v>0.0</v>
      </c>
      <c r="E585" s="1" t="s">
        <v>45</v>
      </c>
      <c r="F585" s="1" t="s">
        <v>27</v>
      </c>
      <c r="G585" s="1" t="s">
        <v>19</v>
      </c>
      <c r="H585" s="1" t="s">
        <v>7590</v>
      </c>
      <c r="I585" s="1" t="s">
        <v>7591</v>
      </c>
      <c r="J585" s="1" t="s">
        <v>7591</v>
      </c>
      <c r="K585" s="2"/>
      <c r="L585" s="1">
        <v>-3.0</v>
      </c>
      <c r="M585" s="1"/>
      <c r="N585" s="1">
        <v>11.222766666666667</v>
      </c>
      <c r="O585" s="1" t="s">
        <v>6168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1" t="s">
        <v>44</v>
      </c>
      <c r="B586" s="1" t="s">
        <v>16</v>
      </c>
      <c r="C586" s="1">
        <v>762.0</v>
      </c>
      <c r="D586" s="1">
        <v>0.0</v>
      </c>
      <c r="E586" s="1" t="s">
        <v>45</v>
      </c>
      <c r="F586" s="1" t="s">
        <v>27</v>
      </c>
      <c r="G586" s="1" t="s">
        <v>19</v>
      </c>
      <c r="H586" s="1" t="s">
        <v>7592</v>
      </c>
      <c r="I586" s="1" t="s">
        <v>7593</v>
      </c>
      <c r="J586" s="1" t="s">
        <v>7593</v>
      </c>
      <c r="K586" s="2"/>
      <c r="L586" s="1">
        <v>-3.0</v>
      </c>
      <c r="M586" s="1"/>
      <c r="N586" s="1">
        <v>11.783083333333334</v>
      </c>
      <c r="O586" s="1" t="s">
        <v>6168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1" t="s">
        <v>25</v>
      </c>
      <c r="B587" s="3" t="s">
        <v>16</v>
      </c>
      <c r="C587" s="3">
        <v>264.0</v>
      </c>
      <c r="D587" s="1">
        <v>0.0</v>
      </c>
      <c r="E587" s="2"/>
      <c r="F587" s="1" t="s">
        <v>27</v>
      </c>
      <c r="G587" s="1" t="s">
        <v>35</v>
      </c>
      <c r="H587" s="1" t="s">
        <v>7594</v>
      </c>
      <c r="I587" s="1" t="s">
        <v>7595</v>
      </c>
      <c r="J587" s="1" t="s">
        <v>7595</v>
      </c>
      <c r="K587" s="2"/>
      <c r="L587" s="1">
        <v>-8.0</v>
      </c>
      <c r="M587" s="1"/>
      <c r="N587" s="1">
        <v>6.655366666666667</v>
      </c>
      <c r="O587" s="1" t="s">
        <v>6168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1" t="s">
        <v>44</v>
      </c>
      <c r="B588" s="1" t="s">
        <v>16</v>
      </c>
      <c r="C588" s="1">
        <v>444.0</v>
      </c>
      <c r="D588" s="1">
        <v>0.0</v>
      </c>
      <c r="E588" s="1" t="s">
        <v>45</v>
      </c>
      <c r="F588" s="1" t="s">
        <v>27</v>
      </c>
      <c r="G588" s="1" t="s">
        <v>19</v>
      </c>
      <c r="H588" s="1" t="s">
        <v>7596</v>
      </c>
      <c r="I588" s="1" t="s">
        <v>7597</v>
      </c>
      <c r="J588" s="1" t="s">
        <v>7597</v>
      </c>
      <c r="K588" s="2"/>
      <c r="L588" s="1">
        <v>-4.0</v>
      </c>
      <c r="M588" s="1"/>
      <c r="N588" s="1">
        <v>10.5315</v>
      </c>
      <c r="O588" s="1" t="s">
        <v>6168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1" t="s">
        <v>44</v>
      </c>
      <c r="B589" s="1" t="s">
        <v>16</v>
      </c>
      <c r="C589" s="1">
        <v>346.0</v>
      </c>
      <c r="D589" s="1">
        <v>0.0</v>
      </c>
      <c r="E589" s="1" t="s">
        <v>45</v>
      </c>
      <c r="F589" s="1" t="s">
        <v>27</v>
      </c>
      <c r="G589" s="1" t="s">
        <v>19</v>
      </c>
      <c r="H589" s="1" t="s">
        <v>7598</v>
      </c>
      <c r="I589" s="1" t="s">
        <v>7599</v>
      </c>
      <c r="J589" s="1" t="s">
        <v>7599</v>
      </c>
      <c r="K589" s="2"/>
      <c r="L589" s="1">
        <v>-6.0</v>
      </c>
      <c r="M589" s="1"/>
      <c r="N589" s="1">
        <v>8.777333333333333</v>
      </c>
      <c r="O589" s="1" t="s">
        <v>6168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1" t="s">
        <v>55</v>
      </c>
      <c r="B590" s="1" t="s">
        <v>16</v>
      </c>
      <c r="C590" s="1">
        <v>274.0</v>
      </c>
      <c r="D590" s="1">
        <v>0.0</v>
      </c>
      <c r="E590" s="1" t="s">
        <v>7600</v>
      </c>
      <c r="F590" s="1" t="s">
        <v>27</v>
      </c>
      <c r="G590" s="1" t="s">
        <v>19</v>
      </c>
      <c r="H590" s="1" t="s">
        <v>7601</v>
      </c>
      <c r="I590" s="1" t="s">
        <v>7602</v>
      </c>
      <c r="J590" s="1" t="s">
        <v>7602</v>
      </c>
      <c r="K590" s="2"/>
      <c r="L590" s="1">
        <v>-3.0</v>
      </c>
      <c r="M590" s="1"/>
      <c r="N590" s="1">
        <v>11.789683333333333</v>
      </c>
      <c r="O590" s="1" t="s">
        <v>6168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1" t="s">
        <v>38</v>
      </c>
      <c r="B591" s="1" t="s">
        <v>16</v>
      </c>
      <c r="C591" s="1">
        <v>498.0</v>
      </c>
      <c r="D591" s="1">
        <v>0.0</v>
      </c>
      <c r="E591" s="2"/>
      <c r="F591" s="1" t="s">
        <v>39</v>
      </c>
      <c r="G591" s="1" t="s">
        <v>35</v>
      </c>
      <c r="H591" s="1" t="s">
        <v>7603</v>
      </c>
      <c r="I591" s="1" t="s">
        <v>7604</v>
      </c>
      <c r="J591" s="1" t="s">
        <v>7604</v>
      </c>
      <c r="K591" s="2"/>
      <c r="L591" s="1">
        <v>4.0</v>
      </c>
      <c r="M591" s="1"/>
      <c r="N591" s="1">
        <v>9.2166</v>
      </c>
      <c r="O591" s="1" t="s">
        <v>43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1" t="s">
        <v>25</v>
      </c>
      <c r="B592" s="1" t="s">
        <v>16</v>
      </c>
      <c r="C592" s="1">
        <v>224.0</v>
      </c>
      <c r="D592" s="1">
        <v>0.0</v>
      </c>
      <c r="E592" s="2"/>
      <c r="F592" s="1" t="s">
        <v>27</v>
      </c>
      <c r="G592" s="1" t="s">
        <v>19</v>
      </c>
      <c r="H592" s="1" t="s">
        <v>7605</v>
      </c>
      <c r="I592" s="1" t="s">
        <v>7606</v>
      </c>
      <c r="J592" s="1" t="s">
        <v>7606</v>
      </c>
      <c r="K592" s="2"/>
      <c r="L592" s="1">
        <v>-8.0</v>
      </c>
      <c r="M592" s="1"/>
      <c r="N592" s="1">
        <v>6.923766666666666</v>
      </c>
      <c r="O592" s="1" t="s">
        <v>6168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1" t="s">
        <v>25</v>
      </c>
      <c r="B593" s="1" t="s">
        <v>16</v>
      </c>
      <c r="C593" s="1">
        <v>329.0</v>
      </c>
      <c r="D593" s="1">
        <v>0.0</v>
      </c>
      <c r="E593" s="2"/>
      <c r="F593" s="1" t="s">
        <v>27</v>
      </c>
      <c r="G593" s="1" t="s">
        <v>19</v>
      </c>
      <c r="H593" s="1" t="s">
        <v>7607</v>
      </c>
      <c r="I593" s="1" t="s">
        <v>7608</v>
      </c>
      <c r="J593" s="1" t="s">
        <v>7608</v>
      </c>
      <c r="K593" s="2"/>
      <c r="L593" s="1">
        <v>3.0</v>
      </c>
      <c r="M593" s="1"/>
      <c r="N593" s="1">
        <v>18.66186666666667</v>
      </c>
      <c r="O593" s="1" t="s">
        <v>6168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1" t="s">
        <v>38</v>
      </c>
      <c r="B594" s="1" t="s">
        <v>16</v>
      </c>
      <c r="C594" s="1">
        <v>309.0</v>
      </c>
      <c r="D594" s="1">
        <v>0.0</v>
      </c>
      <c r="E594" s="2"/>
      <c r="F594" s="1" t="s">
        <v>39</v>
      </c>
      <c r="G594" s="1" t="s">
        <v>35</v>
      </c>
      <c r="H594" s="1" t="s">
        <v>7609</v>
      </c>
      <c r="I594" s="1" t="s">
        <v>7610</v>
      </c>
      <c r="J594" s="1" t="s">
        <v>7610</v>
      </c>
      <c r="K594" s="2"/>
      <c r="L594" s="1">
        <v>0.0</v>
      </c>
      <c r="M594" s="1"/>
      <c r="N594" s="1">
        <v>4.8319833333333335</v>
      </c>
      <c r="O594" s="1" t="s">
        <v>43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1" t="s">
        <v>15</v>
      </c>
      <c r="B595" s="1" t="s">
        <v>16</v>
      </c>
      <c r="C595" s="1">
        <v>319.0</v>
      </c>
      <c r="D595" s="1">
        <v>0.0</v>
      </c>
      <c r="E595" s="1" t="s">
        <v>7088</v>
      </c>
      <c r="F595" s="1" t="s">
        <v>18</v>
      </c>
      <c r="G595" s="1" t="s">
        <v>19</v>
      </c>
      <c r="H595" s="1" t="s">
        <v>7611</v>
      </c>
      <c r="I595" s="1" t="s">
        <v>7612</v>
      </c>
      <c r="J595" s="1" t="s">
        <v>7613</v>
      </c>
      <c r="K595" s="1" t="s">
        <v>7614</v>
      </c>
      <c r="L595" s="1">
        <v>-3.0</v>
      </c>
      <c r="M595" s="1">
        <v>0.0025833333333333333</v>
      </c>
      <c r="N595" s="1">
        <v>18.12735</v>
      </c>
      <c r="O595" s="1" t="s">
        <v>24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1" t="s">
        <v>15</v>
      </c>
      <c r="B596" s="1" t="s">
        <v>16</v>
      </c>
      <c r="C596" s="1">
        <v>384.0</v>
      </c>
      <c r="D596" s="1">
        <v>0.0</v>
      </c>
      <c r="E596" s="1" t="s">
        <v>7088</v>
      </c>
      <c r="F596" s="1" t="s">
        <v>18</v>
      </c>
      <c r="G596" s="1" t="s">
        <v>19</v>
      </c>
      <c r="H596" s="1" t="s">
        <v>7615</v>
      </c>
      <c r="I596" s="1" t="s">
        <v>7616</v>
      </c>
      <c r="J596" s="1" t="s">
        <v>7617</v>
      </c>
      <c r="K596" s="1" t="s">
        <v>7618</v>
      </c>
      <c r="L596" s="1">
        <v>-3.0</v>
      </c>
      <c r="M596" s="1">
        <v>0.0022833333333333334</v>
      </c>
      <c r="N596" s="1">
        <v>11.077666666666667</v>
      </c>
      <c r="O596" s="1" t="s">
        <v>24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1" t="s">
        <v>15</v>
      </c>
      <c r="B597" s="1" t="s">
        <v>16</v>
      </c>
      <c r="C597" s="3">
        <v>1122.0</v>
      </c>
      <c r="D597" s="1">
        <v>0.0</v>
      </c>
      <c r="E597" s="1" t="s">
        <v>7088</v>
      </c>
      <c r="F597" s="1" t="s">
        <v>18</v>
      </c>
      <c r="G597" s="1" t="s">
        <v>19</v>
      </c>
      <c r="H597" s="1" t="s">
        <v>7619</v>
      </c>
      <c r="I597" s="1" t="s">
        <v>7620</v>
      </c>
      <c r="J597" s="1" t="s">
        <v>7621</v>
      </c>
      <c r="K597" s="1" t="s">
        <v>7622</v>
      </c>
      <c r="L597" s="1">
        <v>-3.0</v>
      </c>
      <c r="M597" s="1">
        <v>0.0025666666666666667</v>
      </c>
      <c r="N597" s="1">
        <v>18.136066666666668</v>
      </c>
      <c r="O597" s="1" t="s">
        <v>24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1" t="s">
        <v>44</v>
      </c>
      <c r="B598" s="1" t="s">
        <v>16</v>
      </c>
      <c r="C598" s="1">
        <v>697.0</v>
      </c>
      <c r="D598" s="1">
        <v>0.0</v>
      </c>
      <c r="E598" s="1" t="s">
        <v>45</v>
      </c>
      <c r="F598" s="1" t="s">
        <v>27</v>
      </c>
      <c r="G598" s="1" t="s">
        <v>19</v>
      </c>
      <c r="H598" s="1" t="s">
        <v>7623</v>
      </c>
      <c r="I598" s="1" t="s">
        <v>7624</v>
      </c>
      <c r="J598" s="1" t="s">
        <v>7624</v>
      </c>
      <c r="K598" s="2"/>
      <c r="L598" s="1">
        <v>-7.0</v>
      </c>
      <c r="M598" s="1"/>
      <c r="N598" s="1">
        <v>7.043416666666666</v>
      </c>
      <c r="O598" s="1" t="s">
        <v>6168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1" t="s">
        <v>38</v>
      </c>
      <c r="B599" s="1" t="s">
        <v>16</v>
      </c>
      <c r="C599" s="1">
        <v>20.0</v>
      </c>
      <c r="D599" s="1">
        <v>30.0</v>
      </c>
      <c r="E599" s="2"/>
      <c r="F599" s="1" t="s">
        <v>39</v>
      </c>
      <c r="G599" s="1" t="s">
        <v>35</v>
      </c>
      <c r="H599" s="1" t="s">
        <v>7625</v>
      </c>
      <c r="I599" s="1" t="s">
        <v>7626</v>
      </c>
      <c r="J599" s="1" t="s">
        <v>7626</v>
      </c>
      <c r="K599" s="2"/>
      <c r="L599" s="1">
        <v>-4.0</v>
      </c>
      <c r="M599" s="1"/>
      <c r="N599" s="1">
        <v>0.0888</v>
      </c>
      <c r="O599" s="1" t="s">
        <v>43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1" t="s">
        <v>38</v>
      </c>
      <c r="B600" s="1" t="s">
        <v>16</v>
      </c>
      <c r="C600" s="1">
        <v>20.0</v>
      </c>
      <c r="D600" s="1">
        <v>30.0</v>
      </c>
      <c r="E600" s="2"/>
      <c r="F600" s="1" t="s">
        <v>39</v>
      </c>
      <c r="G600" s="1" t="s">
        <v>35</v>
      </c>
      <c r="H600" s="1" t="s">
        <v>7627</v>
      </c>
      <c r="I600" s="1" t="s">
        <v>7628</v>
      </c>
      <c r="J600" s="1" t="s">
        <v>7628</v>
      </c>
      <c r="K600" s="2"/>
      <c r="L600" s="1">
        <v>-4.0</v>
      </c>
      <c r="M600" s="1"/>
      <c r="N600" s="1">
        <v>0.14738333333333334</v>
      </c>
      <c r="O600" s="1" t="s">
        <v>43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1" t="s">
        <v>25</v>
      </c>
      <c r="B601" s="1" t="s">
        <v>16</v>
      </c>
      <c r="C601" s="1">
        <v>528.0</v>
      </c>
      <c r="D601" s="1">
        <v>0.0</v>
      </c>
      <c r="E601" s="2"/>
      <c r="F601" s="1" t="s">
        <v>27</v>
      </c>
      <c r="G601" s="1" t="s">
        <v>19</v>
      </c>
      <c r="H601" s="1" t="s">
        <v>7629</v>
      </c>
      <c r="I601" s="1" t="s">
        <v>7630</v>
      </c>
      <c r="J601" s="1" t="s">
        <v>7630</v>
      </c>
      <c r="K601" s="2"/>
      <c r="L601" s="1">
        <v>-7.0</v>
      </c>
      <c r="M601" s="1"/>
      <c r="N601" s="1">
        <v>7.296783333333333</v>
      </c>
      <c r="O601" s="1" t="s">
        <v>6168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1" t="s">
        <v>15</v>
      </c>
      <c r="B602" s="1" t="s">
        <v>16</v>
      </c>
      <c r="C602" s="3">
        <v>249.0</v>
      </c>
      <c r="D602" s="1">
        <v>0.0</v>
      </c>
      <c r="E602" s="1" t="s">
        <v>7088</v>
      </c>
      <c r="F602" s="1" t="s">
        <v>18</v>
      </c>
      <c r="G602" s="1" t="s">
        <v>35</v>
      </c>
      <c r="H602" s="1" t="s">
        <v>7631</v>
      </c>
      <c r="I602" s="1" t="s">
        <v>7632</v>
      </c>
      <c r="J602" s="1" t="s">
        <v>7633</v>
      </c>
      <c r="K602" s="1" t="s">
        <v>7634</v>
      </c>
      <c r="L602" s="1">
        <v>-11.0</v>
      </c>
      <c r="M602" s="1">
        <v>0.0096</v>
      </c>
      <c r="N602" s="1">
        <v>6.376433333333333</v>
      </c>
      <c r="O602" s="1" t="s">
        <v>24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1" t="s">
        <v>15</v>
      </c>
      <c r="B603" s="1" t="s">
        <v>16</v>
      </c>
      <c r="C603" s="1">
        <v>495.0</v>
      </c>
      <c r="D603" s="1">
        <v>0.0</v>
      </c>
      <c r="E603" s="1" t="s">
        <v>7088</v>
      </c>
      <c r="F603" s="1" t="s">
        <v>18</v>
      </c>
      <c r="G603" s="1" t="s">
        <v>19</v>
      </c>
      <c r="H603" s="1" t="s">
        <v>7635</v>
      </c>
      <c r="I603" s="1" t="s">
        <v>7636</v>
      </c>
      <c r="J603" s="1" t="s">
        <v>7637</v>
      </c>
      <c r="K603" s="1" t="s">
        <v>7638</v>
      </c>
      <c r="L603" s="1">
        <v>-11.0</v>
      </c>
      <c r="M603" s="1">
        <v>0.0033666666666666667</v>
      </c>
      <c r="N603" s="1">
        <v>11.70315</v>
      </c>
      <c r="O603" s="1" t="s">
        <v>24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1" t="s">
        <v>15</v>
      </c>
      <c r="B604" s="1" t="s">
        <v>16</v>
      </c>
      <c r="C604" s="1">
        <v>927.0</v>
      </c>
      <c r="D604" s="1">
        <v>0.0</v>
      </c>
      <c r="E604" s="1" t="s">
        <v>7088</v>
      </c>
      <c r="F604" s="1" t="s">
        <v>18</v>
      </c>
      <c r="G604" s="1" t="s">
        <v>19</v>
      </c>
      <c r="H604" s="1" t="s">
        <v>7639</v>
      </c>
      <c r="I604" s="1" t="s">
        <v>7640</v>
      </c>
      <c r="J604" s="1" t="s">
        <v>7641</v>
      </c>
      <c r="K604" s="1" t="s">
        <v>7642</v>
      </c>
      <c r="L604" s="1">
        <v>0.0</v>
      </c>
      <c r="M604" s="1">
        <v>0.018566666666666665</v>
      </c>
      <c r="N604" s="1">
        <v>15.203566666666667</v>
      </c>
      <c r="O604" s="1" t="s">
        <v>24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1" t="s">
        <v>25</v>
      </c>
      <c r="B605" s="1" t="s">
        <v>16</v>
      </c>
      <c r="C605" s="1">
        <v>488.0</v>
      </c>
      <c r="D605" s="1">
        <v>0.0</v>
      </c>
      <c r="E605" s="2"/>
      <c r="F605" s="1" t="s">
        <v>27</v>
      </c>
      <c r="G605" s="1" t="s">
        <v>19</v>
      </c>
      <c r="H605" s="1" t="s">
        <v>7643</v>
      </c>
      <c r="I605" s="1" t="s">
        <v>7644</v>
      </c>
      <c r="J605" s="1" t="s">
        <v>7644</v>
      </c>
      <c r="K605" s="2"/>
      <c r="L605" s="1">
        <v>-7.0</v>
      </c>
      <c r="M605" s="1"/>
      <c r="N605" s="1">
        <v>7.737183333333333</v>
      </c>
      <c r="O605" s="1" t="s">
        <v>6168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1" t="s">
        <v>44</v>
      </c>
      <c r="B606" s="1" t="s">
        <v>16</v>
      </c>
      <c r="C606" s="1">
        <v>368.0</v>
      </c>
      <c r="D606" s="1">
        <v>0.0</v>
      </c>
      <c r="E606" s="1" t="s">
        <v>45</v>
      </c>
      <c r="F606" s="1" t="s">
        <v>27</v>
      </c>
      <c r="G606" s="1" t="s">
        <v>19</v>
      </c>
      <c r="H606" s="1" t="s">
        <v>7645</v>
      </c>
      <c r="I606" s="1" t="s">
        <v>7646</v>
      </c>
      <c r="J606" s="1" t="s">
        <v>7646</v>
      </c>
      <c r="K606" s="2"/>
      <c r="L606" s="1">
        <v>-4.0</v>
      </c>
      <c r="M606" s="1"/>
      <c r="N606" s="1">
        <v>10.4173</v>
      </c>
      <c r="O606" s="1" t="s">
        <v>6168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1" t="s">
        <v>38</v>
      </c>
      <c r="B607" s="1" t="s">
        <v>16</v>
      </c>
      <c r="C607" s="1">
        <v>428.0</v>
      </c>
      <c r="D607" s="1">
        <v>0.0</v>
      </c>
      <c r="E607" s="2"/>
      <c r="F607" s="1" t="s">
        <v>39</v>
      </c>
      <c r="G607" s="1" t="s">
        <v>35</v>
      </c>
      <c r="H607" s="1" t="s">
        <v>7647</v>
      </c>
      <c r="I607" s="1" t="s">
        <v>7648</v>
      </c>
      <c r="J607" s="1" t="s">
        <v>7648</v>
      </c>
      <c r="K607" s="2"/>
      <c r="L607" s="1">
        <v>5.0</v>
      </c>
      <c r="M607" s="1"/>
      <c r="N607" s="1">
        <v>10.896466666666667</v>
      </c>
      <c r="O607" s="1" t="s">
        <v>43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1" t="s">
        <v>55</v>
      </c>
      <c r="B608" s="1" t="s">
        <v>16</v>
      </c>
      <c r="C608" s="1">
        <v>329.0</v>
      </c>
      <c r="D608" s="1">
        <v>0.0</v>
      </c>
      <c r="E608" s="1" t="s">
        <v>3643</v>
      </c>
      <c r="F608" s="1" t="s">
        <v>27</v>
      </c>
      <c r="G608" s="1" t="s">
        <v>19</v>
      </c>
      <c r="H608" s="1" t="s">
        <v>7649</v>
      </c>
      <c r="I608" s="1" t="s">
        <v>7650</v>
      </c>
      <c r="J608" s="1" t="s">
        <v>7650</v>
      </c>
      <c r="K608" s="2"/>
      <c r="L608" s="1">
        <v>0.0</v>
      </c>
      <c r="M608" s="1"/>
      <c r="N608" s="1">
        <v>14.492233333333333</v>
      </c>
      <c r="O608" s="1" t="s">
        <v>6168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1" t="s">
        <v>25</v>
      </c>
      <c r="B609" s="1" t="s">
        <v>16</v>
      </c>
      <c r="C609" s="1">
        <v>309.0</v>
      </c>
      <c r="D609" s="1">
        <v>0.0</v>
      </c>
      <c r="E609" s="2"/>
      <c r="F609" s="1" t="s">
        <v>27</v>
      </c>
      <c r="G609" s="1" t="s">
        <v>19</v>
      </c>
      <c r="H609" s="1" t="s">
        <v>7651</v>
      </c>
      <c r="I609" s="1" t="s">
        <v>7652</v>
      </c>
      <c r="J609" s="1" t="s">
        <v>7652</v>
      </c>
      <c r="K609" s="2"/>
      <c r="L609" s="1">
        <v>-8.0</v>
      </c>
      <c r="M609" s="1"/>
      <c r="N609" s="1">
        <v>6.381883333333334</v>
      </c>
      <c r="O609" s="1" t="s">
        <v>6168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1" t="s">
        <v>55</v>
      </c>
      <c r="B610" s="1" t="s">
        <v>16</v>
      </c>
      <c r="C610" s="1">
        <v>580.0</v>
      </c>
      <c r="D610" s="1">
        <v>0.0</v>
      </c>
      <c r="E610" s="1" t="s">
        <v>5092</v>
      </c>
      <c r="F610" s="1" t="s">
        <v>27</v>
      </c>
      <c r="G610" s="1" t="s">
        <v>19</v>
      </c>
      <c r="H610" s="1" t="s">
        <v>7653</v>
      </c>
      <c r="I610" s="1" t="s">
        <v>7654</v>
      </c>
      <c r="J610" s="1" t="s">
        <v>7654</v>
      </c>
      <c r="K610" s="2"/>
      <c r="L610" s="1">
        <v>-6.0</v>
      </c>
      <c r="M610" s="1"/>
      <c r="N610" s="1">
        <v>8.438416666666667</v>
      </c>
      <c r="O610" s="1" t="s">
        <v>6168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1" t="s">
        <v>25</v>
      </c>
      <c r="B611" s="1" t="s">
        <v>16</v>
      </c>
      <c r="C611" s="1">
        <v>374.0</v>
      </c>
      <c r="D611" s="1">
        <v>0.0</v>
      </c>
      <c r="E611" s="2"/>
      <c r="F611" s="1" t="s">
        <v>27</v>
      </c>
      <c r="G611" s="1" t="s">
        <v>19</v>
      </c>
      <c r="H611" s="1" t="s">
        <v>7655</v>
      </c>
      <c r="I611" s="1" t="s">
        <v>7656</v>
      </c>
      <c r="J611" s="1" t="s">
        <v>7656</v>
      </c>
      <c r="K611" s="2"/>
      <c r="L611" s="1">
        <v>-7.0</v>
      </c>
      <c r="M611" s="1"/>
      <c r="N611" s="1">
        <v>7.650433333333333</v>
      </c>
      <c r="O611" s="1" t="s">
        <v>6168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1" t="s">
        <v>44</v>
      </c>
      <c r="B612" s="1" t="s">
        <v>16</v>
      </c>
      <c r="C612" s="1">
        <v>264.0</v>
      </c>
      <c r="D612" s="1">
        <v>0.0</v>
      </c>
      <c r="E612" s="1" t="s">
        <v>45</v>
      </c>
      <c r="F612" s="1" t="s">
        <v>27</v>
      </c>
      <c r="G612" s="1" t="s">
        <v>19</v>
      </c>
      <c r="H612" s="1" t="s">
        <v>7657</v>
      </c>
      <c r="I612" s="1" t="s">
        <v>7658</v>
      </c>
      <c r="J612" s="1" t="s">
        <v>7658</v>
      </c>
      <c r="K612" s="2"/>
      <c r="L612" s="1">
        <v>-4.0</v>
      </c>
      <c r="M612" s="1"/>
      <c r="N612" s="1">
        <v>10.272533333333334</v>
      </c>
      <c r="O612" s="1" t="s">
        <v>6168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1" t="s">
        <v>25</v>
      </c>
      <c r="B613" s="1" t="s">
        <v>16</v>
      </c>
      <c r="C613" s="1">
        <v>369.0</v>
      </c>
      <c r="D613" s="1">
        <v>0.0</v>
      </c>
      <c r="E613" s="2"/>
      <c r="F613" s="1" t="s">
        <v>27</v>
      </c>
      <c r="G613" s="1" t="s">
        <v>19</v>
      </c>
      <c r="H613" s="1" t="s">
        <v>7659</v>
      </c>
      <c r="I613" s="1" t="s">
        <v>7660</v>
      </c>
      <c r="J613" s="1" t="s">
        <v>7660</v>
      </c>
      <c r="K613" s="2"/>
      <c r="L613" s="1">
        <v>-8.0</v>
      </c>
      <c r="M613" s="1"/>
      <c r="N613" s="1">
        <v>6.8604</v>
      </c>
      <c r="O613" s="1" t="s">
        <v>6168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1" t="s">
        <v>44</v>
      </c>
      <c r="B614" s="1" t="s">
        <v>16</v>
      </c>
      <c r="C614" s="1">
        <v>329.0</v>
      </c>
      <c r="D614" s="1">
        <v>0.0</v>
      </c>
      <c r="E614" s="1" t="s">
        <v>45</v>
      </c>
      <c r="F614" s="1" t="s">
        <v>27</v>
      </c>
      <c r="G614" s="1" t="s">
        <v>19</v>
      </c>
      <c r="H614" s="1" t="s">
        <v>7661</v>
      </c>
      <c r="I614" s="1" t="s">
        <v>7662</v>
      </c>
      <c r="J614" s="1" t="s">
        <v>7662</v>
      </c>
      <c r="K614" s="2"/>
      <c r="L614" s="1">
        <v>0.0</v>
      </c>
      <c r="M614" s="1"/>
      <c r="N614" s="1">
        <v>14.274216666666666</v>
      </c>
      <c r="O614" s="1" t="s">
        <v>6168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1" t="s">
        <v>44</v>
      </c>
      <c r="B615" s="1" t="s">
        <v>16</v>
      </c>
      <c r="C615" s="3">
        <v>264.0</v>
      </c>
      <c r="D615" s="1">
        <v>0.0</v>
      </c>
      <c r="E615" s="1" t="s">
        <v>45</v>
      </c>
      <c r="F615" s="1" t="s">
        <v>27</v>
      </c>
      <c r="G615" s="1" t="s">
        <v>19</v>
      </c>
      <c r="H615" s="1" t="s">
        <v>7663</v>
      </c>
      <c r="I615" s="1" t="s">
        <v>7664</v>
      </c>
      <c r="J615" s="1" t="s">
        <v>7664</v>
      </c>
      <c r="K615" s="2"/>
      <c r="L615" s="1">
        <v>-3.0</v>
      </c>
      <c r="M615" s="1"/>
      <c r="N615" s="1">
        <v>11.8888</v>
      </c>
      <c r="O615" s="1" t="s">
        <v>6168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1" t="s">
        <v>44</v>
      </c>
      <c r="B616" s="1" t="s">
        <v>16</v>
      </c>
      <c r="C616" s="1">
        <v>264.0</v>
      </c>
      <c r="D616" s="1">
        <v>0.0</v>
      </c>
      <c r="E616" s="1" t="s">
        <v>45</v>
      </c>
      <c r="F616" s="1" t="s">
        <v>27</v>
      </c>
      <c r="G616" s="1" t="s">
        <v>19</v>
      </c>
      <c r="H616" s="1" t="s">
        <v>7665</v>
      </c>
      <c r="I616" s="1" t="s">
        <v>7666</v>
      </c>
      <c r="J616" s="1" t="s">
        <v>7666</v>
      </c>
      <c r="K616" s="2"/>
      <c r="L616" s="1">
        <v>-5.0</v>
      </c>
      <c r="M616" s="1"/>
      <c r="N616" s="1">
        <v>9.711083333333333</v>
      </c>
      <c r="O616" s="1" t="s">
        <v>6168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1" t="s">
        <v>15</v>
      </c>
      <c r="B617" s="1" t="s">
        <v>16</v>
      </c>
      <c r="C617" s="1">
        <v>508.0</v>
      </c>
      <c r="D617" s="1">
        <v>0.0</v>
      </c>
      <c r="E617" s="1" t="s">
        <v>7088</v>
      </c>
      <c r="F617" s="1" t="s">
        <v>18</v>
      </c>
      <c r="G617" s="1" t="s">
        <v>19</v>
      </c>
      <c r="H617" s="1" t="s">
        <v>7667</v>
      </c>
      <c r="I617" s="1" t="s">
        <v>7668</v>
      </c>
      <c r="J617" s="1" t="s">
        <v>7669</v>
      </c>
      <c r="K617" s="1" t="s">
        <v>7670</v>
      </c>
      <c r="L617" s="1">
        <v>-12.0</v>
      </c>
      <c r="M617" s="1">
        <v>0.0027833333333333334</v>
      </c>
      <c r="N617" s="1">
        <v>8.027516666666667</v>
      </c>
      <c r="O617" s="1" t="s">
        <v>24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1" t="s">
        <v>38</v>
      </c>
      <c r="B618" s="1" t="s">
        <v>16</v>
      </c>
      <c r="C618" s="1">
        <v>124.5</v>
      </c>
      <c r="D618" s="1">
        <v>124.5</v>
      </c>
      <c r="E618" s="2"/>
      <c r="F618" s="1" t="s">
        <v>39</v>
      </c>
      <c r="G618" s="1" t="s">
        <v>35</v>
      </c>
      <c r="H618" s="1" t="s">
        <v>7671</v>
      </c>
      <c r="I618" s="1" t="s">
        <v>7672</v>
      </c>
      <c r="J618" s="1" t="s">
        <v>7672</v>
      </c>
      <c r="K618" s="2"/>
      <c r="L618" s="1">
        <v>0.0</v>
      </c>
      <c r="M618" s="1"/>
      <c r="N618" s="1">
        <v>4.024366666666666</v>
      </c>
      <c r="O618" s="1" t="s">
        <v>43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1" t="s">
        <v>38</v>
      </c>
      <c r="B619" s="1" t="s">
        <v>16</v>
      </c>
      <c r="C619" s="1">
        <v>124.5</v>
      </c>
      <c r="D619" s="1">
        <v>124.5</v>
      </c>
      <c r="E619" s="2"/>
      <c r="F619" s="1" t="s">
        <v>39</v>
      </c>
      <c r="G619" s="1" t="s">
        <v>35</v>
      </c>
      <c r="H619" s="1" t="s">
        <v>7673</v>
      </c>
      <c r="I619" s="1" t="s">
        <v>7674</v>
      </c>
      <c r="J619" s="1" t="s">
        <v>7674</v>
      </c>
      <c r="K619" s="2"/>
      <c r="L619" s="1">
        <v>0.0</v>
      </c>
      <c r="M619" s="1"/>
      <c r="N619" s="1">
        <v>4.2146333333333335</v>
      </c>
      <c r="O619" s="1" t="s">
        <v>43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1" t="s">
        <v>38</v>
      </c>
      <c r="B620" s="1" t="s">
        <v>16</v>
      </c>
      <c r="C620" s="1">
        <v>344.0</v>
      </c>
      <c r="D620" s="1">
        <v>0.0</v>
      </c>
      <c r="E620" s="1" t="s">
        <v>7088</v>
      </c>
      <c r="F620" s="1" t="s">
        <v>18</v>
      </c>
      <c r="G620" s="1" t="s">
        <v>35</v>
      </c>
      <c r="H620" s="1" t="s">
        <v>7675</v>
      </c>
      <c r="I620" s="1" t="s">
        <v>7676</v>
      </c>
      <c r="J620" s="1" t="s">
        <v>7677</v>
      </c>
      <c r="K620" s="1" t="s">
        <v>7678</v>
      </c>
      <c r="L620" s="1">
        <v>-17.0</v>
      </c>
      <c r="M620" s="1">
        <v>0.0028166666666666665</v>
      </c>
      <c r="N620" s="1">
        <v>18.047633333333334</v>
      </c>
      <c r="O620" s="1" t="s">
        <v>43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1" t="s">
        <v>44</v>
      </c>
      <c r="B621" s="1" t="s">
        <v>16</v>
      </c>
      <c r="C621" s="1">
        <v>264.0</v>
      </c>
      <c r="D621" s="1">
        <v>0.0</v>
      </c>
      <c r="E621" s="1" t="s">
        <v>45</v>
      </c>
      <c r="F621" s="1" t="s">
        <v>27</v>
      </c>
      <c r="G621" s="1" t="s">
        <v>19</v>
      </c>
      <c r="H621" s="1" t="s">
        <v>7679</v>
      </c>
      <c r="I621" s="1" t="s">
        <v>7680</v>
      </c>
      <c r="J621" s="1" t="s">
        <v>7680</v>
      </c>
      <c r="K621" s="2"/>
      <c r="L621" s="1">
        <v>-8.0</v>
      </c>
      <c r="M621" s="1"/>
      <c r="N621" s="1">
        <v>6.749516666666667</v>
      </c>
      <c r="O621" s="1" t="s">
        <v>6168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1" t="s">
        <v>44</v>
      </c>
      <c r="B622" s="1" t="s">
        <v>16</v>
      </c>
      <c r="C622" s="1">
        <v>436.0</v>
      </c>
      <c r="D622" s="1">
        <v>0.0</v>
      </c>
      <c r="E622" s="1" t="s">
        <v>45</v>
      </c>
      <c r="F622" s="1" t="s">
        <v>27</v>
      </c>
      <c r="G622" s="1" t="s">
        <v>19</v>
      </c>
      <c r="H622" s="1" t="s">
        <v>7681</v>
      </c>
      <c r="I622" s="1" t="s">
        <v>7682</v>
      </c>
      <c r="J622" s="1" t="s">
        <v>7682</v>
      </c>
      <c r="K622" s="2"/>
      <c r="L622" s="1">
        <v>0.0</v>
      </c>
      <c r="M622" s="1"/>
      <c r="N622" s="1">
        <v>15.8062</v>
      </c>
      <c r="O622" s="1" t="s">
        <v>6168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1" t="s">
        <v>15</v>
      </c>
      <c r="B623" s="1" t="s">
        <v>16</v>
      </c>
      <c r="C623" s="1">
        <v>488.0</v>
      </c>
      <c r="D623" s="1">
        <v>0.0</v>
      </c>
      <c r="E623" s="1" t="s">
        <v>7088</v>
      </c>
      <c r="F623" s="1" t="s">
        <v>18</v>
      </c>
      <c r="G623" s="1" t="s">
        <v>19</v>
      </c>
      <c r="H623" s="1" t="s">
        <v>7683</v>
      </c>
      <c r="I623" s="1" t="s">
        <v>7684</v>
      </c>
      <c r="J623" s="1" t="s">
        <v>7685</v>
      </c>
      <c r="K623" s="1" t="s">
        <v>7686</v>
      </c>
      <c r="L623" s="1">
        <v>-4.0</v>
      </c>
      <c r="M623" s="1">
        <v>0.0021</v>
      </c>
      <c r="N623" s="1">
        <v>8.348833333333333</v>
      </c>
      <c r="O623" s="1" t="s">
        <v>24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1" t="s">
        <v>15</v>
      </c>
      <c r="B624" s="1" t="s">
        <v>16</v>
      </c>
      <c r="C624" s="1">
        <v>949.0</v>
      </c>
      <c r="D624" s="1">
        <v>0.0</v>
      </c>
      <c r="E624" s="1" t="s">
        <v>7088</v>
      </c>
      <c r="F624" s="1" t="s">
        <v>18</v>
      </c>
      <c r="G624" s="1" t="s">
        <v>19</v>
      </c>
      <c r="H624" s="1" t="s">
        <v>7687</v>
      </c>
      <c r="I624" s="1" t="s">
        <v>7688</v>
      </c>
      <c r="J624" s="1" t="s">
        <v>7689</v>
      </c>
      <c r="K624" s="1" t="s">
        <v>7690</v>
      </c>
      <c r="L624" s="1">
        <v>-1.0</v>
      </c>
      <c r="M624" s="1">
        <v>0.0024833333333333335</v>
      </c>
      <c r="N624" s="1">
        <v>20.691566666666667</v>
      </c>
      <c r="O624" s="1" t="s">
        <v>24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1" t="s">
        <v>25</v>
      </c>
      <c r="B625" s="1" t="s">
        <v>16</v>
      </c>
      <c r="C625" s="1">
        <v>585.0</v>
      </c>
      <c r="D625" s="1">
        <v>0.0</v>
      </c>
      <c r="E625" s="2"/>
      <c r="F625" s="1" t="s">
        <v>27</v>
      </c>
      <c r="G625" s="1" t="s">
        <v>19</v>
      </c>
      <c r="H625" s="1" t="s">
        <v>7691</v>
      </c>
      <c r="I625" s="1" t="s">
        <v>7692</v>
      </c>
      <c r="J625" s="1" t="s">
        <v>7692</v>
      </c>
      <c r="K625" s="2"/>
      <c r="L625" s="1">
        <v>-2.0</v>
      </c>
      <c r="M625" s="1"/>
      <c r="N625" s="1">
        <v>12.499316666666667</v>
      </c>
      <c r="O625" s="1" t="s">
        <v>6168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1" t="s">
        <v>15</v>
      </c>
      <c r="B626" s="1" t="s">
        <v>16</v>
      </c>
      <c r="C626" s="1">
        <v>249.0</v>
      </c>
      <c r="D626" s="1">
        <v>0.0</v>
      </c>
      <c r="E626" s="1" t="s">
        <v>7088</v>
      </c>
      <c r="F626" s="1" t="s">
        <v>18</v>
      </c>
      <c r="G626" s="1" t="s">
        <v>35</v>
      </c>
      <c r="H626" s="1" t="s">
        <v>7693</v>
      </c>
      <c r="I626" s="1" t="s">
        <v>7694</v>
      </c>
      <c r="J626" s="1" t="s">
        <v>7695</v>
      </c>
      <c r="K626" s="1" t="s">
        <v>7696</v>
      </c>
      <c r="L626" s="1">
        <v>0.0</v>
      </c>
      <c r="M626" s="1">
        <v>0.0033833333333333332</v>
      </c>
      <c r="N626" s="1">
        <v>26.81745</v>
      </c>
      <c r="O626" s="1" t="s">
        <v>24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1" t="s">
        <v>15</v>
      </c>
      <c r="B627" s="1" t="s">
        <v>16</v>
      </c>
      <c r="C627" s="1">
        <v>355.0</v>
      </c>
      <c r="D627" s="1">
        <v>13.0</v>
      </c>
      <c r="E627" s="1" t="s">
        <v>7088</v>
      </c>
      <c r="F627" s="1" t="s">
        <v>18</v>
      </c>
      <c r="G627" s="1" t="s">
        <v>19</v>
      </c>
      <c r="H627" s="1" t="s">
        <v>7697</v>
      </c>
      <c r="I627" s="1" t="s">
        <v>7698</v>
      </c>
      <c r="J627" s="1" t="s">
        <v>7699</v>
      </c>
      <c r="K627" s="1" t="s">
        <v>7700</v>
      </c>
      <c r="L627" s="1">
        <v>-7.0</v>
      </c>
      <c r="M627" s="1">
        <v>0.0071</v>
      </c>
      <c r="N627" s="1">
        <v>13.656716666666666</v>
      </c>
      <c r="O627" s="1" t="s">
        <v>24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1" t="s">
        <v>44</v>
      </c>
      <c r="B628" s="1" t="s">
        <v>16</v>
      </c>
      <c r="C628" s="1">
        <v>329.0</v>
      </c>
      <c r="D628" s="1">
        <v>0.0</v>
      </c>
      <c r="E628" s="1" t="s">
        <v>45</v>
      </c>
      <c r="F628" s="1" t="s">
        <v>27</v>
      </c>
      <c r="G628" s="1" t="s">
        <v>19</v>
      </c>
      <c r="H628" s="1" t="s">
        <v>7701</v>
      </c>
      <c r="I628" s="1" t="s">
        <v>7702</v>
      </c>
      <c r="J628" s="1" t="s">
        <v>7702</v>
      </c>
      <c r="K628" s="2"/>
      <c r="L628" s="1">
        <v>-10.0</v>
      </c>
      <c r="M628" s="1"/>
      <c r="N628" s="1">
        <v>4.539833333333333</v>
      </c>
      <c r="O628" s="1" t="s">
        <v>6168</v>
      </c>
      <c r="P628" s="2"/>
      <c r="Q628" s="2"/>
      <c r="S628" s="2"/>
      <c r="T628" s="2"/>
      <c r="U628" s="2"/>
      <c r="V628" s="2"/>
      <c r="W628" s="2"/>
      <c r="X628" s="2"/>
      <c r="Y628" s="2"/>
      <c r="Z628" s="2"/>
      <c r="AB628" s="2"/>
      <c r="AC628" s="2"/>
      <c r="AD628" s="2"/>
      <c r="AE628" s="2"/>
    </row>
    <row r="629">
      <c r="A629" s="1" t="s">
        <v>44</v>
      </c>
      <c r="B629" s="1" t="s">
        <v>16</v>
      </c>
      <c r="C629" s="3">
        <v>528.0</v>
      </c>
      <c r="D629" s="1">
        <v>0.0</v>
      </c>
      <c r="E629" s="1" t="s">
        <v>45</v>
      </c>
      <c r="F629" s="1" t="s">
        <v>27</v>
      </c>
      <c r="G629" s="1" t="s">
        <v>19</v>
      </c>
      <c r="H629" s="1" t="s">
        <v>7703</v>
      </c>
      <c r="I629" s="1" t="s">
        <v>7704</v>
      </c>
      <c r="J629" s="1" t="s">
        <v>7704</v>
      </c>
      <c r="K629" s="2"/>
      <c r="L629" s="1">
        <v>-14.0</v>
      </c>
      <c r="M629" s="1"/>
      <c r="N629" s="1">
        <v>8.15845</v>
      </c>
      <c r="O629" s="1" t="s">
        <v>6168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1" t="s">
        <v>25</v>
      </c>
      <c r="B630" s="1" t="s">
        <v>16</v>
      </c>
      <c r="C630" s="1">
        <v>329.0</v>
      </c>
      <c r="D630" s="1">
        <v>0.0</v>
      </c>
      <c r="E630" s="2"/>
      <c r="F630" s="1" t="s">
        <v>27</v>
      </c>
      <c r="G630" s="1" t="s">
        <v>35</v>
      </c>
      <c r="H630" s="1" t="s">
        <v>7705</v>
      </c>
      <c r="I630" s="1" t="s">
        <v>7706</v>
      </c>
      <c r="J630" s="1" t="s">
        <v>7706</v>
      </c>
      <c r="K630" s="2"/>
      <c r="L630" s="1">
        <v>-6.0</v>
      </c>
      <c r="M630" s="1"/>
      <c r="N630" s="1">
        <v>8.097033333333334</v>
      </c>
      <c r="O630" s="1" t="s">
        <v>6168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1" t="s">
        <v>44</v>
      </c>
      <c r="B631" s="1" t="s">
        <v>16</v>
      </c>
      <c r="C631" s="1">
        <v>329.0</v>
      </c>
      <c r="D631" s="1">
        <v>0.0</v>
      </c>
      <c r="E631" s="1" t="s">
        <v>45</v>
      </c>
      <c r="F631" s="1" t="s">
        <v>27</v>
      </c>
      <c r="G631" s="1" t="s">
        <v>19</v>
      </c>
      <c r="H631" s="1" t="s">
        <v>7707</v>
      </c>
      <c r="I631" s="1" t="s">
        <v>7708</v>
      </c>
      <c r="J631" s="1" t="s">
        <v>7708</v>
      </c>
      <c r="K631" s="2"/>
      <c r="L631" s="1">
        <v>-2.0</v>
      </c>
      <c r="M631" s="1"/>
      <c r="N631" s="1">
        <v>12.214233333333333</v>
      </c>
      <c r="O631" s="1" t="s">
        <v>6168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1" t="s">
        <v>25</v>
      </c>
      <c r="B632" s="1" t="s">
        <v>16</v>
      </c>
      <c r="C632" s="1">
        <v>329.0</v>
      </c>
      <c r="D632" s="1">
        <v>0.0</v>
      </c>
      <c r="E632" s="2"/>
      <c r="F632" s="1" t="s">
        <v>27</v>
      </c>
      <c r="G632" s="1" t="s">
        <v>19</v>
      </c>
      <c r="H632" s="1" t="s">
        <v>7709</v>
      </c>
      <c r="I632" s="1" t="s">
        <v>7710</v>
      </c>
      <c r="J632" s="1" t="s">
        <v>7710</v>
      </c>
      <c r="K632" s="2"/>
      <c r="L632" s="1">
        <v>-5.0</v>
      </c>
      <c r="M632" s="1"/>
      <c r="N632" s="1">
        <v>9.42795</v>
      </c>
      <c r="O632" s="1" t="s">
        <v>6168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1" t="s">
        <v>44</v>
      </c>
      <c r="B633" s="1" t="s">
        <v>16</v>
      </c>
      <c r="C633" s="1">
        <v>379.0</v>
      </c>
      <c r="D633" s="1">
        <v>0.0</v>
      </c>
      <c r="E633" s="1" t="s">
        <v>45</v>
      </c>
      <c r="F633" s="1" t="s">
        <v>27</v>
      </c>
      <c r="G633" s="1" t="s">
        <v>19</v>
      </c>
      <c r="H633" s="1" t="s">
        <v>7711</v>
      </c>
      <c r="I633" s="1" t="s">
        <v>7712</v>
      </c>
      <c r="J633" s="1" t="s">
        <v>7712</v>
      </c>
      <c r="K633" s="2"/>
      <c r="L633" s="1">
        <v>-4.0</v>
      </c>
      <c r="M633" s="1"/>
      <c r="N633" s="1">
        <v>10.022116666666667</v>
      </c>
      <c r="O633" s="1" t="s">
        <v>6168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1" t="s">
        <v>44</v>
      </c>
      <c r="B634" s="1" t="s">
        <v>16</v>
      </c>
      <c r="C634" s="1">
        <v>329.0</v>
      </c>
      <c r="D634" s="1">
        <v>0.0</v>
      </c>
      <c r="E634" s="1" t="s">
        <v>45</v>
      </c>
      <c r="F634" s="1" t="s">
        <v>27</v>
      </c>
      <c r="G634" s="1" t="s">
        <v>19</v>
      </c>
      <c r="H634" s="1" t="s">
        <v>7713</v>
      </c>
      <c r="I634" s="1" t="s">
        <v>7714</v>
      </c>
      <c r="J634" s="1" t="s">
        <v>7715</v>
      </c>
      <c r="K634" s="2"/>
      <c r="L634" s="1">
        <v>-6.0</v>
      </c>
      <c r="M634" s="1"/>
      <c r="N634" s="1">
        <v>8.182</v>
      </c>
      <c r="O634" s="1" t="s">
        <v>6168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1" t="s">
        <v>44</v>
      </c>
      <c r="B635" s="1" t="s">
        <v>16</v>
      </c>
      <c r="C635" s="1">
        <v>344.0</v>
      </c>
      <c r="D635" s="1">
        <v>0.0</v>
      </c>
      <c r="E635" s="1" t="s">
        <v>45</v>
      </c>
      <c r="F635" s="1" t="s">
        <v>27</v>
      </c>
      <c r="G635" s="1" t="s">
        <v>19</v>
      </c>
      <c r="H635" s="1" t="s">
        <v>7716</v>
      </c>
      <c r="I635" s="1" t="s">
        <v>7717</v>
      </c>
      <c r="J635" s="1" t="s">
        <v>7717</v>
      </c>
      <c r="K635" s="2"/>
      <c r="L635" s="1">
        <v>-14.0</v>
      </c>
      <c r="M635" s="1"/>
      <c r="N635" s="1">
        <v>7.005066666666667</v>
      </c>
      <c r="O635" s="1" t="s">
        <v>6168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1" t="s">
        <v>55</v>
      </c>
      <c r="B636" s="1" t="s">
        <v>16</v>
      </c>
      <c r="C636" s="3">
        <v>376.0</v>
      </c>
      <c r="D636" s="1">
        <v>0.0</v>
      </c>
      <c r="E636" s="1" t="s">
        <v>118</v>
      </c>
      <c r="F636" s="1" t="s">
        <v>27</v>
      </c>
      <c r="G636" s="1" t="s">
        <v>19</v>
      </c>
      <c r="H636" s="1" t="s">
        <v>7718</v>
      </c>
      <c r="I636" s="1" t="s">
        <v>7719</v>
      </c>
      <c r="J636" s="1" t="s">
        <v>7719</v>
      </c>
      <c r="K636" s="2"/>
      <c r="L636" s="1">
        <v>-7.0</v>
      </c>
      <c r="M636" s="1"/>
      <c r="N636" s="1">
        <v>7.489683333333334</v>
      </c>
      <c r="O636" s="1" t="s">
        <v>6168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1" t="s">
        <v>44</v>
      </c>
      <c r="B637" s="1" t="s">
        <v>16</v>
      </c>
      <c r="C637" s="1">
        <v>585.0</v>
      </c>
      <c r="D637" s="1">
        <v>0.0</v>
      </c>
      <c r="E637" s="1" t="s">
        <v>45</v>
      </c>
      <c r="F637" s="1" t="s">
        <v>27</v>
      </c>
      <c r="G637" s="1" t="s">
        <v>19</v>
      </c>
      <c r="H637" s="1" t="s">
        <v>7720</v>
      </c>
      <c r="I637" s="1" t="s">
        <v>7721</v>
      </c>
      <c r="J637" s="1" t="s">
        <v>7721</v>
      </c>
      <c r="K637" s="2"/>
      <c r="L637" s="1">
        <v>-6.0</v>
      </c>
      <c r="M637" s="1"/>
      <c r="N637" s="1">
        <v>8.518966666666667</v>
      </c>
      <c r="O637" s="1" t="s">
        <v>6168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1" t="s">
        <v>38</v>
      </c>
      <c r="B638" s="1" t="s">
        <v>16</v>
      </c>
      <c r="C638" s="1">
        <v>129.5</v>
      </c>
      <c r="D638" s="1">
        <v>129.5</v>
      </c>
      <c r="E638" s="2"/>
      <c r="F638" s="1" t="s">
        <v>39</v>
      </c>
      <c r="G638" s="1" t="s">
        <v>35</v>
      </c>
      <c r="H638" s="1" t="s">
        <v>7722</v>
      </c>
      <c r="I638" s="1" t="s">
        <v>7723</v>
      </c>
      <c r="J638" s="1" t="s">
        <v>7723</v>
      </c>
      <c r="K638" s="2"/>
      <c r="L638" s="1">
        <v>1.0</v>
      </c>
      <c r="M638" s="1"/>
      <c r="N638" s="1">
        <v>6.8802</v>
      </c>
      <c r="O638" s="1" t="s">
        <v>43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1" t="s">
        <v>25</v>
      </c>
      <c r="B639" s="1" t="s">
        <v>16</v>
      </c>
      <c r="C639" s="1">
        <v>319.0</v>
      </c>
      <c r="D639" s="1">
        <v>0.0</v>
      </c>
      <c r="E639" s="2"/>
      <c r="F639" s="1" t="s">
        <v>27</v>
      </c>
      <c r="G639" s="1" t="s">
        <v>19</v>
      </c>
      <c r="H639" s="1" t="s">
        <v>7724</v>
      </c>
      <c r="I639" s="1" t="s">
        <v>7725</v>
      </c>
      <c r="J639" s="1" t="s">
        <v>7725</v>
      </c>
      <c r="K639" s="2"/>
      <c r="L639" s="1">
        <v>-10.0</v>
      </c>
      <c r="M639" s="1"/>
      <c r="N639" s="1">
        <v>4.859283333333333</v>
      </c>
      <c r="O639" s="1" t="s">
        <v>6168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1" t="s">
        <v>25</v>
      </c>
      <c r="B640" s="1" t="s">
        <v>16</v>
      </c>
      <c r="C640" s="1">
        <v>528.0</v>
      </c>
      <c r="D640" s="1">
        <v>0.0</v>
      </c>
      <c r="E640" s="2"/>
      <c r="F640" s="1" t="s">
        <v>27</v>
      </c>
      <c r="G640" s="1" t="s">
        <v>19</v>
      </c>
      <c r="H640" s="1" t="s">
        <v>7726</v>
      </c>
      <c r="I640" s="1" t="s">
        <v>7727</v>
      </c>
      <c r="J640" s="1" t="s">
        <v>7727</v>
      </c>
      <c r="K640" s="2"/>
      <c r="L640" s="1">
        <v>-6.0</v>
      </c>
      <c r="M640" s="1"/>
      <c r="N640" s="1">
        <v>8.424533333333333</v>
      </c>
      <c r="O640" s="1" t="s">
        <v>6168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1" t="s">
        <v>15</v>
      </c>
      <c r="B641" s="1" t="s">
        <v>16</v>
      </c>
      <c r="C641" s="1">
        <v>245.0</v>
      </c>
      <c r="D641" s="1">
        <v>61.0</v>
      </c>
      <c r="E641" s="2"/>
      <c r="F641" s="1" t="s">
        <v>39</v>
      </c>
      <c r="G641" s="1" t="s">
        <v>35</v>
      </c>
      <c r="H641" s="1" t="s">
        <v>7728</v>
      </c>
      <c r="I641" s="1" t="s">
        <v>7729</v>
      </c>
      <c r="J641" s="1" t="s">
        <v>7729</v>
      </c>
      <c r="K641" s="2"/>
      <c r="L641" s="1">
        <v>-9.0</v>
      </c>
      <c r="M641" s="1"/>
      <c r="N641" s="1">
        <v>10.270133333333334</v>
      </c>
      <c r="O641" s="1" t="s">
        <v>24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1" t="s">
        <v>25</v>
      </c>
      <c r="B642" s="1" t="s">
        <v>16</v>
      </c>
      <c r="C642" s="1">
        <v>573.0</v>
      </c>
      <c r="D642" s="1">
        <v>0.0</v>
      </c>
      <c r="E642" s="2"/>
      <c r="F642" s="1" t="s">
        <v>27</v>
      </c>
      <c r="G642" s="1" t="s">
        <v>35</v>
      </c>
      <c r="H642" s="1" t="s">
        <v>7730</v>
      </c>
      <c r="I642" s="1" t="s">
        <v>7731</v>
      </c>
      <c r="J642" s="1" t="s">
        <v>7731</v>
      </c>
      <c r="K642" s="2"/>
      <c r="L642" s="1">
        <v>-5.0</v>
      </c>
      <c r="M642" s="1"/>
      <c r="N642" s="1">
        <v>9.84985</v>
      </c>
      <c r="O642" s="1" t="s">
        <v>6168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1" t="s">
        <v>38</v>
      </c>
      <c r="B643" s="1" t="s">
        <v>16</v>
      </c>
      <c r="C643" s="1">
        <v>55.0</v>
      </c>
      <c r="D643" s="1">
        <v>0.0</v>
      </c>
      <c r="E643" s="2"/>
      <c r="F643" s="1" t="s">
        <v>39</v>
      </c>
      <c r="G643" s="1" t="s">
        <v>35</v>
      </c>
      <c r="H643" s="1" t="s">
        <v>7732</v>
      </c>
      <c r="I643" s="1" t="s">
        <v>7733</v>
      </c>
      <c r="J643" s="1" t="s">
        <v>7733</v>
      </c>
      <c r="K643" s="2"/>
      <c r="L643" s="1">
        <v>-4.0</v>
      </c>
      <c r="M643" s="1"/>
      <c r="N643" s="1">
        <v>0.057866666666666663</v>
      </c>
      <c r="O643" s="1" t="s">
        <v>43</v>
      </c>
      <c r="P643" s="2"/>
      <c r="Q643" s="2"/>
      <c r="S643" s="2"/>
      <c r="T643" s="2"/>
      <c r="U643" s="2"/>
      <c r="V643" s="2"/>
      <c r="W643" s="2"/>
      <c r="X643" s="2"/>
      <c r="Y643" s="2"/>
      <c r="Z643" s="2"/>
      <c r="AB643" s="2"/>
      <c r="AC643" s="2"/>
      <c r="AD643" s="2"/>
      <c r="AE643" s="2"/>
    </row>
    <row r="644">
      <c r="A644" s="1" t="s">
        <v>25</v>
      </c>
      <c r="B644" s="1" t="s">
        <v>16</v>
      </c>
      <c r="C644" s="1">
        <v>289.0</v>
      </c>
      <c r="D644" s="1">
        <v>0.0</v>
      </c>
      <c r="E644" s="2"/>
      <c r="F644" s="1" t="s">
        <v>27</v>
      </c>
      <c r="G644" s="1" t="s">
        <v>19</v>
      </c>
      <c r="H644" s="1" t="s">
        <v>7734</v>
      </c>
      <c r="I644" s="1" t="s">
        <v>7735</v>
      </c>
      <c r="J644" s="1" t="s">
        <v>7735</v>
      </c>
      <c r="K644" s="2"/>
      <c r="L644" s="1">
        <v>-7.0</v>
      </c>
      <c r="M644" s="1"/>
      <c r="N644" s="1">
        <v>7.502366666666667</v>
      </c>
      <c r="O644" s="1" t="s">
        <v>6168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1" t="s">
        <v>44</v>
      </c>
      <c r="B645" s="1" t="s">
        <v>16</v>
      </c>
      <c r="C645" s="1">
        <v>321.0</v>
      </c>
      <c r="D645" s="1">
        <v>0.0</v>
      </c>
      <c r="E645" s="1" t="s">
        <v>45</v>
      </c>
      <c r="F645" s="1" t="s">
        <v>27</v>
      </c>
      <c r="G645" s="1" t="s">
        <v>19</v>
      </c>
      <c r="H645" s="1" t="s">
        <v>7736</v>
      </c>
      <c r="I645" s="1" t="s">
        <v>7737</v>
      </c>
      <c r="J645" s="1" t="s">
        <v>7737</v>
      </c>
      <c r="K645" s="2"/>
      <c r="L645" s="1">
        <v>-8.0</v>
      </c>
      <c r="M645" s="1"/>
      <c r="N645" s="1">
        <v>6.520833333333333</v>
      </c>
      <c r="O645" s="1" t="s">
        <v>6168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1" t="s">
        <v>15</v>
      </c>
      <c r="B646" s="1" t="s">
        <v>16</v>
      </c>
      <c r="C646" s="1">
        <v>309.0</v>
      </c>
      <c r="D646" s="1">
        <v>0.0</v>
      </c>
      <c r="E646" s="1" t="s">
        <v>45</v>
      </c>
      <c r="F646" s="1" t="s">
        <v>18</v>
      </c>
      <c r="G646" s="1" t="s">
        <v>35</v>
      </c>
      <c r="H646" s="1" t="s">
        <v>7738</v>
      </c>
      <c r="I646" s="1" t="s">
        <v>7739</v>
      </c>
      <c r="J646" s="1" t="s">
        <v>7740</v>
      </c>
      <c r="K646" s="1" t="s">
        <v>7741</v>
      </c>
      <c r="L646" s="1">
        <v>7.0</v>
      </c>
      <c r="M646" s="1">
        <v>0.9776</v>
      </c>
      <c r="N646" s="1">
        <v>6.8402</v>
      </c>
      <c r="O646" s="1" t="s">
        <v>24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1" t="s">
        <v>25</v>
      </c>
      <c r="B647" s="1" t="s">
        <v>16</v>
      </c>
      <c r="C647" s="1">
        <v>321.0</v>
      </c>
      <c r="D647" s="1">
        <v>0.0</v>
      </c>
      <c r="E647" s="2"/>
      <c r="F647" s="1" t="s">
        <v>27</v>
      </c>
      <c r="G647" s="1" t="s">
        <v>19</v>
      </c>
      <c r="H647" s="1" t="s">
        <v>7742</v>
      </c>
      <c r="I647" s="1" t="s">
        <v>7743</v>
      </c>
      <c r="J647" s="1" t="s">
        <v>7743</v>
      </c>
      <c r="K647" s="2"/>
      <c r="L647" s="1">
        <v>-1.0</v>
      </c>
      <c r="M647" s="1"/>
      <c r="N647" s="1">
        <v>13.58585</v>
      </c>
      <c r="O647" s="1" t="s">
        <v>6168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1" t="s">
        <v>15</v>
      </c>
      <c r="B648" s="1" t="s">
        <v>16</v>
      </c>
      <c r="C648" s="1">
        <v>309.0</v>
      </c>
      <c r="D648" s="1">
        <v>0.0</v>
      </c>
      <c r="E648" s="1" t="s">
        <v>6172</v>
      </c>
      <c r="F648" s="1" t="s">
        <v>18</v>
      </c>
      <c r="G648" s="1" t="s">
        <v>19</v>
      </c>
      <c r="H648" s="1" t="s">
        <v>7744</v>
      </c>
      <c r="I648" s="1" t="s">
        <v>7745</v>
      </c>
      <c r="J648" s="1" t="s">
        <v>7746</v>
      </c>
      <c r="K648" s="1" t="s">
        <v>7747</v>
      </c>
      <c r="L648" s="1">
        <v>-3.0</v>
      </c>
      <c r="M648" s="1">
        <v>0.00245</v>
      </c>
      <c r="N648" s="1">
        <v>17.18675</v>
      </c>
      <c r="O648" s="1" t="s">
        <v>24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1" t="s">
        <v>15</v>
      </c>
      <c r="B649" s="1" t="s">
        <v>16</v>
      </c>
      <c r="C649" s="1">
        <v>525.0</v>
      </c>
      <c r="D649" s="1">
        <v>0.0</v>
      </c>
      <c r="E649" s="1" t="s">
        <v>6172</v>
      </c>
      <c r="F649" s="1" t="s">
        <v>18</v>
      </c>
      <c r="G649" s="1" t="s">
        <v>19</v>
      </c>
      <c r="H649" s="1" t="s">
        <v>7748</v>
      </c>
      <c r="I649" s="1" t="s">
        <v>7749</v>
      </c>
      <c r="J649" s="1" t="s">
        <v>7750</v>
      </c>
      <c r="K649" s="1" t="s">
        <v>7751</v>
      </c>
      <c r="L649" s="1">
        <v>-6.0</v>
      </c>
      <c r="M649" s="1">
        <v>0.0071</v>
      </c>
      <c r="N649" s="1">
        <v>20.646933333333333</v>
      </c>
      <c r="O649" s="1" t="s">
        <v>24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1" t="s">
        <v>25</v>
      </c>
      <c r="B650" s="1" t="s">
        <v>16</v>
      </c>
      <c r="C650" s="1">
        <v>524.0</v>
      </c>
      <c r="D650" s="1">
        <v>0.0</v>
      </c>
      <c r="E650" s="2"/>
      <c r="F650" s="1" t="s">
        <v>27</v>
      </c>
      <c r="G650" s="1" t="s">
        <v>19</v>
      </c>
      <c r="H650" s="1" t="s">
        <v>7752</v>
      </c>
      <c r="I650" s="1" t="s">
        <v>7753</v>
      </c>
      <c r="J650" s="1" t="s">
        <v>7753</v>
      </c>
      <c r="K650" s="2"/>
      <c r="L650" s="1">
        <v>-6.0</v>
      </c>
      <c r="M650" s="1"/>
      <c r="N650" s="1">
        <v>8.0602</v>
      </c>
      <c r="O650" s="1" t="s">
        <v>6168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1" t="s">
        <v>15</v>
      </c>
      <c r="B651" s="1" t="s">
        <v>16</v>
      </c>
      <c r="C651" s="1">
        <v>297.0</v>
      </c>
      <c r="D651" s="1">
        <v>0.0</v>
      </c>
      <c r="E651" s="1" t="s">
        <v>6172</v>
      </c>
      <c r="F651" s="1" t="s">
        <v>18</v>
      </c>
      <c r="G651" s="1" t="s">
        <v>19</v>
      </c>
      <c r="H651" s="1" t="s">
        <v>7754</v>
      </c>
      <c r="I651" s="1" t="s">
        <v>7755</v>
      </c>
      <c r="J651" s="1" t="s">
        <v>7756</v>
      </c>
      <c r="K651" s="1" t="s">
        <v>7757</v>
      </c>
      <c r="L651" s="1">
        <v>0.0</v>
      </c>
      <c r="M651" s="1">
        <v>0.002616666666666667</v>
      </c>
      <c r="N651" s="1">
        <v>19.19045</v>
      </c>
      <c r="O651" s="1" t="s">
        <v>24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1" t="s">
        <v>44</v>
      </c>
      <c r="B652" s="1" t="s">
        <v>16</v>
      </c>
      <c r="C652" s="1">
        <v>264.0</v>
      </c>
      <c r="D652" s="1">
        <v>0.0</v>
      </c>
      <c r="E652" s="1" t="s">
        <v>45</v>
      </c>
      <c r="F652" s="1" t="s">
        <v>27</v>
      </c>
      <c r="G652" s="1" t="s">
        <v>19</v>
      </c>
      <c r="H652" s="1" t="s">
        <v>7758</v>
      </c>
      <c r="I652" s="1" t="s">
        <v>7759</v>
      </c>
      <c r="J652" s="1" t="s">
        <v>7759</v>
      </c>
      <c r="K652" s="2"/>
      <c r="L652" s="1">
        <v>-4.0</v>
      </c>
      <c r="M652" s="1"/>
      <c r="N652" s="1">
        <v>10.650466666666667</v>
      </c>
      <c r="O652" s="1" t="s">
        <v>6168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1" t="s">
        <v>25</v>
      </c>
      <c r="B653" s="1" t="s">
        <v>16</v>
      </c>
      <c r="C653" s="1">
        <v>394.0</v>
      </c>
      <c r="D653" s="1">
        <v>0.0</v>
      </c>
      <c r="E653" s="2"/>
      <c r="F653" s="1" t="s">
        <v>27</v>
      </c>
      <c r="G653" s="1" t="s">
        <v>19</v>
      </c>
      <c r="H653" s="1" t="s">
        <v>7760</v>
      </c>
      <c r="I653" s="1" t="s">
        <v>7761</v>
      </c>
      <c r="J653" s="1" t="s">
        <v>7761</v>
      </c>
      <c r="K653" s="2"/>
      <c r="L653" s="1">
        <v>-4.0</v>
      </c>
      <c r="M653" s="1"/>
      <c r="N653" s="1">
        <v>10.754283333333333</v>
      </c>
      <c r="O653" s="1" t="s">
        <v>6168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1" t="s">
        <v>25</v>
      </c>
      <c r="B654" s="1" t="s">
        <v>16</v>
      </c>
      <c r="C654" s="1">
        <v>436.0</v>
      </c>
      <c r="D654" s="1">
        <v>0.0</v>
      </c>
      <c r="E654" s="2"/>
      <c r="F654" s="1" t="s">
        <v>27</v>
      </c>
      <c r="G654" s="1" t="s">
        <v>19</v>
      </c>
      <c r="H654" s="1" t="s">
        <v>7762</v>
      </c>
      <c r="I654" s="1" t="s">
        <v>7763</v>
      </c>
      <c r="J654" s="1" t="s">
        <v>7763</v>
      </c>
      <c r="K654" s="2"/>
      <c r="L654" s="1">
        <v>1.0</v>
      </c>
      <c r="M654" s="1"/>
      <c r="N654" s="1">
        <v>16.5083</v>
      </c>
      <c r="O654" s="1" t="s">
        <v>6168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1" t="s">
        <v>15</v>
      </c>
      <c r="B655" s="1" t="s">
        <v>16</v>
      </c>
      <c r="C655" s="1">
        <v>306.0</v>
      </c>
      <c r="D655" s="1">
        <v>0.0</v>
      </c>
      <c r="E655" s="1" t="s">
        <v>6172</v>
      </c>
      <c r="F655" s="1" t="s">
        <v>18</v>
      </c>
      <c r="G655" s="1" t="s">
        <v>35</v>
      </c>
      <c r="H655" s="1" t="s">
        <v>7764</v>
      </c>
      <c r="I655" s="1" t="s">
        <v>7765</v>
      </c>
      <c r="J655" s="1" t="s">
        <v>7766</v>
      </c>
      <c r="K655" s="1" t="s">
        <v>7767</v>
      </c>
      <c r="L655" s="1">
        <v>-9.0</v>
      </c>
      <c r="M655" s="1">
        <v>0.0024833333333333335</v>
      </c>
      <c r="N655" s="1">
        <v>15.146583333333334</v>
      </c>
      <c r="O655" s="1" t="s">
        <v>24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1" t="s">
        <v>44</v>
      </c>
      <c r="B656" s="1" t="s">
        <v>16</v>
      </c>
      <c r="C656" s="1">
        <v>346.0</v>
      </c>
      <c r="D656" s="1">
        <v>0.0</v>
      </c>
      <c r="E656" s="1" t="s">
        <v>45</v>
      </c>
      <c r="F656" s="1" t="s">
        <v>27</v>
      </c>
      <c r="G656" s="1" t="s">
        <v>19</v>
      </c>
      <c r="H656" s="1" t="s">
        <v>7768</v>
      </c>
      <c r="I656" s="1" t="s">
        <v>7769</v>
      </c>
      <c r="J656" s="1" t="s">
        <v>7769</v>
      </c>
      <c r="K656" s="2"/>
      <c r="L656" s="1">
        <v>-6.0</v>
      </c>
      <c r="M656" s="1"/>
      <c r="N656" s="1">
        <v>8.3318</v>
      </c>
      <c r="O656" s="1" t="s">
        <v>6168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1" t="s">
        <v>15</v>
      </c>
      <c r="B657" s="1" t="s">
        <v>16</v>
      </c>
      <c r="C657" s="1">
        <v>612.0</v>
      </c>
      <c r="D657" s="1">
        <v>0.0</v>
      </c>
      <c r="E657" s="1" t="s">
        <v>6172</v>
      </c>
      <c r="F657" s="1" t="s">
        <v>18</v>
      </c>
      <c r="G657" s="1" t="s">
        <v>19</v>
      </c>
      <c r="H657" s="1" t="s">
        <v>7770</v>
      </c>
      <c r="I657" s="1" t="s">
        <v>7771</v>
      </c>
      <c r="J657" s="1" t="s">
        <v>7772</v>
      </c>
      <c r="K657" s="1" t="s">
        <v>7773</v>
      </c>
      <c r="L657" s="1">
        <v>-16.0</v>
      </c>
      <c r="M657" s="1">
        <v>0.0023</v>
      </c>
      <c r="N657" s="1">
        <v>4.261066666666666</v>
      </c>
      <c r="O657" s="1" t="s">
        <v>24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1" t="s">
        <v>15</v>
      </c>
      <c r="B658" s="1" t="s">
        <v>16</v>
      </c>
      <c r="C658" s="1">
        <v>394.0</v>
      </c>
      <c r="D658" s="1">
        <v>48.0</v>
      </c>
      <c r="E658" s="2"/>
      <c r="F658" s="1" t="s">
        <v>39</v>
      </c>
      <c r="G658" s="1" t="s">
        <v>35</v>
      </c>
      <c r="H658" s="1" t="s">
        <v>7774</v>
      </c>
      <c r="I658" s="1" t="s">
        <v>7775</v>
      </c>
      <c r="J658" s="1" t="s">
        <v>7775</v>
      </c>
      <c r="K658" s="2"/>
      <c r="L658" s="1">
        <v>-6.0</v>
      </c>
      <c r="M658" s="1"/>
      <c r="N658" s="1">
        <v>12.919883333333333</v>
      </c>
      <c r="O658" s="1" t="s">
        <v>24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1" t="s">
        <v>25</v>
      </c>
      <c r="B659" s="1" t="s">
        <v>16</v>
      </c>
      <c r="C659" s="1">
        <v>781.0</v>
      </c>
      <c r="D659" s="1">
        <v>0.0</v>
      </c>
      <c r="E659" s="2"/>
      <c r="F659" s="1" t="s">
        <v>27</v>
      </c>
      <c r="G659" s="1" t="s">
        <v>19</v>
      </c>
      <c r="H659" s="1" t="s">
        <v>7776</v>
      </c>
      <c r="I659" s="1" t="s">
        <v>7777</v>
      </c>
      <c r="J659" s="1" t="s">
        <v>7777</v>
      </c>
      <c r="K659" s="2"/>
      <c r="L659" s="1">
        <v>0.0</v>
      </c>
      <c r="M659" s="1"/>
      <c r="N659" s="1">
        <v>15.715233333333334</v>
      </c>
      <c r="O659" s="1" t="s">
        <v>6168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1" t="s">
        <v>44</v>
      </c>
      <c r="B660" s="1" t="s">
        <v>16</v>
      </c>
      <c r="C660" s="1">
        <v>563.0</v>
      </c>
      <c r="D660" s="1">
        <v>0.0</v>
      </c>
      <c r="E660" s="1" t="s">
        <v>45</v>
      </c>
      <c r="F660" s="1" t="s">
        <v>27</v>
      </c>
      <c r="G660" s="1" t="s">
        <v>19</v>
      </c>
      <c r="H660" s="1" t="s">
        <v>7778</v>
      </c>
      <c r="I660" s="1" t="s">
        <v>7779</v>
      </c>
      <c r="J660" s="1" t="s">
        <v>7779</v>
      </c>
      <c r="K660" s="2"/>
      <c r="L660" s="1">
        <v>-1.0</v>
      </c>
      <c r="M660" s="1"/>
      <c r="N660" s="1">
        <v>13.01505</v>
      </c>
      <c r="O660" s="1" t="s">
        <v>6168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1" t="s">
        <v>38</v>
      </c>
      <c r="B661" s="1" t="s">
        <v>16</v>
      </c>
      <c r="C661" s="1">
        <v>55.0</v>
      </c>
      <c r="D661" s="1">
        <v>0.0</v>
      </c>
      <c r="E661" s="2"/>
      <c r="F661" s="1" t="s">
        <v>39</v>
      </c>
      <c r="G661" s="1" t="s">
        <v>35</v>
      </c>
      <c r="H661" s="1" t="s">
        <v>7780</v>
      </c>
      <c r="I661" s="1" t="s">
        <v>7781</v>
      </c>
      <c r="J661" s="1" t="s">
        <v>7781</v>
      </c>
      <c r="K661" s="2"/>
      <c r="L661" s="1">
        <v>-4.0</v>
      </c>
      <c r="M661" s="1"/>
      <c r="N661" s="1">
        <v>0.7581</v>
      </c>
      <c r="O661" s="1" t="s">
        <v>43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1" t="s">
        <v>25</v>
      </c>
      <c r="B662" s="1" t="s">
        <v>16</v>
      </c>
      <c r="C662" s="1">
        <v>434.0</v>
      </c>
      <c r="D662" s="1">
        <v>0.0</v>
      </c>
      <c r="E662" s="2"/>
      <c r="F662" s="1" t="s">
        <v>27</v>
      </c>
      <c r="G662" s="1" t="s">
        <v>19</v>
      </c>
      <c r="H662" s="1" t="s">
        <v>7782</v>
      </c>
      <c r="I662" s="1" t="s">
        <v>7783</v>
      </c>
      <c r="J662" s="1" t="s">
        <v>7783</v>
      </c>
      <c r="K662" s="2"/>
      <c r="L662" s="1">
        <v>-2.0</v>
      </c>
      <c r="M662" s="1"/>
      <c r="N662" s="1">
        <v>12.692866666666667</v>
      </c>
      <c r="O662" s="1" t="s">
        <v>6168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1" t="s">
        <v>25</v>
      </c>
      <c r="B663" s="1" t="s">
        <v>16</v>
      </c>
      <c r="C663" s="1">
        <v>329.0</v>
      </c>
      <c r="D663" s="1">
        <v>0.0</v>
      </c>
      <c r="E663" s="2"/>
      <c r="F663" s="1" t="s">
        <v>27</v>
      </c>
      <c r="G663" s="1" t="s">
        <v>19</v>
      </c>
      <c r="H663" s="1" t="s">
        <v>7784</v>
      </c>
      <c r="I663" s="1" t="s">
        <v>7785</v>
      </c>
      <c r="J663" s="1" t="s">
        <v>7785</v>
      </c>
      <c r="K663" s="2"/>
      <c r="L663" s="1">
        <v>-5.0</v>
      </c>
      <c r="M663" s="1"/>
      <c r="N663" s="1">
        <v>9.979466666666667</v>
      </c>
      <c r="O663" s="1" t="s">
        <v>6168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1" t="s">
        <v>38</v>
      </c>
      <c r="B664" s="1" t="s">
        <v>16</v>
      </c>
      <c r="C664" s="1">
        <v>498.0</v>
      </c>
      <c r="D664" s="1">
        <v>0.0</v>
      </c>
      <c r="E664" s="2"/>
      <c r="F664" s="1" t="s">
        <v>39</v>
      </c>
      <c r="G664" s="1" t="s">
        <v>35</v>
      </c>
      <c r="H664" s="1" t="s">
        <v>7786</v>
      </c>
      <c r="I664" s="1" t="s">
        <v>7787</v>
      </c>
      <c r="J664" s="1" t="s">
        <v>7787</v>
      </c>
      <c r="K664" s="2"/>
      <c r="L664" s="1">
        <v>0.0</v>
      </c>
      <c r="M664" s="1"/>
      <c r="N664" s="1">
        <v>4.99935</v>
      </c>
      <c r="O664" s="1" t="s">
        <v>43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1" t="s">
        <v>15</v>
      </c>
      <c r="B665" s="1" t="s">
        <v>16</v>
      </c>
      <c r="C665" s="1">
        <v>306.0</v>
      </c>
      <c r="D665" s="1">
        <v>0.0</v>
      </c>
      <c r="E665" s="1" t="s">
        <v>6172</v>
      </c>
      <c r="F665" s="1" t="s">
        <v>18</v>
      </c>
      <c r="G665" s="1" t="s">
        <v>19</v>
      </c>
      <c r="H665" s="1" t="s">
        <v>7788</v>
      </c>
      <c r="I665" s="1" t="s">
        <v>7789</v>
      </c>
      <c r="J665" s="1" t="s">
        <v>7790</v>
      </c>
      <c r="K665" s="1" t="s">
        <v>7791</v>
      </c>
      <c r="L665" s="1">
        <v>-11.0</v>
      </c>
      <c r="M665" s="1">
        <v>0.0029833333333333335</v>
      </c>
      <c r="N665" s="1">
        <v>9.4529</v>
      </c>
      <c r="O665" s="1" t="s">
        <v>24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1" t="s">
        <v>25</v>
      </c>
      <c r="B666" s="1" t="s">
        <v>16</v>
      </c>
      <c r="C666" s="1">
        <v>321.0</v>
      </c>
      <c r="D666" s="1">
        <v>0.0</v>
      </c>
      <c r="E666" s="2"/>
      <c r="F666" s="1" t="s">
        <v>27</v>
      </c>
      <c r="G666" s="1" t="s">
        <v>19</v>
      </c>
      <c r="H666" s="1" t="s">
        <v>7792</v>
      </c>
      <c r="I666" s="1" t="s">
        <v>7793</v>
      </c>
      <c r="J666" s="1" t="s">
        <v>7793</v>
      </c>
      <c r="K666" s="2"/>
      <c r="L666" s="1">
        <v>6.0</v>
      </c>
      <c r="M666" s="1"/>
      <c r="N666" s="1">
        <v>21.360516666666665</v>
      </c>
      <c r="O666" s="1" t="s">
        <v>6168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1" t="s">
        <v>25</v>
      </c>
      <c r="B667" s="1" t="s">
        <v>16</v>
      </c>
      <c r="C667" s="1">
        <v>528.0</v>
      </c>
      <c r="D667" s="1">
        <v>0.0</v>
      </c>
      <c r="E667" s="2"/>
      <c r="F667" s="1" t="s">
        <v>27</v>
      </c>
      <c r="G667" s="1" t="s">
        <v>19</v>
      </c>
      <c r="H667" s="1" t="s">
        <v>7794</v>
      </c>
      <c r="I667" s="1" t="s">
        <v>7795</v>
      </c>
      <c r="J667" s="1" t="s">
        <v>7795</v>
      </c>
      <c r="K667" s="2"/>
      <c r="L667" s="1">
        <v>-6.0</v>
      </c>
      <c r="M667" s="1"/>
      <c r="N667" s="1">
        <v>8.450066666666666</v>
      </c>
      <c r="O667" s="1" t="s">
        <v>6168</v>
      </c>
      <c r="P667" s="2"/>
      <c r="Q667" s="2"/>
      <c r="S667" s="2"/>
      <c r="T667" s="2"/>
      <c r="U667" s="2"/>
      <c r="V667" s="2"/>
      <c r="W667" s="2"/>
      <c r="X667" s="2"/>
      <c r="Y667" s="2"/>
      <c r="Z667" s="2"/>
      <c r="AB667" s="2"/>
      <c r="AC667" s="2"/>
      <c r="AD667" s="2"/>
      <c r="AE667" s="2"/>
    </row>
    <row r="668">
      <c r="A668" s="1" t="s">
        <v>25</v>
      </c>
      <c r="B668" s="1" t="s">
        <v>16</v>
      </c>
      <c r="C668" s="1">
        <v>384.0</v>
      </c>
      <c r="D668" s="1">
        <v>0.0</v>
      </c>
      <c r="E668" s="2"/>
      <c r="F668" s="1" t="s">
        <v>27</v>
      </c>
      <c r="G668" s="1" t="s">
        <v>19</v>
      </c>
      <c r="H668" s="1" t="s">
        <v>7796</v>
      </c>
      <c r="I668" s="1" t="s">
        <v>7797</v>
      </c>
      <c r="J668" s="1" t="s">
        <v>7797</v>
      </c>
      <c r="K668" s="2"/>
      <c r="L668" s="1">
        <v>-8.0</v>
      </c>
      <c r="M668" s="1"/>
      <c r="N668" s="1">
        <v>6.501433333333333</v>
      </c>
      <c r="O668" s="1" t="s">
        <v>6168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1" t="s">
        <v>44</v>
      </c>
      <c r="B669" s="1" t="s">
        <v>16</v>
      </c>
      <c r="C669" s="1">
        <v>722.0</v>
      </c>
      <c r="D669" s="1">
        <v>0.0</v>
      </c>
      <c r="E669" s="1" t="s">
        <v>45</v>
      </c>
      <c r="F669" s="1" t="s">
        <v>27</v>
      </c>
      <c r="G669" s="1" t="s">
        <v>19</v>
      </c>
      <c r="H669" s="1" t="s">
        <v>7798</v>
      </c>
      <c r="I669" s="1" t="s">
        <v>7799</v>
      </c>
      <c r="J669" s="1" t="s">
        <v>7799</v>
      </c>
      <c r="K669" s="2"/>
      <c r="L669" s="1">
        <v>-6.0</v>
      </c>
      <c r="M669" s="1"/>
      <c r="N669" s="1">
        <v>8.772266666666667</v>
      </c>
      <c r="O669" s="1" t="s">
        <v>6168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1" t="s">
        <v>38</v>
      </c>
      <c r="B670" s="1" t="s">
        <v>16</v>
      </c>
      <c r="C670" s="1">
        <v>39.0</v>
      </c>
      <c r="D670" s="1">
        <v>0.0</v>
      </c>
      <c r="E670" s="2"/>
      <c r="F670" s="1" t="s">
        <v>39</v>
      </c>
      <c r="G670" s="1" t="s">
        <v>35</v>
      </c>
      <c r="H670" s="1" t="s">
        <v>7800</v>
      </c>
      <c r="I670" s="1" t="s">
        <v>7801</v>
      </c>
      <c r="J670" s="1" t="s">
        <v>7801</v>
      </c>
      <c r="K670" s="2"/>
      <c r="L670" s="1">
        <v>-4.0</v>
      </c>
      <c r="M670" s="1"/>
      <c r="N670" s="1">
        <v>0.09803333333333333</v>
      </c>
      <c r="O670" s="1" t="s">
        <v>43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1" t="s">
        <v>44</v>
      </c>
      <c r="B671" s="1" t="s">
        <v>16</v>
      </c>
      <c r="C671" s="1">
        <v>384.0</v>
      </c>
      <c r="D671" s="1">
        <v>0.0</v>
      </c>
      <c r="E671" s="1" t="s">
        <v>45</v>
      </c>
      <c r="F671" s="1" t="s">
        <v>27</v>
      </c>
      <c r="G671" s="1" t="s">
        <v>19</v>
      </c>
      <c r="H671" s="1" t="s">
        <v>7802</v>
      </c>
      <c r="I671" s="1" t="s">
        <v>7803</v>
      </c>
      <c r="J671" s="1" t="s">
        <v>7803</v>
      </c>
      <c r="K671" s="2"/>
      <c r="L671" s="1">
        <v>-7.0</v>
      </c>
      <c r="M671" s="1"/>
      <c r="N671" s="1">
        <v>7.428766666666666</v>
      </c>
      <c r="O671" s="1" t="s">
        <v>6168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1" t="s">
        <v>38</v>
      </c>
      <c r="B672" s="1" t="s">
        <v>16</v>
      </c>
      <c r="C672" s="3">
        <v>309.0</v>
      </c>
      <c r="D672" s="1">
        <v>0.0</v>
      </c>
      <c r="E672" s="2"/>
      <c r="F672" s="1" t="s">
        <v>39</v>
      </c>
      <c r="G672" s="1" t="s">
        <v>35</v>
      </c>
      <c r="H672" s="1" t="s">
        <v>7804</v>
      </c>
      <c r="I672" s="1" t="s">
        <v>7805</v>
      </c>
      <c r="J672" s="1" t="s">
        <v>7805</v>
      </c>
      <c r="K672" s="2"/>
      <c r="L672" s="1">
        <v>3.0</v>
      </c>
      <c r="M672" s="1"/>
      <c r="N672" s="1">
        <v>8.922483333333334</v>
      </c>
      <c r="O672" s="1" t="s">
        <v>43</v>
      </c>
      <c r="P672" s="2"/>
      <c r="Q672" s="2"/>
      <c r="S672" s="2"/>
      <c r="T672" s="2"/>
      <c r="U672" s="2"/>
      <c r="V672" s="2"/>
      <c r="W672" s="2"/>
      <c r="X672" s="2"/>
      <c r="Y672" s="2"/>
      <c r="Z672" s="2"/>
      <c r="AB672" s="2"/>
      <c r="AC672" s="2"/>
      <c r="AD672" s="2"/>
      <c r="AE672" s="2"/>
    </row>
    <row r="673">
      <c r="A673" s="1" t="s">
        <v>44</v>
      </c>
      <c r="B673" s="1" t="s">
        <v>16</v>
      </c>
      <c r="C673" s="1">
        <v>321.0</v>
      </c>
      <c r="D673" s="1">
        <v>0.0</v>
      </c>
      <c r="E673" s="1" t="s">
        <v>45</v>
      </c>
      <c r="F673" s="1" t="s">
        <v>27</v>
      </c>
      <c r="G673" s="1" t="s">
        <v>19</v>
      </c>
      <c r="H673" s="1" t="s">
        <v>7806</v>
      </c>
      <c r="I673" s="1" t="s">
        <v>7807</v>
      </c>
      <c r="J673" s="1" t="s">
        <v>7807</v>
      </c>
      <c r="K673" s="2"/>
      <c r="L673" s="1">
        <v>-5.0</v>
      </c>
      <c r="M673" s="1"/>
      <c r="N673" s="1">
        <v>9.061466666666666</v>
      </c>
      <c r="O673" s="1" t="s">
        <v>6168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1" t="s">
        <v>15</v>
      </c>
      <c r="B674" s="1" t="s">
        <v>16</v>
      </c>
      <c r="C674" s="1">
        <v>351.0</v>
      </c>
      <c r="D674" s="1">
        <v>0.0</v>
      </c>
      <c r="E674" s="1" t="s">
        <v>6172</v>
      </c>
      <c r="F674" s="1" t="s">
        <v>18</v>
      </c>
      <c r="G674" s="1" t="s">
        <v>19</v>
      </c>
      <c r="H674" s="1" t="s">
        <v>7808</v>
      </c>
      <c r="I674" s="1" t="s">
        <v>7809</v>
      </c>
      <c r="J674" s="1" t="s">
        <v>7810</v>
      </c>
      <c r="K674" s="1" t="s">
        <v>7811</v>
      </c>
      <c r="L674" s="1">
        <v>-17.0</v>
      </c>
      <c r="M674" s="1">
        <v>0.0037833333333333334</v>
      </c>
      <c r="N674" s="1">
        <v>13.59715</v>
      </c>
      <c r="O674" s="1" t="s">
        <v>24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1" t="s">
        <v>25</v>
      </c>
      <c r="B675" s="1" t="s">
        <v>16</v>
      </c>
      <c r="C675" s="1">
        <v>528.0</v>
      </c>
      <c r="D675" s="1">
        <v>0.0</v>
      </c>
      <c r="E675" s="2"/>
      <c r="F675" s="1" t="s">
        <v>27</v>
      </c>
      <c r="G675" s="1" t="s">
        <v>19</v>
      </c>
      <c r="H675" s="1" t="s">
        <v>7812</v>
      </c>
      <c r="I675" s="1" t="s">
        <v>7813</v>
      </c>
      <c r="J675" s="1" t="s">
        <v>7813</v>
      </c>
      <c r="K675" s="2"/>
      <c r="L675" s="1">
        <v>-4.0</v>
      </c>
      <c r="M675" s="1"/>
      <c r="N675" s="1">
        <v>10.0227</v>
      </c>
      <c r="O675" s="1" t="s">
        <v>6168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1" t="s">
        <v>44</v>
      </c>
      <c r="B676" s="1" t="s">
        <v>16</v>
      </c>
      <c r="C676" s="1">
        <v>1565.0</v>
      </c>
      <c r="D676" s="1">
        <v>0.0</v>
      </c>
      <c r="E676" s="1" t="s">
        <v>45</v>
      </c>
      <c r="F676" s="1" t="s">
        <v>27</v>
      </c>
      <c r="G676" s="1" t="s">
        <v>19</v>
      </c>
      <c r="H676" s="1" t="s">
        <v>7814</v>
      </c>
      <c r="I676" s="1" t="s">
        <v>7815</v>
      </c>
      <c r="J676" s="1" t="s">
        <v>7815</v>
      </c>
      <c r="K676" s="2"/>
      <c r="L676" s="1">
        <v>-2.0</v>
      </c>
      <c r="M676" s="1"/>
      <c r="N676" s="1">
        <v>12.698066666666668</v>
      </c>
      <c r="O676" s="1" t="s">
        <v>6168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1" t="s">
        <v>44</v>
      </c>
      <c r="B677" s="1" t="s">
        <v>16</v>
      </c>
      <c r="C677" s="1">
        <v>429.0</v>
      </c>
      <c r="D677" s="1">
        <v>0.0</v>
      </c>
      <c r="E677" s="1" t="s">
        <v>45</v>
      </c>
      <c r="F677" s="1" t="s">
        <v>27</v>
      </c>
      <c r="G677" s="1" t="s">
        <v>19</v>
      </c>
      <c r="H677" s="1" t="s">
        <v>7816</v>
      </c>
      <c r="I677" s="1" t="s">
        <v>7817</v>
      </c>
      <c r="J677" s="1" t="s">
        <v>7817</v>
      </c>
      <c r="K677" s="2"/>
      <c r="L677" s="1">
        <v>-3.0</v>
      </c>
      <c r="M677" s="1"/>
      <c r="N677" s="1">
        <v>11.303816666666666</v>
      </c>
      <c r="O677" s="1" t="s">
        <v>6168</v>
      </c>
      <c r="P677" s="2"/>
      <c r="Q677" s="2"/>
      <c r="S677" s="2"/>
      <c r="T677" s="2"/>
      <c r="U677" s="2"/>
      <c r="V677" s="2"/>
      <c r="W677" s="2"/>
      <c r="X677" s="2"/>
      <c r="Y677" s="2"/>
      <c r="Z677" s="2"/>
      <c r="AB677" s="2"/>
      <c r="AC677" s="2"/>
      <c r="AD677" s="2"/>
      <c r="AE677" s="2"/>
    </row>
    <row r="678">
      <c r="A678" s="1" t="s">
        <v>15</v>
      </c>
      <c r="B678" s="1" t="s">
        <v>16</v>
      </c>
      <c r="C678" s="1">
        <v>239.0</v>
      </c>
      <c r="D678" s="1">
        <v>50.0</v>
      </c>
      <c r="E678" s="2"/>
      <c r="F678" s="1" t="s">
        <v>39</v>
      </c>
      <c r="G678" s="1" t="s">
        <v>35</v>
      </c>
      <c r="H678" s="1" t="s">
        <v>7818</v>
      </c>
      <c r="I678" s="1" t="s">
        <v>7819</v>
      </c>
      <c r="J678" s="1" t="s">
        <v>7819</v>
      </c>
      <c r="K678" s="2"/>
      <c r="L678" s="1">
        <v>-11.0</v>
      </c>
      <c r="M678" s="1"/>
      <c r="N678" s="1">
        <v>8.139033333333334</v>
      </c>
      <c r="O678" s="1" t="s">
        <v>24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1" t="s">
        <v>44</v>
      </c>
      <c r="B679" s="1" t="s">
        <v>16</v>
      </c>
      <c r="C679" s="1">
        <v>322.0</v>
      </c>
      <c r="D679" s="1">
        <v>0.0</v>
      </c>
      <c r="E679" s="1" t="s">
        <v>45</v>
      </c>
      <c r="F679" s="1" t="s">
        <v>27</v>
      </c>
      <c r="G679" s="1" t="s">
        <v>19</v>
      </c>
      <c r="H679" s="1" t="s">
        <v>7820</v>
      </c>
      <c r="I679" s="1" t="s">
        <v>7821</v>
      </c>
      <c r="J679" s="1" t="s">
        <v>7821</v>
      </c>
      <c r="K679" s="2"/>
      <c r="L679" s="1">
        <v>-2.0</v>
      </c>
      <c r="M679" s="1"/>
      <c r="N679" s="1">
        <v>12.354666666666667</v>
      </c>
      <c r="O679" s="1" t="s">
        <v>6168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1" t="s">
        <v>25</v>
      </c>
      <c r="B680" s="1" t="s">
        <v>16</v>
      </c>
      <c r="C680" s="1">
        <v>364.0</v>
      </c>
      <c r="D680" s="1">
        <v>0.0</v>
      </c>
      <c r="E680" s="2"/>
      <c r="F680" s="1" t="s">
        <v>27</v>
      </c>
      <c r="G680" s="1" t="s">
        <v>35</v>
      </c>
      <c r="H680" s="1" t="s">
        <v>7822</v>
      </c>
      <c r="I680" s="1" t="s">
        <v>7823</v>
      </c>
      <c r="J680" s="1" t="s">
        <v>7823</v>
      </c>
      <c r="K680" s="2"/>
      <c r="L680" s="1">
        <v>-5.0</v>
      </c>
      <c r="M680" s="1"/>
      <c r="N680" s="1">
        <v>9.5945</v>
      </c>
      <c r="O680" s="1" t="s">
        <v>6168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1" t="s">
        <v>44</v>
      </c>
      <c r="B681" s="1" t="s">
        <v>16</v>
      </c>
      <c r="C681" s="1">
        <v>419.0</v>
      </c>
      <c r="D681" s="1">
        <v>0.0</v>
      </c>
      <c r="E681" s="1" t="s">
        <v>45</v>
      </c>
      <c r="F681" s="1" t="s">
        <v>27</v>
      </c>
      <c r="G681" s="1" t="s">
        <v>19</v>
      </c>
      <c r="H681" s="1" t="s">
        <v>7824</v>
      </c>
      <c r="I681" s="1" t="s">
        <v>7825</v>
      </c>
      <c r="J681" s="1" t="s">
        <v>7825</v>
      </c>
      <c r="K681" s="2"/>
      <c r="L681" s="1">
        <v>-8.0</v>
      </c>
      <c r="M681" s="1"/>
      <c r="N681" s="1">
        <v>6.863483333333333</v>
      </c>
      <c r="O681" s="1" t="s">
        <v>6168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1" t="s">
        <v>25</v>
      </c>
      <c r="B682" s="1" t="s">
        <v>16</v>
      </c>
      <c r="C682" s="1">
        <v>264.0</v>
      </c>
      <c r="D682" s="1">
        <v>0.0</v>
      </c>
      <c r="E682" s="2"/>
      <c r="F682" s="1" t="s">
        <v>27</v>
      </c>
      <c r="G682" s="1" t="s">
        <v>19</v>
      </c>
      <c r="H682" s="1" t="s">
        <v>7826</v>
      </c>
      <c r="I682" s="1" t="s">
        <v>7827</v>
      </c>
      <c r="J682" s="1" t="s">
        <v>7827</v>
      </c>
      <c r="K682" s="2"/>
      <c r="L682" s="1">
        <v>0.0</v>
      </c>
      <c r="M682" s="1"/>
      <c r="N682" s="1">
        <v>8.561016666666667</v>
      </c>
      <c r="O682" s="1" t="s">
        <v>6168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1" t="s">
        <v>44</v>
      </c>
      <c r="B683" s="1" t="s">
        <v>16</v>
      </c>
      <c r="C683" s="1">
        <v>642.0</v>
      </c>
      <c r="D683" s="1">
        <v>0.0</v>
      </c>
      <c r="E683" s="1" t="s">
        <v>45</v>
      </c>
      <c r="F683" s="1" t="s">
        <v>27</v>
      </c>
      <c r="G683" s="1" t="s">
        <v>19</v>
      </c>
      <c r="H683" s="1" t="s">
        <v>7828</v>
      </c>
      <c r="I683" s="1" t="s">
        <v>7829</v>
      </c>
      <c r="J683" s="1" t="s">
        <v>7829</v>
      </c>
      <c r="K683" s="2"/>
      <c r="L683" s="1">
        <v>-1.0</v>
      </c>
      <c r="M683" s="1"/>
      <c r="N683" s="1">
        <v>13.610516666666667</v>
      </c>
      <c r="O683" s="1" t="s">
        <v>6168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1" t="s">
        <v>38</v>
      </c>
      <c r="B684" s="1" t="s">
        <v>16</v>
      </c>
      <c r="C684" s="1">
        <v>20.0</v>
      </c>
      <c r="D684" s="1">
        <v>30.0</v>
      </c>
      <c r="E684" s="2"/>
      <c r="F684" s="1" t="s">
        <v>39</v>
      </c>
      <c r="G684" s="1" t="s">
        <v>35</v>
      </c>
      <c r="H684" s="1" t="s">
        <v>7830</v>
      </c>
      <c r="I684" s="1" t="s">
        <v>7831</v>
      </c>
      <c r="J684" s="1" t="s">
        <v>7831</v>
      </c>
      <c r="K684" s="2"/>
      <c r="L684" s="1">
        <v>-4.0</v>
      </c>
      <c r="M684" s="1"/>
      <c r="N684" s="1">
        <v>0.0311</v>
      </c>
      <c r="O684" s="1" t="s">
        <v>43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1" t="s">
        <v>44</v>
      </c>
      <c r="B685" s="1" t="s">
        <v>16</v>
      </c>
      <c r="C685" s="1">
        <v>264.0</v>
      </c>
      <c r="D685" s="1">
        <v>0.0</v>
      </c>
      <c r="E685" s="1" t="s">
        <v>45</v>
      </c>
      <c r="F685" s="1" t="s">
        <v>27</v>
      </c>
      <c r="G685" s="1" t="s">
        <v>19</v>
      </c>
      <c r="H685" s="1" t="s">
        <v>7832</v>
      </c>
      <c r="I685" s="1" t="s">
        <v>7833</v>
      </c>
      <c r="J685" s="1" t="s">
        <v>7833</v>
      </c>
      <c r="K685" s="2"/>
      <c r="L685" s="1">
        <v>-9.0</v>
      </c>
      <c r="M685" s="1"/>
      <c r="N685" s="1">
        <v>14.095716666666666</v>
      </c>
      <c r="O685" s="1" t="s">
        <v>6168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1" t="s">
        <v>25</v>
      </c>
      <c r="B686" s="1" t="s">
        <v>16</v>
      </c>
      <c r="C686" s="1">
        <v>488.0</v>
      </c>
      <c r="D686" s="1">
        <v>0.0</v>
      </c>
      <c r="E686" s="2"/>
      <c r="F686" s="1" t="s">
        <v>27</v>
      </c>
      <c r="G686" s="1" t="s">
        <v>19</v>
      </c>
      <c r="H686" s="1" t="s">
        <v>7834</v>
      </c>
      <c r="I686" s="1" t="s">
        <v>7835</v>
      </c>
      <c r="J686" s="1" t="s">
        <v>7835</v>
      </c>
      <c r="K686" s="2"/>
      <c r="L686" s="1">
        <v>-1.0</v>
      </c>
      <c r="M686" s="1"/>
      <c r="N686" s="1">
        <v>13.054</v>
      </c>
      <c r="O686" s="1" t="s">
        <v>6168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1" t="s">
        <v>38</v>
      </c>
      <c r="B687" s="1" t="s">
        <v>16</v>
      </c>
      <c r="C687" s="1">
        <v>20.0</v>
      </c>
      <c r="D687" s="1">
        <v>30.0</v>
      </c>
      <c r="E687" s="2"/>
      <c r="F687" s="1" t="s">
        <v>39</v>
      </c>
      <c r="G687" s="1" t="s">
        <v>35</v>
      </c>
      <c r="H687" s="1" t="s">
        <v>7836</v>
      </c>
      <c r="I687" s="1" t="s">
        <v>7837</v>
      </c>
      <c r="J687" s="1" t="s">
        <v>7837</v>
      </c>
      <c r="K687" s="2"/>
      <c r="L687" s="1">
        <v>-4.0</v>
      </c>
      <c r="M687" s="1"/>
      <c r="N687" s="1">
        <v>0.5821666666666667</v>
      </c>
      <c r="O687" s="1" t="s">
        <v>43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1" t="s">
        <v>44</v>
      </c>
      <c r="B688" s="1" t="s">
        <v>16</v>
      </c>
      <c r="C688" s="1">
        <v>264.0</v>
      </c>
      <c r="D688" s="1">
        <v>0.0</v>
      </c>
      <c r="E688" s="1" t="s">
        <v>45</v>
      </c>
      <c r="F688" s="1" t="s">
        <v>27</v>
      </c>
      <c r="G688" s="1" t="s">
        <v>19</v>
      </c>
      <c r="H688" s="1" t="s">
        <v>7838</v>
      </c>
      <c r="I688" s="1" t="s">
        <v>7839</v>
      </c>
      <c r="J688" s="1" t="s">
        <v>7839</v>
      </c>
      <c r="K688" s="2"/>
      <c r="L688" s="1">
        <v>-14.0</v>
      </c>
      <c r="M688" s="1"/>
      <c r="N688" s="1">
        <v>8.89455</v>
      </c>
      <c r="O688" s="1" t="s">
        <v>6168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1" t="s">
        <v>44</v>
      </c>
      <c r="B689" s="1" t="s">
        <v>16</v>
      </c>
      <c r="C689" s="1">
        <v>329.0</v>
      </c>
      <c r="D689" s="1">
        <v>0.0</v>
      </c>
      <c r="E689" s="1" t="s">
        <v>45</v>
      </c>
      <c r="F689" s="1" t="s">
        <v>27</v>
      </c>
      <c r="G689" s="1" t="s">
        <v>19</v>
      </c>
      <c r="H689" s="1" t="s">
        <v>7840</v>
      </c>
      <c r="I689" s="1" t="s">
        <v>7841</v>
      </c>
      <c r="J689" s="1" t="s">
        <v>7841</v>
      </c>
      <c r="K689" s="2"/>
      <c r="L689" s="1">
        <v>-18.0</v>
      </c>
      <c r="M689" s="1"/>
      <c r="N689" s="1">
        <v>8.741416666666666</v>
      </c>
      <c r="O689" s="1" t="s">
        <v>6168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1" t="s">
        <v>25</v>
      </c>
      <c r="B690" s="1" t="s">
        <v>16</v>
      </c>
      <c r="C690" s="1">
        <v>480.0</v>
      </c>
      <c r="D690" s="1">
        <v>0.0</v>
      </c>
      <c r="E690" s="2"/>
      <c r="F690" s="1" t="s">
        <v>27</v>
      </c>
      <c r="G690" s="1" t="s">
        <v>19</v>
      </c>
      <c r="H690" s="1" t="s">
        <v>7842</v>
      </c>
      <c r="I690" s="1" t="s">
        <v>7843</v>
      </c>
      <c r="J690" s="1" t="s">
        <v>7843</v>
      </c>
      <c r="K690" s="2"/>
      <c r="L690" s="1">
        <v>-6.0</v>
      </c>
      <c r="M690" s="1"/>
      <c r="N690" s="1">
        <v>8.5243</v>
      </c>
      <c r="O690" s="1" t="s">
        <v>6168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1" t="s">
        <v>44</v>
      </c>
      <c r="B691" s="1" t="s">
        <v>16</v>
      </c>
      <c r="C691" s="1">
        <v>264.0</v>
      </c>
      <c r="D691" s="1">
        <v>0.0</v>
      </c>
      <c r="E691" s="1" t="s">
        <v>45</v>
      </c>
      <c r="F691" s="1" t="s">
        <v>27</v>
      </c>
      <c r="G691" s="1" t="s">
        <v>19</v>
      </c>
      <c r="H691" s="1" t="s">
        <v>7844</v>
      </c>
      <c r="I691" s="1" t="s">
        <v>7845</v>
      </c>
      <c r="J691" s="1" t="s">
        <v>7845</v>
      </c>
      <c r="K691" s="2"/>
      <c r="L691" s="1">
        <v>-15.0</v>
      </c>
      <c r="M691" s="1"/>
      <c r="N691" s="1">
        <v>11.068033333333334</v>
      </c>
      <c r="O691" s="1" t="s">
        <v>6168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1" t="s">
        <v>44</v>
      </c>
      <c r="B692" s="1" t="s">
        <v>16</v>
      </c>
      <c r="C692" s="1">
        <v>208.0</v>
      </c>
      <c r="D692" s="1">
        <v>0.0</v>
      </c>
      <c r="E692" s="1" t="s">
        <v>45</v>
      </c>
      <c r="F692" s="1" t="s">
        <v>27</v>
      </c>
      <c r="G692" s="1" t="s">
        <v>19</v>
      </c>
      <c r="H692" s="1" t="s">
        <v>7846</v>
      </c>
      <c r="I692" s="1" t="s">
        <v>7847</v>
      </c>
      <c r="J692" s="1" t="s">
        <v>7847</v>
      </c>
      <c r="K692" s="2"/>
      <c r="L692" s="1">
        <v>-1.0</v>
      </c>
      <c r="M692" s="1"/>
      <c r="N692" s="1">
        <v>13.703983333333333</v>
      </c>
      <c r="O692" s="1" t="s">
        <v>6168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1" t="s">
        <v>44</v>
      </c>
      <c r="B693" s="1" t="s">
        <v>16</v>
      </c>
      <c r="C693" s="1">
        <v>264.0</v>
      </c>
      <c r="D693" s="1">
        <v>0.0</v>
      </c>
      <c r="E693" s="1" t="s">
        <v>45</v>
      </c>
      <c r="F693" s="1" t="s">
        <v>27</v>
      </c>
      <c r="G693" s="1" t="s">
        <v>19</v>
      </c>
      <c r="H693" s="1" t="s">
        <v>7848</v>
      </c>
      <c r="I693" s="1" t="s">
        <v>7849</v>
      </c>
      <c r="J693" s="1" t="s">
        <v>7849</v>
      </c>
      <c r="K693" s="2"/>
      <c r="L693" s="1">
        <v>-7.0</v>
      </c>
      <c r="M693" s="1"/>
      <c r="N693" s="1">
        <v>7.768033333333333</v>
      </c>
      <c r="O693" s="1" t="s">
        <v>6168</v>
      </c>
      <c r="P693" s="2"/>
      <c r="Q693" s="2"/>
      <c r="S693" s="2"/>
      <c r="T693" s="2"/>
      <c r="U693" s="2"/>
      <c r="V693" s="2"/>
      <c r="W693" s="2"/>
      <c r="X693" s="2"/>
      <c r="Y693" s="2"/>
      <c r="Z693" s="2"/>
      <c r="AB693" s="2"/>
      <c r="AC693" s="2"/>
      <c r="AD693" s="2"/>
      <c r="AE693" s="2"/>
    </row>
    <row r="694">
      <c r="A694" s="1" t="s">
        <v>15</v>
      </c>
      <c r="B694" s="1" t="s">
        <v>16</v>
      </c>
      <c r="C694" s="1">
        <v>326.0</v>
      </c>
      <c r="D694" s="1">
        <v>0.0</v>
      </c>
      <c r="E694" s="1" t="s">
        <v>6276</v>
      </c>
      <c r="F694" s="1" t="s">
        <v>18</v>
      </c>
      <c r="G694" s="1" t="s">
        <v>35</v>
      </c>
      <c r="H694" s="1" t="s">
        <v>7850</v>
      </c>
      <c r="I694" s="1" t="s">
        <v>7851</v>
      </c>
      <c r="J694" s="1" t="s">
        <v>7852</v>
      </c>
      <c r="K694" s="1" t="s">
        <v>7853</v>
      </c>
      <c r="L694" s="1">
        <v>-1.0</v>
      </c>
      <c r="M694" s="1">
        <v>0.0015833333333333333</v>
      </c>
      <c r="N694" s="1">
        <v>15.85465</v>
      </c>
      <c r="O694" s="1" t="s">
        <v>24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1" t="s">
        <v>38</v>
      </c>
      <c r="B695" s="1" t="s">
        <v>16</v>
      </c>
      <c r="C695" s="1">
        <v>40.0</v>
      </c>
      <c r="D695" s="1">
        <v>30.0</v>
      </c>
      <c r="E695" s="2"/>
      <c r="F695" s="1" t="s">
        <v>39</v>
      </c>
      <c r="G695" s="1" t="s">
        <v>35</v>
      </c>
      <c r="H695" s="1" t="s">
        <v>7854</v>
      </c>
      <c r="I695" s="1" t="s">
        <v>7855</v>
      </c>
      <c r="J695" s="1" t="s">
        <v>7855</v>
      </c>
      <c r="K695" s="2"/>
      <c r="L695" s="1">
        <v>-4.0</v>
      </c>
      <c r="M695" s="1"/>
      <c r="N695" s="1">
        <v>0.195</v>
      </c>
      <c r="O695" s="1" t="s">
        <v>43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1" t="s">
        <v>44</v>
      </c>
      <c r="B696" s="1" t="s">
        <v>16</v>
      </c>
      <c r="C696" s="1">
        <v>309.0</v>
      </c>
      <c r="D696" s="1">
        <v>0.0</v>
      </c>
      <c r="E696" s="1" t="s">
        <v>45</v>
      </c>
      <c r="F696" s="1" t="s">
        <v>27</v>
      </c>
      <c r="G696" s="1" t="s">
        <v>19</v>
      </c>
      <c r="H696" s="1" t="s">
        <v>7856</v>
      </c>
      <c r="I696" s="1" t="s">
        <v>7857</v>
      </c>
      <c r="J696" s="1" t="s">
        <v>7857</v>
      </c>
      <c r="K696" s="2"/>
      <c r="L696" s="1">
        <v>-6.0</v>
      </c>
      <c r="M696" s="1"/>
      <c r="N696" s="1">
        <v>8.59505</v>
      </c>
      <c r="O696" s="1" t="s">
        <v>6168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1" t="s">
        <v>55</v>
      </c>
      <c r="B697" s="1" t="s">
        <v>16</v>
      </c>
      <c r="C697" s="1">
        <v>329.0</v>
      </c>
      <c r="D697" s="1">
        <v>0.0</v>
      </c>
      <c r="E697" s="1" t="s">
        <v>6211</v>
      </c>
      <c r="F697" s="1" t="s">
        <v>27</v>
      </c>
      <c r="G697" s="1" t="s">
        <v>19</v>
      </c>
      <c r="H697" s="1" t="s">
        <v>7858</v>
      </c>
      <c r="I697" s="1" t="s">
        <v>7859</v>
      </c>
      <c r="J697" s="1" t="s">
        <v>7859</v>
      </c>
      <c r="K697" s="2"/>
      <c r="L697" s="1">
        <v>-8.0</v>
      </c>
      <c r="M697" s="1"/>
      <c r="N697" s="1">
        <v>6.5553</v>
      </c>
      <c r="O697" s="1" t="s">
        <v>6168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1" t="s">
        <v>38</v>
      </c>
      <c r="B698" s="1" t="s">
        <v>16</v>
      </c>
      <c r="C698" s="1">
        <v>309.0</v>
      </c>
      <c r="D698" s="1">
        <v>0.0</v>
      </c>
      <c r="E698" s="1" t="s">
        <v>6276</v>
      </c>
      <c r="F698" s="1" t="s">
        <v>18</v>
      </c>
      <c r="G698" s="1" t="s">
        <v>35</v>
      </c>
      <c r="H698" s="1" t="s">
        <v>7860</v>
      </c>
      <c r="I698" s="1" t="s">
        <v>7861</v>
      </c>
      <c r="J698" s="1" t="s">
        <v>7862</v>
      </c>
      <c r="K698" s="1" t="s">
        <v>7863</v>
      </c>
      <c r="L698" s="1">
        <v>-16.0</v>
      </c>
      <c r="M698" s="1">
        <v>0.00525</v>
      </c>
      <c r="N698" s="1">
        <v>7.396683333333334</v>
      </c>
      <c r="O698" s="1" t="s">
        <v>43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1" t="s">
        <v>15</v>
      </c>
      <c r="B699" s="1" t="s">
        <v>16</v>
      </c>
      <c r="C699" s="1">
        <v>139.0</v>
      </c>
      <c r="D699" s="1">
        <v>0.0</v>
      </c>
      <c r="E699" s="2"/>
      <c r="F699" s="1" t="s">
        <v>39</v>
      </c>
      <c r="G699" s="1" t="s">
        <v>19</v>
      </c>
      <c r="H699" s="1" t="s">
        <v>7864</v>
      </c>
      <c r="I699" s="1" t="s">
        <v>7865</v>
      </c>
      <c r="J699" s="1" t="s">
        <v>7865</v>
      </c>
      <c r="K699" s="2"/>
      <c r="L699" s="1">
        <v>-5.0</v>
      </c>
      <c r="M699" s="1"/>
      <c r="N699" s="1">
        <v>13.626716666666667</v>
      </c>
      <c r="O699" s="1" t="s">
        <v>24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1" t="s">
        <v>25</v>
      </c>
      <c r="B700" s="1" t="s">
        <v>16</v>
      </c>
      <c r="C700" s="1">
        <v>264.0</v>
      </c>
      <c r="D700" s="1">
        <v>0.0</v>
      </c>
      <c r="E700" s="2"/>
      <c r="F700" s="1" t="s">
        <v>27</v>
      </c>
      <c r="G700" s="1" t="s">
        <v>19</v>
      </c>
      <c r="H700" s="1" t="s">
        <v>7866</v>
      </c>
      <c r="I700" s="1" t="s">
        <v>7867</v>
      </c>
      <c r="J700" s="1" t="s">
        <v>7867</v>
      </c>
      <c r="K700" s="2"/>
      <c r="L700" s="1">
        <v>-4.0</v>
      </c>
      <c r="M700" s="1"/>
      <c r="N700" s="1">
        <v>10.8209</v>
      </c>
      <c r="O700" s="1" t="s">
        <v>6168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1" t="s">
        <v>25</v>
      </c>
      <c r="B701" s="1" t="s">
        <v>16</v>
      </c>
      <c r="C701" s="1">
        <v>849.0</v>
      </c>
      <c r="D701" s="1">
        <v>0.0</v>
      </c>
      <c r="E701" s="2"/>
      <c r="F701" s="1" t="s">
        <v>27</v>
      </c>
      <c r="G701" s="1" t="s">
        <v>19</v>
      </c>
      <c r="H701" s="1" t="s">
        <v>7868</v>
      </c>
      <c r="I701" s="1" t="s">
        <v>7869</v>
      </c>
      <c r="J701" s="1" t="s">
        <v>7869</v>
      </c>
      <c r="K701" s="2"/>
      <c r="L701" s="1">
        <v>-2.0</v>
      </c>
      <c r="M701" s="1"/>
      <c r="N701" s="1">
        <v>12.16915</v>
      </c>
      <c r="O701" s="1" t="s">
        <v>6168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1" t="s">
        <v>15</v>
      </c>
      <c r="B702" s="1" t="s">
        <v>16</v>
      </c>
      <c r="C702" s="1">
        <v>249.0</v>
      </c>
      <c r="D702" s="1">
        <v>0.0</v>
      </c>
      <c r="E702" s="1" t="s">
        <v>6276</v>
      </c>
      <c r="F702" s="1" t="s">
        <v>18</v>
      </c>
      <c r="G702" s="1" t="s">
        <v>35</v>
      </c>
      <c r="H702" s="1" t="s">
        <v>7870</v>
      </c>
      <c r="I702" s="1" t="s">
        <v>7871</v>
      </c>
      <c r="J702" s="1" t="s">
        <v>7872</v>
      </c>
      <c r="K702" s="1" t="s">
        <v>7873</v>
      </c>
      <c r="L702" s="1">
        <v>-8.0</v>
      </c>
      <c r="M702" s="1">
        <v>0.00225</v>
      </c>
      <c r="N702" s="1">
        <v>5.676316666666667</v>
      </c>
      <c r="O702" s="1" t="s">
        <v>24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1" t="s">
        <v>38</v>
      </c>
      <c r="B703" s="1" t="s">
        <v>16</v>
      </c>
      <c r="C703" s="1">
        <v>578.0</v>
      </c>
      <c r="D703" s="1">
        <v>0.0</v>
      </c>
      <c r="E703" s="1" t="s">
        <v>6276</v>
      </c>
      <c r="F703" s="1" t="s">
        <v>18</v>
      </c>
      <c r="G703" s="1" t="s">
        <v>35</v>
      </c>
      <c r="H703" s="1" t="s">
        <v>7874</v>
      </c>
      <c r="I703" s="1" t="s">
        <v>7875</v>
      </c>
      <c r="J703" s="1" t="s">
        <v>7876</v>
      </c>
      <c r="K703" s="1" t="s">
        <v>7877</v>
      </c>
      <c r="L703" s="1">
        <v>-7.0</v>
      </c>
      <c r="M703" s="1">
        <v>0.00235</v>
      </c>
      <c r="N703" s="1">
        <v>10.061833333333333</v>
      </c>
      <c r="O703" s="1" t="s">
        <v>43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1" t="s">
        <v>15</v>
      </c>
      <c r="B704" s="1" t="s">
        <v>16</v>
      </c>
      <c r="C704" s="1">
        <v>249.0</v>
      </c>
      <c r="D704" s="1">
        <v>0.0</v>
      </c>
      <c r="E704" s="1" t="s">
        <v>6276</v>
      </c>
      <c r="F704" s="1" t="s">
        <v>18</v>
      </c>
      <c r="G704" s="1" t="s">
        <v>19</v>
      </c>
      <c r="H704" s="1" t="s">
        <v>7878</v>
      </c>
      <c r="I704" s="1" t="s">
        <v>7879</v>
      </c>
      <c r="J704" s="1" t="s">
        <v>7880</v>
      </c>
      <c r="K704" s="1" t="s">
        <v>7881</v>
      </c>
      <c r="L704" s="1">
        <v>-14.0</v>
      </c>
      <c r="M704" s="1">
        <v>0.0821</v>
      </c>
      <c r="N704" s="1">
        <v>9.246266666666667</v>
      </c>
      <c r="O704" s="1" t="s">
        <v>24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1" t="s">
        <v>38</v>
      </c>
      <c r="B705" s="1" t="s">
        <v>867</v>
      </c>
      <c r="C705" s="1">
        <v>481.0</v>
      </c>
      <c r="D705" s="1">
        <v>0.0</v>
      </c>
      <c r="E705" s="2"/>
      <c r="F705" s="1" t="s">
        <v>39</v>
      </c>
      <c r="G705" s="1" t="s">
        <v>35</v>
      </c>
      <c r="H705" s="1" t="s">
        <v>7882</v>
      </c>
      <c r="I705" s="1" t="s">
        <v>7883</v>
      </c>
      <c r="J705" s="1" t="s">
        <v>7883</v>
      </c>
      <c r="K705" s="2"/>
      <c r="L705" s="1">
        <v>-3.0</v>
      </c>
      <c r="M705" s="1"/>
      <c r="N705" s="1">
        <v>1.63505</v>
      </c>
      <c r="O705" s="1" t="s">
        <v>43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1" t="s">
        <v>38</v>
      </c>
      <c r="B706" s="1" t="s">
        <v>867</v>
      </c>
      <c r="C706" s="1">
        <v>852.0</v>
      </c>
      <c r="D706" s="1">
        <v>0.0</v>
      </c>
      <c r="E706" s="2"/>
      <c r="F706" s="1" t="s">
        <v>39</v>
      </c>
      <c r="G706" s="1" t="s">
        <v>35</v>
      </c>
      <c r="H706" s="1" t="s">
        <v>7884</v>
      </c>
      <c r="I706" s="1" t="s">
        <v>7885</v>
      </c>
      <c r="J706" s="1" t="s">
        <v>7885</v>
      </c>
      <c r="K706" s="2"/>
      <c r="L706" s="1">
        <v>-4.0</v>
      </c>
      <c r="M706" s="1"/>
      <c r="N706" s="1">
        <v>0.5899666666666666</v>
      </c>
      <c r="O706" s="1" t="s">
        <v>43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1" t="s">
        <v>38</v>
      </c>
      <c r="B707" s="1" t="s">
        <v>867</v>
      </c>
      <c r="C707" s="1">
        <v>694.0</v>
      </c>
      <c r="D707" s="1">
        <v>0.0</v>
      </c>
      <c r="E707" s="2"/>
      <c r="F707" s="1" t="s">
        <v>39</v>
      </c>
      <c r="G707" s="1" t="s">
        <v>35</v>
      </c>
      <c r="H707" s="1" t="s">
        <v>7886</v>
      </c>
      <c r="I707" s="1" t="s">
        <v>7887</v>
      </c>
      <c r="J707" s="1" t="s">
        <v>7887</v>
      </c>
      <c r="K707" s="2"/>
      <c r="L707" s="1">
        <v>-4.0</v>
      </c>
      <c r="M707" s="1"/>
      <c r="N707" s="1">
        <v>0.29878333333333335</v>
      </c>
      <c r="O707" s="1" t="s">
        <v>43</v>
      </c>
      <c r="P707" s="2"/>
      <c r="Q707" s="2"/>
      <c r="S707" s="2"/>
      <c r="T707" s="2"/>
      <c r="U707" s="2"/>
      <c r="V707" s="2"/>
      <c r="W707" s="2"/>
      <c r="X707" s="2"/>
      <c r="Y707" s="2"/>
      <c r="Z707" s="2"/>
      <c r="AB707" s="2"/>
      <c r="AC707" s="2"/>
      <c r="AD707" s="2"/>
      <c r="AE707" s="2"/>
    </row>
    <row r="708">
      <c r="A708" s="1" t="s">
        <v>38</v>
      </c>
      <c r="B708" s="1" t="s">
        <v>867</v>
      </c>
      <c r="C708" s="1">
        <v>570.0</v>
      </c>
      <c r="D708" s="1">
        <v>0.0</v>
      </c>
      <c r="E708" s="2"/>
      <c r="F708" s="1" t="s">
        <v>39</v>
      </c>
      <c r="G708" s="1" t="s">
        <v>35</v>
      </c>
      <c r="H708" s="1" t="s">
        <v>7888</v>
      </c>
      <c r="I708" s="1" t="s">
        <v>7889</v>
      </c>
      <c r="J708" s="1" t="s">
        <v>7889</v>
      </c>
      <c r="K708" s="2"/>
      <c r="L708" s="1">
        <v>-4.0</v>
      </c>
      <c r="M708" s="1"/>
      <c r="N708" s="1">
        <v>0.51805</v>
      </c>
      <c r="O708" s="1" t="s">
        <v>43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S712" s="2"/>
      <c r="T712" s="2"/>
      <c r="U712" s="2"/>
      <c r="V712" s="2"/>
      <c r="W712" s="2"/>
      <c r="X712" s="2"/>
      <c r="Y712" s="2"/>
      <c r="Z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S714" s="2"/>
      <c r="T714" s="2"/>
      <c r="U714" s="2"/>
      <c r="V714" s="2"/>
      <c r="W714" s="2"/>
      <c r="X714" s="2"/>
      <c r="Y714" s="2"/>
      <c r="Z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S715" s="2"/>
      <c r="T715" s="2"/>
      <c r="U715" s="2"/>
      <c r="V715" s="2"/>
      <c r="W715" s="2"/>
      <c r="X715" s="2"/>
      <c r="Y715" s="2"/>
      <c r="Z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S722" s="2"/>
      <c r="T722" s="2"/>
      <c r="U722" s="2"/>
      <c r="V722" s="2"/>
      <c r="W722" s="2"/>
      <c r="X722" s="2"/>
      <c r="Y722" s="2"/>
      <c r="Z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2"/>
      <c r="T723" s="2"/>
      <c r="U723" s="2"/>
      <c r="V723" s="2"/>
      <c r="W723" s="2"/>
      <c r="X723" s="2"/>
      <c r="Y723" s="2"/>
      <c r="Z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S726" s="2"/>
      <c r="T726" s="2"/>
      <c r="U726" s="2"/>
      <c r="V726" s="2"/>
      <c r="W726" s="2"/>
      <c r="X726" s="2"/>
      <c r="Y726" s="2"/>
      <c r="Z726" s="2"/>
      <c r="AB726" s="2"/>
      <c r="AC726" s="2"/>
      <c r="AD726" s="2"/>
      <c r="AE726" s="2"/>
    </row>
    <row r="727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S738" s="2"/>
      <c r="T738" s="2"/>
      <c r="U738" s="2"/>
      <c r="V738" s="2"/>
      <c r="W738" s="2"/>
      <c r="X738" s="2"/>
      <c r="Y738" s="2"/>
      <c r="Z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O739" s="2"/>
      <c r="P739" s="2"/>
      <c r="Q739" s="2"/>
      <c r="S739" s="2"/>
      <c r="T739" s="2"/>
      <c r="U739" s="2"/>
      <c r="V739" s="2"/>
      <c r="W739" s="2"/>
      <c r="X739" s="2"/>
      <c r="Y739" s="2"/>
      <c r="Z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2"/>
      <c r="T742" s="2"/>
      <c r="U742" s="2"/>
      <c r="V742" s="2"/>
      <c r="W742" s="2"/>
      <c r="X742" s="2"/>
      <c r="Y742" s="2"/>
      <c r="Z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S743" s="2"/>
      <c r="T743" s="2"/>
      <c r="U743" s="2"/>
      <c r="V743" s="2"/>
      <c r="W743" s="2"/>
      <c r="X743" s="2"/>
      <c r="Y743" s="2"/>
      <c r="Z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S746" s="2"/>
      <c r="T746" s="2"/>
      <c r="U746" s="2"/>
      <c r="V746" s="2"/>
      <c r="W746" s="2"/>
      <c r="X746" s="2"/>
      <c r="Y746" s="2"/>
      <c r="Z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S750" s="2"/>
      <c r="T750" s="2"/>
      <c r="U750" s="2"/>
      <c r="V750" s="2"/>
      <c r="W750" s="2"/>
      <c r="X750" s="2"/>
      <c r="Y750" s="2"/>
      <c r="Z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S754" s="2"/>
      <c r="T754" s="2"/>
      <c r="U754" s="2"/>
      <c r="V754" s="2"/>
      <c r="W754" s="2"/>
      <c r="X754" s="2"/>
      <c r="Y754" s="2"/>
      <c r="Z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S756" s="2"/>
      <c r="T756" s="2"/>
      <c r="U756" s="2"/>
      <c r="V756" s="2"/>
      <c r="W756" s="2"/>
      <c r="X756" s="2"/>
      <c r="Y756" s="2"/>
      <c r="Z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S759" s="2"/>
      <c r="T759" s="2"/>
      <c r="U759" s="2"/>
      <c r="V759" s="2"/>
      <c r="W759" s="2"/>
      <c r="X759" s="2"/>
      <c r="Y759" s="2"/>
      <c r="Z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S761" s="2"/>
      <c r="T761" s="2"/>
      <c r="U761" s="2"/>
      <c r="V761" s="2"/>
      <c r="W761" s="2"/>
      <c r="X761" s="2"/>
      <c r="Y761" s="2"/>
      <c r="Z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S763" s="2"/>
      <c r="T763" s="2"/>
      <c r="U763" s="2"/>
      <c r="V763" s="2"/>
      <c r="W763" s="2"/>
      <c r="X763" s="2"/>
      <c r="Y763" s="2"/>
      <c r="Z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O764" s="2"/>
      <c r="P764" s="2"/>
      <c r="Q764" s="2"/>
      <c r="S764" s="2"/>
      <c r="T764" s="2"/>
      <c r="U764" s="2"/>
      <c r="V764" s="2"/>
      <c r="W764" s="2"/>
      <c r="X764" s="2"/>
      <c r="Y764" s="2"/>
      <c r="Z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S769" s="2"/>
      <c r="T769" s="2"/>
      <c r="U769" s="2"/>
      <c r="V769" s="2"/>
      <c r="W769" s="2"/>
      <c r="X769" s="2"/>
      <c r="Y769" s="2"/>
      <c r="Z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O772" s="2"/>
      <c r="P772" s="2"/>
      <c r="Q772" s="2"/>
      <c r="S772" s="2"/>
      <c r="T772" s="2"/>
      <c r="U772" s="2"/>
      <c r="V772" s="2"/>
      <c r="W772" s="2"/>
      <c r="X772" s="2"/>
      <c r="Y772" s="2"/>
      <c r="Z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P773" s="2"/>
      <c r="Q773" s="2"/>
      <c r="S773" s="2"/>
      <c r="T773" s="2"/>
      <c r="U773" s="2"/>
      <c r="V773" s="2"/>
      <c r="W773" s="2"/>
      <c r="X773" s="2"/>
      <c r="Y773" s="2"/>
      <c r="Z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S774" s="2"/>
      <c r="T774" s="2"/>
      <c r="U774" s="2"/>
      <c r="V774" s="2"/>
      <c r="W774" s="2"/>
      <c r="X774" s="2"/>
      <c r="Y774" s="2"/>
      <c r="Z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S775" s="2"/>
      <c r="T775" s="2"/>
      <c r="U775" s="2"/>
      <c r="V775" s="2"/>
      <c r="W775" s="2"/>
      <c r="X775" s="2"/>
      <c r="Y775" s="2"/>
      <c r="Z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S776" s="2"/>
      <c r="T776" s="2"/>
      <c r="U776" s="2"/>
      <c r="V776" s="2"/>
      <c r="W776" s="2"/>
      <c r="X776" s="2"/>
      <c r="Y776" s="2"/>
      <c r="Z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S779" s="2"/>
      <c r="T779" s="2"/>
      <c r="U779" s="2"/>
      <c r="V779" s="2"/>
      <c r="W779" s="2"/>
      <c r="X779" s="2"/>
      <c r="Y779" s="2"/>
      <c r="Z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S780" s="2"/>
      <c r="T780" s="2"/>
      <c r="U780" s="2"/>
      <c r="V780" s="2"/>
      <c r="W780" s="2"/>
      <c r="X780" s="2"/>
      <c r="Y780" s="2"/>
      <c r="Z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S781" s="2"/>
      <c r="T781" s="2"/>
      <c r="U781" s="2"/>
      <c r="V781" s="2"/>
      <c r="W781" s="2"/>
      <c r="X781" s="2"/>
      <c r="Y781" s="2"/>
      <c r="Z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S782" s="2"/>
      <c r="T782" s="2"/>
      <c r="U782" s="2"/>
      <c r="V782" s="2"/>
      <c r="W782" s="2"/>
      <c r="X782" s="2"/>
      <c r="Y782" s="2"/>
      <c r="Z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O783" s="2"/>
      <c r="P783" s="2"/>
      <c r="Q783" s="2"/>
      <c r="S783" s="2"/>
      <c r="T783" s="2"/>
      <c r="U783" s="2"/>
      <c r="V783" s="2"/>
      <c r="W783" s="2"/>
      <c r="X783" s="2"/>
      <c r="Y783" s="2"/>
      <c r="Z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S790" s="2"/>
      <c r="T790" s="2"/>
      <c r="U790" s="2"/>
      <c r="V790" s="2"/>
      <c r="W790" s="2"/>
      <c r="X790" s="2"/>
      <c r="Y790" s="2"/>
      <c r="Z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O792" s="2"/>
      <c r="P792" s="2"/>
      <c r="Q792" s="2"/>
      <c r="S792" s="2"/>
      <c r="T792" s="2"/>
      <c r="U792" s="2"/>
      <c r="V792" s="2"/>
      <c r="W792" s="2"/>
      <c r="X792" s="2"/>
      <c r="Y792" s="2"/>
      <c r="Z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S793" s="2"/>
      <c r="T793" s="2"/>
      <c r="U793" s="2"/>
      <c r="V793" s="2"/>
      <c r="W793" s="2"/>
      <c r="X793" s="2"/>
      <c r="Y793" s="2"/>
      <c r="Z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S795" s="2"/>
      <c r="T795" s="2"/>
      <c r="U795" s="2"/>
      <c r="V795" s="2"/>
      <c r="W795" s="2"/>
      <c r="X795" s="2"/>
      <c r="Y795" s="2"/>
      <c r="Z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S798" s="2"/>
      <c r="T798" s="2"/>
      <c r="U798" s="2"/>
      <c r="V798" s="2"/>
      <c r="W798" s="2"/>
      <c r="X798" s="2"/>
      <c r="Y798" s="2"/>
      <c r="Z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O800" s="2"/>
      <c r="P800" s="2"/>
      <c r="Q800" s="2"/>
      <c r="S800" s="2"/>
      <c r="T800" s="2"/>
      <c r="U800" s="2"/>
      <c r="V800" s="2"/>
      <c r="W800" s="2"/>
      <c r="X800" s="2"/>
      <c r="Y800" s="2"/>
      <c r="Z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S802" s="2"/>
      <c r="T802" s="2"/>
      <c r="U802" s="2"/>
      <c r="V802" s="2"/>
      <c r="W802" s="2"/>
      <c r="X802" s="2"/>
      <c r="Y802" s="2"/>
      <c r="Z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S803" s="2"/>
      <c r="T803" s="2"/>
      <c r="U803" s="2"/>
      <c r="V803" s="2"/>
      <c r="W803" s="2"/>
      <c r="X803" s="2"/>
      <c r="Y803" s="2"/>
      <c r="Z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O804" s="2"/>
      <c r="P804" s="2"/>
      <c r="Q804" s="2"/>
      <c r="S804" s="2"/>
      <c r="T804" s="2"/>
      <c r="U804" s="2"/>
      <c r="V804" s="2"/>
      <c r="W804" s="2"/>
      <c r="X804" s="2"/>
      <c r="Y804" s="2"/>
      <c r="Z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S808" s="2"/>
      <c r="T808" s="2"/>
      <c r="U808" s="2"/>
      <c r="V808" s="2"/>
      <c r="W808" s="2"/>
      <c r="X808" s="2"/>
      <c r="Y808" s="2"/>
      <c r="Z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S809" s="2"/>
      <c r="T809" s="2"/>
      <c r="U809" s="2"/>
      <c r="V809" s="2"/>
      <c r="W809" s="2"/>
      <c r="X809" s="2"/>
      <c r="Y809" s="2"/>
      <c r="Z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S810" s="2"/>
      <c r="T810" s="2"/>
      <c r="U810" s="2"/>
      <c r="V810" s="2"/>
      <c r="W810" s="2"/>
      <c r="X810" s="2"/>
      <c r="Y810" s="2"/>
      <c r="Z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O811" s="2"/>
      <c r="P811" s="2"/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S815" s="2"/>
      <c r="T815" s="2"/>
      <c r="U815" s="2"/>
      <c r="V815" s="2"/>
      <c r="W815" s="2"/>
      <c r="X815" s="2"/>
      <c r="Y815" s="2"/>
      <c r="Z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S820" s="2"/>
      <c r="T820" s="2"/>
      <c r="U820" s="2"/>
      <c r="V820" s="2"/>
      <c r="W820" s="2"/>
      <c r="X820" s="2"/>
      <c r="Y820" s="2"/>
      <c r="Z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O823" s="2"/>
      <c r="P823" s="2"/>
      <c r="Q823" s="2"/>
      <c r="S823" s="2"/>
      <c r="T823" s="2"/>
      <c r="U823" s="2"/>
      <c r="V823" s="2"/>
      <c r="W823" s="2"/>
      <c r="X823" s="2"/>
      <c r="Y823" s="2"/>
      <c r="Z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O832" s="2"/>
      <c r="P832" s="2"/>
      <c r="Q832" s="2"/>
      <c r="S832" s="2"/>
      <c r="T832" s="2"/>
      <c r="U832" s="2"/>
      <c r="V832" s="2"/>
      <c r="W832" s="2"/>
      <c r="X832" s="2"/>
      <c r="Y832" s="2"/>
      <c r="Z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2"/>
      <c r="T833" s="2"/>
      <c r="U833" s="2"/>
      <c r="V833" s="2"/>
      <c r="W833" s="2"/>
      <c r="X833" s="2"/>
      <c r="Y833" s="2"/>
      <c r="Z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S835" s="2"/>
      <c r="T835" s="2"/>
      <c r="U835" s="2"/>
      <c r="V835" s="2"/>
      <c r="W835" s="2"/>
      <c r="X835" s="2"/>
      <c r="Y835" s="2"/>
      <c r="Z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S849" s="2"/>
      <c r="T849" s="2"/>
      <c r="U849" s="2"/>
      <c r="V849" s="2"/>
      <c r="W849" s="2"/>
      <c r="X849" s="2"/>
      <c r="Y849" s="2"/>
      <c r="Z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O851" s="2"/>
      <c r="P851" s="2"/>
      <c r="Q851" s="2"/>
      <c r="S851" s="2"/>
      <c r="T851" s="2"/>
      <c r="U851" s="2"/>
      <c r="V851" s="2"/>
      <c r="W851" s="2"/>
      <c r="X851" s="2"/>
      <c r="Y851" s="2"/>
      <c r="Z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O852" s="2"/>
      <c r="P852" s="2"/>
      <c r="Q852" s="2"/>
      <c r="S852" s="2"/>
      <c r="T852" s="2"/>
      <c r="U852" s="2"/>
      <c r="V852" s="2"/>
      <c r="W852" s="2"/>
      <c r="X852" s="2"/>
      <c r="Y852" s="2"/>
      <c r="Z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2"/>
      <c r="T853" s="2"/>
      <c r="U853" s="2"/>
      <c r="V853" s="2"/>
      <c r="W853" s="2"/>
      <c r="X853" s="2"/>
      <c r="Y853" s="2"/>
      <c r="Z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S854" s="2"/>
      <c r="T854" s="2"/>
      <c r="U854" s="2"/>
      <c r="V854" s="2"/>
      <c r="W854" s="2"/>
      <c r="X854" s="2"/>
      <c r="Y854" s="2"/>
      <c r="Z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S856" s="2"/>
      <c r="T856" s="2"/>
      <c r="U856" s="2"/>
      <c r="V856" s="2"/>
      <c r="W856" s="2"/>
      <c r="X856" s="2"/>
      <c r="Y856" s="2"/>
      <c r="Z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O857" s="2"/>
      <c r="P857" s="2"/>
      <c r="Q857" s="2"/>
      <c r="S857" s="2"/>
      <c r="T857" s="2"/>
      <c r="U857" s="2"/>
      <c r="V857" s="2"/>
      <c r="W857" s="2"/>
      <c r="X857" s="2"/>
      <c r="Y857" s="2"/>
      <c r="Z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S870" s="2"/>
      <c r="T870" s="2"/>
      <c r="U870" s="2"/>
      <c r="V870" s="2"/>
      <c r="W870" s="2"/>
      <c r="X870" s="2"/>
      <c r="Y870" s="2"/>
      <c r="Z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S877" s="2"/>
      <c r="T877" s="2"/>
      <c r="U877" s="2"/>
      <c r="V877" s="2"/>
      <c r="W877" s="2"/>
      <c r="X877" s="2"/>
      <c r="Y877" s="2"/>
      <c r="Z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S879" s="2"/>
      <c r="T879" s="2"/>
      <c r="U879" s="2"/>
      <c r="V879" s="2"/>
      <c r="W879" s="2"/>
      <c r="X879" s="2"/>
      <c r="Y879" s="2"/>
      <c r="Z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O883" s="2"/>
      <c r="P883" s="2"/>
      <c r="Q883" s="2"/>
      <c r="S883" s="2"/>
      <c r="T883" s="2"/>
      <c r="U883" s="2"/>
      <c r="V883" s="2"/>
      <c r="W883" s="2"/>
      <c r="X883" s="2"/>
      <c r="Y883" s="2"/>
      <c r="Z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S887" s="2"/>
      <c r="T887" s="2"/>
      <c r="U887" s="2"/>
      <c r="V887" s="2"/>
      <c r="W887" s="2"/>
      <c r="X887" s="2"/>
      <c r="Y887" s="2"/>
      <c r="Z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S889" s="2"/>
      <c r="T889" s="2"/>
      <c r="U889" s="2"/>
      <c r="V889" s="2"/>
      <c r="W889" s="2"/>
      <c r="X889" s="2"/>
      <c r="Y889" s="2"/>
      <c r="Z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S891" s="2"/>
      <c r="T891" s="2"/>
      <c r="U891" s="2"/>
      <c r="V891" s="2"/>
      <c r="W891" s="2"/>
      <c r="X891" s="2"/>
      <c r="Y891" s="2"/>
      <c r="Z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S892" s="2"/>
      <c r="T892" s="2"/>
      <c r="U892" s="2"/>
      <c r="V892" s="2"/>
      <c r="W892" s="2"/>
      <c r="X892" s="2"/>
      <c r="Y892" s="2"/>
      <c r="Z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S903" s="2"/>
      <c r="T903" s="2"/>
      <c r="U903" s="2"/>
      <c r="V903" s="2"/>
      <c r="W903" s="2"/>
      <c r="X903" s="2"/>
      <c r="Y903" s="2"/>
      <c r="Z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S905" s="2"/>
      <c r="T905" s="2"/>
      <c r="U905" s="2"/>
      <c r="V905" s="2"/>
      <c r="W905" s="2"/>
      <c r="X905" s="2"/>
      <c r="Y905" s="2"/>
      <c r="Z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S907" s="2"/>
      <c r="T907" s="2"/>
      <c r="U907" s="2"/>
      <c r="V907" s="2"/>
      <c r="W907" s="2"/>
      <c r="X907" s="2"/>
      <c r="Y907" s="2"/>
      <c r="Z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S909" s="2"/>
      <c r="T909" s="2"/>
      <c r="U909" s="2"/>
      <c r="V909" s="2"/>
      <c r="W909" s="2"/>
      <c r="X909" s="2"/>
      <c r="Y909" s="2"/>
      <c r="Z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S912" s="2"/>
      <c r="T912" s="2"/>
      <c r="U912" s="2"/>
      <c r="V912" s="2"/>
      <c r="W912" s="2"/>
      <c r="X912" s="2"/>
      <c r="Y912" s="2"/>
      <c r="Z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  <c r="Z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S916" s="2"/>
      <c r="T916" s="2"/>
      <c r="U916" s="2"/>
      <c r="V916" s="2"/>
      <c r="W916" s="2"/>
      <c r="X916" s="2"/>
      <c r="Y916" s="2"/>
      <c r="Z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2"/>
      <c r="T923" s="2"/>
      <c r="U923" s="2"/>
      <c r="V923" s="2"/>
      <c r="W923" s="2"/>
      <c r="X923" s="2"/>
      <c r="Y923" s="2"/>
      <c r="Z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S930" s="2"/>
      <c r="T930" s="2"/>
      <c r="U930" s="2"/>
      <c r="V930" s="2"/>
      <c r="W930" s="2"/>
      <c r="X930" s="2"/>
      <c r="Y930" s="2"/>
      <c r="Z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S938" s="2"/>
      <c r="T938" s="2"/>
      <c r="U938" s="2"/>
      <c r="V938" s="2"/>
      <c r="W938" s="2"/>
      <c r="X938" s="2"/>
      <c r="Y938" s="2"/>
      <c r="Z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S944" s="2"/>
      <c r="T944" s="2"/>
      <c r="U944" s="2"/>
      <c r="V944" s="2"/>
      <c r="W944" s="2"/>
      <c r="X944" s="2"/>
      <c r="Y944" s="2"/>
      <c r="Z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S946" s="2"/>
      <c r="T946" s="2"/>
      <c r="U946" s="2"/>
      <c r="V946" s="2"/>
      <c r="W946" s="2"/>
      <c r="X946" s="2"/>
      <c r="Y946" s="2"/>
      <c r="Z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O950" s="2"/>
      <c r="P950" s="2"/>
      <c r="Q950" s="2"/>
      <c r="S950" s="2"/>
      <c r="T950" s="2"/>
      <c r="U950" s="2"/>
      <c r="V950" s="2"/>
      <c r="W950" s="2"/>
      <c r="X950" s="2"/>
      <c r="Y950" s="2"/>
      <c r="Z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2"/>
      <c r="T956" s="2"/>
      <c r="U956" s="2"/>
      <c r="V956" s="2"/>
      <c r="W956" s="2"/>
      <c r="X956" s="2"/>
      <c r="Y956" s="2"/>
      <c r="Z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S962" s="2"/>
      <c r="T962" s="2"/>
      <c r="U962" s="2"/>
      <c r="V962" s="2"/>
      <c r="W962" s="2"/>
      <c r="X962" s="2"/>
      <c r="Y962" s="2"/>
      <c r="Z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S963" s="2"/>
      <c r="T963" s="2"/>
      <c r="U963" s="2"/>
      <c r="V963" s="2"/>
      <c r="W963" s="2"/>
      <c r="X963" s="2"/>
      <c r="Y963" s="2"/>
      <c r="Z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S975" s="2"/>
      <c r="T975" s="2"/>
      <c r="U975" s="2"/>
      <c r="V975" s="2"/>
      <c r="W975" s="2"/>
      <c r="X975" s="2"/>
      <c r="Y975" s="2"/>
      <c r="Z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S977" s="2"/>
      <c r="T977" s="2"/>
      <c r="U977" s="2"/>
      <c r="V977" s="2"/>
      <c r="W977" s="2"/>
      <c r="X977" s="2"/>
      <c r="Y977" s="2"/>
      <c r="Z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2"/>
      <c r="T978" s="2"/>
      <c r="U978" s="2"/>
      <c r="V978" s="2"/>
      <c r="W978" s="2"/>
      <c r="X978" s="2"/>
      <c r="Y978" s="2"/>
      <c r="Z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O979" s="2"/>
      <c r="P979" s="2"/>
      <c r="Q979" s="2"/>
      <c r="S979" s="2"/>
      <c r="T979" s="2"/>
      <c r="U979" s="2"/>
      <c r="V979" s="2"/>
      <c r="W979" s="2"/>
      <c r="X979" s="2"/>
      <c r="Y979" s="2"/>
      <c r="Z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O984" s="2"/>
      <c r="P984" s="2"/>
      <c r="Q984" s="2"/>
      <c r="S984" s="2"/>
      <c r="T984" s="2"/>
      <c r="U984" s="2"/>
      <c r="V984" s="2"/>
      <c r="W984" s="2"/>
      <c r="X984" s="2"/>
      <c r="Y984" s="2"/>
      <c r="Z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O985" s="2"/>
      <c r="P985" s="2"/>
      <c r="Q985" s="2"/>
      <c r="S985" s="2"/>
      <c r="T985" s="2"/>
      <c r="U985" s="2"/>
      <c r="V985" s="2"/>
      <c r="W985" s="2"/>
      <c r="X985" s="2"/>
      <c r="Y985" s="2"/>
      <c r="Z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2"/>
      <c r="T988" s="2"/>
      <c r="U988" s="2"/>
      <c r="V988" s="2"/>
      <c r="W988" s="2"/>
      <c r="X988" s="2"/>
      <c r="Y988" s="2"/>
      <c r="Z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2"/>
      <c r="T991" s="2"/>
      <c r="U991" s="2"/>
      <c r="V991" s="2"/>
      <c r="W991" s="2"/>
      <c r="X991" s="2"/>
      <c r="Y991" s="2"/>
      <c r="Z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S992" s="2"/>
      <c r="T992" s="2"/>
      <c r="U992" s="2"/>
      <c r="V992" s="2"/>
      <c r="W992" s="2"/>
      <c r="X992" s="2"/>
      <c r="Y992" s="2"/>
      <c r="Z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2"/>
      <c r="T993" s="2"/>
      <c r="U993" s="2"/>
      <c r="V993" s="2"/>
      <c r="W993" s="2"/>
      <c r="X993" s="2"/>
      <c r="Y993" s="2"/>
      <c r="Z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O996" s="2"/>
      <c r="P996" s="2"/>
      <c r="Q996" s="2"/>
      <c r="S996" s="2"/>
      <c r="T996" s="2"/>
      <c r="U996" s="2"/>
      <c r="V996" s="2"/>
      <c r="W996" s="2"/>
      <c r="X996" s="2"/>
      <c r="Y996" s="2"/>
      <c r="Z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S997" s="2"/>
      <c r="T997" s="2"/>
      <c r="U997" s="2"/>
      <c r="V997" s="2"/>
      <c r="W997" s="2"/>
      <c r="X997" s="2"/>
      <c r="Y997" s="2"/>
      <c r="Z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S1016" s="2"/>
      <c r="T1016" s="2"/>
      <c r="U1016" s="2"/>
      <c r="V1016" s="2"/>
      <c r="W1016" s="2"/>
      <c r="X1016" s="2"/>
      <c r="Y1016" s="2"/>
      <c r="Z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D1024" s="2"/>
      <c r="AE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O1025" s="2"/>
      <c r="P1025" s="2"/>
      <c r="Q1025" s="2"/>
      <c r="S1025" s="2"/>
      <c r="T1025" s="2"/>
      <c r="U1025" s="2"/>
      <c r="V1025" s="2"/>
      <c r="W1025" s="2"/>
      <c r="X1025" s="2"/>
      <c r="Y1025" s="2"/>
      <c r="Z1025" s="2"/>
      <c r="AB1025" s="2"/>
      <c r="AC1025" s="2"/>
      <c r="AD1025" s="2"/>
      <c r="AE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D1027" s="2"/>
      <c r="AE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O1029" s="2"/>
      <c r="P1029" s="2"/>
      <c r="Q1029" s="2"/>
      <c r="S1029" s="2"/>
      <c r="T1029" s="2"/>
      <c r="U1029" s="2"/>
      <c r="V1029" s="2"/>
      <c r="W1029" s="2"/>
      <c r="X1029" s="2"/>
      <c r="Y1029" s="2"/>
      <c r="Z1029" s="2"/>
      <c r="AB1029" s="2"/>
      <c r="AC1029" s="2"/>
      <c r="AD1029" s="2"/>
      <c r="AE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S1033" s="2"/>
      <c r="T1033" s="2"/>
      <c r="U1033" s="2"/>
      <c r="V1033" s="2"/>
      <c r="W1033" s="2"/>
      <c r="X1033" s="2"/>
      <c r="Y1033" s="2"/>
      <c r="Z1033" s="2"/>
      <c r="AB1033" s="2"/>
      <c r="AC1033" s="2"/>
      <c r="AD1033" s="2"/>
      <c r="AE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S1035" s="2"/>
      <c r="T1035" s="2"/>
      <c r="U1035" s="2"/>
      <c r="V1035" s="2"/>
      <c r="W1035" s="2"/>
      <c r="X1035" s="2"/>
      <c r="Y1035" s="2"/>
      <c r="Z1035" s="2"/>
      <c r="AB1035" s="2"/>
      <c r="AC1035" s="2"/>
      <c r="AD1035" s="2"/>
      <c r="AE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S1042" s="2"/>
      <c r="T1042" s="2"/>
      <c r="U1042" s="2"/>
      <c r="V1042" s="2"/>
      <c r="W1042" s="2"/>
      <c r="X1042" s="2"/>
      <c r="Y1042" s="2"/>
      <c r="Z1042" s="2"/>
      <c r="AB1042" s="2"/>
      <c r="AC1042" s="2"/>
      <c r="AD1042" s="2"/>
      <c r="AE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S1043" s="2"/>
      <c r="T1043" s="2"/>
      <c r="U1043" s="2"/>
      <c r="V1043" s="2"/>
      <c r="W1043" s="2"/>
      <c r="X1043" s="2"/>
      <c r="Y1043" s="2"/>
      <c r="Z1043" s="2"/>
      <c r="AB1043" s="2"/>
      <c r="AC1043" s="2"/>
      <c r="AD1043" s="2"/>
      <c r="AE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S1045" s="2"/>
      <c r="T1045" s="2"/>
      <c r="U1045" s="2"/>
      <c r="V1045" s="2"/>
      <c r="W1045" s="2"/>
      <c r="X1045" s="2"/>
      <c r="Y1045" s="2"/>
      <c r="Z1045" s="2"/>
      <c r="AB1045" s="2"/>
      <c r="AC1045" s="2"/>
      <c r="AD1045" s="2"/>
      <c r="AE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D1050" s="2"/>
      <c r="AE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S1055" s="2"/>
      <c r="T1055" s="2"/>
      <c r="U1055" s="2"/>
      <c r="V1055" s="2"/>
      <c r="W1055" s="2"/>
      <c r="X1055" s="2"/>
      <c r="Y1055" s="2"/>
      <c r="Z1055" s="2"/>
      <c r="AB1055" s="2"/>
      <c r="AC1055" s="2"/>
      <c r="AD1055" s="2"/>
      <c r="AE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D1057" s="2"/>
      <c r="AE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S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S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S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S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S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S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S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S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25</v>
      </c>
      <c r="B2" s="1" t="s">
        <v>26</v>
      </c>
      <c r="C2" s="1">
        <v>264.0</v>
      </c>
      <c r="D2" s="1">
        <v>0.0</v>
      </c>
      <c r="E2" s="2"/>
      <c r="F2" s="1" t="s">
        <v>27</v>
      </c>
      <c r="G2" s="1" t="s">
        <v>19</v>
      </c>
      <c r="H2" s="1" t="s">
        <v>7890</v>
      </c>
      <c r="I2" s="1" t="s">
        <v>7891</v>
      </c>
      <c r="J2" s="1" t="s">
        <v>7891</v>
      </c>
      <c r="K2" s="2"/>
      <c r="L2" s="1">
        <v>-7.0</v>
      </c>
      <c r="M2" s="1"/>
      <c r="N2" s="1">
        <v>7.21555</v>
      </c>
      <c r="O2" s="1" t="s">
        <v>7892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" t="s">
        <v>55</v>
      </c>
      <c r="B3" s="1" t="s">
        <v>26</v>
      </c>
      <c r="C3" s="1">
        <v>554.0</v>
      </c>
      <c r="D3" s="1">
        <v>0.0</v>
      </c>
      <c r="E3" s="1" t="s">
        <v>7893</v>
      </c>
      <c r="F3" s="1" t="s">
        <v>27</v>
      </c>
      <c r="G3" s="1" t="s">
        <v>19</v>
      </c>
      <c r="H3" s="1" t="s">
        <v>7894</v>
      </c>
      <c r="I3" s="1" t="s">
        <v>7895</v>
      </c>
      <c r="J3" s="1" t="s">
        <v>7895</v>
      </c>
      <c r="K3" s="2"/>
      <c r="L3" s="1">
        <v>-6.0</v>
      </c>
      <c r="M3" s="1"/>
      <c r="N3" s="1">
        <v>13.193566666666667</v>
      </c>
      <c r="O3" s="1" t="s">
        <v>7892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 t="s">
        <v>55</v>
      </c>
      <c r="B4" s="1" t="s">
        <v>26</v>
      </c>
      <c r="C4" s="1">
        <v>348.0</v>
      </c>
      <c r="D4" s="1">
        <v>0.0</v>
      </c>
      <c r="E4" s="1" t="s">
        <v>146</v>
      </c>
      <c r="F4" s="1" t="s">
        <v>27</v>
      </c>
      <c r="G4" s="1" t="s">
        <v>19</v>
      </c>
      <c r="H4" s="1" t="s">
        <v>7896</v>
      </c>
      <c r="I4" s="1" t="s">
        <v>7897</v>
      </c>
      <c r="J4" s="1" t="s">
        <v>7897</v>
      </c>
      <c r="K4" s="2"/>
      <c r="L4" s="1">
        <v>-6.0</v>
      </c>
      <c r="M4" s="1"/>
      <c r="N4" s="1">
        <v>8.924766666666667</v>
      </c>
      <c r="O4" s="1" t="s">
        <v>7892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1" t="s">
        <v>44</v>
      </c>
      <c r="B5" s="1" t="s">
        <v>16</v>
      </c>
      <c r="C5" s="1">
        <v>538.0</v>
      </c>
      <c r="D5" s="1">
        <v>0.0</v>
      </c>
      <c r="E5" s="1" t="s">
        <v>45</v>
      </c>
      <c r="F5" s="1" t="s">
        <v>27</v>
      </c>
      <c r="G5" s="1" t="s">
        <v>19</v>
      </c>
      <c r="H5" s="1" t="s">
        <v>7898</v>
      </c>
      <c r="I5" s="1" t="s">
        <v>7899</v>
      </c>
      <c r="J5" s="1" t="s">
        <v>7899</v>
      </c>
      <c r="K5" s="2"/>
      <c r="L5" s="1">
        <v>-6.0</v>
      </c>
      <c r="M5" s="1"/>
      <c r="N5" s="1">
        <v>13.2457</v>
      </c>
      <c r="O5" s="1" t="s">
        <v>7892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" t="s">
        <v>44</v>
      </c>
      <c r="B6" s="1" t="s">
        <v>16</v>
      </c>
      <c r="C6" s="1">
        <v>394.0</v>
      </c>
      <c r="D6" s="1">
        <v>0.0</v>
      </c>
      <c r="E6" s="1" t="s">
        <v>45</v>
      </c>
      <c r="F6" s="1" t="s">
        <v>27</v>
      </c>
      <c r="G6" s="1" t="s">
        <v>19</v>
      </c>
      <c r="H6" s="1" t="s">
        <v>7900</v>
      </c>
      <c r="I6" s="1" t="s">
        <v>7901</v>
      </c>
      <c r="J6" s="1" t="s">
        <v>7901</v>
      </c>
      <c r="K6" s="2"/>
      <c r="L6" s="1">
        <v>0.0</v>
      </c>
      <c r="M6" s="1"/>
      <c r="N6" s="1">
        <v>14.603966666666667</v>
      </c>
      <c r="O6" s="1" t="s">
        <v>7892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" t="s">
        <v>44</v>
      </c>
      <c r="B7" s="1" t="s">
        <v>16</v>
      </c>
      <c r="C7" s="1">
        <v>553.0</v>
      </c>
      <c r="D7" s="1">
        <v>0.0</v>
      </c>
      <c r="E7" s="1" t="s">
        <v>45</v>
      </c>
      <c r="F7" s="1" t="s">
        <v>27</v>
      </c>
      <c r="G7" s="1" t="s">
        <v>19</v>
      </c>
      <c r="H7" s="1" t="s">
        <v>7902</v>
      </c>
      <c r="I7" s="1" t="s">
        <v>7903</v>
      </c>
      <c r="J7" s="1" t="s">
        <v>7903</v>
      </c>
      <c r="K7" s="2"/>
      <c r="L7" s="1">
        <v>-11.0</v>
      </c>
      <c r="M7" s="1"/>
      <c r="N7" s="1">
        <v>8.3812</v>
      </c>
      <c r="O7" s="1" t="s">
        <v>7892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" t="s">
        <v>25</v>
      </c>
      <c r="B8" s="1" t="s">
        <v>26</v>
      </c>
      <c r="C8" s="1">
        <v>488.0</v>
      </c>
      <c r="D8" s="1">
        <v>0.0</v>
      </c>
      <c r="E8" s="2"/>
      <c r="F8" s="1" t="s">
        <v>27</v>
      </c>
      <c r="G8" s="1" t="s">
        <v>19</v>
      </c>
      <c r="H8" s="1" t="s">
        <v>7904</v>
      </c>
      <c r="I8" s="1" t="s">
        <v>7905</v>
      </c>
      <c r="J8" s="1" t="s">
        <v>7905</v>
      </c>
      <c r="K8" s="2"/>
      <c r="L8" s="1">
        <v>-7.0</v>
      </c>
      <c r="M8" s="1"/>
      <c r="N8" s="1">
        <v>7.751083333333334</v>
      </c>
      <c r="O8" s="1" t="s">
        <v>7892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" t="s">
        <v>38</v>
      </c>
      <c r="B9" s="1" t="s">
        <v>16</v>
      </c>
      <c r="C9" s="3">
        <v>309.0</v>
      </c>
      <c r="D9" s="1">
        <v>0.0</v>
      </c>
      <c r="E9" s="2"/>
      <c r="F9" s="1" t="s">
        <v>39</v>
      </c>
      <c r="G9" s="1" t="s">
        <v>35</v>
      </c>
      <c r="H9" s="1" t="s">
        <v>7906</v>
      </c>
      <c r="I9" s="1" t="s">
        <v>7907</v>
      </c>
      <c r="J9" s="1" t="s">
        <v>42</v>
      </c>
      <c r="K9" s="2"/>
      <c r="L9" s="1">
        <v>452.0</v>
      </c>
      <c r="M9" s="1"/>
      <c r="N9" s="1">
        <v>4.082033333333333</v>
      </c>
      <c r="O9" s="1" t="s">
        <v>43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" t="s">
        <v>55</v>
      </c>
      <c r="B10" s="1" t="s">
        <v>26</v>
      </c>
      <c r="C10" s="3">
        <v>751.0</v>
      </c>
      <c r="D10" s="1">
        <v>0.0</v>
      </c>
      <c r="E10" s="1" t="s">
        <v>6833</v>
      </c>
      <c r="F10" s="1" t="s">
        <v>27</v>
      </c>
      <c r="G10" s="1" t="s">
        <v>19</v>
      </c>
      <c r="H10" s="1" t="s">
        <v>7908</v>
      </c>
      <c r="I10" s="1" t="s">
        <v>7909</v>
      </c>
      <c r="J10" s="1" t="s">
        <v>7909</v>
      </c>
      <c r="K10" s="2"/>
      <c r="L10" s="1">
        <v>-11.0</v>
      </c>
      <c r="M10" s="1"/>
      <c r="N10" s="1">
        <v>8.443516666666667</v>
      </c>
      <c r="O10" s="1" t="s">
        <v>7892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" t="s">
        <v>55</v>
      </c>
      <c r="B11" s="1" t="s">
        <v>26</v>
      </c>
      <c r="C11" s="1">
        <v>329.0</v>
      </c>
      <c r="D11" s="1">
        <v>0.0</v>
      </c>
      <c r="E11" s="1" t="s">
        <v>7910</v>
      </c>
      <c r="F11" s="1" t="s">
        <v>27</v>
      </c>
      <c r="G11" s="1" t="s">
        <v>19</v>
      </c>
      <c r="H11" s="1" t="s">
        <v>7911</v>
      </c>
      <c r="I11" s="1" t="s">
        <v>7912</v>
      </c>
      <c r="J11" s="1" t="s">
        <v>7912</v>
      </c>
      <c r="K11" s="2"/>
      <c r="L11" s="1">
        <v>-7.0</v>
      </c>
      <c r="M11" s="1"/>
      <c r="N11" s="1">
        <v>7.404016666666666</v>
      </c>
      <c r="O11" s="1" t="s">
        <v>7892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" t="s">
        <v>44</v>
      </c>
      <c r="B12" s="1" t="s">
        <v>16</v>
      </c>
      <c r="C12" s="1">
        <v>768.0</v>
      </c>
      <c r="D12" s="1">
        <v>0.0</v>
      </c>
      <c r="E12" s="1" t="s">
        <v>45</v>
      </c>
      <c r="F12" s="1" t="s">
        <v>27</v>
      </c>
      <c r="G12" s="1" t="s">
        <v>19</v>
      </c>
      <c r="H12" s="1" t="s">
        <v>7913</v>
      </c>
      <c r="I12" s="1" t="s">
        <v>7914</v>
      </c>
      <c r="J12" s="1" t="s">
        <v>7914</v>
      </c>
      <c r="K12" s="2"/>
      <c r="L12" s="1">
        <v>-10.0</v>
      </c>
      <c r="M12" s="1"/>
      <c r="N12" s="1">
        <v>9.6168</v>
      </c>
      <c r="O12" s="1" t="s">
        <v>7892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 t="s">
        <v>25</v>
      </c>
      <c r="B13" s="1" t="s">
        <v>26</v>
      </c>
      <c r="C13" s="1">
        <v>368.0</v>
      </c>
      <c r="D13" s="1">
        <v>0.0</v>
      </c>
      <c r="E13" s="2"/>
      <c r="F13" s="1" t="s">
        <v>27</v>
      </c>
      <c r="G13" s="1" t="s">
        <v>19</v>
      </c>
      <c r="H13" s="1" t="s">
        <v>7915</v>
      </c>
      <c r="I13" s="1" t="s">
        <v>7916</v>
      </c>
      <c r="J13" s="1" t="s">
        <v>7916</v>
      </c>
      <c r="K13" s="2"/>
      <c r="L13" s="1">
        <v>-8.0</v>
      </c>
      <c r="M13" s="1"/>
      <c r="N13" s="1">
        <v>6.322233333333333</v>
      </c>
      <c r="O13" s="1" t="s">
        <v>7892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 t="s">
        <v>15</v>
      </c>
      <c r="B14" s="1" t="s">
        <v>16</v>
      </c>
      <c r="C14" s="1">
        <v>307.0</v>
      </c>
      <c r="D14" s="1">
        <v>52.0</v>
      </c>
      <c r="E14" s="1" t="s">
        <v>7917</v>
      </c>
      <c r="F14" s="1" t="s">
        <v>18</v>
      </c>
      <c r="G14" s="1" t="s">
        <v>19</v>
      </c>
      <c r="H14" s="1" t="s">
        <v>7918</v>
      </c>
      <c r="I14" s="1" t="s">
        <v>7919</v>
      </c>
      <c r="J14" s="1" t="s">
        <v>7920</v>
      </c>
      <c r="K14" s="1" t="s">
        <v>7921</v>
      </c>
      <c r="L14" s="1">
        <v>0.0</v>
      </c>
      <c r="M14" s="1">
        <v>0.004816666666666667</v>
      </c>
      <c r="N14" s="1">
        <v>19.210266666666666</v>
      </c>
      <c r="O14" s="1" t="s">
        <v>24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1" t="s">
        <v>15</v>
      </c>
      <c r="B15" s="1" t="s">
        <v>16</v>
      </c>
      <c r="C15" s="1">
        <v>309.0</v>
      </c>
      <c r="D15" s="1">
        <v>0.0</v>
      </c>
      <c r="E15" s="1" t="s">
        <v>7922</v>
      </c>
      <c r="F15" s="1" t="s">
        <v>18</v>
      </c>
      <c r="G15" s="1" t="s">
        <v>19</v>
      </c>
      <c r="H15" s="1" t="s">
        <v>7923</v>
      </c>
      <c r="I15" s="1" t="s">
        <v>7924</v>
      </c>
      <c r="J15" s="1" t="s">
        <v>7925</v>
      </c>
      <c r="K15" s="1" t="s">
        <v>7926</v>
      </c>
      <c r="L15" s="1">
        <v>3.0</v>
      </c>
      <c r="M15" s="1">
        <v>0.010133333333333333</v>
      </c>
      <c r="N15" s="1">
        <v>5.954266666666666</v>
      </c>
      <c r="O15" s="1" t="s">
        <v>24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" t="s">
        <v>44</v>
      </c>
      <c r="B16" s="1" t="s">
        <v>16</v>
      </c>
      <c r="C16" s="3">
        <v>369.0</v>
      </c>
      <c r="D16" s="1">
        <v>0.0</v>
      </c>
      <c r="E16" s="1" t="s">
        <v>45</v>
      </c>
      <c r="F16" s="1" t="s">
        <v>27</v>
      </c>
      <c r="G16" s="1" t="s">
        <v>19</v>
      </c>
      <c r="H16" s="1" t="s">
        <v>7927</v>
      </c>
      <c r="I16" s="1" t="s">
        <v>7928</v>
      </c>
      <c r="J16" s="1" t="s">
        <v>7928</v>
      </c>
      <c r="K16" s="2"/>
      <c r="L16" s="1">
        <v>-7.0</v>
      </c>
      <c r="M16" s="1"/>
      <c r="N16" s="1">
        <v>7.05865</v>
      </c>
      <c r="O16" s="1" t="s">
        <v>7892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" t="s">
        <v>15</v>
      </c>
      <c r="B17" s="1" t="s">
        <v>16</v>
      </c>
      <c r="C17" s="3">
        <v>279.0</v>
      </c>
      <c r="D17" s="1">
        <v>0.0</v>
      </c>
      <c r="E17" s="1" t="s">
        <v>7922</v>
      </c>
      <c r="F17" s="1" t="s">
        <v>18</v>
      </c>
      <c r="G17" s="1" t="s">
        <v>19</v>
      </c>
      <c r="H17" s="1" t="s">
        <v>7929</v>
      </c>
      <c r="I17" s="1" t="s">
        <v>7930</v>
      </c>
      <c r="J17" s="1" t="s">
        <v>7931</v>
      </c>
      <c r="K17" s="1" t="s">
        <v>7932</v>
      </c>
      <c r="L17" s="1">
        <v>1.0</v>
      </c>
      <c r="M17" s="1">
        <v>0.005433333333333333</v>
      </c>
      <c r="N17" s="1">
        <v>12.036933333333334</v>
      </c>
      <c r="O17" s="1" t="s">
        <v>24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 t="s">
        <v>55</v>
      </c>
      <c r="B18" s="1" t="s">
        <v>26</v>
      </c>
      <c r="C18" s="1">
        <v>334.0</v>
      </c>
      <c r="D18" s="1">
        <v>0.0</v>
      </c>
      <c r="E18" s="1" t="s">
        <v>7933</v>
      </c>
      <c r="F18" s="1" t="s">
        <v>27</v>
      </c>
      <c r="G18" s="1" t="s">
        <v>19</v>
      </c>
      <c r="H18" s="1" t="s">
        <v>7934</v>
      </c>
      <c r="I18" s="1" t="s">
        <v>7935</v>
      </c>
      <c r="J18" s="1" t="s">
        <v>7935</v>
      </c>
      <c r="K18" s="2"/>
      <c r="L18" s="1">
        <v>-10.0</v>
      </c>
      <c r="M18" s="1"/>
      <c r="N18" s="1">
        <v>4.912316666666666</v>
      </c>
      <c r="O18" s="1" t="s">
        <v>7892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" t="s">
        <v>25</v>
      </c>
      <c r="B19" s="1" t="s">
        <v>26</v>
      </c>
      <c r="C19" s="1">
        <v>369.0</v>
      </c>
      <c r="D19" s="1">
        <v>0.0</v>
      </c>
      <c r="E19" s="2"/>
      <c r="F19" s="1" t="s">
        <v>27</v>
      </c>
      <c r="G19" s="1" t="s">
        <v>19</v>
      </c>
      <c r="H19" s="1" t="s">
        <v>7936</v>
      </c>
      <c r="I19" s="1" t="s">
        <v>7937</v>
      </c>
      <c r="J19" s="1" t="s">
        <v>7937</v>
      </c>
      <c r="K19" s="2"/>
      <c r="L19" s="1">
        <v>-3.0</v>
      </c>
      <c r="M19" s="1"/>
      <c r="N19" s="1">
        <v>11.238733333333334</v>
      </c>
      <c r="O19" s="1" t="s">
        <v>7892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1" t="s">
        <v>55</v>
      </c>
      <c r="B20" s="1" t="s">
        <v>16</v>
      </c>
      <c r="C20" s="1">
        <v>653.0</v>
      </c>
      <c r="D20" s="1">
        <v>0.0</v>
      </c>
      <c r="E20" s="2"/>
      <c r="F20" s="1" t="s">
        <v>39</v>
      </c>
      <c r="G20" s="1" t="s">
        <v>19</v>
      </c>
      <c r="H20" s="1" t="s">
        <v>7938</v>
      </c>
      <c r="I20" s="1" t="s">
        <v>7939</v>
      </c>
      <c r="J20" s="1" t="s">
        <v>42</v>
      </c>
      <c r="K20" s="2"/>
      <c r="L20" s="1">
        <v>529.0</v>
      </c>
      <c r="M20" s="1"/>
      <c r="N20" s="1">
        <v>16.4721</v>
      </c>
      <c r="O20" s="1" t="s">
        <v>7892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" t="s">
        <v>15</v>
      </c>
      <c r="B21" s="1" t="s">
        <v>16</v>
      </c>
      <c r="C21" s="1">
        <v>299.0</v>
      </c>
      <c r="D21" s="1">
        <v>0.0</v>
      </c>
      <c r="E21" s="1" t="s">
        <v>7922</v>
      </c>
      <c r="F21" s="1" t="s">
        <v>18</v>
      </c>
      <c r="G21" s="1" t="s">
        <v>19</v>
      </c>
      <c r="H21" s="1" t="s">
        <v>7940</v>
      </c>
      <c r="I21" s="1" t="s">
        <v>7941</v>
      </c>
      <c r="J21" s="1" t="s">
        <v>7942</v>
      </c>
      <c r="K21" s="1" t="s">
        <v>7943</v>
      </c>
      <c r="L21" s="1">
        <v>-12.0</v>
      </c>
      <c r="M21" s="1">
        <v>0.011416666666666667</v>
      </c>
      <c r="N21" s="1">
        <v>8.743016666666668</v>
      </c>
      <c r="O21" s="1" t="s">
        <v>24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" t="s">
        <v>15</v>
      </c>
      <c r="B22" s="1" t="s">
        <v>16</v>
      </c>
      <c r="C22" s="1">
        <v>394.0</v>
      </c>
      <c r="D22" s="1">
        <v>0.0</v>
      </c>
      <c r="E22" s="1" t="s">
        <v>7917</v>
      </c>
      <c r="F22" s="1" t="s">
        <v>18</v>
      </c>
      <c r="G22" s="1" t="s">
        <v>19</v>
      </c>
      <c r="H22" s="1" t="s">
        <v>7944</v>
      </c>
      <c r="I22" s="1" t="s">
        <v>7945</v>
      </c>
      <c r="J22" s="1" t="s">
        <v>7946</v>
      </c>
      <c r="K22" s="1" t="s">
        <v>7947</v>
      </c>
      <c r="L22" s="1">
        <v>-5.0</v>
      </c>
      <c r="M22" s="1">
        <v>0.004233333333333334</v>
      </c>
      <c r="N22" s="1">
        <v>14.508933333333333</v>
      </c>
      <c r="O22" s="1" t="s">
        <v>24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" t="s">
        <v>44</v>
      </c>
      <c r="B23" s="1" t="s">
        <v>16</v>
      </c>
      <c r="C23" s="1">
        <v>394.0</v>
      </c>
      <c r="D23" s="1">
        <v>0.0</v>
      </c>
      <c r="E23" s="1" t="s">
        <v>45</v>
      </c>
      <c r="F23" s="1" t="s">
        <v>27</v>
      </c>
      <c r="G23" s="1" t="s">
        <v>19</v>
      </c>
      <c r="H23" s="1" t="s">
        <v>7948</v>
      </c>
      <c r="I23" s="1" t="s">
        <v>7949</v>
      </c>
      <c r="J23" s="1" t="s">
        <v>7949</v>
      </c>
      <c r="K23" s="2"/>
      <c r="L23" s="1">
        <v>-2.0</v>
      </c>
      <c r="M23" s="1"/>
      <c r="N23" s="1">
        <v>12.521966666666666</v>
      </c>
      <c r="O23" s="1" t="s">
        <v>7892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" t="s">
        <v>44</v>
      </c>
      <c r="B24" s="1" t="s">
        <v>16</v>
      </c>
      <c r="C24" s="1">
        <v>1131.0</v>
      </c>
      <c r="D24" s="1">
        <v>0.0</v>
      </c>
      <c r="E24" s="1" t="s">
        <v>45</v>
      </c>
      <c r="F24" s="1" t="s">
        <v>27</v>
      </c>
      <c r="G24" s="1" t="s">
        <v>19</v>
      </c>
      <c r="H24" s="1" t="s">
        <v>7950</v>
      </c>
      <c r="I24" s="1" t="s">
        <v>7951</v>
      </c>
      <c r="J24" s="1" t="s">
        <v>7951</v>
      </c>
      <c r="K24" s="2"/>
      <c r="L24" s="1">
        <v>-5.0</v>
      </c>
      <c r="M24" s="1"/>
      <c r="N24" s="1">
        <v>14.130633333333334</v>
      </c>
      <c r="O24" s="1" t="s">
        <v>7892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" t="s">
        <v>15</v>
      </c>
      <c r="B25" s="1" t="s">
        <v>16</v>
      </c>
      <c r="C25" s="3">
        <v>371.0</v>
      </c>
      <c r="D25" s="1">
        <v>83.0</v>
      </c>
      <c r="E25" s="2"/>
      <c r="F25" s="1" t="s">
        <v>39</v>
      </c>
      <c r="G25" s="1" t="s">
        <v>19</v>
      </c>
      <c r="H25" s="1" t="s">
        <v>7952</v>
      </c>
      <c r="I25" s="1" t="s">
        <v>7953</v>
      </c>
      <c r="J25" s="1" t="s">
        <v>42</v>
      </c>
      <c r="K25" s="2"/>
      <c r="L25" s="1">
        <v>524.0</v>
      </c>
      <c r="M25" s="1"/>
      <c r="N25" s="1">
        <v>17.01033333333333</v>
      </c>
      <c r="O25" s="1" t="s">
        <v>24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" t="s">
        <v>44</v>
      </c>
      <c r="B26" s="1" t="s">
        <v>16</v>
      </c>
      <c r="C26" s="3">
        <v>264.0</v>
      </c>
      <c r="D26" s="1">
        <v>0.0</v>
      </c>
      <c r="E26" s="1" t="s">
        <v>45</v>
      </c>
      <c r="F26" s="1" t="s">
        <v>27</v>
      </c>
      <c r="G26" s="1" t="s">
        <v>19</v>
      </c>
      <c r="H26" s="1" t="s">
        <v>7954</v>
      </c>
      <c r="I26" s="1" t="s">
        <v>7955</v>
      </c>
      <c r="J26" s="1" t="s">
        <v>7955</v>
      </c>
      <c r="K26" s="2"/>
      <c r="L26" s="1">
        <v>-1.0</v>
      </c>
      <c r="M26" s="1"/>
      <c r="N26" s="1">
        <v>13.355233333333333</v>
      </c>
      <c r="O26" s="1" t="s">
        <v>7892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" t="s">
        <v>25</v>
      </c>
      <c r="B27" s="1" t="s">
        <v>26</v>
      </c>
      <c r="C27" s="1">
        <v>553.0</v>
      </c>
      <c r="D27" s="1">
        <v>0.0</v>
      </c>
      <c r="E27" s="2"/>
      <c r="F27" s="1" t="s">
        <v>27</v>
      </c>
      <c r="G27" s="1" t="s">
        <v>19</v>
      </c>
      <c r="H27" s="1" t="s">
        <v>7956</v>
      </c>
      <c r="I27" s="1" t="s">
        <v>7957</v>
      </c>
      <c r="J27" s="1" t="s">
        <v>7957</v>
      </c>
      <c r="K27" s="2"/>
      <c r="L27" s="1">
        <v>-10.0</v>
      </c>
      <c r="M27" s="1"/>
      <c r="N27" s="1">
        <v>9.471583333333333</v>
      </c>
      <c r="O27" s="1" t="s">
        <v>7892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1" t="s">
        <v>38</v>
      </c>
      <c r="B28" s="1" t="s">
        <v>16</v>
      </c>
      <c r="C28" s="3">
        <v>425.0</v>
      </c>
      <c r="D28" s="1">
        <v>0.0</v>
      </c>
      <c r="E28" s="2"/>
      <c r="F28" s="1" t="s">
        <v>39</v>
      </c>
      <c r="G28" s="1" t="s">
        <v>35</v>
      </c>
      <c r="H28" s="1" t="s">
        <v>7958</v>
      </c>
      <c r="I28" s="1" t="s">
        <v>7959</v>
      </c>
      <c r="J28" s="1" t="s">
        <v>42</v>
      </c>
      <c r="K28" s="2"/>
      <c r="L28" s="1">
        <v>580.0</v>
      </c>
      <c r="M28" s="1"/>
      <c r="N28" s="1">
        <v>4.237716666666667</v>
      </c>
      <c r="O28" s="1" t="s">
        <v>43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" t="s">
        <v>15</v>
      </c>
      <c r="B29" s="1" t="s">
        <v>16</v>
      </c>
      <c r="C29" s="3">
        <v>199.0</v>
      </c>
      <c r="D29" s="1">
        <v>50.0</v>
      </c>
      <c r="E29" s="2"/>
      <c r="F29" s="1" t="s">
        <v>39</v>
      </c>
      <c r="G29" s="1" t="s">
        <v>35</v>
      </c>
      <c r="H29" s="1" t="s">
        <v>7960</v>
      </c>
      <c r="I29" s="1" t="s">
        <v>7961</v>
      </c>
      <c r="J29" s="1" t="s">
        <v>42</v>
      </c>
      <c r="K29" s="2"/>
      <c r="L29" s="1">
        <v>568.0</v>
      </c>
      <c r="M29" s="1"/>
      <c r="N29" s="1">
        <v>6.009166666666666</v>
      </c>
      <c r="O29" s="1" t="s">
        <v>24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" t="s">
        <v>15</v>
      </c>
      <c r="B30" s="1" t="s">
        <v>16</v>
      </c>
      <c r="C30" s="1">
        <v>309.0</v>
      </c>
      <c r="D30" s="1">
        <v>0.0</v>
      </c>
      <c r="E30" s="1" t="s">
        <v>7922</v>
      </c>
      <c r="F30" s="1" t="s">
        <v>18</v>
      </c>
      <c r="G30" s="1" t="s">
        <v>19</v>
      </c>
      <c r="H30" s="1" t="s">
        <v>7962</v>
      </c>
      <c r="I30" s="1" t="s">
        <v>7963</v>
      </c>
      <c r="J30" s="1" t="s">
        <v>7964</v>
      </c>
      <c r="K30" s="1" t="s">
        <v>7965</v>
      </c>
      <c r="L30" s="1">
        <v>-5.0</v>
      </c>
      <c r="M30" s="1">
        <v>0.13835</v>
      </c>
      <c r="N30" s="1">
        <v>9.201583333333334</v>
      </c>
      <c r="O30" s="1" t="s">
        <v>24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" t="s">
        <v>44</v>
      </c>
      <c r="B31" s="1" t="s">
        <v>16</v>
      </c>
      <c r="C31" s="1">
        <v>394.0</v>
      </c>
      <c r="D31" s="1">
        <v>0.0</v>
      </c>
      <c r="E31" s="1" t="s">
        <v>45</v>
      </c>
      <c r="F31" s="1" t="s">
        <v>27</v>
      </c>
      <c r="G31" s="1" t="s">
        <v>19</v>
      </c>
      <c r="H31" s="1" t="s">
        <v>7966</v>
      </c>
      <c r="I31" s="1" t="s">
        <v>7967</v>
      </c>
      <c r="J31" s="1" t="s">
        <v>7967</v>
      </c>
      <c r="K31" s="2"/>
      <c r="L31" s="1">
        <v>3.0</v>
      </c>
      <c r="M31" s="1"/>
      <c r="N31" s="1">
        <v>18.0064</v>
      </c>
      <c r="O31" s="1" t="s">
        <v>7892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" t="s">
        <v>15</v>
      </c>
      <c r="B32" s="1" t="s">
        <v>16</v>
      </c>
      <c r="C32" s="1">
        <v>260.0</v>
      </c>
      <c r="D32" s="1">
        <v>0.0</v>
      </c>
      <c r="E32" s="1" t="s">
        <v>7917</v>
      </c>
      <c r="F32" s="1" t="s">
        <v>18</v>
      </c>
      <c r="G32" s="1" t="s">
        <v>19</v>
      </c>
      <c r="H32" s="1" t="s">
        <v>7968</v>
      </c>
      <c r="I32" s="1" t="s">
        <v>7969</v>
      </c>
      <c r="J32" s="1" t="s">
        <v>7970</v>
      </c>
      <c r="K32" s="1" t="s">
        <v>7971</v>
      </c>
      <c r="L32" s="1">
        <v>0.0</v>
      </c>
      <c r="M32" s="1">
        <v>0.005166666666666667</v>
      </c>
      <c r="N32" s="1">
        <v>18.548333333333332</v>
      </c>
      <c r="O32" s="1" t="s">
        <v>24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" t="s">
        <v>15</v>
      </c>
      <c r="B33" s="1" t="s">
        <v>16</v>
      </c>
      <c r="C33" s="1">
        <v>508.0</v>
      </c>
      <c r="D33" s="1">
        <v>117.0</v>
      </c>
      <c r="E33" s="2"/>
      <c r="F33" s="1" t="s">
        <v>39</v>
      </c>
      <c r="G33" s="1" t="s">
        <v>35</v>
      </c>
      <c r="H33" s="1" t="s">
        <v>7972</v>
      </c>
      <c r="I33" s="1" t="s">
        <v>7973</v>
      </c>
      <c r="J33" s="1" t="s">
        <v>42</v>
      </c>
      <c r="K33" s="2"/>
      <c r="L33" s="1">
        <v>588.0</v>
      </c>
      <c r="M33" s="1"/>
      <c r="N33" s="1">
        <v>22.78425</v>
      </c>
      <c r="O33" s="1" t="s">
        <v>24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1" t="s">
        <v>25</v>
      </c>
      <c r="B34" s="1" t="s">
        <v>26</v>
      </c>
      <c r="C34" s="1">
        <v>528.0</v>
      </c>
      <c r="D34" s="1">
        <v>0.0</v>
      </c>
      <c r="E34" s="2"/>
      <c r="F34" s="1" t="s">
        <v>27</v>
      </c>
      <c r="G34" s="1" t="s">
        <v>19</v>
      </c>
      <c r="H34" s="1" t="s">
        <v>7974</v>
      </c>
      <c r="I34" s="1" t="s">
        <v>7975</v>
      </c>
      <c r="J34" s="1" t="s">
        <v>7975</v>
      </c>
      <c r="K34" s="2"/>
      <c r="L34" s="1">
        <v>0.0</v>
      </c>
      <c r="M34" s="1"/>
      <c r="N34" s="1">
        <v>19.76321666666667</v>
      </c>
      <c r="O34" s="1" t="s">
        <v>7892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" t="s">
        <v>25</v>
      </c>
      <c r="B35" s="1" t="s">
        <v>26</v>
      </c>
      <c r="C35" s="1">
        <v>954.0</v>
      </c>
      <c r="D35" s="1">
        <v>0.0</v>
      </c>
      <c r="E35" s="2"/>
      <c r="F35" s="1" t="s">
        <v>27</v>
      </c>
      <c r="G35" s="1" t="s">
        <v>19</v>
      </c>
      <c r="H35" s="1" t="s">
        <v>7976</v>
      </c>
      <c r="I35" s="1" t="s">
        <v>7977</v>
      </c>
      <c r="J35" s="1" t="s">
        <v>7977</v>
      </c>
      <c r="K35" s="2"/>
      <c r="L35" s="1">
        <v>-2.0</v>
      </c>
      <c r="M35" s="1"/>
      <c r="N35" s="1">
        <v>17.48581666666667</v>
      </c>
      <c r="O35" s="1" t="s">
        <v>7892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" t="s">
        <v>55</v>
      </c>
      <c r="B36" s="1" t="s">
        <v>26</v>
      </c>
      <c r="C36" s="1">
        <v>715.0</v>
      </c>
      <c r="D36" s="1">
        <v>0.0</v>
      </c>
      <c r="E36" s="1" t="s">
        <v>7600</v>
      </c>
      <c r="F36" s="1" t="s">
        <v>27</v>
      </c>
      <c r="G36" s="1" t="s">
        <v>19</v>
      </c>
      <c r="H36" s="1" t="s">
        <v>7978</v>
      </c>
      <c r="I36" s="1" t="s">
        <v>7979</v>
      </c>
      <c r="J36" s="1" t="s">
        <v>7979</v>
      </c>
      <c r="K36" s="2"/>
      <c r="L36" s="1">
        <v>-9.0</v>
      </c>
      <c r="M36" s="1"/>
      <c r="N36" s="1">
        <v>10.5827</v>
      </c>
      <c r="O36" s="1" t="s">
        <v>7892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" t="s">
        <v>25</v>
      </c>
      <c r="B37" s="1" t="s">
        <v>26</v>
      </c>
      <c r="C37" s="3">
        <v>414.0</v>
      </c>
      <c r="D37" s="1">
        <v>0.0</v>
      </c>
      <c r="E37" s="2"/>
      <c r="F37" s="1" t="s">
        <v>27</v>
      </c>
      <c r="G37" s="1" t="s">
        <v>35</v>
      </c>
      <c r="H37" s="1" t="s">
        <v>7980</v>
      </c>
      <c r="I37" s="1" t="s">
        <v>7981</v>
      </c>
      <c r="J37" s="1" t="s">
        <v>7981</v>
      </c>
      <c r="K37" s="2"/>
      <c r="L37" s="1">
        <v>-7.0</v>
      </c>
      <c r="M37" s="1"/>
      <c r="N37" s="1">
        <v>7.508133333333333</v>
      </c>
      <c r="O37" s="1" t="s">
        <v>7892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" t="s">
        <v>15</v>
      </c>
      <c r="B38" s="1" t="s">
        <v>16</v>
      </c>
      <c r="C38" s="1">
        <v>238.0</v>
      </c>
      <c r="D38" s="1">
        <v>71.0</v>
      </c>
      <c r="E38" s="2"/>
      <c r="F38" s="1" t="s">
        <v>39</v>
      </c>
      <c r="G38" s="1" t="s">
        <v>52</v>
      </c>
      <c r="H38" s="1" t="s">
        <v>7982</v>
      </c>
      <c r="I38" s="1" t="s">
        <v>7983</v>
      </c>
      <c r="J38" s="1" t="s">
        <v>42</v>
      </c>
      <c r="K38" s="2"/>
      <c r="L38" s="1">
        <v>615.0</v>
      </c>
      <c r="M38" s="1"/>
      <c r="N38" s="1">
        <v>5.535733333333333</v>
      </c>
      <c r="O38" s="1" t="s">
        <v>24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" t="s">
        <v>15</v>
      </c>
      <c r="B39" s="1" t="s">
        <v>16</v>
      </c>
      <c r="C39" s="1">
        <v>477.0</v>
      </c>
      <c r="D39" s="1">
        <v>21.0</v>
      </c>
      <c r="E39" s="1" t="s">
        <v>7922</v>
      </c>
      <c r="F39" s="1" t="s">
        <v>18</v>
      </c>
      <c r="G39" s="1" t="s">
        <v>19</v>
      </c>
      <c r="H39" s="1" t="s">
        <v>7984</v>
      </c>
      <c r="I39" s="1" t="s">
        <v>7985</v>
      </c>
      <c r="J39" s="1" t="s">
        <v>7986</v>
      </c>
      <c r="K39" s="1" t="s">
        <v>7987</v>
      </c>
      <c r="L39" s="1">
        <v>3.0</v>
      </c>
      <c r="M39" s="1">
        <v>0.006716666666666667</v>
      </c>
      <c r="N39" s="1">
        <v>14.936966666666667</v>
      </c>
      <c r="O39" s="1" t="s">
        <v>24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" t="s">
        <v>38</v>
      </c>
      <c r="B40" s="1" t="s">
        <v>16</v>
      </c>
      <c r="C40" s="1">
        <v>1046.0</v>
      </c>
      <c r="D40" s="1">
        <v>0.0</v>
      </c>
      <c r="E40" s="2"/>
      <c r="F40" s="1" t="s">
        <v>39</v>
      </c>
      <c r="G40" s="1" t="s">
        <v>35</v>
      </c>
      <c r="H40" s="1" t="s">
        <v>7988</v>
      </c>
      <c r="I40" s="1" t="s">
        <v>7989</v>
      </c>
      <c r="J40" s="1" t="s">
        <v>42</v>
      </c>
      <c r="K40" s="2"/>
      <c r="L40" s="1">
        <v>630.0</v>
      </c>
      <c r="M40" s="1"/>
      <c r="N40" s="1">
        <v>1.2428666666666666</v>
      </c>
      <c r="O40" s="1" t="s">
        <v>43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" t="s">
        <v>44</v>
      </c>
      <c r="B41" s="1" t="s">
        <v>16</v>
      </c>
      <c r="C41" s="1">
        <v>732.0</v>
      </c>
      <c r="D41" s="1">
        <v>0.0</v>
      </c>
      <c r="E41" s="1" t="s">
        <v>45</v>
      </c>
      <c r="F41" s="1" t="s">
        <v>27</v>
      </c>
      <c r="G41" s="1" t="s">
        <v>19</v>
      </c>
      <c r="H41" s="1" t="s">
        <v>7990</v>
      </c>
      <c r="I41" s="1" t="s">
        <v>7991</v>
      </c>
      <c r="J41" s="1" t="s">
        <v>7991</v>
      </c>
      <c r="K41" s="2"/>
      <c r="L41" s="1">
        <v>-9.0</v>
      </c>
      <c r="M41" s="1"/>
      <c r="N41" s="1">
        <v>10.571233333333334</v>
      </c>
      <c r="O41" s="1" t="s">
        <v>7892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" t="s">
        <v>15</v>
      </c>
      <c r="B42" s="1" t="s">
        <v>16</v>
      </c>
      <c r="C42" s="1">
        <v>697.0</v>
      </c>
      <c r="D42" s="1">
        <v>0.0</v>
      </c>
      <c r="E42" s="1" t="s">
        <v>7917</v>
      </c>
      <c r="F42" s="1" t="s">
        <v>18</v>
      </c>
      <c r="G42" s="1" t="s">
        <v>19</v>
      </c>
      <c r="H42" s="1" t="s">
        <v>7992</v>
      </c>
      <c r="I42" s="1" t="s">
        <v>7993</v>
      </c>
      <c r="J42" s="1" t="s">
        <v>7994</v>
      </c>
      <c r="K42" s="1" t="s">
        <v>7995</v>
      </c>
      <c r="L42" s="1">
        <v>-3.0</v>
      </c>
      <c r="M42" s="1">
        <v>0.007983333333333334</v>
      </c>
      <c r="N42" s="1">
        <v>16.837466666666668</v>
      </c>
      <c r="O42" s="1" t="s">
        <v>24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" t="s">
        <v>44</v>
      </c>
      <c r="B43" s="1" t="s">
        <v>16</v>
      </c>
      <c r="C43" s="1">
        <v>429.0</v>
      </c>
      <c r="D43" s="1">
        <v>0.0</v>
      </c>
      <c r="E43" s="1" t="s">
        <v>45</v>
      </c>
      <c r="F43" s="1" t="s">
        <v>27</v>
      </c>
      <c r="G43" s="1" t="s">
        <v>19</v>
      </c>
      <c r="H43" s="1" t="s">
        <v>7996</v>
      </c>
      <c r="I43" s="1" t="s">
        <v>7997</v>
      </c>
      <c r="J43" s="1" t="s">
        <v>7997</v>
      </c>
      <c r="K43" s="2"/>
      <c r="L43" s="1">
        <v>-4.0</v>
      </c>
      <c r="M43" s="1"/>
      <c r="N43" s="1">
        <v>10.8104</v>
      </c>
      <c r="O43" s="1" t="s">
        <v>7892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" t="s">
        <v>15</v>
      </c>
      <c r="B44" s="1" t="s">
        <v>16</v>
      </c>
      <c r="C44" s="1">
        <v>285.0</v>
      </c>
      <c r="D44" s="1">
        <v>89.0</v>
      </c>
      <c r="E44" s="2"/>
      <c r="F44" s="1" t="s">
        <v>39</v>
      </c>
      <c r="G44" s="1" t="s">
        <v>19</v>
      </c>
      <c r="H44" s="1" t="s">
        <v>7998</v>
      </c>
      <c r="I44" s="1" t="s">
        <v>7999</v>
      </c>
      <c r="J44" s="1" t="s">
        <v>42</v>
      </c>
      <c r="K44" s="2"/>
      <c r="L44" s="1">
        <v>652.0</v>
      </c>
      <c r="M44" s="1"/>
      <c r="N44" s="1">
        <v>12.9064</v>
      </c>
      <c r="O44" s="1" t="s">
        <v>24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" t="s">
        <v>15</v>
      </c>
      <c r="B45" s="1" t="s">
        <v>16</v>
      </c>
      <c r="C45" s="1">
        <v>358.0</v>
      </c>
      <c r="D45" s="1">
        <v>0.0</v>
      </c>
      <c r="E45" s="1" t="s">
        <v>7917</v>
      </c>
      <c r="F45" s="1" t="s">
        <v>18</v>
      </c>
      <c r="G45" s="1" t="s">
        <v>19</v>
      </c>
      <c r="H45" s="1" t="s">
        <v>8000</v>
      </c>
      <c r="I45" s="1" t="s">
        <v>8001</v>
      </c>
      <c r="J45" s="1" t="s">
        <v>8002</v>
      </c>
      <c r="K45" s="1" t="s">
        <v>8003</v>
      </c>
      <c r="L45" s="1">
        <v>-4.0</v>
      </c>
      <c r="M45" s="1">
        <v>0.00545</v>
      </c>
      <c r="N45" s="1">
        <v>22.793616666666665</v>
      </c>
      <c r="O45" s="1" t="s">
        <v>24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" t="s">
        <v>15</v>
      </c>
      <c r="B46" s="1" t="s">
        <v>16</v>
      </c>
      <c r="C46" s="1">
        <v>742.0</v>
      </c>
      <c r="D46" s="1">
        <v>185.0</v>
      </c>
      <c r="E46" s="2"/>
      <c r="F46" s="1" t="s">
        <v>39</v>
      </c>
      <c r="G46" s="1" t="s">
        <v>19</v>
      </c>
      <c r="H46" s="1" t="s">
        <v>8004</v>
      </c>
      <c r="I46" s="1" t="s">
        <v>8005</v>
      </c>
      <c r="J46" s="1" t="s">
        <v>42</v>
      </c>
      <c r="K46" s="2"/>
      <c r="L46" s="1">
        <v>669.0</v>
      </c>
      <c r="M46" s="1"/>
      <c r="N46" s="1">
        <v>11.498516666666667</v>
      </c>
      <c r="O46" s="1" t="s">
        <v>24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" t="s">
        <v>15</v>
      </c>
      <c r="B47" s="1" t="s">
        <v>16</v>
      </c>
      <c r="C47" s="1">
        <v>626.0</v>
      </c>
      <c r="D47" s="1">
        <v>157.0</v>
      </c>
      <c r="E47" s="2"/>
      <c r="F47" s="1" t="s">
        <v>39</v>
      </c>
      <c r="G47" s="1" t="s">
        <v>52</v>
      </c>
      <c r="H47" s="1" t="s">
        <v>8006</v>
      </c>
      <c r="I47" s="1" t="s">
        <v>8007</v>
      </c>
      <c r="J47" s="1" t="s">
        <v>42</v>
      </c>
      <c r="K47" s="2"/>
      <c r="L47" s="1">
        <v>665.0</v>
      </c>
      <c r="M47" s="1"/>
      <c r="N47" s="1">
        <v>21.687933333333334</v>
      </c>
      <c r="O47" s="1" t="s">
        <v>24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" t="s">
        <v>44</v>
      </c>
      <c r="B48" s="1" t="s">
        <v>16</v>
      </c>
      <c r="C48" s="3">
        <v>281.0</v>
      </c>
      <c r="D48" s="1">
        <v>0.0</v>
      </c>
      <c r="E48" s="1" t="s">
        <v>45</v>
      </c>
      <c r="F48" s="1" t="s">
        <v>27</v>
      </c>
      <c r="G48" s="1" t="s">
        <v>19</v>
      </c>
      <c r="H48" s="1" t="s">
        <v>8008</v>
      </c>
      <c r="I48" s="1" t="s">
        <v>8009</v>
      </c>
      <c r="J48" s="1" t="s">
        <v>8009</v>
      </c>
      <c r="K48" s="2"/>
      <c r="L48" s="1">
        <v>-2.0</v>
      </c>
      <c r="M48" s="1"/>
      <c r="N48" s="1">
        <v>12.479116666666666</v>
      </c>
      <c r="O48" s="1" t="s">
        <v>7892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" t="s">
        <v>15</v>
      </c>
      <c r="B49" s="1" t="s">
        <v>16</v>
      </c>
      <c r="C49" s="1">
        <v>652.0</v>
      </c>
      <c r="D49" s="1">
        <v>0.0</v>
      </c>
      <c r="E49" s="1" t="s">
        <v>7922</v>
      </c>
      <c r="F49" s="1" t="s">
        <v>18</v>
      </c>
      <c r="G49" s="1" t="s">
        <v>19</v>
      </c>
      <c r="H49" s="1" t="s">
        <v>8010</v>
      </c>
      <c r="I49" s="1" t="s">
        <v>8011</v>
      </c>
      <c r="J49" s="1" t="s">
        <v>8012</v>
      </c>
      <c r="K49" s="1" t="s">
        <v>8013</v>
      </c>
      <c r="L49" s="1">
        <v>-20.0</v>
      </c>
      <c r="M49" s="1">
        <v>0.008033333333333333</v>
      </c>
      <c r="N49" s="1">
        <v>13.1114</v>
      </c>
      <c r="O49" s="1" t="s">
        <v>24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" t="s">
        <v>15</v>
      </c>
      <c r="B50" s="1" t="s">
        <v>16</v>
      </c>
      <c r="C50" s="1">
        <v>250.0</v>
      </c>
      <c r="D50" s="1">
        <v>0.0</v>
      </c>
      <c r="E50" s="1" t="s">
        <v>7917</v>
      </c>
      <c r="F50" s="1" t="s">
        <v>18</v>
      </c>
      <c r="G50" s="1" t="s">
        <v>19</v>
      </c>
      <c r="H50" s="1" t="s">
        <v>8014</v>
      </c>
      <c r="I50" s="1" t="s">
        <v>8015</v>
      </c>
      <c r="J50" s="1" t="s">
        <v>8016</v>
      </c>
      <c r="K50" s="1" t="s">
        <v>8017</v>
      </c>
      <c r="L50" s="1">
        <v>-6.0</v>
      </c>
      <c r="M50" s="1">
        <v>0.010316666666666667</v>
      </c>
      <c r="N50" s="1">
        <v>9.95665</v>
      </c>
      <c r="O50" s="1" t="s">
        <v>24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" t="s">
        <v>44</v>
      </c>
      <c r="B51" s="1" t="s">
        <v>16</v>
      </c>
      <c r="C51" s="1">
        <v>433.0</v>
      </c>
      <c r="D51" s="1">
        <v>0.0</v>
      </c>
      <c r="E51" s="1" t="s">
        <v>45</v>
      </c>
      <c r="F51" s="1" t="s">
        <v>27</v>
      </c>
      <c r="G51" s="1" t="s">
        <v>19</v>
      </c>
      <c r="H51" s="1" t="s">
        <v>8018</v>
      </c>
      <c r="I51" s="1" t="s">
        <v>8019</v>
      </c>
      <c r="J51" s="1" t="s">
        <v>8019</v>
      </c>
      <c r="K51" s="2"/>
      <c r="L51" s="1">
        <v>0.0</v>
      </c>
      <c r="M51" s="1"/>
      <c r="N51" s="1">
        <v>15.180533333333333</v>
      </c>
      <c r="O51" s="1" t="s">
        <v>7892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1" t="s">
        <v>15</v>
      </c>
      <c r="B52" s="1" t="s">
        <v>16</v>
      </c>
      <c r="C52" s="1">
        <v>605.0</v>
      </c>
      <c r="D52" s="1">
        <v>48.0</v>
      </c>
      <c r="E52" s="1" t="s">
        <v>7917</v>
      </c>
      <c r="F52" s="1" t="s">
        <v>18</v>
      </c>
      <c r="G52" s="1" t="s">
        <v>19</v>
      </c>
      <c r="H52" s="1" t="s">
        <v>8020</v>
      </c>
      <c r="I52" s="1" t="s">
        <v>8021</v>
      </c>
      <c r="J52" s="1" t="s">
        <v>8022</v>
      </c>
      <c r="K52" s="1" t="s">
        <v>8023</v>
      </c>
      <c r="L52" s="1">
        <v>-12.0</v>
      </c>
      <c r="M52" s="1">
        <v>0.009983333333333334</v>
      </c>
      <c r="N52" s="1">
        <v>11.773066666666667</v>
      </c>
      <c r="O52" s="1" t="s">
        <v>24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" t="s">
        <v>25</v>
      </c>
      <c r="B53" s="1" t="s">
        <v>26</v>
      </c>
      <c r="C53" s="1">
        <v>364.0</v>
      </c>
      <c r="D53" s="1">
        <v>0.0</v>
      </c>
      <c r="E53" s="2"/>
      <c r="F53" s="1" t="s">
        <v>27</v>
      </c>
      <c r="G53" s="1" t="s">
        <v>19</v>
      </c>
      <c r="H53" s="1" t="s">
        <v>8024</v>
      </c>
      <c r="I53" s="1" t="s">
        <v>8025</v>
      </c>
      <c r="J53" s="1" t="s">
        <v>8025</v>
      </c>
      <c r="K53" s="2"/>
      <c r="L53" s="1">
        <v>-4.0</v>
      </c>
      <c r="M53" s="1"/>
      <c r="N53" s="1">
        <v>10.67305</v>
      </c>
      <c r="O53" s="1" t="s">
        <v>7892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1" t="s">
        <v>25</v>
      </c>
      <c r="B54" s="1" t="s">
        <v>26</v>
      </c>
      <c r="C54" s="1">
        <v>413.0</v>
      </c>
      <c r="D54" s="1">
        <v>0.0</v>
      </c>
      <c r="E54" s="2"/>
      <c r="F54" s="1" t="s">
        <v>27</v>
      </c>
      <c r="G54" s="1" t="s">
        <v>19</v>
      </c>
      <c r="H54" s="1" t="s">
        <v>8026</v>
      </c>
      <c r="I54" s="1" t="s">
        <v>8027</v>
      </c>
      <c r="J54" s="1" t="s">
        <v>8027</v>
      </c>
      <c r="K54" s="2"/>
      <c r="L54" s="1">
        <v>-7.0</v>
      </c>
      <c r="M54" s="1"/>
      <c r="N54" s="1">
        <v>7.70505</v>
      </c>
      <c r="O54" s="1" t="s">
        <v>7892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" t="s">
        <v>55</v>
      </c>
      <c r="B55" s="1" t="s">
        <v>26</v>
      </c>
      <c r="C55" s="1">
        <v>653.0</v>
      </c>
      <c r="D55" s="1">
        <v>0.0</v>
      </c>
      <c r="E55" s="1" t="s">
        <v>8028</v>
      </c>
      <c r="F55" s="1" t="s">
        <v>27</v>
      </c>
      <c r="G55" s="1" t="s">
        <v>19</v>
      </c>
      <c r="H55" s="1" t="s">
        <v>8029</v>
      </c>
      <c r="I55" s="1" t="s">
        <v>8030</v>
      </c>
      <c r="J55" s="1" t="s">
        <v>8030</v>
      </c>
      <c r="K55" s="2"/>
      <c r="L55" s="1">
        <v>-6.0</v>
      </c>
      <c r="M55" s="1"/>
      <c r="N55" s="1">
        <v>13.876783333333334</v>
      </c>
      <c r="O55" s="1" t="s">
        <v>7892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" t="s">
        <v>15</v>
      </c>
      <c r="B56" s="1" t="s">
        <v>16</v>
      </c>
      <c r="C56" s="3">
        <v>338.0</v>
      </c>
      <c r="D56" s="1">
        <v>16.0</v>
      </c>
      <c r="E56" s="1" t="s">
        <v>7922</v>
      </c>
      <c r="F56" s="1" t="s">
        <v>18</v>
      </c>
      <c r="G56" s="1" t="s">
        <v>19</v>
      </c>
      <c r="H56" s="1" t="s">
        <v>8031</v>
      </c>
      <c r="I56" s="1" t="s">
        <v>8032</v>
      </c>
      <c r="J56" s="1" t="s">
        <v>8033</v>
      </c>
      <c r="K56" s="1" t="s">
        <v>8034</v>
      </c>
      <c r="L56" s="1">
        <v>-8.0</v>
      </c>
      <c r="M56" s="1">
        <v>0.0146</v>
      </c>
      <c r="N56" s="1">
        <v>6.010833333333333</v>
      </c>
      <c r="O56" s="1" t="s">
        <v>24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" t="s">
        <v>25</v>
      </c>
      <c r="B57" s="1" t="s">
        <v>26</v>
      </c>
      <c r="C57" s="1">
        <v>329.0</v>
      </c>
      <c r="D57" s="1">
        <v>0.0</v>
      </c>
      <c r="E57" s="2"/>
      <c r="F57" s="1" t="s">
        <v>27</v>
      </c>
      <c r="G57" s="1" t="s">
        <v>19</v>
      </c>
      <c r="H57" s="1" t="s">
        <v>8035</v>
      </c>
      <c r="I57" s="1" t="s">
        <v>8036</v>
      </c>
      <c r="J57" s="1" t="s">
        <v>8036</v>
      </c>
      <c r="K57" s="2"/>
      <c r="L57" s="1">
        <v>-12.0</v>
      </c>
      <c r="M57" s="1"/>
      <c r="N57" s="1">
        <v>2.374833333333333</v>
      </c>
      <c r="O57" s="1" t="s">
        <v>7892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" t="s">
        <v>15</v>
      </c>
      <c r="B58" s="1" t="s">
        <v>16</v>
      </c>
      <c r="C58" s="3">
        <v>247.0</v>
      </c>
      <c r="D58" s="1">
        <v>62.0</v>
      </c>
      <c r="E58" s="2"/>
      <c r="F58" s="1" t="s">
        <v>39</v>
      </c>
      <c r="G58" s="1" t="s">
        <v>19</v>
      </c>
      <c r="H58" s="1" t="s">
        <v>8037</v>
      </c>
      <c r="I58" s="1" t="s">
        <v>8038</v>
      </c>
      <c r="J58" s="1" t="s">
        <v>42</v>
      </c>
      <c r="K58" s="2"/>
      <c r="L58" s="1">
        <v>761.0</v>
      </c>
      <c r="M58" s="1"/>
      <c r="N58" s="1">
        <v>4.274883333333333</v>
      </c>
      <c r="O58" s="1" t="s">
        <v>24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1" t="s">
        <v>44</v>
      </c>
      <c r="B59" s="1" t="s">
        <v>16</v>
      </c>
      <c r="C59" s="1">
        <v>658.0</v>
      </c>
      <c r="D59" s="1">
        <v>0.0</v>
      </c>
      <c r="E59" s="1" t="s">
        <v>45</v>
      </c>
      <c r="F59" s="1" t="s">
        <v>27</v>
      </c>
      <c r="G59" s="1" t="s">
        <v>19</v>
      </c>
      <c r="H59" s="1" t="s">
        <v>8039</v>
      </c>
      <c r="I59" s="1" t="s">
        <v>8040</v>
      </c>
      <c r="J59" s="1" t="s">
        <v>8040</v>
      </c>
      <c r="K59" s="2"/>
      <c r="L59" s="1">
        <v>-11.0</v>
      </c>
      <c r="M59" s="1"/>
      <c r="N59" s="1">
        <v>8.1674</v>
      </c>
      <c r="O59" s="1" t="s">
        <v>7892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" t="s">
        <v>44</v>
      </c>
      <c r="B60" s="1" t="s">
        <v>16</v>
      </c>
      <c r="C60" s="1">
        <v>329.0</v>
      </c>
      <c r="D60" s="1">
        <v>0.0</v>
      </c>
      <c r="E60" s="1" t="s">
        <v>45</v>
      </c>
      <c r="F60" s="1" t="s">
        <v>27</v>
      </c>
      <c r="G60" s="1" t="s">
        <v>19</v>
      </c>
      <c r="H60" s="1" t="s">
        <v>8041</v>
      </c>
      <c r="I60" s="1" t="s">
        <v>8042</v>
      </c>
      <c r="J60" s="1" t="s">
        <v>8042</v>
      </c>
      <c r="K60" s="2"/>
      <c r="L60" s="1">
        <v>-7.0</v>
      </c>
      <c r="M60" s="1"/>
      <c r="N60" s="1">
        <v>7.884266666666667</v>
      </c>
      <c r="O60" s="1" t="s">
        <v>7892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1" t="s">
        <v>44</v>
      </c>
      <c r="B61" s="1" t="s">
        <v>16</v>
      </c>
      <c r="C61" s="3">
        <v>329.0</v>
      </c>
      <c r="D61" s="1">
        <v>0.0</v>
      </c>
      <c r="E61" s="1" t="s">
        <v>45</v>
      </c>
      <c r="F61" s="1" t="s">
        <v>27</v>
      </c>
      <c r="G61" s="1" t="s">
        <v>19</v>
      </c>
      <c r="H61" s="1" t="s">
        <v>8043</v>
      </c>
      <c r="I61" s="1" t="s">
        <v>8044</v>
      </c>
      <c r="J61" s="1" t="s">
        <v>8044</v>
      </c>
      <c r="K61" s="2"/>
      <c r="L61" s="1">
        <v>-6.0</v>
      </c>
      <c r="M61" s="1"/>
      <c r="N61" s="1">
        <v>8.161366666666666</v>
      </c>
      <c r="O61" s="1" t="s">
        <v>7892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1" t="s">
        <v>25</v>
      </c>
      <c r="B62" s="1" t="s">
        <v>26</v>
      </c>
      <c r="C62" s="1">
        <v>665.0</v>
      </c>
      <c r="D62" s="1">
        <v>0.0</v>
      </c>
      <c r="E62" s="2"/>
      <c r="F62" s="1" t="s">
        <v>27</v>
      </c>
      <c r="G62" s="1" t="s">
        <v>19</v>
      </c>
      <c r="H62" s="1" t="s">
        <v>8045</v>
      </c>
      <c r="I62" s="1" t="s">
        <v>8046</v>
      </c>
      <c r="J62" s="1" t="s">
        <v>8046</v>
      </c>
      <c r="K62" s="2"/>
      <c r="L62" s="1">
        <v>-10.0</v>
      </c>
      <c r="M62" s="1"/>
      <c r="N62" s="1">
        <v>9.946066666666667</v>
      </c>
      <c r="O62" s="1" t="s">
        <v>7892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" t="s">
        <v>44</v>
      </c>
      <c r="B63" s="1" t="s">
        <v>16</v>
      </c>
      <c r="C63" s="1">
        <v>319.0</v>
      </c>
      <c r="D63" s="1">
        <v>0.0</v>
      </c>
      <c r="E63" s="1" t="s">
        <v>45</v>
      </c>
      <c r="F63" s="1" t="s">
        <v>27</v>
      </c>
      <c r="G63" s="1" t="s">
        <v>19</v>
      </c>
      <c r="H63" s="1" t="s">
        <v>8047</v>
      </c>
      <c r="I63" s="1" t="s">
        <v>8048</v>
      </c>
      <c r="J63" s="1" t="s">
        <v>8048</v>
      </c>
      <c r="K63" s="2"/>
      <c r="L63" s="1">
        <v>-7.0</v>
      </c>
      <c r="M63" s="1"/>
      <c r="N63" s="1">
        <v>7.36395</v>
      </c>
      <c r="O63" s="1" t="s">
        <v>7892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1" t="s">
        <v>15</v>
      </c>
      <c r="B64" s="1" t="s">
        <v>16</v>
      </c>
      <c r="C64" s="3">
        <v>598.0</v>
      </c>
      <c r="D64" s="1">
        <v>0.0</v>
      </c>
      <c r="E64" s="1" t="s">
        <v>7917</v>
      </c>
      <c r="F64" s="1" t="s">
        <v>18</v>
      </c>
      <c r="G64" s="1" t="s">
        <v>19</v>
      </c>
      <c r="H64" s="1" t="s">
        <v>8049</v>
      </c>
      <c r="I64" s="1" t="s">
        <v>8050</v>
      </c>
      <c r="J64" s="1" t="s">
        <v>8051</v>
      </c>
      <c r="K64" s="1" t="s">
        <v>8052</v>
      </c>
      <c r="L64" s="1">
        <v>-28.0</v>
      </c>
      <c r="M64" s="1">
        <v>0.004783333333333333</v>
      </c>
      <c r="N64" s="1">
        <v>9.999266666666667</v>
      </c>
      <c r="O64" s="1" t="s">
        <v>24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" t="s">
        <v>55</v>
      </c>
      <c r="B65" s="1" t="s">
        <v>26</v>
      </c>
      <c r="C65" s="1">
        <v>329.0</v>
      </c>
      <c r="D65" s="1">
        <v>0.0</v>
      </c>
      <c r="E65" s="1" t="s">
        <v>8053</v>
      </c>
      <c r="F65" s="1" t="s">
        <v>27</v>
      </c>
      <c r="G65" s="1" t="s">
        <v>19</v>
      </c>
      <c r="H65" s="1" t="s">
        <v>8054</v>
      </c>
      <c r="I65" s="1" t="s">
        <v>8055</v>
      </c>
      <c r="J65" s="1" t="s">
        <v>8055</v>
      </c>
      <c r="K65" s="2"/>
      <c r="L65" s="1">
        <v>-8.0</v>
      </c>
      <c r="M65" s="1"/>
      <c r="N65" s="1">
        <v>6.90835</v>
      </c>
      <c r="O65" s="1" t="s">
        <v>7892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" t="s">
        <v>44</v>
      </c>
      <c r="B66" s="1" t="s">
        <v>16</v>
      </c>
      <c r="C66" s="1">
        <v>329.0</v>
      </c>
      <c r="D66" s="1">
        <v>0.0</v>
      </c>
      <c r="E66" s="1" t="s">
        <v>45</v>
      </c>
      <c r="F66" s="1" t="s">
        <v>27</v>
      </c>
      <c r="G66" s="1" t="s">
        <v>19</v>
      </c>
      <c r="H66" s="1" t="s">
        <v>8056</v>
      </c>
      <c r="I66" s="1" t="s">
        <v>8057</v>
      </c>
      <c r="J66" s="1" t="s">
        <v>8057</v>
      </c>
      <c r="K66" s="2"/>
      <c r="L66" s="1">
        <v>-10.0</v>
      </c>
      <c r="M66" s="1"/>
      <c r="N66" s="1">
        <v>5.1760166666666665</v>
      </c>
      <c r="O66" s="1" t="s">
        <v>7892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1" t="s">
        <v>55</v>
      </c>
      <c r="B67" s="1" t="s">
        <v>26</v>
      </c>
      <c r="C67" s="3">
        <v>329.0</v>
      </c>
      <c r="D67" s="1">
        <v>0.0</v>
      </c>
      <c r="E67" s="1" t="s">
        <v>8053</v>
      </c>
      <c r="F67" s="1" t="s">
        <v>27</v>
      </c>
      <c r="G67" s="1" t="s">
        <v>19</v>
      </c>
      <c r="H67" s="1" t="s">
        <v>8058</v>
      </c>
      <c r="I67" s="1" t="s">
        <v>8059</v>
      </c>
      <c r="J67" s="1" t="s">
        <v>8059</v>
      </c>
      <c r="K67" s="2"/>
      <c r="L67" s="1">
        <v>-7.0</v>
      </c>
      <c r="M67" s="1"/>
      <c r="N67" s="1">
        <v>7.25825</v>
      </c>
      <c r="O67" s="1" t="s">
        <v>7892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1" t="s">
        <v>55</v>
      </c>
      <c r="B68" s="1" t="s">
        <v>26</v>
      </c>
      <c r="C68" s="1">
        <v>264.0</v>
      </c>
      <c r="D68" s="1">
        <v>0.0</v>
      </c>
      <c r="E68" s="1" t="s">
        <v>8060</v>
      </c>
      <c r="F68" s="1" t="s">
        <v>27</v>
      </c>
      <c r="G68" s="1" t="s">
        <v>19</v>
      </c>
      <c r="H68" s="1" t="s">
        <v>8061</v>
      </c>
      <c r="I68" s="1" t="s">
        <v>8062</v>
      </c>
      <c r="J68" s="1" t="s">
        <v>8062</v>
      </c>
      <c r="K68" s="2"/>
      <c r="L68" s="1">
        <v>-4.0</v>
      </c>
      <c r="M68" s="1"/>
      <c r="N68" s="1">
        <v>10.954016666666666</v>
      </c>
      <c r="O68" s="1" t="s">
        <v>7892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" t="s">
        <v>55</v>
      </c>
      <c r="B69" s="1" t="s">
        <v>26</v>
      </c>
      <c r="C69" s="1">
        <v>394.0</v>
      </c>
      <c r="D69" s="1">
        <v>0.0</v>
      </c>
      <c r="E69" s="1" t="s">
        <v>8053</v>
      </c>
      <c r="F69" s="1" t="s">
        <v>27</v>
      </c>
      <c r="G69" s="1" t="s">
        <v>19</v>
      </c>
      <c r="H69" s="1" t="s">
        <v>8063</v>
      </c>
      <c r="I69" s="1" t="s">
        <v>8064</v>
      </c>
      <c r="J69" s="1" t="s">
        <v>8064</v>
      </c>
      <c r="K69" s="2"/>
      <c r="L69" s="1">
        <v>-2.0</v>
      </c>
      <c r="M69" s="1"/>
      <c r="N69" s="1">
        <v>12.14005</v>
      </c>
      <c r="O69" s="1" t="s">
        <v>7892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1" t="s">
        <v>44</v>
      </c>
      <c r="B70" s="1" t="s">
        <v>16</v>
      </c>
      <c r="C70" s="3">
        <v>366.0</v>
      </c>
      <c r="D70" s="1">
        <v>0.0</v>
      </c>
      <c r="E70" s="1" t="s">
        <v>45</v>
      </c>
      <c r="F70" s="1" t="s">
        <v>27</v>
      </c>
      <c r="G70" s="1" t="s">
        <v>19</v>
      </c>
      <c r="H70" s="1" t="s">
        <v>8065</v>
      </c>
      <c r="I70" s="1" t="s">
        <v>8066</v>
      </c>
      <c r="J70" s="1" t="s">
        <v>8066</v>
      </c>
      <c r="K70" s="2"/>
      <c r="L70" s="1">
        <v>0.0</v>
      </c>
      <c r="M70" s="1"/>
      <c r="N70" s="1">
        <v>15.068383333333333</v>
      </c>
      <c r="O70" s="1" t="s">
        <v>7892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1" t="s">
        <v>25</v>
      </c>
      <c r="B71" s="1" t="s">
        <v>26</v>
      </c>
      <c r="C71" s="1">
        <v>368.0</v>
      </c>
      <c r="D71" s="1">
        <v>0.0</v>
      </c>
      <c r="E71" s="2"/>
      <c r="F71" s="1" t="s">
        <v>27</v>
      </c>
      <c r="G71" s="1" t="s">
        <v>19</v>
      </c>
      <c r="H71" s="1" t="s">
        <v>8067</v>
      </c>
      <c r="I71" s="1" t="s">
        <v>8068</v>
      </c>
      <c r="J71" s="1" t="s">
        <v>8068</v>
      </c>
      <c r="K71" s="2"/>
      <c r="L71" s="1">
        <v>-3.0</v>
      </c>
      <c r="M71" s="1"/>
      <c r="N71" s="1">
        <v>11.490083333333333</v>
      </c>
      <c r="O71" s="1" t="s">
        <v>7892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" t="s">
        <v>25</v>
      </c>
      <c r="B72" s="1" t="s">
        <v>26</v>
      </c>
      <c r="C72" s="3">
        <v>603.0</v>
      </c>
      <c r="D72" s="1">
        <v>0.0</v>
      </c>
      <c r="E72" s="2"/>
      <c r="F72" s="1" t="s">
        <v>27</v>
      </c>
      <c r="G72" s="1" t="s">
        <v>35</v>
      </c>
      <c r="H72" s="1" t="s">
        <v>8069</v>
      </c>
      <c r="I72" s="1" t="s">
        <v>8070</v>
      </c>
      <c r="J72" s="1" t="s">
        <v>8070</v>
      </c>
      <c r="K72" s="2"/>
      <c r="L72" s="1">
        <v>-2.0</v>
      </c>
      <c r="M72" s="1"/>
      <c r="N72" s="1">
        <v>17.9452</v>
      </c>
      <c r="O72" s="1" t="s">
        <v>7892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1" t="s">
        <v>44</v>
      </c>
      <c r="B73" s="1" t="s">
        <v>16</v>
      </c>
      <c r="C73" s="1">
        <v>585.0</v>
      </c>
      <c r="D73" s="1">
        <v>0.0</v>
      </c>
      <c r="E73" s="1" t="s">
        <v>45</v>
      </c>
      <c r="F73" s="1" t="s">
        <v>27</v>
      </c>
      <c r="G73" s="1" t="s">
        <v>19</v>
      </c>
      <c r="H73" s="1" t="s">
        <v>8071</v>
      </c>
      <c r="I73" s="1" t="s">
        <v>8072</v>
      </c>
      <c r="J73" s="1" t="s">
        <v>8072</v>
      </c>
      <c r="K73" s="2"/>
      <c r="L73" s="1">
        <v>-8.0</v>
      </c>
      <c r="M73" s="1"/>
      <c r="N73" s="1">
        <v>11.817166666666667</v>
      </c>
      <c r="O73" s="1" t="s">
        <v>7892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1" t="s">
        <v>15</v>
      </c>
      <c r="B74" s="1" t="s">
        <v>16</v>
      </c>
      <c r="C74" s="1">
        <v>2572.0</v>
      </c>
      <c r="D74" s="1">
        <v>618.0</v>
      </c>
      <c r="E74" s="2"/>
      <c r="F74" s="1" t="s">
        <v>39</v>
      </c>
      <c r="G74" s="1" t="s">
        <v>52</v>
      </c>
      <c r="H74" s="1" t="s">
        <v>8073</v>
      </c>
      <c r="I74" s="1" t="s">
        <v>8074</v>
      </c>
      <c r="J74" s="1" t="s">
        <v>42</v>
      </c>
      <c r="K74" s="2"/>
      <c r="L74" s="1">
        <v>749.0</v>
      </c>
      <c r="M74" s="1"/>
      <c r="N74" s="1">
        <v>185.14483333333334</v>
      </c>
      <c r="O74" s="1" t="s">
        <v>24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1" t="s">
        <v>44</v>
      </c>
      <c r="B75" s="1" t="s">
        <v>16</v>
      </c>
      <c r="C75" s="1">
        <v>329.0</v>
      </c>
      <c r="D75" s="1">
        <v>0.0</v>
      </c>
      <c r="E75" s="1" t="s">
        <v>45</v>
      </c>
      <c r="F75" s="1" t="s">
        <v>27</v>
      </c>
      <c r="G75" s="1" t="s">
        <v>19</v>
      </c>
      <c r="H75" s="1" t="s">
        <v>8075</v>
      </c>
      <c r="I75" s="1" t="s">
        <v>8076</v>
      </c>
      <c r="J75" s="1" t="s">
        <v>8076</v>
      </c>
      <c r="K75" s="2"/>
      <c r="L75" s="1">
        <v>-9.0</v>
      </c>
      <c r="M75" s="1"/>
      <c r="N75" s="1">
        <v>5.807733333333333</v>
      </c>
      <c r="O75" s="1" t="s">
        <v>7892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" t="s">
        <v>25</v>
      </c>
      <c r="B76" s="1" t="s">
        <v>26</v>
      </c>
      <c r="C76" s="1">
        <v>314.0</v>
      </c>
      <c r="D76" s="1">
        <v>0.0</v>
      </c>
      <c r="E76" s="2"/>
      <c r="F76" s="1" t="s">
        <v>27</v>
      </c>
      <c r="G76" s="1" t="s">
        <v>35</v>
      </c>
      <c r="H76" s="1" t="s">
        <v>8077</v>
      </c>
      <c r="I76" s="1" t="s">
        <v>8078</v>
      </c>
      <c r="J76" s="1" t="s">
        <v>8078</v>
      </c>
      <c r="K76" s="2"/>
      <c r="L76" s="1">
        <v>-5.0</v>
      </c>
      <c r="M76" s="1"/>
      <c r="N76" s="1">
        <v>9.609883333333334</v>
      </c>
      <c r="O76" s="1" t="s">
        <v>7892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" t="s">
        <v>55</v>
      </c>
      <c r="B77" s="1" t="s">
        <v>26</v>
      </c>
      <c r="C77" s="1">
        <v>329.0</v>
      </c>
      <c r="D77" s="1">
        <v>0.0</v>
      </c>
      <c r="E77" s="1" t="s">
        <v>99</v>
      </c>
      <c r="F77" s="1" t="s">
        <v>27</v>
      </c>
      <c r="G77" s="1" t="s">
        <v>19</v>
      </c>
      <c r="H77" s="1" t="s">
        <v>8079</v>
      </c>
      <c r="I77" s="1" t="s">
        <v>8080</v>
      </c>
      <c r="J77" s="1" t="s">
        <v>8080</v>
      </c>
      <c r="K77" s="2"/>
      <c r="L77" s="1">
        <v>-6.0</v>
      </c>
      <c r="M77" s="1"/>
      <c r="N77" s="1">
        <v>8.909716666666666</v>
      </c>
      <c r="O77" s="1" t="s">
        <v>7892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1" t="s">
        <v>38</v>
      </c>
      <c r="B78" s="1" t="s">
        <v>16</v>
      </c>
      <c r="C78" s="1">
        <v>55.0</v>
      </c>
      <c r="D78" s="1">
        <v>0.0</v>
      </c>
      <c r="E78" s="2"/>
      <c r="F78" s="1" t="s">
        <v>39</v>
      </c>
      <c r="G78" s="1" t="s">
        <v>35</v>
      </c>
      <c r="H78" s="1" t="s">
        <v>8081</v>
      </c>
      <c r="I78" s="1" t="s">
        <v>8082</v>
      </c>
      <c r="J78" s="1" t="s">
        <v>42</v>
      </c>
      <c r="K78" s="2"/>
      <c r="L78" s="1">
        <v>964.0</v>
      </c>
      <c r="M78" s="1"/>
      <c r="N78" s="1">
        <v>1.1139666666666668</v>
      </c>
      <c r="O78" s="1" t="s">
        <v>43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" t="s">
        <v>15</v>
      </c>
      <c r="B79" s="1" t="s">
        <v>16</v>
      </c>
      <c r="C79" s="1">
        <v>347.0</v>
      </c>
      <c r="D79" s="1">
        <v>14.0</v>
      </c>
      <c r="E79" s="1" t="s">
        <v>7917</v>
      </c>
      <c r="F79" s="1" t="s">
        <v>18</v>
      </c>
      <c r="G79" s="1" t="s">
        <v>19</v>
      </c>
      <c r="H79" s="1" t="s">
        <v>8083</v>
      </c>
      <c r="I79" s="1" t="s">
        <v>8084</v>
      </c>
      <c r="J79" s="1" t="s">
        <v>8085</v>
      </c>
      <c r="K79" s="1" t="s">
        <v>8086</v>
      </c>
      <c r="L79" s="1">
        <v>4.0</v>
      </c>
      <c r="M79" s="1">
        <v>0.005583333333333333</v>
      </c>
      <c r="N79" s="1">
        <v>19.266683333333333</v>
      </c>
      <c r="O79" s="1" t="s">
        <v>24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1" t="s">
        <v>15</v>
      </c>
      <c r="B80" s="1" t="s">
        <v>16</v>
      </c>
      <c r="C80" s="1">
        <v>574.0</v>
      </c>
      <c r="D80" s="1">
        <v>144.0</v>
      </c>
      <c r="E80" s="2"/>
      <c r="F80" s="1" t="s">
        <v>39</v>
      </c>
      <c r="G80" s="1" t="s">
        <v>52</v>
      </c>
      <c r="H80" s="1" t="s">
        <v>8087</v>
      </c>
      <c r="I80" s="1" t="s">
        <v>8088</v>
      </c>
      <c r="J80" s="1" t="s">
        <v>42</v>
      </c>
      <c r="K80" s="2"/>
      <c r="L80" s="1">
        <v>964.0</v>
      </c>
      <c r="M80" s="1"/>
      <c r="N80" s="1">
        <v>19.491583333333335</v>
      </c>
      <c r="O80" s="1" t="s">
        <v>24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" t="s">
        <v>55</v>
      </c>
      <c r="B81" s="1" t="s">
        <v>26</v>
      </c>
      <c r="C81" s="1">
        <v>329.0</v>
      </c>
      <c r="D81" s="1">
        <v>0.0</v>
      </c>
      <c r="E81" s="1" t="s">
        <v>8089</v>
      </c>
      <c r="F81" s="1" t="s">
        <v>27</v>
      </c>
      <c r="G81" s="1" t="s">
        <v>19</v>
      </c>
      <c r="H81" s="1" t="s">
        <v>8090</v>
      </c>
      <c r="I81" s="1" t="s">
        <v>8091</v>
      </c>
      <c r="J81" s="1" t="s">
        <v>8091</v>
      </c>
      <c r="K81" s="2"/>
      <c r="L81" s="1">
        <v>10.0</v>
      </c>
      <c r="M81" s="1"/>
      <c r="N81" s="1">
        <v>25.694366666666667</v>
      </c>
      <c r="O81" s="1" t="s">
        <v>7892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" t="s">
        <v>25</v>
      </c>
      <c r="B82" s="1" t="s">
        <v>26</v>
      </c>
      <c r="C82" s="1">
        <v>309.0</v>
      </c>
      <c r="D82" s="1">
        <v>0.0</v>
      </c>
      <c r="E82" s="2"/>
      <c r="F82" s="1" t="s">
        <v>27</v>
      </c>
      <c r="G82" s="1" t="s">
        <v>35</v>
      </c>
      <c r="H82" s="1" t="s">
        <v>8092</v>
      </c>
      <c r="I82" s="1" t="s">
        <v>8093</v>
      </c>
      <c r="J82" s="1" t="s">
        <v>8093</v>
      </c>
      <c r="K82" s="2"/>
      <c r="L82" s="1">
        <v>12.0</v>
      </c>
      <c r="M82" s="1"/>
      <c r="N82" s="1">
        <v>27.35225</v>
      </c>
      <c r="O82" s="1" t="s">
        <v>7892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1" t="s">
        <v>25</v>
      </c>
      <c r="B83" s="1" t="s">
        <v>26</v>
      </c>
      <c r="C83" s="1">
        <v>488.0</v>
      </c>
      <c r="D83" s="1">
        <v>0.0</v>
      </c>
      <c r="E83" s="2"/>
      <c r="F83" s="1" t="s">
        <v>27</v>
      </c>
      <c r="G83" s="1" t="s">
        <v>19</v>
      </c>
      <c r="H83" s="1" t="s">
        <v>8094</v>
      </c>
      <c r="I83" s="1" t="s">
        <v>8095</v>
      </c>
      <c r="J83" s="1" t="s">
        <v>8095</v>
      </c>
      <c r="K83" s="2"/>
      <c r="L83" s="1">
        <v>11.0</v>
      </c>
      <c r="M83" s="1"/>
      <c r="N83" s="1">
        <v>26.68551666666667</v>
      </c>
      <c r="O83" s="1" t="s">
        <v>7892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1" t="s">
        <v>44</v>
      </c>
      <c r="B84" s="1" t="s">
        <v>16</v>
      </c>
      <c r="C84" s="1">
        <v>289.0</v>
      </c>
      <c r="D84" s="1">
        <v>0.0</v>
      </c>
      <c r="E84" s="1" t="s">
        <v>45</v>
      </c>
      <c r="F84" s="1" t="s">
        <v>27</v>
      </c>
      <c r="G84" s="1" t="s">
        <v>19</v>
      </c>
      <c r="H84" s="1" t="s">
        <v>8096</v>
      </c>
      <c r="I84" s="1" t="s">
        <v>8097</v>
      </c>
      <c r="J84" s="1" t="s">
        <v>8097</v>
      </c>
      <c r="K84" s="2"/>
      <c r="L84" s="1">
        <v>1.0</v>
      </c>
      <c r="M84" s="1"/>
      <c r="N84" s="1">
        <v>16.71075</v>
      </c>
      <c r="O84" s="1" t="s">
        <v>7892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1" t="s">
        <v>15</v>
      </c>
      <c r="B85" s="1" t="s">
        <v>16</v>
      </c>
      <c r="C85" s="1">
        <v>229.0</v>
      </c>
      <c r="D85" s="1">
        <v>120.0</v>
      </c>
      <c r="E85" s="2"/>
      <c r="F85" s="1" t="s">
        <v>39</v>
      </c>
      <c r="G85" s="1" t="s">
        <v>52</v>
      </c>
      <c r="H85" s="1" t="s">
        <v>8098</v>
      </c>
      <c r="I85" s="1" t="s">
        <v>8099</v>
      </c>
      <c r="J85" s="1" t="s">
        <v>42</v>
      </c>
      <c r="K85" s="2"/>
      <c r="L85" s="1">
        <v>985.0</v>
      </c>
      <c r="M85" s="1"/>
      <c r="N85" s="1">
        <v>21.202833333333334</v>
      </c>
      <c r="O85" s="1" t="s">
        <v>24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1" t="s">
        <v>44</v>
      </c>
      <c r="B86" s="1" t="s">
        <v>16</v>
      </c>
      <c r="C86" s="1">
        <v>583.0</v>
      </c>
      <c r="D86" s="1">
        <v>0.0</v>
      </c>
      <c r="E86" s="1" t="s">
        <v>45</v>
      </c>
      <c r="F86" s="1" t="s">
        <v>27</v>
      </c>
      <c r="G86" s="1" t="s">
        <v>19</v>
      </c>
      <c r="H86" s="1" t="s">
        <v>8100</v>
      </c>
      <c r="I86" s="1" t="s">
        <v>8101</v>
      </c>
      <c r="J86" s="1" t="s">
        <v>8101</v>
      </c>
      <c r="K86" s="2"/>
      <c r="L86" s="1">
        <v>6.0</v>
      </c>
      <c r="M86" s="1"/>
      <c r="N86" s="1">
        <v>26.448</v>
      </c>
      <c r="O86" s="1" t="s">
        <v>7892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" t="s">
        <v>15</v>
      </c>
      <c r="B87" s="1" t="s">
        <v>16</v>
      </c>
      <c r="C87" s="3">
        <v>407.0</v>
      </c>
      <c r="D87" s="1">
        <v>0.0</v>
      </c>
      <c r="E87" s="1" t="s">
        <v>7917</v>
      </c>
      <c r="F87" s="1" t="s">
        <v>18</v>
      </c>
      <c r="G87" s="1" t="s">
        <v>19</v>
      </c>
      <c r="H87" s="1" t="s">
        <v>8102</v>
      </c>
      <c r="I87" s="1" t="s">
        <v>8103</v>
      </c>
      <c r="J87" s="1" t="s">
        <v>8104</v>
      </c>
      <c r="K87" s="1" t="s">
        <v>8105</v>
      </c>
      <c r="L87" s="1">
        <v>-4.0</v>
      </c>
      <c r="M87" s="1">
        <v>0.010483333333333334</v>
      </c>
      <c r="N87" s="1">
        <v>12.4485</v>
      </c>
      <c r="O87" s="1" t="s">
        <v>24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" t="s">
        <v>15</v>
      </c>
      <c r="B88" s="1" t="s">
        <v>16</v>
      </c>
      <c r="C88" s="3">
        <v>274.0</v>
      </c>
      <c r="D88" s="1">
        <v>0.0</v>
      </c>
      <c r="E88" s="1" t="s">
        <v>7917</v>
      </c>
      <c r="F88" s="1" t="s">
        <v>18</v>
      </c>
      <c r="G88" s="1" t="s">
        <v>19</v>
      </c>
      <c r="H88" s="1" t="s">
        <v>8106</v>
      </c>
      <c r="I88" s="1" t="s">
        <v>8107</v>
      </c>
      <c r="J88" s="1" t="s">
        <v>8108</v>
      </c>
      <c r="K88" s="1" t="s">
        <v>8109</v>
      </c>
      <c r="L88" s="1">
        <v>2.0</v>
      </c>
      <c r="M88" s="1">
        <v>0.0037833333333333334</v>
      </c>
      <c r="N88" s="1">
        <v>13.566</v>
      </c>
      <c r="O88" s="1" t="s">
        <v>24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" t="s">
        <v>44</v>
      </c>
      <c r="B89" s="1" t="s">
        <v>16</v>
      </c>
      <c r="C89" s="1">
        <v>264.0</v>
      </c>
      <c r="D89" s="1">
        <v>0.0</v>
      </c>
      <c r="E89" s="1" t="s">
        <v>45</v>
      </c>
      <c r="F89" s="1" t="s">
        <v>27</v>
      </c>
      <c r="G89" s="1" t="s">
        <v>19</v>
      </c>
      <c r="H89" s="1" t="s">
        <v>8110</v>
      </c>
      <c r="I89" s="1" t="s">
        <v>8111</v>
      </c>
      <c r="J89" s="1" t="s">
        <v>8111</v>
      </c>
      <c r="K89" s="2"/>
      <c r="L89" s="1">
        <v>8.0</v>
      </c>
      <c r="M89" s="1"/>
      <c r="N89" s="1">
        <v>23.2734</v>
      </c>
      <c r="O89" s="1" t="s">
        <v>7892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" t="s">
        <v>44</v>
      </c>
      <c r="B90" s="1" t="s">
        <v>16</v>
      </c>
      <c r="C90" s="1">
        <v>783.0</v>
      </c>
      <c r="D90" s="1">
        <v>0.0</v>
      </c>
      <c r="E90" s="1" t="s">
        <v>45</v>
      </c>
      <c r="F90" s="1" t="s">
        <v>27</v>
      </c>
      <c r="G90" s="1" t="s">
        <v>19</v>
      </c>
      <c r="H90" s="1" t="s">
        <v>8112</v>
      </c>
      <c r="I90" s="1" t="s">
        <v>8113</v>
      </c>
      <c r="J90" s="1" t="s">
        <v>8113</v>
      </c>
      <c r="K90" s="2"/>
      <c r="L90" s="1">
        <v>8.0</v>
      </c>
      <c r="M90" s="1"/>
      <c r="N90" s="1">
        <v>28.010266666666666</v>
      </c>
      <c r="O90" s="1" t="s">
        <v>7892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" t="s">
        <v>15</v>
      </c>
      <c r="B91" s="1" t="s">
        <v>16</v>
      </c>
      <c r="C91" s="1">
        <v>593.0</v>
      </c>
      <c r="D91" s="1">
        <v>25.0</v>
      </c>
      <c r="E91" s="1" t="s">
        <v>7917</v>
      </c>
      <c r="F91" s="1" t="s">
        <v>18</v>
      </c>
      <c r="G91" s="1" t="s">
        <v>19</v>
      </c>
      <c r="H91" s="1" t="s">
        <v>8114</v>
      </c>
      <c r="I91" s="1" t="s">
        <v>8115</v>
      </c>
      <c r="J91" s="1" t="s">
        <v>8116</v>
      </c>
      <c r="K91" s="1" t="s">
        <v>8117</v>
      </c>
      <c r="L91" s="1">
        <v>-7.0</v>
      </c>
      <c r="M91" s="1">
        <v>0.0074</v>
      </c>
      <c r="N91" s="1">
        <v>12.117566666666667</v>
      </c>
      <c r="O91" s="1" t="s">
        <v>24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" t="s">
        <v>15</v>
      </c>
      <c r="B92" s="1" t="s">
        <v>16</v>
      </c>
      <c r="C92" s="1">
        <v>329.0</v>
      </c>
      <c r="D92" s="1">
        <v>0.0</v>
      </c>
      <c r="E92" s="1" t="s">
        <v>7917</v>
      </c>
      <c r="F92" s="1" t="s">
        <v>18</v>
      </c>
      <c r="G92" s="1" t="s">
        <v>35</v>
      </c>
      <c r="H92" s="1" t="s">
        <v>8118</v>
      </c>
      <c r="I92" s="1" t="s">
        <v>8119</v>
      </c>
      <c r="J92" s="1" t="s">
        <v>8120</v>
      </c>
      <c r="K92" s="1" t="s">
        <v>8121</v>
      </c>
      <c r="L92" s="1">
        <v>-1.0</v>
      </c>
      <c r="M92" s="1">
        <v>0.006416666666666667</v>
      </c>
      <c r="N92" s="1">
        <v>9.5934</v>
      </c>
      <c r="O92" s="1" t="s">
        <v>24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" t="s">
        <v>25</v>
      </c>
      <c r="B93" s="1" t="s">
        <v>26</v>
      </c>
      <c r="C93" s="1">
        <v>321.0</v>
      </c>
      <c r="D93" s="1">
        <v>0.0</v>
      </c>
      <c r="E93" s="2"/>
      <c r="F93" s="1" t="s">
        <v>27</v>
      </c>
      <c r="G93" s="1" t="s">
        <v>19</v>
      </c>
      <c r="H93" s="1" t="s">
        <v>8122</v>
      </c>
      <c r="I93" s="1" t="s">
        <v>8123</v>
      </c>
      <c r="J93" s="1" t="s">
        <v>8123</v>
      </c>
      <c r="K93" s="2"/>
      <c r="L93" s="1">
        <v>4.0</v>
      </c>
      <c r="M93" s="1"/>
      <c r="N93" s="1">
        <v>19.9009</v>
      </c>
      <c r="O93" s="1" t="s">
        <v>7892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" t="s">
        <v>25</v>
      </c>
      <c r="B94" s="1" t="s">
        <v>26</v>
      </c>
      <c r="C94" s="1">
        <v>446.0</v>
      </c>
      <c r="D94" s="1">
        <v>0.0</v>
      </c>
      <c r="E94" s="2"/>
      <c r="F94" s="1" t="s">
        <v>27</v>
      </c>
      <c r="G94" s="1" t="s">
        <v>19</v>
      </c>
      <c r="H94" s="1" t="s">
        <v>8124</v>
      </c>
      <c r="I94" s="1" t="s">
        <v>8125</v>
      </c>
      <c r="J94" s="1" t="s">
        <v>8125</v>
      </c>
      <c r="K94" s="2"/>
      <c r="L94" s="1">
        <v>-4.0</v>
      </c>
      <c r="M94" s="1"/>
      <c r="N94" s="1">
        <v>10.144566666666666</v>
      </c>
      <c r="O94" s="1" t="s">
        <v>7892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" t="s">
        <v>55</v>
      </c>
      <c r="B95" s="1" t="s">
        <v>26</v>
      </c>
      <c r="C95" s="1">
        <v>329.0</v>
      </c>
      <c r="D95" s="1">
        <v>0.0</v>
      </c>
      <c r="E95" s="1" t="s">
        <v>824</v>
      </c>
      <c r="F95" s="1" t="s">
        <v>27</v>
      </c>
      <c r="G95" s="1" t="s">
        <v>19</v>
      </c>
      <c r="H95" s="1" t="s">
        <v>8126</v>
      </c>
      <c r="I95" s="1" t="s">
        <v>8127</v>
      </c>
      <c r="J95" s="1" t="s">
        <v>8127</v>
      </c>
      <c r="K95" s="2"/>
      <c r="L95" s="1">
        <v>-5.0</v>
      </c>
      <c r="M95" s="1"/>
      <c r="N95" s="1">
        <v>9.472033333333334</v>
      </c>
      <c r="O95" s="1" t="s">
        <v>7892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" t="s">
        <v>15</v>
      </c>
      <c r="B96" s="1" t="s">
        <v>16</v>
      </c>
      <c r="C96" s="1">
        <v>418.0</v>
      </c>
      <c r="D96" s="1">
        <v>105.0</v>
      </c>
      <c r="E96" s="2"/>
      <c r="F96" s="1" t="s">
        <v>39</v>
      </c>
      <c r="G96" s="1" t="s">
        <v>52</v>
      </c>
      <c r="H96" s="1" t="s">
        <v>8128</v>
      </c>
      <c r="I96" s="1" t="s">
        <v>8129</v>
      </c>
      <c r="J96" s="1" t="s">
        <v>42</v>
      </c>
      <c r="K96" s="2"/>
      <c r="L96" s="1">
        <v>1010.0</v>
      </c>
      <c r="M96" s="1"/>
      <c r="N96" s="1">
        <v>5.961883333333334</v>
      </c>
      <c r="O96" s="1" t="s">
        <v>24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" t="s">
        <v>38</v>
      </c>
      <c r="B97" s="1" t="s">
        <v>16</v>
      </c>
      <c r="C97" s="3">
        <v>249.0</v>
      </c>
      <c r="D97" s="1">
        <v>0.0</v>
      </c>
      <c r="E97" s="2"/>
      <c r="F97" s="1" t="s">
        <v>39</v>
      </c>
      <c r="G97" s="1" t="s">
        <v>35</v>
      </c>
      <c r="H97" s="1" t="s">
        <v>8130</v>
      </c>
      <c r="I97" s="1" t="s">
        <v>8131</v>
      </c>
      <c r="J97" s="1" t="s">
        <v>42</v>
      </c>
      <c r="K97" s="2"/>
      <c r="L97" s="1">
        <v>1024.0</v>
      </c>
      <c r="M97" s="1"/>
      <c r="N97" s="1">
        <v>4.198033333333333</v>
      </c>
      <c r="O97" s="1" t="s">
        <v>43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" t="s">
        <v>44</v>
      </c>
      <c r="B98" s="1" t="s">
        <v>16</v>
      </c>
      <c r="C98" s="1">
        <v>394.0</v>
      </c>
      <c r="D98" s="1">
        <v>0.0</v>
      </c>
      <c r="E98" s="1" t="s">
        <v>45</v>
      </c>
      <c r="F98" s="1" t="s">
        <v>27</v>
      </c>
      <c r="G98" s="1" t="s">
        <v>19</v>
      </c>
      <c r="H98" s="1" t="s">
        <v>8132</v>
      </c>
      <c r="I98" s="1" t="s">
        <v>8133</v>
      </c>
      <c r="J98" s="1" t="s">
        <v>8133</v>
      </c>
      <c r="K98" s="2"/>
      <c r="L98" s="1">
        <v>-6.0</v>
      </c>
      <c r="M98" s="1"/>
      <c r="N98" s="1">
        <v>8.993583333333333</v>
      </c>
      <c r="O98" s="1" t="s">
        <v>7892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" t="s">
        <v>38</v>
      </c>
      <c r="B99" s="1" t="s">
        <v>16</v>
      </c>
      <c r="C99" s="1">
        <v>39.0</v>
      </c>
      <c r="D99" s="1">
        <v>0.0</v>
      </c>
      <c r="E99" s="2"/>
      <c r="F99" s="1" t="s">
        <v>39</v>
      </c>
      <c r="G99" s="1" t="s">
        <v>35</v>
      </c>
      <c r="H99" s="1" t="s">
        <v>8134</v>
      </c>
      <c r="I99" s="1" t="s">
        <v>8135</v>
      </c>
      <c r="J99" s="1" t="s">
        <v>8135</v>
      </c>
      <c r="K99" s="2"/>
      <c r="L99" s="1">
        <v>-4.0</v>
      </c>
      <c r="M99" s="1"/>
      <c r="N99" s="1">
        <v>1.6353</v>
      </c>
      <c r="O99" s="1" t="s">
        <v>43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" t="s">
        <v>25</v>
      </c>
      <c r="B100" s="1" t="s">
        <v>16</v>
      </c>
      <c r="C100" s="1">
        <v>658.0</v>
      </c>
      <c r="D100" s="1">
        <v>0.0</v>
      </c>
      <c r="E100" s="2"/>
      <c r="F100" s="1" t="s">
        <v>27</v>
      </c>
      <c r="G100" s="1" t="s">
        <v>19</v>
      </c>
      <c r="H100" s="1" t="s">
        <v>8136</v>
      </c>
      <c r="I100" s="1" t="s">
        <v>8137</v>
      </c>
      <c r="J100" s="1" t="s">
        <v>8137</v>
      </c>
      <c r="K100" s="2"/>
      <c r="L100" s="1">
        <v>-2.0</v>
      </c>
      <c r="M100" s="1"/>
      <c r="N100" s="1">
        <v>17.432666666666666</v>
      </c>
      <c r="O100" s="1" t="s">
        <v>7892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" t="s">
        <v>15</v>
      </c>
      <c r="B101" s="1" t="s">
        <v>16</v>
      </c>
      <c r="C101" s="1">
        <v>494.0</v>
      </c>
      <c r="D101" s="1">
        <v>124.0</v>
      </c>
      <c r="E101" s="2"/>
      <c r="F101" s="1" t="s">
        <v>39</v>
      </c>
      <c r="G101" s="1" t="s">
        <v>19</v>
      </c>
      <c r="H101" s="1" t="s">
        <v>8138</v>
      </c>
      <c r="I101" s="1" t="s">
        <v>8139</v>
      </c>
      <c r="J101" s="1" t="s">
        <v>8139</v>
      </c>
      <c r="K101" s="2"/>
      <c r="L101" s="1">
        <v>-18.0</v>
      </c>
      <c r="M101" s="1"/>
      <c r="N101" s="1">
        <v>4.121683333333333</v>
      </c>
      <c r="O101" s="1" t="s">
        <v>24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" t="s">
        <v>15</v>
      </c>
      <c r="B102" s="1" t="s">
        <v>16</v>
      </c>
      <c r="C102" s="1">
        <v>309.0</v>
      </c>
      <c r="D102" s="1">
        <v>0.0</v>
      </c>
      <c r="E102" s="1" t="s">
        <v>7917</v>
      </c>
      <c r="F102" s="1" t="s">
        <v>18</v>
      </c>
      <c r="G102" s="1" t="s">
        <v>19</v>
      </c>
      <c r="H102" s="1" t="s">
        <v>8140</v>
      </c>
      <c r="I102" s="1" t="s">
        <v>8141</v>
      </c>
      <c r="J102" s="1" t="s">
        <v>8142</v>
      </c>
      <c r="K102" s="1" t="s">
        <v>8143</v>
      </c>
      <c r="L102" s="1">
        <v>-9.0</v>
      </c>
      <c r="M102" s="1">
        <v>0.004833333333333334</v>
      </c>
      <c r="N102" s="1">
        <v>8.191533333333334</v>
      </c>
      <c r="O102" s="1" t="s">
        <v>24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" t="s">
        <v>25</v>
      </c>
      <c r="B103" s="1" t="s">
        <v>16</v>
      </c>
      <c r="C103" s="1">
        <v>411.0</v>
      </c>
      <c r="D103" s="1">
        <v>0.0</v>
      </c>
      <c r="E103" s="2"/>
      <c r="F103" s="1" t="s">
        <v>27</v>
      </c>
      <c r="G103" s="1" t="s">
        <v>19</v>
      </c>
      <c r="H103" s="1" t="s">
        <v>8144</v>
      </c>
      <c r="I103" s="1" t="s">
        <v>8145</v>
      </c>
      <c r="J103" s="1" t="s">
        <v>8145</v>
      </c>
      <c r="K103" s="2"/>
      <c r="L103" s="1">
        <v>-6.0</v>
      </c>
      <c r="M103" s="1"/>
      <c r="N103" s="1">
        <v>8.586016666666668</v>
      </c>
      <c r="O103" s="1" t="s">
        <v>7892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" t="s">
        <v>15</v>
      </c>
      <c r="B104" s="1" t="s">
        <v>16</v>
      </c>
      <c r="C104" s="1">
        <v>446.0</v>
      </c>
      <c r="D104" s="1">
        <v>112.0</v>
      </c>
      <c r="E104" s="2"/>
      <c r="F104" s="1" t="s">
        <v>39</v>
      </c>
      <c r="G104" s="1" t="s">
        <v>52</v>
      </c>
      <c r="H104" s="1" t="s">
        <v>8146</v>
      </c>
      <c r="I104" s="1" t="s">
        <v>8147</v>
      </c>
      <c r="J104" s="1" t="s">
        <v>8147</v>
      </c>
      <c r="K104" s="2"/>
      <c r="L104" s="1">
        <v>-15.0</v>
      </c>
      <c r="M104" s="1"/>
      <c r="N104" s="1">
        <v>4.206766666666667</v>
      </c>
      <c r="O104" s="1" t="s">
        <v>24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" t="s">
        <v>15</v>
      </c>
      <c r="B105" s="1" t="s">
        <v>16</v>
      </c>
      <c r="C105" s="1">
        <v>831.0</v>
      </c>
      <c r="D105" s="1">
        <v>0.0</v>
      </c>
      <c r="E105" s="1" t="s">
        <v>45</v>
      </c>
      <c r="F105" s="1" t="s">
        <v>18</v>
      </c>
      <c r="G105" s="1" t="s">
        <v>19</v>
      </c>
      <c r="H105" s="1" t="s">
        <v>8148</v>
      </c>
      <c r="I105" s="1" t="s">
        <v>8149</v>
      </c>
      <c r="J105" s="1" t="s">
        <v>8150</v>
      </c>
      <c r="K105" s="1" t="s">
        <v>8151</v>
      </c>
      <c r="L105" s="1">
        <v>0.0</v>
      </c>
      <c r="M105" s="1">
        <v>3.4695</v>
      </c>
      <c r="N105" s="1">
        <v>17.959833333333332</v>
      </c>
      <c r="O105" s="1" t="s">
        <v>24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" t="s">
        <v>15</v>
      </c>
      <c r="B106" s="1" t="s">
        <v>16</v>
      </c>
      <c r="C106" s="1">
        <v>424.0</v>
      </c>
      <c r="D106" s="1">
        <v>0.0</v>
      </c>
      <c r="E106" s="1" t="s">
        <v>7917</v>
      </c>
      <c r="F106" s="1" t="s">
        <v>18</v>
      </c>
      <c r="G106" s="1" t="s">
        <v>19</v>
      </c>
      <c r="H106" s="1" t="s">
        <v>8152</v>
      </c>
      <c r="I106" s="1" t="s">
        <v>8153</v>
      </c>
      <c r="J106" s="1" t="s">
        <v>8154</v>
      </c>
      <c r="K106" s="1" t="s">
        <v>8155</v>
      </c>
      <c r="L106" s="1">
        <v>9.0</v>
      </c>
      <c r="M106" s="1">
        <v>0.0046166666666666665</v>
      </c>
      <c r="N106" s="1">
        <v>8.484333333333334</v>
      </c>
      <c r="O106" s="1" t="s">
        <v>24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" t="s">
        <v>15</v>
      </c>
      <c r="B107" s="1" t="s">
        <v>16</v>
      </c>
      <c r="C107" s="1">
        <v>578.0</v>
      </c>
      <c r="D107" s="1">
        <v>0.0</v>
      </c>
      <c r="E107" s="1" t="s">
        <v>7917</v>
      </c>
      <c r="F107" s="1" t="s">
        <v>18</v>
      </c>
      <c r="G107" s="1" t="s">
        <v>19</v>
      </c>
      <c r="H107" s="1" t="s">
        <v>8156</v>
      </c>
      <c r="I107" s="1" t="s">
        <v>8157</v>
      </c>
      <c r="J107" s="1" t="s">
        <v>8158</v>
      </c>
      <c r="K107" s="1" t="s">
        <v>8159</v>
      </c>
      <c r="L107" s="1">
        <v>1.0</v>
      </c>
      <c r="M107" s="1">
        <v>0.00525</v>
      </c>
      <c r="N107" s="1">
        <v>16.98225</v>
      </c>
      <c r="O107" s="1" t="s">
        <v>24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" t="s">
        <v>25</v>
      </c>
      <c r="B108" s="1" t="s">
        <v>16</v>
      </c>
      <c r="C108" s="1">
        <v>344.0</v>
      </c>
      <c r="D108" s="1">
        <v>0.0</v>
      </c>
      <c r="E108" s="2"/>
      <c r="F108" s="1" t="s">
        <v>27</v>
      </c>
      <c r="G108" s="1" t="s">
        <v>19</v>
      </c>
      <c r="H108" s="1" t="s">
        <v>8160</v>
      </c>
      <c r="I108" s="1" t="s">
        <v>8161</v>
      </c>
      <c r="J108" s="1" t="s">
        <v>8161</v>
      </c>
      <c r="K108" s="2"/>
      <c r="L108" s="1">
        <v>-1.0</v>
      </c>
      <c r="M108" s="1"/>
      <c r="N108" s="1">
        <v>13.620866666666666</v>
      </c>
      <c r="O108" s="1" t="s">
        <v>7892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" t="s">
        <v>38</v>
      </c>
      <c r="B109" s="1" t="s">
        <v>16</v>
      </c>
      <c r="C109" s="3">
        <v>249.0</v>
      </c>
      <c r="D109" s="1">
        <v>0.0</v>
      </c>
      <c r="E109" s="2"/>
      <c r="F109" s="1" t="s">
        <v>39</v>
      </c>
      <c r="G109" s="1" t="s">
        <v>35</v>
      </c>
      <c r="H109" s="1" t="s">
        <v>8162</v>
      </c>
      <c r="I109" s="1" t="s">
        <v>8163</v>
      </c>
      <c r="J109" s="1" t="s">
        <v>397</v>
      </c>
      <c r="K109" s="2"/>
      <c r="L109" s="1">
        <v>180.0</v>
      </c>
      <c r="M109" s="1"/>
      <c r="N109" s="1">
        <v>16.637766666666668</v>
      </c>
      <c r="O109" s="1" t="s">
        <v>43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" t="s">
        <v>44</v>
      </c>
      <c r="B110" s="1" t="s">
        <v>867</v>
      </c>
      <c r="C110" s="3">
        <v>264.0</v>
      </c>
      <c r="D110" s="1">
        <v>0.0</v>
      </c>
      <c r="E110" s="1" t="s">
        <v>45</v>
      </c>
      <c r="F110" s="1" t="s">
        <v>27</v>
      </c>
      <c r="G110" s="1" t="s">
        <v>19</v>
      </c>
      <c r="H110" s="1" t="s">
        <v>8164</v>
      </c>
      <c r="I110" s="2"/>
      <c r="J110" s="2"/>
      <c r="K110" s="2"/>
      <c r="L110" s="1">
        <v>0.0</v>
      </c>
      <c r="M110" s="1"/>
      <c r="N110" s="2"/>
      <c r="O110" s="1" t="s">
        <v>7892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" t="s">
        <v>44</v>
      </c>
      <c r="B111" s="1" t="s">
        <v>16</v>
      </c>
      <c r="C111" s="1">
        <v>329.0</v>
      </c>
      <c r="D111" s="1">
        <v>0.0</v>
      </c>
      <c r="E111" s="1" t="s">
        <v>45</v>
      </c>
      <c r="F111" s="1" t="s">
        <v>27</v>
      </c>
      <c r="G111" s="1" t="s">
        <v>19</v>
      </c>
      <c r="H111" s="1" t="s">
        <v>8165</v>
      </c>
      <c r="I111" s="1" t="s">
        <v>8166</v>
      </c>
      <c r="J111" s="1" t="s">
        <v>8166</v>
      </c>
      <c r="K111" s="2"/>
      <c r="L111" s="1">
        <v>-13.0</v>
      </c>
      <c r="M111" s="1"/>
      <c r="N111" s="1">
        <v>7.019866666666666</v>
      </c>
      <c r="O111" s="1" t="s">
        <v>7892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" t="s">
        <v>38</v>
      </c>
      <c r="B112" s="1" t="s">
        <v>16</v>
      </c>
      <c r="C112" s="1">
        <v>249.0</v>
      </c>
      <c r="D112" s="1">
        <v>0.0</v>
      </c>
      <c r="E112" s="1" t="s">
        <v>7917</v>
      </c>
      <c r="F112" s="1" t="s">
        <v>18</v>
      </c>
      <c r="G112" s="1" t="s">
        <v>35</v>
      </c>
      <c r="H112" s="1" t="s">
        <v>8167</v>
      </c>
      <c r="I112" s="1" t="s">
        <v>8168</v>
      </c>
      <c r="J112" s="1" t="s">
        <v>8169</v>
      </c>
      <c r="K112" s="1" t="s">
        <v>8170</v>
      </c>
      <c r="L112" s="1">
        <v>-14.0</v>
      </c>
      <c r="M112" s="1">
        <v>0.0049833333333333335</v>
      </c>
      <c r="N112" s="1">
        <v>9.166766666666666</v>
      </c>
      <c r="O112" s="1" t="s">
        <v>43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" t="s">
        <v>44</v>
      </c>
      <c r="B113" s="1" t="s">
        <v>16</v>
      </c>
      <c r="C113" s="1">
        <v>264.0</v>
      </c>
      <c r="D113" s="1">
        <v>0.0</v>
      </c>
      <c r="E113" s="1" t="s">
        <v>45</v>
      </c>
      <c r="F113" s="1" t="s">
        <v>27</v>
      </c>
      <c r="G113" s="1" t="s">
        <v>19</v>
      </c>
      <c r="H113" s="1" t="s">
        <v>8171</v>
      </c>
      <c r="I113" s="1" t="s">
        <v>8172</v>
      </c>
      <c r="J113" s="1" t="s">
        <v>8172</v>
      </c>
      <c r="K113" s="2"/>
      <c r="L113" s="1">
        <v>-6.0</v>
      </c>
      <c r="M113" s="1"/>
      <c r="N113" s="1">
        <v>8.583033333333333</v>
      </c>
      <c r="O113" s="1" t="s">
        <v>7892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" t="s">
        <v>44</v>
      </c>
      <c r="B114" s="1" t="s">
        <v>16</v>
      </c>
      <c r="C114" s="1">
        <v>329.0</v>
      </c>
      <c r="D114" s="1">
        <v>0.0</v>
      </c>
      <c r="E114" s="1" t="s">
        <v>45</v>
      </c>
      <c r="F114" s="1" t="s">
        <v>27</v>
      </c>
      <c r="G114" s="1" t="s">
        <v>19</v>
      </c>
      <c r="H114" s="1" t="s">
        <v>8173</v>
      </c>
      <c r="I114" s="1" t="s">
        <v>8174</v>
      </c>
      <c r="J114" s="1" t="s">
        <v>8174</v>
      </c>
      <c r="K114" s="2"/>
      <c r="L114" s="1">
        <v>-5.0</v>
      </c>
      <c r="M114" s="1"/>
      <c r="N114" s="1">
        <v>9.118216666666667</v>
      </c>
      <c r="O114" s="1" t="s">
        <v>7892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" t="s">
        <v>25</v>
      </c>
      <c r="B115" s="1" t="s">
        <v>26</v>
      </c>
      <c r="C115" s="3">
        <v>289.0</v>
      </c>
      <c r="D115" s="1">
        <v>0.0</v>
      </c>
      <c r="E115" s="2"/>
      <c r="F115" s="1" t="s">
        <v>27</v>
      </c>
      <c r="G115" s="1" t="s">
        <v>35</v>
      </c>
      <c r="H115" s="1" t="s">
        <v>8175</v>
      </c>
      <c r="I115" s="1" t="s">
        <v>8176</v>
      </c>
      <c r="J115" s="1" t="s">
        <v>8176</v>
      </c>
      <c r="K115" s="2"/>
      <c r="L115" s="1">
        <v>-6.0</v>
      </c>
      <c r="M115" s="1"/>
      <c r="N115" s="1">
        <v>8.429866666666667</v>
      </c>
      <c r="O115" s="1" t="s">
        <v>7892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" t="s">
        <v>44</v>
      </c>
      <c r="B116" s="1" t="s">
        <v>16</v>
      </c>
      <c r="C116" s="1">
        <v>598.0</v>
      </c>
      <c r="D116" s="1">
        <v>0.0</v>
      </c>
      <c r="E116" s="1" t="s">
        <v>45</v>
      </c>
      <c r="F116" s="1" t="s">
        <v>27</v>
      </c>
      <c r="G116" s="1" t="s">
        <v>19</v>
      </c>
      <c r="H116" s="1" t="s">
        <v>8177</v>
      </c>
      <c r="I116" s="1" t="s">
        <v>8178</v>
      </c>
      <c r="J116" s="1" t="s">
        <v>8178</v>
      </c>
      <c r="K116" s="2"/>
      <c r="L116" s="1">
        <v>-9.0</v>
      </c>
      <c r="M116" s="1"/>
      <c r="N116" s="1">
        <v>10.022616666666666</v>
      </c>
      <c r="O116" s="1" t="s">
        <v>7892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" t="s">
        <v>15</v>
      </c>
      <c r="B117" s="1" t="s">
        <v>16</v>
      </c>
      <c r="C117" s="1">
        <v>275.0</v>
      </c>
      <c r="D117" s="1">
        <v>69.0</v>
      </c>
      <c r="E117" s="2"/>
      <c r="F117" s="1" t="s">
        <v>39</v>
      </c>
      <c r="G117" s="1" t="s">
        <v>52</v>
      </c>
      <c r="H117" s="1" t="s">
        <v>8179</v>
      </c>
      <c r="I117" s="1" t="s">
        <v>8180</v>
      </c>
      <c r="J117" s="1" t="s">
        <v>397</v>
      </c>
      <c r="K117" s="2"/>
      <c r="L117" s="1">
        <v>238.0</v>
      </c>
      <c r="M117" s="1"/>
      <c r="N117" s="1">
        <v>8.5686</v>
      </c>
      <c r="O117" s="1" t="s">
        <v>24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" t="s">
        <v>38</v>
      </c>
      <c r="B118" s="1" t="s">
        <v>16</v>
      </c>
      <c r="C118" s="1">
        <v>249.0</v>
      </c>
      <c r="D118" s="1">
        <v>0.0</v>
      </c>
      <c r="E118" s="2"/>
      <c r="F118" s="1" t="s">
        <v>39</v>
      </c>
      <c r="G118" s="1" t="s">
        <v>35</v>
      </c>
      <c r="H118" s="1" t="s">
        <v>8181</v>
      </c>
      <c r="I118" s="1" t="s">
        <v>8182</v>
      </c>
      <c r="J118" s="1" t="s">
        <v>397</v>
      </c>
      <c r="K118" s="2"/>
      <c r="L118" s="1">
        <v>256.0</v>
      </c>
      <c r="M118" s="1"/>
      <c r="N118" s="1">
        <v>5.34325</v>
      </c>
      <c r="O118" s="1" t="s">
        <v>43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" t="s">
        <v>25</v>
      </c>
      <c r="B119" s="1" t="s">
        <v>26</v>
      </c>
      <c r="C119" s="3">
        <v>264.0</v>
      </c>
      <c r="D119" s="1">
        <v>0.0</v>
      </c>
      <c r="E119" s="2"/>
      <c r="F119" s="1" t="s">
        <v>27</v>
      </c>
      <c r="G119" s="1" t="s">
        <v>19</v>
      </c>
      <c r="H119" s="1" t="s">
        <v>8183</v>
      </c>
      <c r="I119" s="1" t="s">
        <v>8184</v>
      </c>
      <c r="J119" s="1" t="s">
        <v>8184</v>
      </c>
      <c r="K119" s="2"/>
      <c r="L119" s="1">
        <v>-3.0</v>
      </c>
      <c r="M119" s="1"/>
      <c r="N119" s="1">
        <v>11.24695</v>
      </c>
      <c r="O119" s="1" t="s">
        <v>7892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" t="s">
        <v>25</v>
      </c>
      <c r="B120" s="1" t="s">
        <v>16</v>
      </c>
      <c r="C120" s="3">
        <v>264.0</v>
      </c>
      <c r="D120" s="1">
        <v>0.0</v>
      </c>
      <c r="E120" s="2"/>
      <c r="F120" s="1" t="s">
        <v>27</v>
      </c>
      <c r="G120" s="1" t="s">
        <v>19</v>
      </c>
      <c r="H120" s="1" t="s">
        <v>8185</v>
      </c>
      <c r="I120" s="1" t="s">
        <v>8186</v>
      </c>
      <c r="J120" s="1" t="s">
        <v>8186</v>
      </c>
      <c r="K120" s="2"/>
      <c r="L120" s="1">
        <v>-7.0</v>
      </c>
      <c r="M120" s="1"/>
      <c r="N120" s="1">
        <v>7.445333333333333</v>
      </c>
      <c r="O120" s="1" t="s">
        <v>7892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" t="s">
        <v>15</v>
      </c>
      <c r="B121" s="1" t="s">
        <v>16</v>
      </c>
      <c r="C121" s="3">
        <v>265.0</v>
      </c>
      <c r="D121" s="1">
        <v>66.0</v>
      </c>
      <c r="E121" s="2"/>
      <c r="F121" s="1" t="s">
        <v>39</v>
      </c>
      <c r="G121" s="1" t="s">
        <v>52</v>
      </c>
      <c r="H121" s="1" t="s">
        <v>8187</v>
      </c>
      <c r="I121" s="1" t="s">
        <v>8188</v>
      </c>
      <c r="J121" s="1" t="s">
        <v>8188</v>
      </c>
      <c r="K121" s="2"/>
      <c r="L121" s="1">
        <v>-10.0</v>
      </c>
      <c r="M121" s="1"/>
      <c r="N121" s="1">
        <v>8.979983333333333</v>
      </c>
      <c r="O121" s="1" t="s">
        <v>24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" t="s">
        <v>55</v>
      </c>
      <c r="B122" s="1" t="s">
        <v>26</v>
      </c>
      <c r="C122" s="1">
        <v>667.0</v>
      </c>
      <c r="D122" s="1">
        <v>0.0</v>
      </c>
      <c r="E122" s="1" t="s">
        <v>763</v>
      </c>
      <c r="F122" s="1" t="s">
        <v>27</v>
      </c>
      <c r="G122" s="1" t="s">
        <v>19</v>
      </c>
      <c r="H122" s="1" t="s">
        <v>8189</v>
      </c>
      <c r="I122" s="1" t="s">
        <v>8190</v>
      </c>
      <c r="J122" s="1" t="s">
        <v>8190</v>
      </c>
      <c r="K122" s="2"/>
      <c r="L122" s="1">
        <v>-12.0</v>
      </c>
      <c r="M122" s="1"/>
      <c r="N122" s="1">
        <v>7.831683333333333</v>
      </c>
      <c r="O122" s="1" t="s">
        <v>7892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" t="s">
        <v>38</v>
      </c>
      <c r="B123" s="1" t="s">
        <v>16</v>
      </c>
      <c r="C123" s="1">
        <v>124.5</v>
      </c>
      <c r="D123" s="1">
        <v>124.5</v>
      </c>
      <c r="E123" s="2"/>
      <c r="F123" s="1" t="s">
        <v>39</v>
      </c>
      <c r="G123" s="1" t="s">
        <v>35</v>
      </c>
      <c r="H123" s="1" t="s">
        <v>8191</v>
      </c>
      <c r="I123" s="1" t="s">
        <v>8192</v>
      </c>
      <c r="J123" s="1" t="s">
        <v>8192</v>
      </c>
      <c r="K123" s="2"/>
      <c r="L123" s="1">
        <v>-5.0</v>
      </c>
      <c r="M123" s="1"/>
      <c r="N123" s="1">
        <v>0.8611</v>
      </c>
      <c r="O123" s="1" t="s">
        <v>43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" t="s">
        <v>15</v>
      </c>
      <c r="B124" s="1" t="s">
        <v>16</v>
      </c>
      <c r="C124" s="1">
        <v>618.0</v>
      </c>
      <c r="D124" s="1">
        <v>0.0</v>
      </c>
      <c r="E124" s="1" t="s">
        <v>7917</v>
      </c>
      <c r="F124" s="1" t="s">
        <v>18</v>
      </c>
      <c r="G124" s="1" t="s">
        <v>19</v>
      </c>
      <c r="H124" s="1" t="s">
        <v>8193</v>
      </c>
      <c r="I124" s="1" t="s">
        <v>8194</v>
      </c>
      <c r="J124" s="1" t="s">
        <v>8195</v>
      </c>
      <c r="K124" s="1" t="s">
        <v>8196</v>
      </c>
      <c r="L124" s="1">
        <v>-17.0</v>
      </c>
      <c r="M124" s="1">
        <v>0.00525</v>
      </c>
      <c r="N124" s="1">
        <v>7.199083333333333</v>
      </c>
      <c r="O124" s="1" t="s">
        <v>24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" t="s">
        <v>55</v>
      </c>
      <c r="B125" s="1" t="s">
        <v>16</v>
      </c>
      <c r="C125" s="1">
        <v>329.0</v>
      </c>
      <c r="D125" s="1">
        <v>0.0</v>
      </c>
      <c r="E125" s="1" t="s">
        <v>141</v>
      </c>
      <c r="F125" s="1" t="s">
        <v>27</v>
      </c>
      <c r="G125" s="1" t="s">
        <v>19</v>
      </c>
      <c r="H125" s="1" t="s">
        <v>8197</v>
      </c>
      <c r="I125" s="1" t="s">
        <v>8198</v>
      </c>
      <c r="J125" s="1" t="s">
        <v>8198</v>
      </c>
      <c r="K125" s="2"/>
      <c r="L125" s="1">
        <v>-7.0</v>
      </c>
      <c r="M125" s="1"/>
      <c r="N125" s="1">
        <v>7.587016666666667</v>
      </c>
      <c r="O125" s="1" t="s">
        <v>7892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" t="s">
        <v>15</v>
      </c>
      <c r="B126" s="1" t="s">
        <v>16</v>
      </c>
      <c r="C126" s="1">
        <v>238.0</v>
      </c>
      <c r="D126" s="1">
        <v>12.0</v>
      </c>
      <c r="E126" s="1" t="s">
        <v>45</v>
      </c>
      <c r="F126" s="1" t="s">
        <v>18</v>
      </c>
      <c r="G126" s="1" t="s">
        <v>19</v>
      </c>
      <c r="H126" s="1" t="s">
        <v>8199</v>
      </c>
      <c r="I126" s="1" t="s">
        <v>8200</v>
      </c>
      <c r="J126" s="1" t="s">
        <v>8201</v>
      </c>
      <c r="K126" s="1" t="s">
        <v>8202</v>
      </c>
      <c r="L126" s="1">
        <v>12.0</v>
      </c>
      <c r="M126" s="1">
        <v>6.48425</v>
      </c>
      <c r="N126" s="1">
        <v>6.8575</v>
      </c>
      <c r="O126" s="1" t="s">
        <v>24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1" t="s">
        <v>15</v>
      </c>
      <c r="B127" s="1" t="s">
        <v>16</v>
      </c>
      <c r="C127" s="1">
        <v>358.0</v>
      </c>
      <c r="D127" s="1">
        <v>0.0</v>
      </c>
      <c r="E127" s="1" t="s">
        <v>7917</v>
      </c>
      <c r="F127" s="1" t="s">
        <v>18</v>
      </c>
      <c r="G127" s="1" t="s">
        <v>35</v>
      </c>
      <c r="H127" s="1" t="s">
        <v>8203</v>
      </c>
      <c r="I127" s="1" t="s">
        <v>8204</v>
      </c>
      <c r="J127" s="1" t="s">
        <v>8205</v>
      </c>
      <c r="K127" s="1" t="s">
        <v>8206</v>
      </c>
      <c r="L127" s="1">
        <v>-9.0</v>
      </c>
      <c r="M127" s="1">
        <v>0.006</v>
      </c>
      <c r="N127" s="1">
        <v>7.4667666666666666</v>
      </c>
      <c r="O127" s="1" t="s">
        <v>24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1" t="s">
        <v>25</v>
      </c>
      <c r="B128" s="1" t="s">
        <v>16</v>
      </c>
      <c r="C128" s="1">
        <v>321.0</v>
      </c>
      <c r="D128" s="1">
        <v>0.0</v>
      </c>
      <c r="E128" s="2"/>
      <c r="F128" s="1" t="s">
        <v>27</v>
      </c>
      <c r="G128" s="1" t="s">
        <v>19</v>
      </c>
      <c r="H128" s="1" t="s">
        <v>8207</v>
      </c>
      <c r="I128" s="1" t="s">
        <v>8208</v>
      </c>
      <c r="J128" s="1" t="s">
        <v>8208</v>
      </c>
      <c r="K128" s="2"/>
      <c r="L128" s="1">
        <v>-1.0</v>
      </c>
      <c r="M128" s="1"/>
      <c r="N128" s="1">
        <v>13.47855</v>
      </c>
      <c r="O128" s="1" t="s">
        <v>7892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1" t="s">
        <v>25</v>
      </c>
      <c r="B129" s="1" t="s">
        <v>16</v>
      </c>
      <c r="C129" s="1">
        <v>368.0</v>
      </c>
      <c r="D129" s="1">
        <v>0.0</v>
      </c>
      <c r="E129" s="2"/>
      <c r="F129" s="1" t="s">
        <v>27</v>
      </c>
      <c r="G129" s="1" t="s">
        <v>19</v>
      </c>
      <c r="H129" s="1" t="s">
        <v>8209</v>
      </c>
      <c r="I129" s="1" t="s">
        <v>8210</v>
      </c>
      <c r="J129" s="1" t="s">
        <v>8210</v>
      </c>
      <c r="K129" s="2"/>
      <c r="L129" s="1">
        <v>-7.0</v>
      </c>
      <c r="M129" s="1"/>
      <c r="N129" s="1">
        <v>7.4566</v>
      </c>
      <c r="O129" s="1" t="s">
        <v>7892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1" t="s">
        <v>44</v>
      </c>
      <c r="B130" s="1" t="s">
        <v>16</v>
      </c>
      <c r="C130" s="1">
        <v>987.0</v>
      </c>
      <c r="D130" s="1">
        <v>0.0</v>
      </c>
      <c r="E130" s="1" t="s">
        <v>45</v>
      </c>
      <c r="F130" s="1" t="s">
        <v>27</v>
      </c>
      <c r="G130" s="1" t="s">
        <v>19</v>
      </c>
      <c r="H130" s="1" t="s">
        <v>8211</v>
      </c>
      <c r="I130" s="1" t="s">
        <v>8212</v>
      </c>
      <c r="J130" s="1" t="s">
        <v>8212</v>
      </c>
      <c r="K130" s="2"/>
      <c r="L130" s="1">
        <v>-1.0</v>
      </c>
      <c r="M130" s="1"/>
      <c r="N130" s="1">
        <v>18.84995</v>
      </c>
      <c r="O130" s="1" t="s">
        <v>7892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1" t="s">
        <v>44</v>
      </c>
      <c r="B131" s="1" t="s">
        <v>16</v>
      </c>
      <c r="C131" s="1">
        <v>697.0</v>
      </c>
      <c r="D131" s="1">
        <v>0.0</v>
      </c>
      <c r="E131" s="1" t="s">
        <v>45</v>
      </c>
      <c r="F131" s="1" t="s">
        <v>27</v>
      </c>
      <c r="G131" s="1" t="s">
        <v>19</v>
      </c>
      <c r="H131" s="1" t="s">
        <v>8213</v>
      </c>
      <c r="I131" s="1" t="s">
        <v>8214</v>
      </c>
      <c r="J131" s="1" t="s">
        <v>8214</v>
      </c>
      <c r="K131" s="2"/>
      <c r="L131" s="1">
        <v>-12.0</v>
      </c>
      <c r="M131" s="1"/>
      <c r="N131" s="1">
        <v>7.979333333333333</v>
      </c>
      <c r="O131" s="1" t="s">
        <v>7892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" t="s">
        <v>25</v>
      </c>
      <c r="B132" s="1" t="s">
        <v>16</v>
      </c>
      <c r="C132" s="1">
        <v>364.0</v>
      </c>
      <c r="D132" s="1">
        <v>0.0</v>
      </c>
      <c r="E132" s="2"/>
      <c r="F132" s="1" t="s">
        <v>27</v>
      </c>
      <c r="G132" s="1" t="s">
        <v>19</v>
      </c>
      <c r="H132" s="1" t="s">
        <v>8215</v>
      </c>
      <c r="I132" s="1" t="s">
        <v>8216</v>
      </c>
      <c r="J132" s="1" t="s">
        <v>8216</v>
      </c>
      <c r="K132" s="2"/>
      <c r="L132" s="1">
        <v>-8.0</v>
      </c>
      <c r="M132" s="1"/>
      <c r="N132" s="1">
        <v>6.351633333333333</v>
      </c>
      <c r="O132" s="1" t="s">
        <v>7892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1" t="s">
        <v>44</v>
      </c>
      <c r="B133" s="1" t="s">
        <v>16</v>
      </c>
      <c r="C133" s="1">
        <v>566.0</v>
      </c>
      <c r="D133" s="1">
        <v>0.0</v>
      </c>
      <c r="E133" s="1" t="s">
        <v>45</v>
      </c>
      <c r="F133" s="1" t="s">
        <v>27</v>
      </c>
      <c r="G133" s="1" t="s">
        <v>19</v>
      </c>
      <c r="H133" s="1" t="s">
        <v>8217</v>
      </c>
      <c r="I133" s="1" t="s">
        <v>8218</v>
      </c>
      <c r="J133" s="1" t="s">
        <v>8218</v>
      </c>
      <c r="K133" s="2"/>
      <c r="L133" s="1">
        <v>-5.0</v>
      </c>
      <c r="M133" s="1"/>
      <c r="N133" s="1">
        <v>14.696233333333334</v>
      </c>
      <c r="O133" s="1" t="s">
        <v>7892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" t="s">
        <v>25</v>
      </c>
      <c r="B134" s="1" t="s">
        <v>16</v>
      </c>
      <c r="C134" s="3">
        <v>468.0</v>
      </c>
      <c r="D134" s="1">
        <v>0.0</v>
      </c>
      <c r="E134" s="2"/>
      <c r="F134" s="1" t="s">
        <v>27</v>
      </c>
      <c r="G134" s="1" t="s">
        <v>19</v>
      </c>
      <c r="H134" s="1" t="s">
        <v>8219</v>
      </c>
      <c r="I134" s="1" t="s">
        <v>8220</v>
      </c>
      <c r="J134" s="1" t="s">
        <v>8220</v>
      </c>
      <c r="K134" s="2"/>
      <c r="L134" s="1">
        <v>-11.0</v>
      </c>
      <c r="M134" s="1"/>
      <c r="N134" s="1">
        <v>3.261633333333333</v>
      </c>
      <c r="O134" s="1" t="s">
        <v>7892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1" t="s">
        <v>44</v>
      </c>
      <c r="B135" s="1" t="s">
        <v>16</v>
      </c>
      <c r="C135" s="1">
        <v>403.0</v>
      </c>
      <c r="D135" s="1">
        <v>0.0</v>
      </c>
      <c r="E135" s="1" t="s">
        <v>45</v>
      </c>
      <c r="F135" s="1" t="s">
        <v>27</v>
      </c>
      <c r="G135" s="1" t="s">
        <v>19</v>
      </c>
      <c r="H135" s="1" t="s">
        <v>8221</v>
      </c>
      <c r="I135" s="1" t="s">
        <v>8222</v>
      </c>
      <c r="J135" s="1" t="s">
        <v>8222</v>
      </c>
      <c r="K135" s="2"/>
      <c r="L135" s="1">
        <v>-6.0</v>
      </c>
      <c r="M135" s="1"/>
      <c r="N135" s="1">
        <v>8.991083333333334</v>
      </c>
      <c r="O135" s="1" t="s">
        <v>7892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" t="s">
        <v>38</v>
      </c>
      <c r="B136" s="1" t="s">
        <v>16</v>
      </c>
      <c r="C136" s="1">
        <v>20.0</v>
      </c>
      <c r="D136" s="1">
        <v>0.0</v>
      </c>
      <c r="E136" s="2"/>
      <c r="F136" s="1" t="s">
        <v>39</v>
      </c>
      <c r="G136" s="1" t="s">
        <v>35</v>
      </c>
      <c r="H136" s="1" t="s">
        <v>8223</v>
      </c>
      <c r="I136" s="1" t="s">
        <v>8224</v>
      </c>
      <c r="J136" s="1" t="s">
        <v>8224</v>
      </c>
      <c r="K136" s="2"/>
      <c r="L136" s="1">
        <v>-4.0</v>
      </c>
      <c r="M136" s="1"/>
      <c r="N136" s="1">
        <v>1.8259</v>
      </c>
      <c r="O136" s="1" t="s">
        <v>43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1" t="s">
        <v>25</v>
      </c>
      <c r="B137" s="1" t="s">
        <v>16</v>
      </c>
      <c r="C137" s="1">
        <v>396.0</v>
      </c>
      <c r="D137" s="1">
        <v>0.0</v>
      </c>
      <c r="E137" s="2"/>
      <c r="F137" s="1" t="s">
        <v>27</v>
      </c>
      <c r="G137" s="1" t="s">
        <v>19</v>
      </c>
      <c r="H137" s="1" t="s">
        <v>8225</v>
      </c>
      <c r="I137" s="1" t="s">
        <v>8226</v>
      </c>
      <c r="J137" s="1" t="s">
        <v>8226</v>
      </c>
      <c r="K137" s="2"/>
      <c r="L137" s="1">
        <v>-5.0</v>
      </c>
      <c r="M137" s="1"/>
      <c r="N137" s="1">
        <v>9.763766666666667</v>
      </c>
      <c r="O137" s="1" t="s">
        <v>7892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1" t="s">
        <v>55</v>
      </c>
      <c r="B138" s="1" t="s">
        <v>16</v>
      </c>
      <c r="C138" s="3">
        <v>443.0</v>
      </c>
      <c r="D138" s="1">
        <v>0.0</v>
      </c>
      <c r="E138" s="1" t="s">
        <v>8227</v>
      </c>
      <c r="F138" s="1" t="s">
        <v>27</v>
      </c>
      <c r="G138" s="1" t="s">
        <v>19</v>
      </c>
      <c r="H138" s="1" t="s">
        <v>8228</v>
      </c>
      <c r="I138" s="1" t="s">
        <v>8229</v>
      </c>
      <c r="J138" s="1" t="s">
        <v>8229</v>
      </c>
      <c r="K138" s="2"/>
      <c r="L138" s="1">
        <v>-5.0</v>
      </c>
      <c r="M138" s="1"/>
      <c r="N138" s="1">
        <v>9.7714</v>
      </c>
      <c r="O138" s="1" t="s">
        <v>7892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1" t="s">
        <v>44</v>
      </c>
      <c r="B139" s="1" t="s">
        <v>16</v>
      </c>
      <c r="C139" s="1">
        <v>309.0</v>
      </c>
      <c r="D139" s="1">
        <v>0.0</v>
      </c>
      <c r="E139" s="1" t="s">
        <v>45</v>
      </c>
      <c r="F139" s="1" t="s">
        <v>27</v>
      </c>
      <c r="G139" s="1" t="s">
        <v>19</v>
      </c>
      <c r="H139" s="1" t="s">
        <v>8230</v>
      </c>
      <c r="I139" s="1" t="s">
        <v>8231</v>
      </c>
      <c r="J139" s="1" t="s">
        <v>8231</v>
      </c>
      <c r="K139" s="2"/>
      <c r="L139" s="1">
        <v>-9.0</v>
      </c>
      <c r="M139" s="1"/>
      <c r="N139" s="1">
        <v>5.741416666666667</v>
      </c>
      <c r="O139" s="1" t="s">
        <v>7892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1" t="s">
        <v>44</v>
      </c>
      <c r="B140" s="1" t="s">
        <v>16</v>
      </c>
      <c r="C140" s="1">
        <v>319.0</v>
      </c>
      <c r="D140" s="1">
        <v>0.0</v>
      </c>
      <c r="E140" s="1" t="s">
        <v>45</v>
      </c>
      <c r="F140" s="1" t="s">
        <v>27</v>
      </c>
      <c r="G140" s="1" t="s">
        <v>19</v>
      </c>
      <c r="H140" s="1" t="s">
        <v>8232</v>
      </c>
      <c r="I140" s="1" t="s">
        <v>8233</v>
      </c>
      <c r="J140" s="1" t="s">
        <v>8233</v>
      </c>
      <c r="K140" s="2"/>
      <c r="L140" s="1">
        <v>-2.0</v>
      </c>
      <c r="M140" s="1"/>
      <c r="N140" s="1">
        <v>12.817316666666667</v>
      </c>
      <c r="O140" s="1" t="s">
        <v>7892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" t="s">
        <v>25</v>
      </c>
      <c r="B141" s="1" t="s">
        <v>16</v>
      </c>
      <c r="C141" s="3">
        <v>474.0</v>
      </c>
      <c r="D141" s="1">
        <v>0.0</v>
      </c>
      <c r="E141" s="2"/>
      <c r="F141" s="1" t="s">
        <v>27</v>
      </c>
      <c r="G141" s="1" t="s">
        <v>19</v>
      </c>
      <c r="H141" s="1" t="s">
        <v>8234</v>
      </c>
      <c r="I141" s="1" t="s">
        <v>8235</v>
      </c>
      <c r="J141" s="1" t="s">
        <v>8235</v>
      </c>
      <c r="K141" s="2"/>
      <c r="L141" s="1">
        <v>0.0</v>
      </c>
      <c r="M141" s="1"/>
      <c r="N141" s="1">
        <v>15.05415</v>
      </c>
      <c r="O141" s="1" t="s">
        <v>7892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" t="s">
        <v>15</v>
      </c>
      <c r="B142" s="1" t="s">
        <v>16</v>
      </c>
      <c r="C142" s="3">
        <v>498.0</v>
      </c>
      <c r="D142" s="1">
        <v>0.0</v>
      </c>
      <c r="E142" s="1" t="s">
        <v>7917</v>
      </c>
      <c r="F142" s="1" t="s">
        <v>18</v>
      </c>
      <c r="G142" s="1" t="s">
        <v>19</v>
      </c>
      <c r="H142" s="1" t="s">
        <v>8236</v>
      </c>
      <c r="I142" s="1" t="s">
        <v>8237</v>
      </c>
      <c r="J142" s="1" t="s">
        <v>8238</v>
      </c>
      <c r="K142" s="1" t="s">
        <v>8239</v>
      </c>
      <c r="L142" s="1">
        <v>-9.0</v>
      </c>
      <c r="M142" s="1">
        <v>0.008716666666666666</v>
      </c>
      <c r="N142" s="1">
        <v>8.435266666666667</v>
      </c>
      <c r="O142" s="1" t="s">
        <v>24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1" t="s">
        <v>55</v>
      </c>
      <c r="B143" s="1" t="s">
        <v>16</v>
      </c>
      <c r="C143" s="1">
        <v>264.0</v>
      </c>
      <c r="D143" s="1">
        <v>0.0</v>
      </c>
      <c r="E143" s="1" t="s">
        <v>8240</v>
      </c>
      <c r="F143" s="1" t="s">
        <v>27</v>
      </c>
      <c r="G143" s="1" t="s">
        <v>19</v>
      </c>
      <c r="H143" s="1" t="s">
        <v>8241</v>
      </c>
      <c r="I143" s="1" t="s">
        <v>8242</v>
      </c>
      <c r="J143" s="1" t="s">
        <v>8242</v>
      </c>
      <c r="K143" s="2"/>
      <c r="L143" s="1">
        <v>-7.0</v>
      </c>
      <c r="M143" s="1"/>
      <c r="N143" s="1">
        <v>7.57135</v>
      </c>
      <c r="O143" s="1" t="s">
        <v>7892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1" t="s">
        <v>44</v>
      </c>
      <c r="B144" s="1" t="s">
        <v>16</v>
      </c>
      <c r="C144" s="1">
        <v>319.0</v>
      </c>
      <c r="D144" s="1">
        <v>0.0</v>
      </c>
      <c r="E144" s="1" t="s">
        <v>45</v>
      </c>
      <c r="F144" s="1" t="s">
        <v>27</v>
      </c>
      <c r="G144" s="1" t="s">
        <v>19</v>
      </c>
      <c r="H144" s="1" t="s">
        <v>8243</v>
      </c>
      <c r="I144" s="1" t="s">
        <v>8244</v>
      </c>
      <c r="J144" s="1" t="s">
        <v>8244</v>
      </c>
      <c r="K144" s="2"/>
      <c r="L144" s="1">
        <v>-6.0</v>
      </c>
      <c r="M144" s="1"/>
      <c r="N144" s="1">
        <v>8.09525</v>
      </c>
      <c r="O144" s="1" t="s">
        <v>7892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" t="s">
        <v>44</v>
      </c>
      <c r="B145" s="1" t="s">
        <v>16</v>
      </c>
      <c r="C145" s="1">
        <v>274.0</v>
      </c>
      <c r="D145" s="1">
        <v>0.0</v>
      </c>
      <c r="E145" s="1" t="s">
        <v>45</v>
      </c>
      <c r="F145" s="1" t="s">
        <v>27</v>
      </c>
      <c r="G145" s="1" t="s">
        <v>19</v>
      </c>
      <c r="H145" s="1" t="s">
        <v>8245</v>
      </c>
      <c r="I145" s="1" t="s">
        <v>8246</v>
      </c>
      <c r="J145" s="1" t="s">
        <v>8246</v>
      </c>
      <c r="K145" s="2"/>
      <c r="L145" s="1">
        <v>-7.0</v>
      </c>
      <c r="M145" s="1"/>
      <c r="N145" s="1">
        <v>7.29185</v>
      </c>
      <c r="O145" s="1" t="s">
        <v>7892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1" t="s">
        <v>25</v>
      </c>
      <c r="B146" s="1" t="s">
        <v>16</v>
      </c>
      <c r="C146" s="1">
        <v>394.0</v>
      </c>
      <c r="D146" s="1">
        <v>0.0</v>
      </c>
      <c r="E146" s="2"/>
      <c r="F146" s="1" t="s">
        <v>27</v>
      </c>
      <c r="G146" s="1" t="s">
        <v>35</v>
      </c>
      <c r="H146" s="1" t="s">
        <v>8247</v>
      </c>
      <c r="I146" s="1" t="s">
        <v>8248</v>
      </c>
      <c r="J146" s="1" t="s">
        <v>8248</v>
      </c>
      <c r="K146" s="2"/>
      <c r="L146" s="1">
        <v>-6.0</v>
      </c>
      <c r="M146" s="1"/>
      <c r="N146" s="1">
        <v>8.498883333333334</v>
      </c>
      <c r="O146" s="1" t="s">
        <v>7892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" t="s">
        <v>55</v>
      </c>
      <c r="B147" s="1" t="s">
        <v>16</v>
      </c>
      <c r="C147" s="1">
        <v>264.0</v>
      </c>
      <c r="D147" s="1">
        <v>0.0</v>
      </c>
      <c r="E147" s="2"/>
      <c r="F147" s="1" t="s">
        <v>39</v>
      </c>
      <c r="G147" s="1" t="s">
        <v>19</v>
      </c>
      <c r="H147" s="1" t="s">
        <v>8249</v>
      </c>
      <c r="I147" s="1" t="s">
        <v>8250</v>
      </c>
      <c r="J147" s="1" t="s">
        <v>8250</v>
      </c>
      <c r="K147" s="2"/>
      <c r="L147" s="1">
        <v>-1.0</v>
      </c>
      <c r="M147" s="1"/>
      <c r="N147" s="1">
        <v>13.578283333333333</v>
      </c>
      <c r="O147" s="1" t="s">
        <v>7892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" t="s">
        <v>55</v>
      </c>
      <c r="B148" s="1" t="s">
        <v>16</v>
      </c>
      <c r="C148" s="1">
        <v>329.0</v>
      </c>
      <c r="D148" s="1">
        <v>0.0</v>
      </c>
      <c r="E148" s="1" t="s">
        <v>316</v>
      </c>
      <c r="F148" s="1" t="s">
        <v>27</v>
      </c>
      <c r="G148" s="1" t="s">
        <v>19</v>
      </c>
      <c r="H148" s="1" t="s">
        <v>8251</v>
      </c>
      <c r="I148" s="1" t="s">
        <v>8252</v>
      </c>
      <c r="J148" s="1" t="s">
        <v>8252</v>
      </c>
      <c r="K148" s="2"/>
      <c r="L148" s="1">
        <v>-4.0</v>
      </c>
      <c r="M148" s="1"/>
      <c r="N148" s="1">
        <v>10.11745</v>
      </c>
      <c r="O148" s="1" t="s">
        <v>7892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" t="s">
        <v>44</v>
      </c>
      <c r="B149" s="1" t="s">
        <v>16</v>
      </c>
      <c r="C149" s="1">
        <v>558.0</v>
      </c>
      <c r="D149" s="1">
        <v>0.0</v>
      </c>
      <c r="E149" s="1" t="s">
        <v>45</v>
      </c>
      <c r="F149" s="1" t="s">
        <v>27</v>
      </c>
      <c r="G149" s="1" t="s">
        <v>19</v>
      </c>
      <c r="H149" s="1" t="s">
        <v>8253</v>
      </c>
      <c r="I149" s="1" t="s">
        <v>8254</v>
      </c>
      <c r="J149" s="1" t="s">
        <v>8254</v>
      </c>
      <c r="K149" s="2"/>
      <c r="L149" s="1">
        <v>-11.0</v>
      </c>
      <c r="M149" s="1"/>
      <c r="N149" s="1">
        <v>8.1105</v>
      </c>
      <c r="O149" s="1" t="s">
        <v>7892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" t="s">
        <v>44</v>
      </c>
      <c r="B150" s="1" t="s">
        <v>16</v>
      </c>
      <c r="C150" s="1">
        <v>264.0</v>
      </c>
      <c r="D150" s="1">
        <v>0.0</v>
      </c>
      <c r="E150" s="1" t="s">
        <v>45</v>
      </c>
      <c r="F150" s="1" t="s">
        <v>27</v>
      </c>
      <c r="G150" s="1" t="s">
        <v>19</v>
      </c>
      <c r="H150" s="1" t="s">
        <v>8255</v>
      </c>
      <c r="I150" s="1" t="s">
        <v>8256</v>
      </c>
      <c r="J150" s="1" t="s">
        <v>8256</v>
      </c>
      <c r="K150" s="2"/>
      <c r="L150" s="1">
        <v>-5.0</v>
      </c>
      <c r="M150" s="1"/>
      <c r="N150" s="1">
        <v>9.694716666666666</v>
      </c>
      <c r="O150" s="1" t="s">
        <v>7892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1" t="s">
        <v>15</v>
      </c>
      <c r="B151" s="1" t="s">
        <v>16</v>
      </c>
      <c r="C151" s="1">
        <v>250.0</v>
      </c>
      <c r="D151" s="1">
        <v>0.0</v>
      </c>
      <c r="E151" s="1" t="s">
        <v>7917</v>
      </c>
      <c r="F151" s="1" t="s">
        <v>18</v>
      </c>
      <c r="G151" s="1" t="s">
        <v>19</v>
      </c>
      <c r="H151" s="1" t="s">
        <v>8257</v>
      </c>
      <c r="I151" s="1" t="s">
        <v>8258</v>
      </c>
      <c r="J151" s="1" t="s">
        <v>8259</v>
      </c>
      <c r="K151" s="1" t="s">
        <v>8260</v>
      </c>
      <c r="L151" s="1">
        <v>-12.0</v>
      </c>
      <c r="M151" s="1">
        <v>0.0048</v>
      </c>
      <c r="N151" s="1">
        <v>7.199133333333333</v>
      </c>
      <c r="O151" s="1" t="s">
        <v>24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1" t="s">
        <v>55</v>
      </c>
      <c r="B152" s="1" t="s">
        <v>16</v>
      </c>
      <c r="C152" s="3">
        <v>259.0</v>
      </c>
      <c r="D152" s="1">
        <v>0.0</v>
      </c>
      <c r="E152" s="1" t="s">
        <v>8261</v>
      </c>
      <c r="F152" s="1" t="s">
        <v>27</v>
      </c>
      <c r="G152" s="1" t="s">
        <v>19</v>
      </c>
      <c r="H152" s="1" t="s">
        <v>8262</v>
      </c>
      <c r="I152" s="1" t="s">
        <v>8263</v>
      </c>
      <c r="J152" s="1" t="s">
        <v>8263</v>
      </c>
      <c r="K152" s="2"/>
      <c r="L152" s="1">
        <v>-9.0</v>
      </c>
      <c r="M152" s="1"/>
      <c r="N152" s="1">
        <v>5.8983</v>
      </c>
      <c r="O152" s="1" t="s">
        <v>7892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1" t="s">
        <v>38</v>
      </c>
      <c r="B153" s="1" t="s">
        <v>16</v>
      </c>
      <c r="C153" s="3">
        <v>55.0</v>
      </c>
      <c r="D153" s="1">
        <v>0.0</v>
      </c>
      <c r="E153" s="2"/>
      <c r="F153" s="1" t="s">
        <v>39</v>
      </c>
      <c r="G153" s="1" t="s">
        <v>35</v>
      </c>
      <c r="H153" s="1" t="s">
        <v>8264</v>
      </c>
      <c r="I153" s="1" t="s">
        <v>8265</v>
      </c>
      <c r="J153" s="1" t="s">
        <v>8265</v>
      </c>
      <c r="K153" s="2"/>
      <c r="L153" s="1">
        <v>-5.0</v>
      </c>
      <c r="M153" s="1"/>
      <c r="N153" s="1">
        <v>0.8625833333333334</v>
      </c>
      <c r="O153" s="1" t="s">
        <v>43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" t="s">
        <v>15</v>
      </c>
      <c r="B154" s="1" t="s">
        <v>16</v>
      </c>
      <c r="C154" s="1">
        <v>223.0</v>
      </c>
      <c r="D154" s="1">
        <v>56.0</v>
      </c>
      <c r="E154" s="2"/>
      <c r="F154" s="1" t="s">
        <v>39</v>
      </c>
      <c r="G154" s="1" t="s">
        <v>19</v>
      </c>
      <c r="H154" s="1" t="s">
        <v>8266</v>
      </c>
      <c r="I154" s="1" t="s">
        <v>8267</v>
      </c>
      <c r="J154" s="1" t="s">
        <v>8267</v>
      </c>
      <c r="K154" s="2"/>
      <c r="L154" s="1">
        <v>-11.0</v>
      </c>
      <c r="M154" s="1"/>
      <c r="N154" s="1">
        <v>8.4112</v>
      </c>
      <c r="O154" s="1" t="s">
        <v>24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1" t="s">
        <v>44</v>
      </c>
      <c r="B155" s="1" t="s">
        <v>16</v>
      </c>
      <c r="C155" s="1">
        <v>264.0</v>
      </c>
      <c r="D155" s="1">
        <v>0.0</v>
      </c>
      <c r="E155" s="1" t="s">
        <v>45</v>
      </c>
      <c r="F155" s="1" t="s">
        <v>27</v>
      </c>
      <c r="G155" s="1" t="s">
        <v>19</v>
      </c>
      <c r="H155" s="1" t="s">
        <v>8268</v>
      </c>
      <c r="I155" s="1" t="s">
        <v>8269</v>
      </c>
      <c r="J155" s="1" t="s">
        <v>8269</v>
      </c>
      <c r="K155" s="2"/>
      <c r="L155" s="1">
        <v>-7.0</v>
      </c>
      <c r="M155" s="1"/>
      <c r="N155" s="1">
        <v>7.89545</v>
      </c>
      <c r="O155" s="1" t="s">
        <v>7892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1" t="s">
        <v>55</v>
      </c>
      <c r="B156" s="1" t="s">
        <v>16</v>
      </c>
      <c r="C156" s="1">
        <v>264.0</v>
      </c>
      <c r="D156" s="1">
        <v>0.0</v>
      </c>
      <c r="E156" s="1" t="s">
        <v>8261</v>
      </c>
      <c r="F156" s="1" t="s">
        <v>27</v>
      </c>
      <c r="G156" s="1" t="s">
        <v>19</v>
      </c>
      <c r="H156" s="1" t="s">
        <v>8270</v>
      </c>
      <c r="I156" s="1" t="s">
        <v>8271</v>
      </c>
      <c r="J156" s="1" t="s">
        <v>8271</v>
      </c>
      <c r="K156" s="2"/>
      <c r="L156" s="1">
        <v>-9.0</v>
      </c>
      <c r="M156" s="1"/>
      <c r="N156" s="1">
        <v>5.597533333333334</v>
      </c>
      <c r="O156" s="1" t="s">
        <v>7892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1" t="s">
        <v>55</v>
      </c>
      <c r="B157" s="1" t="s">
        <v>16</v>
      </c>
      <c r="C157" s="1">
        <v>299.0</v>
      </c>
      <c r="D157" s="1">
        <v>0.0</v>
      </c>
      <c r="E157" s="1" t="s">
        <v>8240</v>
      </c>
      <c r="F157" s="1" t="s">
        <v>27</v>
      </c>
      <c r="G157" s="1" t="s">
        <v>19</v>
      </c>
      <c r="H157" s="1" t="s">
        <v>8272</v>
      </c>
      <c r="I157" s="1" t="s">
        <v>8273</v>
      </c>
      <c r="J157" s="1" t="s">
        <v>8273</v>
      </c>
      <c r="K157" s="2"/>
      <c r="L157" s="1">
        <v>-8.0</v>
      </c>
      <c r="M157" s="1"/>
      <c r="N157" s="1">
        <v>6.205633333333333</v>
      </c>
      <c r="O157" s="1" t="s">
        <v>7892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1" t="s">
        <v>38</v>
      </c>
      <c r="B158" s="1" t="s">
        <v>16</v>
      </c>
      <c r="C158" s="1">
        <v>20.0</v>
      </c>
      <c r="D158" s="1">
        <v>0.0</v>
      </c>
      <c r="E158" s="2"/>
      <c r="F158" s="1" t="s">
        <v>39</v>
      </c>
      <c r="G158" s="1" t="s">
        <v>35</v>
      </c>
      <c r="H158" s="1" t="s">
        <v>8274</v>
      </c>
      <c r="I158" s="1" t="s">
        <v>8275</v>
      </c>
      <c r="J158" s="1" t="s">
        <v>8275</v>
      </c>
      <c r="K158" s="2"/>
      <c r="L158" s="1">
        <v>-5.0</v>
      </c>
      <c r="M158" s="1"/>
      <c r="N158" s="1">
        <v>0.38275</v>
      </c>
      <c r="O158" s="1" t="s">
        <v>43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1" t="s">
        <v>44</v>
      </c>
      <c r="B159" s="1" t="s">
        <v>16</v>
      </c>
      <c r="C159" s="1">
        <v>264.0</v>
      </c>
      <c r="D159" s="1">
        <v>0.0</v>
      </c>
      <c r="E159" s="1" t="s">
        <v>45</v>
      </c>
      <c r="F159" s="1" t="s">
        <v>27</v>
      </c>
      <c r="G159" s="1" t="s">
        <v>19</v>
      </c>
      <c r="H159" s="1" t="s">
        <v>8276</v>
      </c>
      <c r="I159" s="1" t="s">
        <v>8277</v>
      </c>
      <c r="J159" s="1" t="s">
        <v>8277</v>
      </c>
      <c r="K159" s="2"/>
      <c r="L159" s="1">
        <v>-6.0</v>
      </c>
      <c r="M159" s="1"/>
      <c r="N159" s="1">
        <v>8.892566666666667</v>
      </c>
      <c r="O159" s="1" t="s">
        <v>7892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1" t="s">
        <v>25</v>
      </c>
      <c r="B160" s="1" t="s">
        <v>16</v>
      </c>
      <c r="C160" s="1">
        <v>299.0</v>
      </c>
      <c r="D160" s="1">
        <v>0.0</v>
      </c>
      <c r="E160" s="2"/>
      <c r="F160" s="1" t="s">
        <v>27</v>
      </c>
      <c r="G160" s="1" t="s">
        <v>19</v>
      </c>
      <c r="H160" s="1" t="s">
        <v>8278</v>
      </c>
      <c r="I160" s="1" t="s">
        <v>8279</v>
      </c>
      <c r="J160" s="1" t="s">
        <v>8279</v>
      </c>
      <c r="K160" s="2"/>
      <c r="L160" s="1">
        <v>-7.0</v>
      </c>
      <c r="M160" s="1"/>
      <c r="N160" s="1">
        <v>7.987833333333334</v>
      </c>
      <c r="O160" s="1" t="s">
        <v>7892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1" t="s">
        <v>55</v>
      </c>
      <c r="B161" s="1" t="s">
        <v>16</v>
      </c>
      <c r="C161" s="1">
        <v>528.0</v>
      </c>
      <c r="D161" s="1">
        <v>0.0</v>
      </c>
      <c r="E161" s="1" t="s">
        <v>8280</v>
      </c>
      <c r="F161" s="1" t="s">
        <v>27</v>
      </c>
      <c r="G161" s="1" t="s">
        <v>19</v>
      </c>
      <c r="H161" s="1" t="s">
        <v>8281</v>
      </c>
      <c r="I161" s="1" t="s">
        <v>8282</v>
      </c>
      <c r="J161" s="1" t="s">
        <v>8282</v>
      </c>
      <c r="K161" s="2"/>
      <c r="L161" s="1">
        <v>-10.0</v>
      </c>
      <c r="M161" s="1"/>
      <c r="N161" s="1">
        <v>9.295733333333333</v>
      </c>
      <c r="O161" s="1" t="s">
        <v>7892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" t="s">
        <v>44</v>
      </c>
      <c r="B162" s="1" t="s">
        <v>16</v>
      </c>
      <c r="C162" s="1">
        <v>264.0</v>
      </c>
      <c r="D162" s="1">
        <v>0.0</v>
      </c>
      <c r="E162" s="1" t="s">
        <v>45</v>
      </c>
      <c r="F162" s="1" t="s">
        <v>27</v>
      </c>
      <c r="G162" s="1" t="s">
        <v>19</v>
      </c>
      <c r="H162" s="1" t="s">
        <v>8283</v>
      </c>
      <c r="I162" s="1" t="s">
        <v>8284</v>
      </c>
      <c r="J162" s="1" t="s">
        <v>8284</v>
      </c>
      <c r="K162" s="2"/>
      <c r="L162" s="1">
        <v>-7.0</v>
      </c>
      <c r="M162" s="1"/>
      <c r="N162" s="1">
        <v>7.566766666666667</v>
      </c>
      <c r="O162" s="1" t="s">
        <v>7892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1" t="s">
        <v>25</v>
      </c>
      <c r="B163" s="1" t="s">
        <v>16</v>
      </c>
      <c r="C163" s="3">
        <v>289.0</v>
      </c>
      <c r="D163" s="1">
        <v>0.0</v>
      </c>
      <c r="E163" s="2"/>
      <c r="F163" s="1" t="s">
        <v>27</v>
      </c>
      <c r="G163" s="1" t="s">
        <v>19</v>
      </c>
      <c r="H163" s="1" t="s">
        <v>8285</v>
      </c>
      <c r="I163" s="1" t="s">
        <v>8286</v>
      </c>
      <c r="J163" s="1" t="s">
        <v>8286</v>
      </c>
      <c r="K163" s="2"/>
      <c r="L163" s="1">
        <v>-5.0</v>
      </c>
      <c r="M163" s="1"/>
      <c r="N163" s="1">
        <v>9.87195</v>
      </c>
      <c r="O163" s="1" t="s">
        <v>7892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1" t="s">
        <v>15</v>
      </c>
      <c r="B164" s="1" t="s">
        <v>16</v>
      </c>
      <c r="C164" s="1">
        <v>309.0</v>
      </c>
      <c r="D164" s="1">
        <v>0.0</v>
      </c>
      <c r="E164" s="1" t="s">
        <v>7917</v>
      </c>
      <c r="F164" s="1" t="s">
        <v>18</v>
      </c>
      <c r="G164" s="1" t="s">
        <v>35</v>
      </c>
      <c r="H164" s="1" t="s">
        <v>8287</v>
      </c>
      <c r="I164" s="1" t="s">
        <v>8288</v>
      </c>
      <c r="J164" s="1" t="s">
        <v>8289</v>
      </c>
      <c r="K164" s="1" t="s">
        <v>8290</v>
      </c>
      <c r="L164" s="1">
        <v>10.0</v>
      </c>
      <c r="M164" s="1">
        <v>0.08601666666666667</v>
      </c>
      <c r="N164" s="1">
        <v>8.901983333333334</v>
      </c>
      <c r="O164" s="1" t="s">
        <v>24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1" t="s">
        <v>44</v>
      </c>
      <c r="B165" s="1" t="s">
        <v>16</v>
      </c>
      <c r="C165" s="1">
        <v>738.0</v>
      </c>
      <c r="D165" s="1">
        <v>0.0</v>
      </c>
      <c r="E165" s="1" t="s">
        <v>45</v>
      </c>
      <c r="F165" s="1" t="s">
        <v>27</v>
      </c>
      <c r="G165" s="1" t="s">
        <v>19</v>
      </c>
      <c r="H165" s="1" t="s">
        <v>8291</v>
      </c>
      <c r="I165" s="1" t="s">
        <v>8292</v>
      </c>
      <c r="J165" s="1" t="s">
        <v>8292</v>
      </c>
      <c r="K165" s="2"/>
      <c r="L165" s="1">
        <v>-8.0</v>
      </c>
      <c r="M165" s="1"/>
      <c r="N165" s="1">
        <v>11.220583333333334</v>
      </c>
      <c r="O165" s="1" t="s">
        <v>7892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1" t="s">
        <v>15</v>
      </c>
      <c r="B166" s="1" t="s">
        <v>16</v>
      </c>
      <c r="C166" s="1">
        <v>408.0</v>
      </c>
      <c r="D166" s="1">
        <v>75.0</v>
      </c>
      <c r="E166" s="2"/>
      <c r="F166" s="1" t="s">
        <v>39</v>
      </c>
      <c r="G166" s="1" t="s">
        <v>35</v>
      </c>
      <c r="H166" s="1" t="s">
        <v>8293</v>
      </c>
      <c r="I166" s="1" t="s">
        <v>8294</v>
      </c>
      <c r="J166" s="1" t="s">
        <v>8294</v>
      </c>
      <c r="K166" s="2"/>
      <c r="L166" s="1">
        <v>-8.0</v>
      </c>
      <c r="M166" s="1"/>
      <c r="N166" s="1">
        <v>15.432566666666666</v>
      </c>
      <c r="O166" s="1" t="s">
        <v>24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1" t="s">
        <v>25</v>
      </c>
      <c r="B167" s="1" t="s">
        <v>26</v>
      </c>
      <c r="C167" s="3">
        <v>264.0</v>
      </c>
      <c r="D167" s="1">
        <v>0.0</v>
      </c>
      <c r="E167" s="2"/>
      <c r="F167" s="1" t="s">
        <v>27</v>
      </c>
      <c r="G167" s="1" t="s">
        <v>19</v>
      </c>
      <c r="H167" s="1" t="s">
        <v>8295</v>
      </c>
      <c r="I167" s="1" t="s">
        <v>8296</v>
      </c>
      <c r="J167" s="1" t="s">
        <v>8296</v>
      </c>
      <c r="K167" s="2"/>
      <c r="L167" s="1">
        <v>3.0</v>
      </c>
      <c r="M167" s="1"/>
      <c r="N167" s="1">
        <v>18.457</v>
      </c>
      <c r="O167" s="1" t="s">
        <v>7892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" t="s">
        <v>15</v>
      </c>
      <c r="B168" s="1" t="s">
        <v>16</v>
      </c>
      <c r="C168" s="1">
        <v>1106.0</v>
      </c>
      <c r="D168" s="1">
        <v>0.0</v>
      </c>
      <c r="E168" s="1" t="s">
        <v>8297</v>
      </c>
      <c r="F168" s="1" t="s">
        <v>18</v>
      </c>
      <c r="G168" s="1" t="s">
        <v>19</v>
      </c>
      <c r="H168" s="1" t="s">
        <v>8298</v>
      </c>
      <c r="I168" s="1" t="s">
        <v>8299</v>
      </c>
      <c r="J168" s="1" t="s">
        <v>8300</v>
      </c>
      <c r="K168" s="1" t="s">
        <v>8301</v>
      </c>
      <c r="L168" s="1">
        <v>-2.0</v>
      </c>
      <c r="M168" s="1">
        <v>0.011283333333333333</v>
      </c>
      <c r="N168" s="1">
        <v>14.6502</v>
      </c>
      <c r="O168" s="1" t="s">
        <v>24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" t="s">
        <v>15</v>
      </c>
      <c r="B169" s="1" t="s">
        <v>16</v>
      </c>
      <c r="C169" s="1">
        <v>219.0</v>
      </c>
      <c r="D169" s="1">
        <v>50.0</v>
      </c>
      <c r="E169" s="2"/>
      <c r="F169" s="1" t="s">
        <v>39</v>
      </c>
      <c r="G169" s="1" t="s">
        <v>19</v>
      </c>
      <c r="H169" s="1" t="s">
        <v>8302</v>
      </c>
      <c r="I169" s="1" t="s">
        <v>8303</v>
      </c>
      <c r="J169" s="1" t="s">
        <v>8303</v>
      </c>
      <c r="K169" s="2"/>
      <c r="L169" s="1">
        <v>-1.0</v>
      </c>
      <c r="M169" s="1"/>
      <c r="N169" s="1">
        <v>17.536883333333332</v>
      </c>
      <c r="O169" s="1" t="s">
        <v>24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" t="s">
        <v>25</v>
      </c>
      <c r="B170" s="1" t="s">
        <v>26</v>
      </c>
      <c r="C170" s="1">
        <v>264.0</v>
      </c>
      <c r="D170" s="1">
        <v>0.0</v>
      </c>
      <c r="E170" s="2"/>
      <c r="F170" s="1" t="s">
        <v>27</v>
      </c>
      <c r="G170" s="1" t="s">
        <v>19</v>
      </c>
      <c r="H170" s="1" t="s">
        <v>8304</v>
      </c>
      <c r="I170" s="1" t="s">
        <v>8305</v>
      </c>
      <c r="J170" s="1" t="s">
        <v>8305</v>
      </c>
      <c r="K170" s="2"/>
      <c r="L170" s="1">
        <v>3.0</v>
      </c>
      <c r="M170" s="1"/>
      <c r="N170" s="1">
        <v>18.85455</v>
      </c>
      <c r="O170" s="1" t="s">
        <v>7892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" t="s">
        <v>25</v>
      </c>
      <c r="B171" s="1" t="s">
        <v>26</v>
      </c>
      <c r="C171" s="1">
        <v>264.0</v>
      </c>
      <c r="D171" s="1">
        <v>0.0</v>
      </c>
      <c r="E171" s="2"/>
      <c r="F171" s="1" t="s">
        <v>27</v>
      </c>
      <c r="G171" s="1" t="s">
        <v>19</v>
      </c>
      <c r="H171" s="1" t="s">
        <v>8306</v>
      </c>
      <c r="I171" s="1" t="s">
        <v>8307</v>
      </c>
      <c r="J171" s="1" t="s">
        <v>8307</v>
      </c>
      <c r="K171" s="2"/>
      <c r="L171" s="1">
        <v>2.0</v>
      </c>
      <c r="M171" s="1"/>
      <c r="N171" s="1">
        <v>17.587066666666665</v>
      </c>
      <c r="O171" s="1" t="s">
        <v>7892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" t="s">
        <v>44</v>
      </c>
      <c r="B172" s="1" t="s">
        <v>16</v>
      </c>
      <c r="C172" s="3">
        <v>354.0</v>
      </c>
      <c r="D172" s="1">
        <v>0.0</v>
      </c>
      <c r="E172" s="1" t="s">
        <v>45</v>
      </c>
      <c r="F172" s="1" t="s">
        <v>27</v>
      </c>
      <c r="G172" s="1" t="s">
        <v>19</v>
      </c>
      <c r="H172" s="1" t="s">
        <v>8308</v>
      </c>
      <c r="I172" s="1" t="s">
        <v>8309</v>
      </c>
      <c r="J172" s="1" t="s">
        <v>8309</v>
      </c>
      <c r="K172" s="2"/>
      <c r="L172" s="1">
        <v>-3.0</v>
      </c>
      <c r="M172" s="1"/>
      <c r="N172" s="1">
        <v>11.258866666666666</v>
      </c>
      <c r="O172" s="1" t="s">
        <v>7892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" t="s">
        <v>25</v>
      </c>
      <c r="B173" s="1" t="s">
        <v>26</v>
      </c>
      <c r="C173" s="1">
        <v>574.0</v>
      </c>
      <c r="D173" s="1">
        <v>0.0</v>
      </c>
      <c r="E173" s="2"/>
      <c r="F173" s="1" t="s">
        <v>27</v>
      </c>
      <c r="G173" s="1" t="s">
        <v>35</v>
      </c>
      <c r="H173" s="1" t="s">
        <v>8310</v>
      </c>
      <c r="I173" s="1" t="s">
        <v>8311</v>
      </c>
      <c r="J173" s="1" t="s">
        <v>8311</v>
      </c>
      <c r="K173" s="2"/>
      <c r="L173" s="1">
        <v>-5.0</v>
      </c>
      <c r="M173" s="1"/>
      <c r="N173" s="1">
        <v>14.35085</v>
      </c>
      <c r="O173" s="1" t="s">
        <v>7892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" t="s">
        <v>15</v>
      </c>
      <c r="B174" s="1" t="s">
        <v>16</v>
      </c>
      <c r="C174" s="1">
        <v>294.0</v>
      </c>
      <c r="D174" s="1">
        <v>0.0</v>
      </c>
      <c r="E174" s="1" t="s">
        <v>8297</v>
      </c>
      <c r="F174" s="1" t="s">
        <v>18</v>
      </c>
      <c r="G174" s="1" t="s">
        <v>19</v>
      </c>
      <c r="H174" s="1" t="s">
        <v>8312</v>
      </c>
      <c r="I174" s="1" t="s">
        <v>8313</v>
      </c>
      <c r="J174" s="1" t="s">
        <v>8314</v>
      </c>
      <c r="K174" s="1" t="s">
        <v>8315</v>
      </c>
      <c r="L174" s="1">
        <v>4.0</v>
      </c>
      <c r="M174" s="1">
        <v>0.006</v>
      </c>
      <c r="N174" s="1">
        <v>17.054183333333334</v>
      </c>
      <c r="O174" s="1" t="s">
        <v>24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" t="s">
        <v>15</v>
      </c>
      <c r="B175" s="1" t="s">
        <v>16</v>
      </c>
      <c r="C175" s="3">
        <v>299.0</v>
      </c>
      <c r="D175" s="1">
        <v>0.0</v>
      </c>
      <c r="E175" s="1" t="s">
        <v>7917</v>
      </c>
      <c r="F175" s="1" t="s">
        <v>18</v>
      </c>
      <c r="G175" s="1" t="s">
        <v>19</v>
      </c>
      <c r="H175" s="1" t="s">
        <v>8316</v>
      </c>
      <c r="I175" s="1" t="s">
        <v>8317</v>
      </c>
      <c r="J175" s="1" t="s">
        <v>8318</v>
      </c>
      <c r="K175" s="1" t="s">
        <v>8319</v>
      </c>
      <c r="L175" s="1">
        <v>8.0</v>
      </c>
      <c r="M175" s="1">
        <v>0.00745</v>
      </c>
      <c r="N175" s="1">
        <v>30.545266666666667</v>
      </c>
      <c r="O175" s="1" t="s">
        <v>24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" t="s">
        <v>15</v>
      </c>
      <c r="B176" s="1" t="s">
        <v>16</v>
      </c>
      <c r="C176" s="1">
        <v>388.0</v>
      </c>
      <c r="D176" s="1">
        <v>0.0</v>
      </c>
      <c r="E176" s="1" t="s">
        <v>7917</v>
      </c>
      <c r="F176" s="1" t="s">
        <v>18</v>
      </c>
      <c r="G176" s="1" t="s">
        <v>19</v>
      </c>
      <c r="H176" s="1" t="s">
        <v>8320</v>
      </c>
      <c r="I176" s="1" t="s">
        <v>8321</v>
      </c>
      <c r="J176" s="1" t="s">
        <v>8322</v>
      </c>
      <c r="K176" s="1" t="s">
        <v>8323</v>
      </c>
      <c r="L176" s="1">
        <v>0.0</v>
      </c>
      <c r="M176" s="1">
        <v>0.00735</v>
      </c>
      <c r="N176" s="1">
        <v>8.721833333333333</v>
      </c>
      <c r="O176" s="1" t="s">
        <v>24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" t="s">
        <v>25</v>
      </c>
      <c r="B177" s="1" t="s">
        <v>26</v>
      </c>
      <c r="C177" s="1">
        <v>289.0</v>
      </c>
      <c r="D177" s="1">
        <v>0.0</v>
      </c>
      <c r="E177" s="2"/>
      <c r="F177" s="1" t="s">
        <v>27</v>
      </c>
      <c r="G177" s="1" t="s">
        <v>19</v>
      </c>
      <c r="H177" s="1" t="s">
        <v>8324</v>
      </c>
      <c r="I177" s="1" t="s">
        <v>8325</v>
      </c>
      <c r="J177" s="1" t="s">
        <v>8325</v>
      </c>
      <c r="K177" s="2"/>
      <c r="L177" s="1">
        <v>6.0</v>
      </c>
      <c r="M177" s="1"/>
      <c r="N177" s="1">
        <v>21.064583333333335</v>
      </c>
      <c r="O177" s="1" t="s">
        <v>7892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" t="s">
        <v>44</v>
      </c>
      <c r="B178" s="1" t="s">
        <v>16</v>
      </c>
      <c r="C178" s="1">
        <v>321.0</v>
      </c>
      <c r="D178" s="1">
        <v>0.0</v>
      </c>
      <c r="E178" s="1" t="s">
        <v>45</v>
      </c>
      <c r="F178" s="1" t="s">
        <v>27</v>
      </c>
      <c r="G178" s="1" t="s">
        <v>19</v>
      </c>
      <c r="H178" s="1" t="s">
        <v>8326</v>
      </c>
      <c r="I178" s="1" t="s">
        <v>8327</v>
      </c>
      <c r="J178" s="1" t="s">
        <v>8327</v>
      </c>
      <c r="K178" s="2"/>
      <c r="L178" s="1">
        <v>5.0</v>
      </c>
      <c r="M178" s="1"/>
      <c r="N178" s="1">
        <v>20.942883333333334</v>
      </c>
      <c r="O178" s="1" t="s">
        <v>7892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" t="s">
        <v>38</v>
      </c>
      <c r="B179" s="1" t="s">
        <v>867</v>
      </c>
      <c r="C179" s="1">
        <v>309.0</v>
      </c>
      <c r="D179" s="1">
        <v>0.0</v>
      </c>
      <c r="E179" s="1" t="s">
        <v>7917</v>
      </c>
      <c r="F179" s="1" t="s">
        <v>18</v>
      </c>
      <c r="G179" s="1" t="s">
        <v>35</v>
      </c>
      <c r="H179" s="1" t="s">
        <v>8328</v>
      </c>
      <c r="I179" s="1" t="s">
        <v>8329</v>
      </c>
      <c r="J179" s="1" t="s">
        <v>8330</v>
      </c>
      <c r="K179" s="1" t="s">
        <v>8331</v>
      </c>
      <c r="L179" s="1">
        <v>-33.0</v>
      </c>
      <c r="M179" s="1">
        <v>0.007416666666666667</v>
      </c>
      <c r="N179" s="1">
        <v>6.743616666666667</v>
      </c>
      <c r="O179" s="1" t="s">
        <v>43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" t="s">
        <v>44</v>
      </c>
      <c r="B180" s="1" t="s">
        <v>16</v>
      </c>
      <c r="C180" s="3">
        <v>264.0</v>
      </c>
      <c r="D180" s="1">
        <v>0.0</v>
      </c>
      <c r="E180" s="1" t="s">
        <v>45</v>
      </c>
      <c r="F180" s="1" t="s">
        <v>27</v>
      </c>
      <c r="G180" s="1" t="s">
        <v>19</v>
      </c>
      <c r="H180" s="1" t="s">
        <v>8332</v>
      </c>
      <c r="I180" s="1" t="s">
        <v>8333</v>
      </c>
      <c r="J180" s="1" t="s">
        <v>8333</v>
      </c>
      <c r="K180" s="2"/>
      <c r="L180" s="1">
        <v>2.0</v>
      </c>
      <c r="M180" s="1"/>
      <c r="N180" s="1">
        <v>17.138283333333334</v>
      </c>
      <c r="O180" s="1" t="s">
        <v>7892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1" t="s">
        <v>25</v>
      </c>
      <c r="B181" s="1" t="s">
        <v>26</v>
      </c>
      <c r="C181" s="3">
        <v>588.0</v>
      </c>
      <c r="D181" s="1">
        <v>0.0</v>
      </c>
      <c r="E181" s="2"/>
      <c r="F181" s="1" t="s">
        <v>27</v>
      </c>
      <c r="G181" s="1" t="s">
        <v>19</v>
      </c>
      <c r="H181" s="1" t="s">
        <v>8334</v>
      </c>
      <c r="I181" s="1" t="s">
        <v>8335</v>
      </c>
      <c r="J181" s="1" t="s">
        <v>8335</v>
      </c>
      <c r="K181" s="2"/>
      <c r="L181" s="1">
        <v>6.0</v>
      </c>
      <c r="M181" s="1"/>
      <c r="N181" s="1">
        <v>26.32443333333333</v>
      </c>
      <c r="O181" s="1" t="s">
        <v>7892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" t="s">
        <v>38</v>
      </c>
      <c r="B182" s="1" t="s">
        <v>16</v>
      </c>
      <c r="C182" s="1">
        <v>139.0</v>
      </c>
      <c r="D182" s="1">
        <v>0.0</v>
      </c>
      <c r="E182" s="2"/>
      <c r="F182" s="1" t="s">
        <v>39</v>
      </c>
      <c r="G182" s="1" t="s">
        <v>35</v>
      </c>
      <c r="H182" s="1" t="s">
        <v>8336</v>
      </c>
      <c r="I182" s="1" t="s">
        <v>8337</v>
      </c>
      <c r="J182" s="1" t="s">
        <v>8337</v>
      </c>
      <c r="K182" s="2"/>
      <c r="L182" s="1">
        <v>0.0</v>
      </c>
      <c r="M182" s="1"/>
      <c r="N182" s="1">
        <v>5.37935</v>
      </c>
      <c r="O182" s="1" t="s">
        <v>43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" t="s">
        <v>25</v>
      </c>
      <c r="B183" s="1" t="s">
        <v>26</v>
      </c>
      <c r="C183" s="1">
        <v>658.0</v>
      </c>
      <c r="D183" s="1">
        <v>0.0</v>
      </c>
      <c r="E183" s="2"/>
      <c r="F183" s="1" t="s">
        <v>27</v>
      </c>
      <c r="G183" s="1" t="s">
        <v>19</v>
      </c>
      <c r="H183" s="1" t="s">
        <v>8338</v>
      </c>
      <c r="I183" s="1" t="s">
        <v>8339</v>
      </c>
      <c r="J183" s="1" t="s">
        <v>8339</v>
      </c>
      <c r="K183" s="2"/>
      <c r="L183" s="1">
        <v>2.0</v>
      </c>
      <c r="M183" s="1"/>
      <c r="N183" s="1">
        <v>22.873916666666666</v>
      </c>
      <c r="O183" s="1" t="s">
        <v>7892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" t="s">
        <v>44</v>
      </c>
      <c r="B184" s="1" t="s">
        <v>16</v>
      </c>
      <c r="C184" s="1">
        <v>528.0</v>
      </c>
      <c r="D184" s="1">
        <v>0.0</v>
      </c>
      <c r="E184" s="1" t="s">
        <v>45</v>
      </c>
      <c r="F184" s="1" t="s">
        <v>27</v>
      </c>
      <c r="G184" s="1" t="s">
        <v>19</v>
      </c>
      <c r="H184" s="1" t="s">
        <v>8340</v>
      </c>
      <c r="I184" s="1" t="s">
        <v>8341</v>
      </c>
      <c r="J184" s="1" t="s">
        <v>8341</v>
      </c>
      <c r="K184" s="2"/>
      <c r="L184" s="1">
        <v>0.0</v>
      </c>
      <c r="M184" s="1"/>
      <c r="N184" s="1">
        <v>19.526966666666667</v>
      </c>
      <c r="O184" s="1" t="s">
        <v>7892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" t="s">
        <v>15</v>
      </c>
      <c r="B185" s="1" t="s">
        <v>16</v>
      </c>
      <c r="C185" s="1">
        <v>305.0</v>
      </c>
      <c r="D185" s="1">
        <v>61.0</v>
      </c>
      <c r="E185" s="2"/>
      <c r="F185" s="1" t="s">
        <v>39</v>
      </c>
      <c r="G185" s="1" t="s">
        <v>52</v>
      </c>
      <c r="H185" s="1" t="s">
        <v>8342</v>
      </c>
      <c r="I185" s="1" t="s">
        <v>8343</v>
      </c>
      <c r="J185" s="1" t="s">
        <v>8343</v>
      </c>
      <c r="K185" s="2"/>
      <c r="L185" s="1">
        <v>0.0</v>
      </c>
      <c r="M185" s="1"/>
      <c r="N185" s="1">
        <v>18.210083333333333</v>
      </c>
      <c r="O185" s="1" t="s">
        <v>24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1" t="s">
        <v>25</v>
      </c>
      <c r="B186" s="1" t="s">
        <v>26</v>
      </c>
      <c r="C186" s="3">
        <v>585.0</v>
      </c>
      <c r="D186" s="1">
        <v>0.0</v>
      </c>
      <c r="E186" s="2"/>
      <c r="F186" s="1" t="s">
        <v>27</v>
      </c>
      <c r="G186" s="1" t="s">
        <v>19</v>
      </c>
      <c r="H186" s="1" t="s">
        <v>8344</v>
      </c>
      <c r="I186" s="1" t="s">
        <v>8345</v>
      </c>
      <c r="J186" s="1" t="s">
        <v>8345</v>
      </c>
      <c r="K186" s="2"/>
      <c r="L186" s="1">
        <v>-9.0</v>
      </c>
      <c r="M186" s="1"/>
      <c r="N186" s="1">
        <v>11.003416666666666</v>
      </c>
      <c r="O186" s="1" t="s">
        <v>7892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1" t="s">
        <v>15</v>
      </c>
      <c r="B187" s="1" t="s">
        <v>16</v>
      </c>
      <c r="C187" s="1">
        <v>233.0</v>
      </c>
      <c r="D187" s="1">
        <v>53.0</v>
      </c>
      <c r="E187" s="2"/>
      <c r="F187" s="1" t="s">
        <v>39</v>
      </c>
      <c r="G187" s="1" t="s">
        <v>19</v>
      </c>
      <c r="H187" s="1" t="s">
        <v>8346</v>
      </c>
      <c r="I187" s="1" t="s">
        <v>8347</v>
      </c>
      <c r="J187" s="1" t="s">
        <v>8347</v>
      </c>
      <c r="K187" s="2"/>
      <c r="L187" s="1">
        <v>-10.0</v>
      </c>
      <c r="M187" s="1"/>
      <c r="N187" s="1">
        <v>7.438833333333333</v>
      </c>
      <c r="O187" s="1" t="s">
        <v>24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" t="s">
        <v>15</v>
      </c>
      <c r="B188" s="1" t="s">
        <v>16</v>
      </c>
      <c r="C188" s="1">
        <v>409.0</v>
      </c>
      <c r="D188" s="1">
        <v>0.0</v>
      </c>
      <c r="E188" s="1" t="s">
        <v>8297</v>
      </c>
      <c r="F188" s="1" t="s">
        <v>18</v>
      </c>
      <c r="G188" s="1" t="s">
        <v>19</v>
      </c>
      <c r="H188" s="1" t="s">
        <v>8348</v>
      </c>
      <c r="I188" s="1" t="s">
        <v>8349</v>
      </c>
      <c r="J188" s="1" t="s">
        <v>8350</v>
      </c>
      <c r="K188" s="1" t="s">
        <v>8351</v>
      </c>
      <c r="L188" s="1">
        <v>0.0</v>
      </c>
      <c r="M188" s="1">
        <v>0.0081</v>
      </c>
      <c r="N188" s="1">
        <v>16.739516666666667</v>
      </c>
      <c r="O188" s="1" t="s">
        <v>24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1" t="s">
        <v>25</v>
      </c>
      <c r="B189" s="1" t="s">
        <v>26</v>
      </c>
      <c r="C189" s="1">
        <v>224.0</v>
      </c>
      <c r="D189" s="1">
        <v>0.0</v>
      </c>
      <c r="E189" s="2"/>
      <c r="F189" s="1" t="s">
        <v>27</v>
      </c>
      <c r="G189" s="1" t="s">
        <v>19</v>
      </c>
      <c r="H189" s="1" t="s">
        <v>8352</v>
      </c>
      <c r="I189" s="1" t="s">
        <v>8353</v>
      </c>
      <c r="J189" s="1" t="s">
        <v>8353</v>
      </c>
      <c r="K189" s="2"/>
      <c r="L189" s="1">
        <v>-8.0</v>
      </c>
      <c r="M189" s="1"/>
      <c r="N189" s="1">
        <v>6.061716666666666</v>
      </c>
      <c r="O189" s="1" t="s">
        <v>7892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" t="s">
        <v>44</v>
      </c>
      <c r="B190" s="1" t="s">
        <v>16</v>
      </c>
      <c r="C190" s="3">
        <v>394.0</v>
      </c>
      <c r="D190" s="1">
        <v>0.0</v>
      </c>
      <c r="E190" s="1" t="s">
        <v>45</v>
      </c>
      <c r="F190" s="1" t="s">
        <v>27</v>
      </c>
      <c r="G190" s="1" t="s">
        <v>19</v>
      </c>
      <c r="H190" s="1" t="s">
        <v>8354</v>
      </c>
      <c r="I190" s="1" t="s">
        <v>8355</v>
      </c>
      <c r="J190" s="1" t="s">
        <v>8355</v>
      </c>
      <c r="K190" s="2"/>
      <c r="L190" s="1">
        <v>-2.0</v>
      </c>
      <c r="M190" s="1"/>
      <c r="N190" s="1">
        <v>12.526633333333333</v>
      </c>
      <c r="O190" s="1" t="s">
        <v>7892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" t="s">
        <v>38</v>
      </c>
      <c r="B191" s="1" t="s">
        <v>16</v>
      </c>
      <c r="C191" s="1">
        <v>498.0</v>
      </c>
      <c r="D191" s="1">
        <v>0.0</v>
      </c>
      <c r="E191" s="2"/>
      <c r="F191" s="1" t="s">
        <v>39</v>
      </c>
      <c r="G191" s="1" t="s">
        <v>35</v>
      </c>
      <c r="H191" s="1" t="s">
        <v>8356</v>
      </c>
      <c r="I191" s="1" t="s">
        <v>8357</v>
      </c>
      <c r="J191" s="1" t="s">
        <v>8357</v>
      </c>
      <c r="K191" s="2"/>
      <c r="L191" s="1">
        <v>3.0</v>
      </c>
      <c r="M191" s="1"/>
      <c r="N191" s="1">
        <v>9.118966666666667</v>
      </c>
      <c r="O191" s="1" t="s">
        <v>43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1" t="s">
        <v>44</v>
      </c>
      <c r="B192" s="1" t="s">
        <v>16</v>
      </c>
      <c r="C192" s="1">
        <v>429.0</v>
      </c>
      <c r="D192" s="1">
        <v>0.0</v>
      </c>
      <c r="E192" s="1" t="s">
        <v>45</v>
      </c>
      <c r="F192" s="1" t="s">
        <v>27</v>
      </c>
      <c r="G192" s="1" t="s">
        <v>19</v>
      </c>
      <c r="H192" s="1" t="s">
        <v>8358</v>
      </c>
      <c r="I192" s="1" t="s">
        <v>8359</v>
      </c>
      <c r="J192" s="1" t="s">
        <v>8359</v>
      </c>
      <c r="K192" s="2"/>
      <c r="L192" s="1">
        <v>3.0</v>
      </c>
      <c r="M192" s="1"/>
      <c r="N192" s="1">
        <v>18.741966666666666</v>
      </c>
      <c r="O192" s="1" t="s">
        <v>7892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1" t="s">
        <v>15</v>
      </c>
      <c r="B193" s="1" t="s">
        <v>16</v>
      </c>
      <c r="C193" s="1">
        <v>260.0</v>
      </c>
      <c r="D193" s="1">
        <v>0.0</v>
      </c>
      <c r="E193" s="1" t="s">
        <v>45</v>
      </c>
      <c r="F193" s="1" t="s">
        <v>18</v>
      </c>
      <c r="G193" s="1" t="s">
        <v>19</v>
      </c>
      <c r="H193" s="1" t="s">
        <v>8360</v>
      </c>
      <c r="I193" s="1" t="s">
        <v>8361</v>
      </c>
      <c r="J193" s="1" t="s">
        <v>8362</v>
      </c>
      <c r="K193" s="1" t="s">
        <v>8363</v>
      </c>
      <c r="L193" s="1">
        <v>-7.0</v>
      </c>
      <c r="M193" s="1">
        <v>2.9512833333333335</v>
      </c>
      <c r="N193" s="1">
        <v>10.947316666666667</v>
      </c>
      <c r="O193" s="1" t="s">
        <v>24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1" t="s">
        <v>25</v>
      </c>
      <c r="B194" s="1" t="s">
        <v>867</v>
      </c>
      <c r="C194" s="1">
        <v>588.0</v>
      </c>
      <c r="D194" s="1">
        <v>0.0</v>
      </c>
      <c r="E194" s="2"/>
      <c r="F194" s="1" t="s">
        <v>27</v>
      </c>
      <c r="G194" s="1" t="s">
        <v>19</v>
      </c>
      <c r="H194" s="1" t="s">
        <v>8364</v>
      </c>
      <c r="I194" s="1" t="s">
        <v>8365</v>
      </c>
      <c r="J194" s="1" t="s">
        <v>8365</v>
      </c>
      <c r="K194" s="2"/>
      <c r="L194" s="1">
        <v>-8.0</v>
      </c>
      <c r="M194" s="1"/>
      <c r="N194" s="1">
        <v>11.529066666666667</v>
      </c>
      <c r="O194" s="1" t="s">
        <v>7892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" t="s">
        <v>15</v>
      </c>
      <c r="B195" s="1" t="s">
        <v>16</v>
      </c>
      <c r="C195" s="1">
        <v>309.0</v>
      </c>
      <c r="D195" s="1">
        <v>0.0</v>
      </c>
      <c r="E195" s="1" t="s">
        <v>8297</v>
      </c>
      <c r="F195" s="1" t="s">
        <v>18</v>
      </c>
      <c r="G195" s="1" t="s">
        <v>19</v>
      </c>
      <c r="H195" s="1" t="s">
        <v>8366</v>
      </c>
      <c r="I195" s="1" t="s">
        <v>8367</v>
      </c>
      <c r="J195" s="1" t="s">
        <v>8368</v>
      </c>
      <c r="K195" s="1" t="s">
        <v>8369</v>
      </c>
      <c r="L195" s="1">
        <v>-3.0</v>
      </c>
      <c r="M195" s="1">
        <v>0.006633333333333333</v>
      </c>
      <c r="N195" s="1">
        <v>13.567066666666667</v>
      </c>
      <c r="O195" s="1" t="s">
        <v>24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1" t="s">
        <v>38</v>
      </c>
      <c r="B196" s="1" t="s">
        <v>16</v>
      </c>
      <c r="C196" s="1">
        <v>618.0</v>
      </c>
      <c r="D196" s="1">
        <v>0.0</v>
      </c>
      <c r="E196" s="2"/>
      <c r="F196" s="1" t="s">
        <v>39</v>
      </c>
      <c r="G196" s="1" t="s">
        <v>35</v>
      </c>
      <c r="H196" s="1" t="s">
        <v>8370</v>
      </c>
      <c r="I196" s="1" t="s">
        <v>8371</v>
      </c>
      <c r="J196" s="1" t="s">
        <v>8371</v>
      </c>
      <c r="K196" s="2"/>
      <c r="L196" s="1">
        <v>-3.0</v>
      </c>
      <c r="M196" s="1"/>
      <c r="N196" s="1">
        <v>7.688383333333333</v>
      </c>
      <c r="O196" s="1" t="s">
        <v>43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1" t="s">
        <v>38</v>
      </c>
      <c r="B197" s="1" t="s">
        <v>16</v>
      </c>
      <c r="C197" s="1">
        <v>309.0</v>
      </c>
      <c r="D197" s="1">
        <v>0.0</v>
      </c>
      <c r="E197" s="2"/>
      <c r="F197" s="1" t="s">
        <v>39</v>
      </c>
      <c r="G197" s="1" t="s">
        <v>35</v>
      </c>
      <c r="H197" s="1" t="s">
        <v>8372</v>
      </c>
      <c r="I197" s="1" t="s">
        <v>8373</v>
      </c>
      <c r="J197" s="1" t="s">
        <v>8373</v>
      </c>
      <c r="K197" s="2"/>
      <c r="L197" s="1">
        <v>-3.0</v>
      </c>
      <c r="M197" s="1"/>
      <c r="N197" s="1">
        <v>2.907983333333333</v>
      </c>
      <c r="O197" s="1" t="s">
        <v>43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" t="s">
        <v>15</v>
      </c>
      <c r="B198" s="1" t="s">
        <v>16</v>
      </c>
      <c r="C198" s="1">
        <v>418.0</v>
      </c>
      <c r="D198" s="1">
        <v>105.0</v>
      </c>
      <c r="E198" s="2"/>
      <c r="F198" s="1" t="s">
        <v>39</v>
      </c>
      <c r="G198" s="1" t="s">
        <v>19</v>
      </c>
      <c r="H198" s="1" t="s">
        <v>8374</v>
      </c>
      <c r="I198" s="1" t="s">
        <v>8375</v>
      </c>
      <c r="J198" s="1" t="s">
        <v>8375</v>
      </c>
      <c r="K198" s="2"/>
      <c r="L198" s="1">
        <v>-6.0</v>
      </c>
      <c r="M198" s="1"/>
      <c r="N198" s="1">
        <v>12.142116666666666</v>
      </c>
      <c r="O198" s="1" t="s">
        <v>24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" t="s">
        <v>15</v>
      </c>
      <c r="B199" s="1" t="s">
        <v>16</v>
      </c>
      <c r="C199" s="1">
        <v>560.0</v>
      </c>
      <c r="D199" s="1">
        <v>0.0</v>
      </c>
      <c r="E199" s="1" t="s">
        <v>7917</v>
      </c>
      <c r="F199" s="1" t="s">
        <v>18</v>
      </c>
      <c r="G199" s="1" t="s">
        <v>19</v>
      </c>
      <c r="H199" s="1" t="s">
        <v>8376</v>
      </c>
      <c r="I199" s="1" t="s">
        <v>8377</v>
      </c>
      <c r="J199" s="1" t="s">
        <v>8378</v>
      </c>
      <c r="K199" s="1" t="s">
        <v>8379</v>
      </c>
      <c r="L199" s="1">
        <v>-29.0</v>
      </c>
      <c r="M199" s="1">
        <v>0.005916666666666666</v>
      </c>
      <c r="N199" s="1">
        <v>8.092783333333333</v>
      </c>
      <c r="O199" s="1" t="s">
        <v>24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1" t="s">
        <v>25</v>
      </c>
      <c r="B200" s="1" t="s">
        <v>26</v>
      </c>
      <c r="C200" s="1">
        <v>329.0</v>
      </c>
      <c r="D200" s="1">
        <v>0.0</v>
      </c>
      <c r="E200" s="2"/>
      <c r="F200" s="1" t="s">
        <v>27</v>
      </c>
      <c r="G200" s="1" t="s">
        <v>19</v>
      </c>
      <c r="H200" s="1" t="s">
        <v>8380</v>
      </c>
      <c r="I200" s="1" t="s">
        <v>8381</v>
      </c>
      <c r="J200" s="1" t="s">
        <v>8381</v>
      </c>
      <c r="K200" s="2"/>
      <c r="L200" s="1">
        <v>-3.0</v>
      </c>
      <c r="M200" s="1"/>
      <c r="N200" s="1">
        <v>11.15485</v>
      </c>
      <c r="O200" s="1" t="s">
        <v>7892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" t="s">
        <v>15</v>
      </c>
      <c r="B201" s="1" t="s">
        <v>16</v>
      </c>
      <c r="C201" s="1">
        <v>531.0</v>
      </c>
      <c r="D201" s="1">
        <v>12.0</v>
      </c>
      <c r="E201" s="1" t="s">
        <v>8297</v>
      </c>
      <c r="F201" s="1" t="s">
        <v>18</v>
      </c>
      <c r="G201" s="1" t="s">
        <v>19</v>
      </c>
      <c r="H201" s="1" t="s">
        <v>8382</v>
      </c>
      <c r="I201" s="1" t="s">
        <v>8383</v>
      </c>
      <c r="J201" s="1" t="s">
        <v>8384</v>
      </c>
      <c r="K201" s="1" t="s">
        <v>8385</v>
      </c>
      <c r="L201" s="1">
        <v>-15.0</v>
      </c>
      <c r="M201" s="1">
        <v>0.004233333333333334</v>
      </c>
      <c r="N201" s="1">
        <v>10.7941</v>
      </c>
      <c r="O201" s="1" t="s">
        <v>24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1" t="s">
        <v>38</v>
      </c>
      <c r="B202" s="1" t="s">
        <v>16</v>
      </c>
      <c r="C202" s="1">
        <v>414.0</v>
      </c>
      <c r="D202" s="1">
        <v>0.0</v>
      </c>
      <c r="E202" s="2"/>
      <c r="F202" s="1" t="s">
        <v>39</v>
      </c>
      <c r="G202" s="1" t="s">
        <v>35</v>
      </c>
      <c r="H202" s="1" t="s">
        <v>8386</v>
      </c>
      <c r="I202" s="1" t="s">
        <v>8387</v>
      </c>
      <c r="J202" s="1" t="s">
        <v>8387</v>
      </c>
      <c r="K202" s="2"/>
      <c r="L202" s="1">
        <v>-3.0</v>
      </c>
      <c r="M202" s="1"/>
      <c r="N202" s="1">
        <v>2.1871666666666667</v>
      </c>
      <c r="O202" s="1" t="s">
        <v>43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" t="s">
        <v>44</v>
      </c>
      <c r="B203" s="1" t="s">
        <v>16</v>
      </c>
      <c r="C203" s="1">
        <v>264.0</v>
      </c>
      <c r="D203" s="1">
        <v>0.0</v>
      </c>
      <c r="E203" s="1" t="s">
        <v>45</v>
      </c>
      <c r="F203" s="1" t="s">
        <v>27</v>
      </c>
      <c r="G203" s="1" t="s">
        <v>19</v>
      </c>
      <c r="H203" s="1" t="s">
        <v>8388</v>
      </c>
      <c r="I203" s="1" t="s">
        <v>8389</v>
      </c>
      <c r="J203" s="1" t="s">
        <v>8389</v>
      </c>
      <c r="K203" s="2"/>
      <c r="L203" s="1">
        <v>-6.0</v>
      </c>
      <c r="M203" s="1"/>
      <c r="N203" s="1">
        <v>8.9309</v>
      </c>
      <c r="O203" s="1" t="s">
        <v>7892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1" t="s">
        <v>25</v>
      </c>
      <c r="B204" s="1" t="s">
        <v>26</v>
      </c>
      <c r="C204" s="1">
        <v>399.0</v>
      </c>
      <c r="D204" s="1">
        <v>0.0</v>
      </c>
      <c r="E204" s="2"/>
      <c r="F204" s="1" t="s">
        <v>27</v>
      </c>
      <c r="G204" s="1" t="s">
        <v>19</v>
      </c>
      <c r="H204" s="1" t="s">
        <v>8390</v>
      </c>
      <c r="I204" s="1" t="s">
        <v>8391</v>
      </c>
      <c r="J204" s="1" t="s">
        <v>8391</v>
      </c>
      <c r="K204" s="2"/>
      <c r="L204" s="1">
        <v>-7.0</v>
      </c>
      <c r="M204" s="1"/>
      <c r="N204" s="1">
        <v>7.51355</v>
      </c>
      <c r="O204" s="1" t="s">
        <v>7892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" t="s">
        <v>38</v>
      </c>
      <c r="B205" s="1" t="s">
        <v>16</v>
      </c>
      <c r="C205" s="1">
        <v>0.0</v>
      </c>
      <c r="D205" s="1">
        <v>309.0</v>
      </c>
      <c r="E205" s="1" t="s">
        <v>45</v>
      </c>
      <c r="F205" s="1" t="s">
        <v>18</v>
      </c>
      <c r="G205" s="1" t="s">
        <v>35</v>
      </c>
      <c r="H205" s="1" t="s">
        <v>8392</v>
      </c>
      <c r="I205" s="1" t="s">
        <v>8393</v>
      </c>
      <c r="J205" s="1" t="s">
        <v>8394</v>
      </c>
      <c r="K205" s="1" t="s">
        <v>8395</v>
      </c>
      <c r="L205" s="1">
        <v>-9.0</v>
      </c>
      <c r="M205" s="1">
        <v>0.12033333333333333</v>
      </c>
      <c r="N205" s="1">
        <v>8.396166666666666</v>
      </c>
      <c r="O205" s="1" t="s">
        <v>43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" t="s">
        <v>15</v>
      </c>
      <c r="B206" s="1" t="s">
        <v>16</v>
      </c>
      <c r="C206" s="1">
        <v>334.0</v>
      </c>
      <c r="D206" s="1">
        <v>0.0</v>
      </c>
      <c r="E206" s="1" t="s">
        <v>8297</v>
      </c>
      <c r="F206" s="1" t="s">
        <v>18</v>
      </c>
      <c r="G206" s="1" t="s">
        <v>19</v>
      </c>
      <c r="H206" s="1" t="s">
        <v>8396</v>
      </c>
      <c r="I206" s="1" t="s">
        <v>8397</v>
      </c>
      <c r="J206" s="1" t="s">
        <v>8398</v>
      </c>
      <c r="K206" s="1" t="s">
        <v>8399</v>
      </c>
      <c r="L206" s="1">
        <v>-15.0</v>
      </c>
      <c r="M206" s="1">
        <v>0.010616666666666667</v>
      </c>
      <c r="N206" s="1">
        <v>6.76435</v>
      </c>
      <c r="O206" s="1" t="s">
        <v>24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1" t="s">
        <v>25</v>
      </c>
      <c r="B207" s="1" t="s">
        <v>26</v>
      </c>
      <c r="C207" s="1">
        <v>264.0</v>
      </c>
      <c r="D207" s="1">
        <v>0.0</v>
      </c>
      <c r="E207" s="2"/>
      <c r="F207" s="1" t="s">
        <v>27</v>
      </c>
      <c r="G207" s="1" t="s">
        <v>35</v>
      </c>
      <c r="H207" s="1" t="s">
        <v>8400</v>
      </c>
      <c r="I207" s="1" t="s">
        <v>8401</v>
      </c>
      <c r="J207" s="1" t="s">
        <v>8401</v>
      </c>
      <c r="K207" s="2"/>
      <c r="L207" s="1">
        <v>-9.0</v>
      </c>
      <c r="M207" s="1"/>
      <c r="N207" s="1">
        <v>5.21195</v>
      </c>
      <c r="O207" s="1" t="s">
        <v>7892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" t="s">
        <v>15</v>
      </c>
      <c r="B208" s="1" t="s">
        <v>16</v>
      </c>
      <c r="C208" s="3">
        <v>568.0</v>
      </c>
      <c r="D208" s="1">
        <v>0.0</v>
      </c>
      <c r="E208" s="1" t="s">
        <v>8297</v>
      </c>
      <c r="F208" s="1" t="s">
        <v>18</v>
      </c>
      <c r="G208" s="1" t="s">
        <v>19</v>
      </c>
      <c r="H208" s="1" t="s">
        <v>8402</v>
      </c>
      <c r="I208" s="1" t="s">
        <v>8403</v>
      </c>
      <c r="J208" s="1" t="s">
        <v>8404</v>
      </c>
      <c r="K208" s="1" t="s">
        <v>8405</v>
      </c>
      <c r="L208" s="1">
        <v>-16.0</v>
      </c>
      <c r="M208" s="1">
        <v>0.006116666666666667</v>
      </c>
      <c r="N208" s="1">
        <v>11.634616666666666</v>
      </c>
      <c r="O208" s="1" t="s">
        <v>24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" t="s">
        <v>44</v>
      </c>
      <c r="B209" s="1" t="s">
        <v>16</v>
      </c>
      <c r="C209" s="1">
        <v>534.0</v>
      </c>
      <c r="D209" s="1">
        <v>0.0</v>
      </c>
      <c r="E209" s="1" t="s">
        <v>45</v>
      </c>
      <c r="F209" s="1" t="s">
        <v>27</v>
      </c>
      <c r="G209" s="1" t="s">
        <v>19</v>
      </c>
      <c r="H209" s="1" t="s">
        <v>8406</v>
      </c>
      <c r="I209" s="1" t="s">
        <v>8407</v>
      </c>
      <c r="J209" s="1" t="s">
        <v>8407</v>
      </c>
      <c r="K209" s="2"/>
      <c r="L209" s="1">
        <v>-11.0</v>
      </c>
      <c r="M209" s="1"/>
      <c r="N209" s="1">
        <v>8.4386</v>
      </c>
      <c r="O209" s="1" t="s">
        <v>7892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" t="s">
        <v>44</v>
      </c>
      <c r="B210" s="1" t="s">
        <v>16</v>
      </c>
      <c r="C210" s="1">
        <v>329.0</v>
      </c>
      <c r="D210" s="1">
        <v>0.0</v>
      </c>
      <c r="E210" s="1" t="s">
        <v>45</v>
      </c>
      <c r="F210" s="1" t="s">
        <v>27</v>
      </c>
      <c r="G210" s="1" t="s">
        <v>19</v>
      </c>
      <c r="H210" s="1" t="s">
        <v>8408</v>
      </c>
      <c r="I210" s="1" t="s">
        <v>8409</v>
      </c>
      <c r="J210" s="1" t="s">
        <v>8409</v>
      </c>
      <c r="K210" s="2"/>
      <c r="L210" s="1">
        <v>-6.0</v>
      </c>
      <c r="M210" s="1"/>
      <c r="N210" s="1">
        <v>8.1096</v>
      </c>
      <c r="O210" s="1" t="s">
        <v>7892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1" t="s">
        <v>44</v>
      </c>
      <c r="B211" s="1" t="s">
        <v>16</v>
      </c>
      <c r="C211" s="1">
        <v>723.0</v>
      </c>
      <c r="D211" s="1">
        <v>0.0</v>
      </c>
      <c r="E211" s="1" t="s">
        <v>45</v>
      </c>
      <c r="F211" s="1" t="s">
        <v>27</v>
      </c>
      <c r="G211" s="1" t="s">
        <v>19</v>
      </c>
      <c r="H211" s="1" t="s">
        <v>8410</v>
      </c>
      <c r="I211" s="1" t="s">
        <v>8411</v>
      </c>
      <c r="J211" s="1" t="s">
        <v>8411</v>
      </c>
      <c r="K211" s="2"/>
      <c r="L211" s="1">
        <v>-10.0</v>
      </c>
      <c r="M211" s="1"/>
      <c r="N211" s="1">
        <v>9.98775</v>
      </c>
      <c r="O211" s="1" t="s">
        <v>7892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" t="s">
        <v>44</v>
      </c>
      <c r="B212" s="1" t="s">
        <v>16</v>
      </c>
      <c r="C212" s="3">
        <v>264.0</v>
      </c>
      <c r="D212" s="1">
        <v>0.0</v>
      </c>
      <c r="E212" s="1" t="s">
        <v>45</v>
      </c>
      <c r="F212" s="1" t="s">
        <v>27</v>
      </c>
      <c r="G212" s="1" t="s">
        <v>19</v>
      </c>
      <c r="H212" s="1" t="s">
        <v>8412</v>
      </c>
      <c r="I212" s="1" t="s">
        <v>8413</v>
      </c>
      <c r="J212" s="1" t="s">
        <v>8413</v>
      </c>
      <c r="K212" s="2"/>
      <c r="L212" s="1">
        <v>-7.0</v>
      </c>
      <c r="M212" s="1"/>
      <c r="N212" s="1">
        <v>7.764</v>
      </c>
      <c r="O212" s="1" t="s">
        <v>7892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1" t="s">
        <v>15</v>
      </c>
      <c r="B213" s="1" t="s">
        <v>16</v>
      </c>
      <c r="C213" s="1">
        <v>557.0</v>
      </c>
      <c r="D213" s="1">
        <v>100.0</v>
      </c>
      <c r="E213" s="2"/>
      <c r="F213" s="1" t="s">
        <v>39</v>
      </c>
      <c r="G213" s="1" t="s">
        <v>52</v>
      </c>
      <c r="H213" s="1" t="s">
        <v>8414</v>
      </c>
      <c r="I213" s="1" t="s">
        <v>8415</v>
      </c>
      <c r="J213" s="1" t="s">
        <v>8415</v>
      </c>
      <c r="K213" s="2"/>
      <c r="L213" s="1">
        <v>-12.0</v>
      </c>
      <c r="M213" s="1"/>
      <c r="N213" s="1">
        <v>11.401216666666667</v>
      </c>
      <c r="O213" s="1" t="s">
        <v>24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" t="s">
        <v>25</v>
      </c>
      <c r="B214" s="1" t="s">
        <v>26</v>
      </c>
      <c r="C214" s="3">
        <v>439.0</v>
      </c>
      <c r="D214" s="1">
        <v>0.0</v>
      </c>
      <c r="E214" s="2"/>
      <c r="F214" s="1" t="s">
        <v>27</v>
      </c>
      <c r="G214" s="1" t="s">
        <v>19</v>
      </c>
      <c r="H214" s="1" t="s">
        <v>8416</v>
      </c>
      <c r="I214" s="1" t="s">
        <v>8417</v>
      </c>
      <c r="J214" s="1" t="s">
        <v>8417</v>
      </c>
      <c r="K214" s="2"/>
      <c r="L214" s="1">
        <v>-4.0</v>
      </c>
      <c r="M214" s="1"/>
      <c r="N214" s="1">
        <v>10.429466666666666</v>
      </c>
      <c r="O214" s="1" t="s">
        <v>7892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" t="s">
        <v>25</v>
      </c>
      <c r="B215" s="1" t="s">
        <v>26</v>
      </c>
      <c r="C215" s="1">
        <v>264.0</v>
      </c>
      <c r="D215" s="1">
        <v>0.0</v>
      </c>
      <c r="E215" s="2"/>
      <c r="F215" s="1" t="s">
        <v>27</v>
      </c>
      <c r="G215" s="1" t="s">
        <v>19</v>
      </c>
      <c r="H215" s="1" t="s">
        <v>8418</v>
      </c>
      <c r="I215" s="1" t="s">
        <v>8419</v>
      </c>
      <c r="J215" s="1" t="s">
        <v>8419</v>
      </c>
      <c r="K215" s="2"/>
      <c r="L215" s="1">
        <v>-7.0</v>
      </c>
      <c r="M215" s="1"/>
      <c r="N215" s="1">
        <v>7.94655</v>
      </c>
      <c r="O215" s="1" t="s">
        <v>7892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1" t="s">
        <v>38</v>
      </c>
      <c r="B216" s="1" t="s">
        <v>16</v>
      </c>
      <c r="C216" s="1">
        <v>249.0</v>
      </c>
      <c r="D216" s="1">
        <v>249.0</v>
      </c>
      <c r="E216" s="2"/>
      <c r="F216" s="1" t="s">
        <v>39</v>
      </c>
      <c r="G216" s="1" t="s">
        <v>35</v>
      </c>
      <c r="H216" s="1" t="s">
        <v>8420</v>
      </c>
      <c r="I216" s="1" t="s">
        <v>8421</v>
      </c>
      <c r="J216" s="1" t="s">
        <v>8421</v>
      </c>
      <c r="K216" s="2"/>
      <c r="L216" s="1">
        <v>-183.0</v>
      </c>
      <c r="M216" s="1"/>
      <c r="N216" s="1">
        <v>11.32815</v>
      </c>
      <c r="O216" s="1" t="s">
        <v>43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1" t="s">
        <v>25</v>
      </c>
      <c r="B217" s="1" t="s">
        <v>26</v>
      </c>
      <c r="C217" s="1">
        <v>1091.0</v>
      </c>
      <c r="D217" s="1">
        <v>0.0</v>
      </c>
      <c r="E217" s="2"/>
      <c r="F217" s="1" t="s">
        <v>27</v>
      </c>
      <c r="G217" s="1" t="s">
        <v>35</v>
      </c>
      <c r="H217" s="1" t="s">
        <v>8422</v>
      </c>
      <c r="I217" s="1" t="s">
        <v>8423</v>
      </c>
      <c r="J217" s="1" t="s">
        <v>8423</v>
      </c>
      <c r="K217" s="2"/>
      <c r="L217" s="1">
        <v>-8.0</v>
      </c>
      <c r="M217" s="1"/>
      <c r="N217" s="1">
        <v>11.217633333333334</v>
      </c>
      <c r="O217" s="1" t="s">
        <v>7892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1" t="s">
        <v>55</v>
      </c>
      <c r="B218" s="1" t="s">
        <v>26</v>
      </c>
      <c r="C218" s="1">
        <v>394.0</v>
      </c>
      <c r="D218" s="1">
        <v>0.0</v>
      </c>
      <c r="E218" s="1" t="s">
        <v>8424</v>
      </c>
      <c r="F218" s="1" t="s">
        <v>27</v>
      </c>
      <c r="G218" s="1" t="s">
        <v>19</v>
      </c>
      <c r="H218" s="1" t="s">
        <v>8425</v>
      </c>
      <c r="I218" s="1" t="s">
        <v>8426</v>
      </c>
      <c r="J218" s="1" t="s">
        <v>8426</v>
      </c>
      <c r="K218" s="2"/>
      <c r="L218" s="1">
        <v>-8.0</v>
      </c>
      <c r="M218" s="1"/>
      <c r="N218" s="1">
        <v>6.8376</v>
      </c>
      <c r="O218" s="1" t="s">
        <v>7892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" t="s">
        <v>38</v>
      </c>
      <c r="B219" s="1" t="s">
        <v>16</v>
      </c>
      <c r="C219" s="1">
        <v>20.0</v>
      </c>
      <c r="D219" s="1">
        <v>30.0</v>
      </c>
      <c r="E219" s="2"/>
      <c r="F219" s="1" t="s">
        <v>39</v>
      </c>
      <c r="G219" s="1" t="s">
        <v>35</v>
      </c>
      <c r="H219" s="1" t="s">
        <v>8427</v>
      </c>
      <c r="I219" s="1" t="s">
        <v>8428</v>
      </c>
      <c r="J219" s="1" t="s">
        <v>8428</v>
      </c>
      <c r="K219" s="2"/>
      <c r="L219" s="1">
        <v>-1.0</v>
      </c>
      <c r="M219" s="1"/>
      <c r="N219" s="1">
        <v>4.5967</v>
      </c>
      <c r="O219" s="1" t="s">
        <v>43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" t="s">
        <v>25</v>
      </c>
      <c r="B220" s="1" t="s">
        <v>26</v>
      </c>
      <c r="C220" s="1">
        <v>622.0</v>
      </c>
      <c r="D220" s="1">
        <v>0.0</v>
      </c>
      <c r="E220" s="2"/>
      <c r="F220" s="1" t="s">
        <v>27</v>
      </c>
      <c r="G220" s="1" t="s">
        <v>19</v>
      </c>
      <c r="H220" s="1" t="s">
        <v>8429</v>
      </c>
      <c r="I220" s="1" t="s">
        <v>8430</v>
      </c>
      <c r="J220" s="1" t="s">
        <v>8430</v>
      </c>
      <c r="K220" s="2"/>
      <c r="L220" s="1">
        <v>-1.0</v>
      </c>
      <c r="M220" s="1"/>
      <c r="N220" s="1">
        <v>18.304983333333332</v>
      </c>
      <c r="O220" s="1" t="s">
        <v>7892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1" t="s">
        <v>25</v>
      </c>
      <c r="B221" s="1" t="s">
        <v>26</v>
      </c>
      <c r="C221" s="1">
        <v>923.0</v>
      </c>
      <c r="D221" s="1">
        <v>0.0</v>
      </c>
      <c r="E221" s="2"/>
      <c r="F221" s="1" t="s">
        <v>27</v>
      </c>
      <c r="G221" s="1" t="s">
        <v>19</v>
      </c>
      <c r="H221" s="1" t="s">
        <v>8431</v>
      </c>
      <c r="I221" s="1" t="s">
        <v>8432</v>
      </c>
      <c r="J221" s="1" t="s">
        <v>8432</v>
      </c>
      <c r="K221" s="2"/>
      <c r="L221" s="1">
        <v>-6.0</v>
      </c>
      <c r="M221" s="1"/>
      <c r="N221" s="1">
        <v>13.199666666666667</v>
      </c>
      <c r="O221" s="1" t="s">
        <v>7892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1" t="s">
        <v>25</v>
      </c>
      <c r="B222" s="1" t="s">
        <v>26</v>
      </c>
      <c r="C222" s="1">
        <v>615.0</v>
      </c>
      <c r="D222" s="1">
        <v>0.0</v>
      </c>
      <c r="E222" s="2"/>
      <c r="F222" s="1" t="s">
        <v>27</v>
      </c>
      <c r="G222" s="1" t="s">
        <v>19</v>
      </c>
      <c r="H222" s="1" t="s">
        <v>8433</v>
      </c>
      <c r="I222" s="1" t="s">
        <v>8434</v>
      </c>
      <c r="J222" s="1" t="s">
        <v>8434</v>
      </c>
      <c r="K222" s="2"/>
      <c r="L222" s="1">
        <v>-9.0</v>
      </c>
      <c r="M222" s="1"/>
      <c r="N222" s="1">
        <v>10.629266666666666</v>
      </c>
      <c r="O222" s="1" t="s">
        <v>7892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1" t="s">
        <v>55</v>
      </c>
      <c r="B223" s="1" t="s">
        <v>26</v>
      </c>
      <c r="C223" s="1">
        <v>264.0</v>
      </c>
      <c r="D223" s="1">
        <v>0.0</v>
      </c>
      <c r="E223" s="1" t="s">
        <v>8435</v>
      </c>
      <c r="F223" s="1" t="s">
        <v>27</v>
      </c>
      <c r="G223" s="1" t="s">
        <v>19</v>
      </c>
      <c r="H223" s="1" t="s">
        <v>8436</v>
      </c>
      <c r="I223" s="1" t="s">
        <v>8437</v>
      </c>
      <c r="J223" s="1" t="s">
        <v>8437</v>
      </c>
      <c r="K223" s="2"/>
      <c r="L223" s="1">
        <v>-8.0</v>
      </c>
      <c r="M223" s="1"/>
      <c r="N223" s="1">
        <v>6.5556</v>
      </c>
      <c r="O223" s="1" t="s">
        <v>7892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" t="s">
        <v>44</v>
      </c>
      <c r="B224" s="1" t="s">
        <v>16</v>
      </c>
      <c r="C224" s="1">
        <v>454.0</v>
      </c>
      <c r="D224" s="1">
        <v>0.0</v>
      </c>
      <c r="E224" s="1" t="s">
        <v>45</v>
      </c>
      <c r="F224" s="1" t="s">
        <v>27</v>
      </c>
      <c r="G224" s="1" t="s">
        <v>19</v>
      </c>
      <c r="H224" s="1" t="s">
        <v>8438</v>
      </c>
      <c r="I224" s="1" t="s">
        <v>8439</v>
      </c>
      <c r="J224" s="1" t="s">
        <v>8439</v>
      </c>
      <c r="K224" s="2"/>
      <c r="L224" s="1">
        <v>-3.0</v>
      </c>
      <c r="M224" s="1"/>
      <c r="N224" s="1">
        <v>11.34465</v>
      </c>
      <c r="O224" s="1" t="s">
        <v>7892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1" t="s">
        <v>25</v>
      </c>
      <c r="B225" s="1" t="s">
        <v>26</v>
      </c>
      <c r="C225" s="1">
        <v>862.0</v>
      </c>
      <c r="D225" s="1">
        <v>0.0</v>
      </c>
      <c r="E225" s="2"/>
      <c r="F225" s="1" t="s">
        <v>27</v>
      </c>
      <c r="G225" s="1" t="s">
        <v>35</v>
      </c>
      <c r="H225" s="1" t="s">
        <v>8440</v>
      </c>
      <c r="I225" s="1" t="s">
        <v>8441</v>
      </c>
      <c r="J225" s="1" t="s">
        <v>8441</v>
      </c>
      <c r="K225" s="2"/>
      <c r="L225" s="1">
        <v>-8.0</v>
      </c>
      <c r="M225" s="1"/>
      <c r="N225" s="1">
        <v>11.766566666666666</v>
      </c>
      <c r="O225" s="1" t="s">
        <v>7892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1" t="s">
        <v>44</v>
      </c>
      <c r="B226" s="1" t="s">
        <v>16</v>
      </c>
      <c r="C226" s="3">
        <v>533.0</v>
      </c>
      <c r="D226" s="1">
        <v>0.0</v>
      </c>
      <c r="E226" s="1" t="s">
        <v>45</v>
      </c>
      <c r="F226" s="1" t="s">
        <v>27</v>
      </c>
      <c r="G226" s="1" t="s">
        <v>19</v>
      </c>
      <c r="H226" s="1" t="s">
        <v>8442</v>
      </c>
      <c r="I226" s="1" t="s">
        <v>8443</v>
      </c>
      <c r="J226" s="1" t="s">
        <v>8443</v>
      </c>
      <c r="K226" s="2"/>
      <c r="L226" s="1">
        <v>-10.0</v>
      </c>
      <c r="M226" s="1"/>
      <c r="N226" s="1">
        <v>9.44605</v>
      </c>
      <c r="O226" s="1" t="s">
        <v>7892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1" t="s">
        <v>25</v>
      </c>
      <c r="B227" s="1" t="s">
        <v>26</v>
      </c>
      <c r="C227" s="3">
        <v>658.0</v>
      </c>
      <c r="D227" s="1">
        <v>0.0</v>
      </c>
      <c r="E227" s="2"/>
      <c r="F227" s="1" t="s">
        <v>27</v>
      </c>
      <c r="G227" s="1" t="s">
        <v>19</v>
      </c>
      <c r="H227" s="1" t="s">
        <v>8444</v>
      </c>
      <c r="I227" s="1" t="s">
        <v>8445</v>
      </c>
      <c r="J227" s="1" t="s">
        <v>8445</v>
      </c>
      <c r="K227" s="2"/>
      <c r="L227" s="1">
        <v>-9.0</v>
      </c>
      <c r="M227" s="1"/>
      <c r="N227" s="1">
        <v>10.581366666666666</v>
      </c>
      <c r="O227" s="1" t="s">
        <v>7892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" t="s">
        <v>44</v>
      </c>
      <c r="B228" s="1" t="s">
        <v>16</v>
      </c>
      <c r="C228" s="1">
        <v>1042.0</v>
      </c>
      <c r="D228" s="1">
        <v>0.0</v>
      </c>
      <c r="E228" s="1" t="s">
        <v>45</v>
      </c>
      <c r="F228" s="1" t="s">
        <v>27</v>
      </c>
      <c r="G228" s="1" t="s">
        <v>19</v>
      </c>
      <c r="H228" s="1" t="s">
        <v>8446</v>
      </c>
      <c r="I228" s="1" t="s">
        <v>8447</v>
      </c>
      <c r="J228" s="1" t="s">
        <v>8447</v>
      </c>
      <c r="K228" s="2"/>
      <c r="L228" s="1">
        <v>-8.0</v>
      </c>
      <c r="M228" s="1"/>
      <c r="N228" s="1">
        <v>11.748266666666666</v>
      </c>
      <c r="O228" s="1" t="s">
        <v>7892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" t="s">
        <v>15</v>
      </c>
      <c r="B229" s="1" t="s">
        <v>16</v>
      </c>
      <c r="C229" s="1">
        <v>200.0</v>
      </c>
      <c r="D229" s="1">
        <v>50.0</v>
      </c>
      <c r="E229" s="1" t="s">
        <v>7917</v>
      </c>
      <c r="F229" s="1" t="s">
        <v>18</v>
      </c>
      <c r="G229" s="1" t="s">
        <v>19</v>
      </c>
      <c r="H229" s="1" t="s">
        <v>8448</v>
      </c>
      <c r="I229" s="1" t="s">
        <v>8449</v>
      </c>
      <c r="J229" s="1" t="s">
        <v>8450</v>
      </c>
      <c r="K229" s="1" t="s">
        <v>8451</v>
      </c>
      <c r="L229" s="1">
        <v>-9.0</v>
      </c>
      <c r="M229" s="1">
        <v>0.00655</v>
      </c>
      <c r="N229" s="1">
        <v>8.976516666666667</v>
      </c>
      <c r="O229" s="1" t="s">
        <v>24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1" t="s">
        <v>55</v>
      </c>
      <c r="B230" s="1" t="s">
        <v>26</v>
      </c>
      <c r="C230" s="3">
        <v>294.0</v>
      </c>
      <c r="D230" s="1">
        <v>0.0</v>
      </c>
      <c r="E230" s="1" t="s">
        <v>8452</v>
      </c>
      <c r="F230" s="1" t="s">
        <v>27</v>
      </c>
      <c r="G230" s="1" t="s">
        <v>19</v>
      </c>
      <c r="H230" s="1" t="s">
        <v>8453</v>
      </c>
      <c r="I230" s="1" t="s">
        <v>8454</v>
      </c>
      <c r="J230" s="1" t="s">
        <v>8454</v>
      </c>
      <c r="K230" s="2"/>
      <c r="L230" s="1">
        <v>-7.0</v>
      </c>
      <c r="M230" s="1"/>
      <c r="N230" s="1">
        <v>7.979583333333333</v>
      </c>
      <c r="O230" s="1" t="s">
        <v>7892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" t="s">
        <v>25</v>
      </c>
      <c r="B231" s="1" t="s">
        <v>26</v>
      </c>
      <c r="C231" s="1">
        <v>356.0</v>
      </c>
      <c r="D231" s="1">
        <v>0.0</v>
      </c>
      <c r="E231" s="2"/>
      <c r="F231" s="1" t="s">
        <v>27</v>
      </c>
      <c r="G231" s="1" t="s">
        <v>19</v>
      </c>
      <c r="H231" s="1" t="s">
        <v>8455</v>
      </c>
      <c r="I231" s="1" t="s">
        <v>8456</v>
      </c>
      <c r="J231" s="1" t="s">
        <v>8456</v>
      </c>
      <c r="K231" s="2"/>
      <c r="L231" s="1">
        <v>-5.0</v>
      </c>
      <c r="M231" s="1"/>
      <c r="N231" s="1">
        <v>9.141983333333334</v>
      </c>
      <c r="O231" s="1" t="s">
        <v>7892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1" t="s">
        <v>44</v>
      </c>
      <c r="B232" s="1" t="s">
        <v>16</v>
      </c>
      <c r="C232" s="3">
        <v>329.0</v>
      </c>
      <c r="D232" s="1">
        <v>0.0</v>
      </c>
      <c r="E232" s="1" t="s">
        <v>45</v>
      </c>
      <c r="F232" s="1" t="s">
        <v>27</v>
      </c>
      <c r="G232" s="1" t="s">
        <v>19</v>
      </c>
      <c r="H232" s="1" t="s">
        <v>8457</v>
      </c>
      <c r="I232" s="1" t="s">
        <v>8458</v>
      </c>
      <c r="J232" s="1" t="s">
        <v>8458</v>
      </c>
      <c r="K232" s="2"/>
      <c r="L232" s="1">
        <v>-8.0</v>
      </c>
      <c r="M232" s="1"/>
      <c r="N232" s="1">
        <v>6.585933333333333</v>
      </c>
      <c r="O232" s="1" t="s">
        <v>7892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1" t="s">
        <v>55</v>
      </c>
      <c r="B233" s="1" t="s">
        <v>26</v>
      </c>
      <c r="C233" s="1">
        <v>434.0</v>
      </c>
      <c r="D233" s="1">
        <v>0.0</v>
      </c>
      <c r="E233" s="1" t="s">
        <v>8459</v>
      </c>
      <c r="F233" s="1" t="s">
        <v>27</v>
      </c>
      <c r="G233" s="1" t="s">
        <v>19</v>
      </c>
      <c r="H233" s="1" t="s">
        <v>8460</v>
      </c>
      <c r="I233" s="1" t="s">
        <v>8461</v>
      </c>
      <c r="J233" s="1" t="s">
        <v>8461</v>
      </c>
      <c r="K233" s="2"/>
      <c r="L233" s="1">
        <v>0.0</v>
      </c>
      <c r="M233" s="1"/>
      <c r="N233" s="1">
        <v>14.983</v>
      </c>
      <c r="O233" s="1" t="s">
        <v>7892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1" t="s">
        <v>15</v>
      </c>
      <c r="B234" s="1" t="s">
        <v>16</v>
      </c>
      <c r="C234" s="1">
        <v>418.0</v>
      </c>
      <c r="D234" s="1">
        <v>100.0</v>
      </c>
      <c r="E234" s="2"/>
      <c r="F234" s="1" t="s">
        <v>39</v>
      </c>
      <c r="G234" s="1" t="s">
        <v>19</v>
      </c>
      <c r="H234" s="1" t="s">
        <v>8462</v>
      </c>
      <c r="I234" s="1" t="s">
        <v>8463</v>
      </c>
      <c r="J234" s="1" t="s">
        <v>8463</v>
      </c>
      <c r="K234" s="2"/>
      <c r="L234" s="1">
        <v>-10.0</v>
      </c>
      <c r="M234" s="1"/>
      <c r="N234" s="1">
        <v>8.63995</v>
      </c>
      <c r="O234" s="1" t="s">
        <v>24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1" t="s">
        <v>15</v>
      </c>
      <c r="B235" s="1" t="s">
        <v>16</v>
      </c>
      <c r="C235" s="1">
        <v>518.0</v>
      </c>
      <c r="D235" s="1">
        <v>0.0</v>
      </c>
      <c r="E235" s="1" t="s">
        <v>7917</v>
      </c>
      <c r="F235" s="1" t="s">
        <v>18</v>
      </c>
      <c r="G235" s="1" t="s">
        <v>19</v>
      </c>
      <c r="H235" s="1" t="s">
        <v>8464</v>
      </c>
      <c r="I235" s="1" t="s">
        <v>8465</v>
      </c>
      <c r="J235" s="1" t="s">
        <v>8466</v>
      </c>
      <c r="K235" s="1" t="s">
        <v>8467</v>
      </c>
      <c r="L235" s="1">
        <v>-13.0</v>
      </c>
      <c r="M235" s="1">
        <v>0.008883333333333333</v>
      </c>
      <c r="N235" s="1">
        <v>11.045033333333333</v>
      </c>
      <c r="O235" s="1" t="s">
        <v>24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1" t="s">
        <v>15</v>
      </c>
      <c r="B236" s="1" t="s">
        <v>16</v>
      </c>
      <c r="C236" s="1">
        <v>518.0</v>
      </c>
      <c r="D236" s="1">
        <v>0.0</v>
      </c>
      <c r="E236" s="1" t="s">
        <v>7917</v>
      </c>
      <c r="F236" s="1" t="s">
        <v>18</v>
      </c>
      <c r="G236" s="1" t="s">
        <v>35</v>
      </c>
      <c r="H236" s="1" t="s">
        <v>8468</v>
      </c>
      <c r="I236" s="1" t="s">
        <v>8469</v>
      </c>
      <c r="J236" s="1" t="s">
        <v>8470</v>
      </c>
      <c r="K236" s="1" t="s">
        <v>8471</v>
      </c>
      <c r="L236" s="1">
        <v>-9.0</v>
      </c>
      <c r="M236" s="1">
        <v>0.0047</v>
      </c>
      <c r="N236" s="1">
        <v>10.033683333333334</v>
      </c>
      <c r="O236" s="1" t="s">
        <v>24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1" t="s">
        <v>44</v>
      </c>
      <c r="B237" s="1" t="s">
        <v>16</v>
      </c>
      <c r="C237" s="3">
        <v>414.0</v>
      </c>
      <c r="D237" s="1">
        <v>0.0</v>
      </c>
      <c r="E237" s="1" t="s">
        <v>45</v>
      </c>
      <c r="F237" s="1" t="s">
        <v>27</v>
      </c>
      <c r="G237" s="1" t="s">
        <v>19</v>
      </c>
      <c r="H237" s="1" t="s">
        <v>8472</v>
      </c>
      <c r="I237" s="1" t="s">
        <v>8473</v>
      </c>
      <c r="J237" s="1" t="s">
        <v>8473</v>
      </c>
      <c r="K237" s="2"/>
      <c r="L237" s="1">
        <v>-7.0</v>
      </c>
      <c r="M237" s="1"/>
      <c r="N237" s="1">
        <v>7.5358833333333335</v>
      </c>
      <c r="O237" s="1" t="s">
        <v>7892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1" t="s">
        <v>38</v>
      </c>
      <c r="B238" s="1" t="s">
        <v>16</v>
      </c>
      <c r="C238" s="1">
        <v>55.0</v>
      </c>
      <c r="D238" s="1">
        <v>0.0</v>
      </c>
      <c r="E238" s="2"/>
      <c r="F238" s="1" t="s">
        <v>39</v>
      </c>
      <c r="G238" s="1" t="s">
        <v>35</v>
      </c>
      <c r="H238" s="1" t="s">
        <v>8474</v>
      </c>
      <c r="I238" s="1" t="s">
        <v>8475</v>
      </c>
      <c r="J238" s="1" t="s">
        <v>8475</v>
      </c>
      <c r="K238" s="2"/>
      <c r="L238" s="1">
        <v>-5.0</v>
      </c>
      <c r="M238" s="1"/>
      <c r="N238" s="1">
        <v>0.28528333333333333</v>
      </c>
      <c r="O238" s="1" t="s">
        <v>43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1" t="s">
        <v>15</v>
      </c>
      <c r="B239" s="1" t="s">
        <v>16</v>
      </c>
      <c r="C239" s="3">
        <v>865.0</v>
      </c>
      <c r="D239" s="1">
        <v>0.0</v>
      </c>
      <c r="E239" s="1" t="s">
        <v>7917</v>
      </c>
      <c r="F239" s="1" t="s">
        <v>18</v>
      </c>
      <c r="G239" s="1" t="s">
        <v>35</v>
      </c>
      <c r="H239" s="1" t="s">
        <v>8476</v>
      </c>
      <c r="I239" s="1" t="s">
        <v>8477</v>
      </c>
      <c r="J239" s="1" t="s">
        <v>8478</v>
      </c>
      <c r="K239" s="1" t="s">
        <v>8479</v>
      </c>
      <c r="L239" s="1">
        <v>-24.0</v>
      </c>
      <c r="M239" s="1">
        <v>0.0054</v>
      </c>
      <c r="N239" s="1">
        <v>14.479633333333334</v>
      </c>
      <c r="O239" s="1" t="s">
        <v>24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" t="s">
        <v>38</v>
      </c>
      <c r="B240" s="1" t="s">
        <v>16</v>
      </c>
      <c r="C240" s="3">
        <v>374.0</v>
      </c>
      <c r="D240" s="1">
        <v>0.0</v>
      </c>
      <c r="E240" s="2"/>
      <c r="F240" s="1" t="s">
        <v>39</v>
      </c>
      <c r="G240" s="1" t="s">
        <v>35</v>
      </c>
      <c r="H240" s="1" t="s">
        <v>8480</v>
      </c>
      <c r="I240" s="1" t="s">
        <v>8481</v>
      </c>
      <c r="J240" s="1" t="s">
        <v>8481</v>
      </c>
      <c r="K240" s="2"/>
      <c r="L240" s="1">
        <v>-2.0</v>
      </c>
      <c r="M240" s="1"/>
      <c r="N240" s="1">
        <v>3.4718833333333334</v>
      </c>
      <c r="O240" s="1" t="s">
        <v>43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1" t="s">
        <v>38</v>
      </c>
      <c r="B241" s="1" t="s">
        <v>16</v>
      </c>
      <c r="C241" s="1">
        <v>368.0</v>
      </c>
      <c r="D241" s="1">
        <v>0.0</v>
      </c>
      <c r="E241" s="2"/>
      <c r="F241" s="1" t="s">
        <v>39</v>
      </c>
      <c r="G241" s="1" t="s">
        <v>35</v>
      </c>
      <c r="H241" s="1" t="s">
        <v>8482</v>
      </c>
      <c r="I241" s="1" t="s">
        <v>8483</v>
      </c>
      <c r="J241" s="1" t="s">
        <v>8483</v>
      </c>
      <c r="K241" s="2"/>
      <c r="L241" s="1">
        <v>-3.0</v>
      </c>
      <c r="M241" s="1"/>
      <c r="N241" s="1">
        <v>2.3476333333333335</v>
      </c>
      <c r="O241" s="1" t="s">
        <v>43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1" t="s">
        <v>15</v>
      </c>
      <c r="B242" s="1" t="s">
        <v>16</v>
      </c>
      <c r="C242" s="1">
        <v>304.0</v>
      </c>
      <c r="D242" s="1">
        <v>0.0</v>
      </c>
      <c r="E242" s="1" t="s">
        <v>7917</v>
      </c>
      <c r="F242" s="1" t="s">
        <v>18</v>
      </c>
      <c r="G242" s="1" t="s">
        <v>19</v>
      </c>
      <c r="H242" s="1" t="s">
        <v>8484</v>
      </c>
      <c r="I242" s="1" t="s">
        <v>8485</v>
      </c>
      <c r="J242" s="1" t="s">
        <v>8486</v>
      </c>
      <c r="K242" s="1" t="s">
        <v>8487</v>
      </c>
      <c r="L242" s="1">
        <v>-2.0</v>
      </c>
      <c r="M242" s="1">
        <v>0.014666666666666666</v>
      </c>
      <c r="N242" s="1">
        <v>5.971016666666666</v>
      </c>
      <c r="O242" s="1" t="s">
        <v>24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1" t="s">
        <v>15</v>
      </c>
      <c r="B243" s="1" t="s">
        <v>16</v>
      </c>
      <c r="C243" s="1">
        <v>1133.0</v>
      </c>
      <c r="D243" s="1">
        <v>31.0</v>
      </c>
      <c r="E243" s="1" t="s">
        <v>7917</v>
      </c>
      <c r="F243" s="1" t="s">
        <v>18</v>
      </c>
      <c r="G243" s="1" t="s">
        <v>19</v>
      </c>
      <c r="H243" s="1" t="s">
        <v>8488</v>
      </c>
      <c r="I243" s="1" t="s">
        <v>8489</v>
      </c>
      <c r="J243" s="1" t="s">
        <v>8490</v>
      </c>
      <c r="K243" s="1" t="s">
        <v>8491</v>
      </c>
      <c r="L243" s="1">
        <v>-2.0</v>
      </c>
      <c r="M243" s="1">
        <v>65.9691</v>
      </c>
      <c r="N243" s="1">
        <v>157.42858333333334</v>
      </c>
      <c r="O243" s="1" t="s">
        <v>24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1" t="s">
        <v>15</v>
      </c>
      <c r="B244" s="1" t="s">
        <v>16</v>
      </c>
      <c r="C244" s="1">
        <v>257.0</v>
      </c>
      <c r="D244" s="1">
        <v>52.0</v>
      </c>
      <c r="E244" s="1" t="s">
        <v>7917</v>
      </c>
      <c r="F244" s="1" t="s">
        <v>18</v>
      </c>
      <c r="G244" s="1" t="s">
        <v>19</v>
      </c>
      <c r="H244" s="1" t="s">
        <v>8492</v>
      </c>
      <c r="I244" s="1" t="s">
        <v>8493</v>
      </c>
      <c r="J244" s="1" t="s">
        <v>8494</v>
      </c>
      <c r="K244" s="1" t="s">
        <v>8495</v>
      </c>
      <c r="L244" s="1">
        <v>-9.0</v>
      </c>
      <c r="M244" s="1">
        <v>0.005816666666666667</v>
      </c>
      <c r="N244" s="1">
        <v>8.0498</v>
      </c>
      <c r="O244" s="1" t="s">
        <v>24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" t="s">
        <v>25</v>
      </c>
      <c r="B245" s="1" t="s">
        <v>16</v>
      </c>
      <c r="C245" s="1">
        <v>264.0</v>
      </c>
      <c r="D245" s="1">
        <v>0.0</v>
      </c>
      <c r="E245" s="2"/>
      <c r="F245" s="1" t="s">
        <v>27</v>
      </c>
      <c r="G245" s="1" t="s">
        <v>19</v>
      </c>
      <c r="H245" s="1" t="s">
        <v>8496</v>
      </c>
      <c r="I245" s="1" t="s">
        <v>8497</v>
      </c>
      <c r="J245" s="1" t="s">
        <v>8497</v>
      </c>
      <c r="K245" s="2"/>
      <c r="L245" s="1">
        <v>-7.0</v>
      </c>
      <c r="M245" s="1"/>
      <c r="N245" s="1">
        <v>7.175016666666667</v>
      </c>
      <c r="O245" s="1" t="s">
        <v>7892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1" t="s">
        <v>44</v>
      </c>
      <c r="B246" s="1" t="s">
        <v>16</v>
      </c>
      <c r="C246" s="1">
        <v>364.0</v>
      </c>
      <c r="D246" s="1">
        <v>0.0</v>
      </c>
      <c r="E246" s="1" t="s">
        <v>45</v>
      </c>
      <c r="F246" s="1" t="s">
        <v>27</v>
      </c>
      <c r="G246" s="1" t="s">
        <v>19</v>
      </c>
      <c r="H246" s="1" t="s">
        <v>8498</v>
      </c>
      <c r="I246" s="1" t="s">
        <v>8499</v>
      </c>
      <c r="J246" s="1" t="s">
        <v>8499</v>
      </c>
      <c r="K246" s="2"/>
      <c r="L246" s="1">
        <v>-7.0</v>
      </c>
      <c r="M246" s="1"/>
      <c r="N246" s="1">
        <v>7.537966666666667</v>
      </c>
      <c r="O246" s="1" t="s">
        <v>7892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1" t="s">
        <v>38</v>
      </c>
      <c r="B247" s="1" t="s">
        <v>16</v>
      </c>
      <c r="C247" s="3">
        <v>304.0</v>
      </c>
      <c r="D247" s="1">
        <v>0.0</v>
      </c>
      <c r="E247" s="2"/>
      <c r="F247" s="1" t="s">
        <v>39</v>
      </c>
      <c r="G247" s="1" t="s">
        <v>35</v>
      </c>
      <c r="H247" s="1" t="s">
        <v>8500</v>
      </c>
      <c r="I247" s="1" t="s">
        <v>8501</v>
      </c>
      <c r="J247" s="1" t="s">
        <v>8501</v>
      </c>
      <c r="K247" s="2"/>
      <c r="L247" s="1">
        <v>-4.0</v>
      </c>
      <c r="M247" s="1"/>
      <c r="N247" s="1">
        <v>1.7094166666666666</v>
      </c>
      <c r="O247" s="1" t="s">
        <v>43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" t="s">
        <v>15</v>
      </c>
      <c r="B248" s="1" t="s">
        <v>16</v>
      </c>
      <c r="C248" s="1">
        <v>378.0</v>
      </c>
      <c r="D248" s="1">
        <v>0.0</v>
      </c>
      <c r="E248" s="1" t="s">
        <v>7917</v>
      </c>
      <c r="F248" s="1" t="s">
        <v>18</v>
      </c>
      <c r="G248" s="1" t="s">
        <v>19</v>
      </c>
      <c r="H248" s="1" t="s">
        <v>8502</v>
      </c>
      <c r="I248" s="1" t="s">
        <v>8503</v>
      </c>
      <c r="J248" s="1" t="s">
        <v>8504</v>
      </c>
      <c r="K248" s="1" t="s">
        <v>8505</v>
      </c>
      <c r="L248" s="1">
        <v>-3.0</v>
      </c>
      <c r="M248" s="1">
        <v>0.00445</v>
      </c>
      <c r="N248" s="1">
        <v>8.6811</v>
      </c>
      <c r="O248" s="1" t="s">
        <v>24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1" t="s">
        <v>25</v>
      </c>
      <c r="B249" s="1" t="s">
        <v>16</v>
      </c>
      <c r="C249" s="1">
        <v>658.0</v>
      </c>
      <c r="D249" s="1">
        <v>0.0</v>
      </c>
      <c r="E249" s="2"/>
      <c r="F249" s="1" t="s">
        <v>27</v>
      </c>
      <c r="G249" s="1" t="s">
        <v>19</v>
      </c>
      <c r="H249" s="1" t="s">
        <v>8506</v>
      </c>
      <c r="I249" s="1" t="s">
        <v>8507</v>
      </c>
      <c r="J249" s="1" t="s">
        <v>8507</v>
      </c>
      <c r="K249" s="2"/>
      <c r="L249" s="1">
        <v>-8.0</v>
      </c>
      <c r="M249" s="1"/>
      <c r="N249" s="1">
        <v>11.487083333333333</v>
      </c>
      <c r="O249" s="1" t="s">
        <v>7892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" t="s">
        <v>15</v>
      </c>
      <c r="B250" s="1" t="s">
        <v>16</v>
      </c>
      <c r="C250" s="3">
        <v>625.0</v>
      </c>
      <c r="D250" s="1">
        <v>0.0</v>
      </c>
      <c r="E250" s="1" t="s">
        <v>7917</v>
      </c>
      <c r="F250" s="1" t="s">
        <v>18</v>
      </c>
      <c r="G250" s="1" t="s">
        <v>35</v>
      </c>
      <c r="H250" s="1" t="s">
        <v>8508</v>
      </c>
      <c r="I250" s="1" t="s">
        <v>8509</v>
      </c>
      <c r="J250" s="1" t="s">
        <v>8510</v>
      </c>
      <c r="K250" s="1" t="s">
        <v>8511</v>
      </c>
      <c r="L250" s="1">
        <v>7.0</v>
      </c>
      <c r="M250" s="1">
        <v>0.0057666666666666665</v>
      </c>
      <c r="N250" s="1">
        <v>10.26015</v>
      </c>
      <c r="O250" s="1" t="s">
        <v>24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1" t="s">
        <v>15</v>
      </c>
      <c r="B251" s="1" t="s">
        <v>16</v>
      </c>
      <c r="C251" s="1">
        <v>199.0</v>
      </c>
      <c r="D251" s="1">
        <v>50.0</v>
      </c>
      <c r="E251" s="2"/>
      <c r="F251" s="1" t="s">
        <v>39</v>
      </c>
      <c r="G251" s="1" t="s">
        <v>52</v>
      </c>
      <c r="H251" s="1" t="s">
        <v>8512</v>
      </c>
      <c r="I251" s="1" t="s">
        <v>8513</v>
      </c>
      <c r="J251" s="1" t="s">
        <v>8513</v>
      </c>
      <c r="K251" s="2"/>
      <c r="L251" s="1">
        <v>-7.0</v>
      </c>
      <c r="M251" s="1"/>
      <c r="N251" s="1">
        <v>20.13785</v>
      </c>
      <c r="O251" s="1" t="s">
        <v>24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" t="s">
        <v>15</v>
      </c>
      <c r="B252" s="1" t="s">
        <v>16</v>
      </c>
      <c r="C252" s="1">
        <v>348.0</v>
      </c>
      <c r="D252" s="1">
        <v>0.0</v>
      </c>
      <c r="E252" s="1" t="s">
        <v>45</v>
      </c>
      <c r="F252" s="1" t="s">
        <v>18</v>
      </c>
      <c r="G252" s="1" t="s">
        <v>19</v>
      </c>
      <c r="H252" s="1" t="s">
        <v>8514</v>
      </c>
      <c r="I252" s="1" t="s">
        <v>8515</v>
      </c>
      <c r="J252" s="1" t="s">
        <v>8516</v>
      </c>
      <c r="K252" s="1" t="s">
        <v>8517</v>
      </c>
      <c r="L252" s="1">
        <v>-23.0</v>
      </c>
      <c r="M252" s="1">
        <v>0.9171833333333334</v>
      </c>
      <c r="N252" s="1">
        <v>12.702116666666667</v>
      </c>
      <c r="O252" s="1" t="s">
        <v>24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" t="s">
        <v>44</v>
      </c>
      <c r="B253" s="1" t="s">
        <v>16</v>
      </c>
      <c r="C253" s="1">
        <v>299.0</v>
      </c>
      <c r="D253" s="1">
        <v>0.0</v>
      </c>
      <c r="E253" s="1" t="s">
        <v>45</v>
      </c>
      <c r="F253" s="1" t="s">
        <v>27</v>
      </c>
      <c r="G253" s="1" t="s">
        <v>19</v>
      </c>
      <c r="H253" s="1" t="s">
        <v>8518</v>
      </c>
      <c r="I253" s="1" t="s">
        <v>8519</v>
      </c>
      <c r="J253" s="1" t="s">
        <v>8519</v>
      </c>
      <c r="K253" s="2"/>
      <c r="L253" s="1">
        <v>-8.0</v>
      </c>
      <c r="M253" s="1"/>
      <c r="N253" s="1">
        <v>6.795216666666667</v>
      </c>
      <c r="O253" s="1" t="s">
        <v>7892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1" t="s">
        <v>25</v>
      </c>
      <c r="B254" s="1" t="s">
        <v>867</v>
      </c>
      <c r="C254" s="1">
        <v>642.0</v>
      </c>
      <c r="D254" s="1">
        <v>0.0</v>
      </c>
      <c r="E254" s="2"/>
      <c r="F254" s="1" t="s">
        <v>27</v>
      </c>
      <c r="G254" s="1" t="s">
        <v>19</v>
      </c>
      <c r="H254" s="1" t="s">
        <v>8520</v>
      </c>
      <c r="I254" s="1" t="s">
        <v>8521</v>
      </c>
      <c r="J254" s="1" t="s">
        <v>8521</v>
      </c>
      <c r="K254" s="2"/>
      <c r="L254" s="1">
        <v>-5.0</v>
      </c>
      <c r="M254" s="1"/>
      <c r="N254" s="1">
        <v>14.859933333333334</v>
      </c>
      <c r="O254" s="1" t="s">
        <v>7892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1" t="s">
        <v>15</v>
      </c>
      <c r="B255" s="1" t="s">
        <v>16</v>
      </c>
      <c r="C255" s="1">
        <v>306.0</v>
      </c>
      <c r="D255" s="1">
        <v>0.0</v>
      </c>
      <c r="E255" s="1" t="s">
        <v>7917</v>
      </c>
      <c r="F255" s="1" t="s">
        <v>18</v>
      </c>
      <c r="G255" s="1" t="s">
        <v>19</v>
      </c>
      <c r="H255" s="1" t="s">
        <v>8522</v>
      </c>
      <c r="I255" s="1" t="s">
        <v>8523</v>
      </c>
      <c r="J255" s="1" t="s">
        <v>8524</v>
      </c>
      <c r="K255" s="1" t="s">
        <v>8525</v>
      </c>
      <c r="L255" s="1">
        <v>-12.0</v>
      </c>
      <c r="M255" s="1">
        <v>0.004816666666666667</v>
      </c>
      <c r="N255" s="1">
        <v>8.6645</v>
      </c>
      <c r="O255" s="1" t="s">
        <v>24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1" t="s">
        <v>44</v>
      </c>
      <c r="B256" s="1" t="s">
        <v>16</v>
      </c>
      <c r="C256" s="1">
        <v>573.0</v>
      </c>
      <c r="D256" s="1">
        <v>0.0</v>
      </c>
      <c r="E256" s="1" t="s">
        <v>45</v>
      </c>
      <c r="F256" s="1" t="s">
        <v>27</v>
      </c>
      <c r="G256" s="1" t="s">
        <v>19</v>
      </c>
      <c r="H256" s="1" t="s">
        <v>8526</v>
      </c>
      <c r="I256" s="1" t="s">
        <v>8527</v>
      </c>
      <c r="J256" s="1" t="s">
        <v>8527</v>
      </c>
      <c r="K256" s="2"/>
      <c r="L256" s="1">
        <v>-10.0</v>
      </c>
      <c r="M256" s="1"/>
      <c r="N256" s="1">
        <v>9.978516666666666</v>
      </c>
      <c r="O256" s="1" t="s">
        <v>7892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1" t="s">
        <v>38</v>
      </c>
      <c r="B257" s="1" t="s">
        <v>16</v>
      </c>
      <c r="C257" s="1">
        <v>249.0</v>
      </c>
      <c r="D257" s="1">
        <v>0.0</v>
      </c>
      <c r="E257" s="2"/>
      <c r="F257" s="1" t="s">
        <v>39</v>
      </c>
      <c r="G257" s="1" t="s">
        <v>35</v>
      </c>
      <c r="H257" s="1" t="s">
        <v>8528</v>
      </c>
      <c r="I257" s="1" t="s">
        <v>8529</v>
      </c>
      <c r="J257" s="1" t="s">
        <v>872</v>
      </c>
      <c r="K257" s="2"/>
      <c r="L257" s="1">
        <v>255.0</v>
      </c>
      <c r="M257" s="1"/>
      <c r="N257" s="1">
        <v>4.38525</v>
      </c>
      <c r="O257" s="1" t="s">
        <v>43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1" t="s">
        <v>15</v>
      </c>
      <c r="B258" s="1" t="s">
        <v>16</v>
      </c>
      <c r="C258" s="1">
        <v>678.0</v>
      </c>
      <c r="D258" s="1">
        <v>0.0</v>
      </c>
      <c r="E258" s="1" t="s">
        <v>7917</v>
      </c>
      <c r="F258" s="1" t="s">
        <v>18</v>
      </c>
      <c r="G258" s="1" t="s">
        <v>35</v>
      </c>
      <c r="H258" s="1" t="s">
        <v>8530</v>
      </c>
      <c r="I258" s="1" t="s">
        <v>8531</v>
      </c>
      <c r="J258" s="1" t="s">
        <v>8532</v>
      </c>
      <c r="K258" s="1" t="s">
        <v>8533</v>
      </c>
      <c r="L258" s="1">
        <v>-32.0</v>
      </c>
      <c r="M258" s="1">
        <v>0.0054666666666666665</v>
      </c>
      <c r="N258" s="1">
        <v>10.153316666666667</v>
      </c>
      <c r="O258" s="1" t="s">
        <v>24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1" t="s">
        <v>25</v>
      </c>
      <c r="B259" s="1" t="s">
        <v>26</v>
      </c>
      <c r="C259" s="1">
        <v>598.0</v>
      </c>
      <c r="D259" s="1">
        <v>0.0</v>
      </c>
      <c r="E259" s="2"/>
      <c r="F259" s="1" t="s">
        <v>27</v>
      </c>
      <c r="G259" s="1" t="s">
        <v>19</v>
      </c>
      <c r="H259" s="1" t="s">
        <v>8534</v>
      </c>
      <c r="I259" s="1" t="s">
        <v>8535</v>
      </c>
      <c r="J259" s="1" t="s">
        <v>8535</v>
      </c>
      <c r="K259" s="2"/>
      <c r="L259" s="1">
        <v>-13.0</v>
      </c>
      <c r="M259" s="1"/>
      <c r="N259" s="1">
        <v>7.012816666666667</v>
      </c>
      <c r="O259" s="1" t="s">
        <v>7892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" t="s">
        <v>44</v>
      </c>
      <c r="B260" s="1" t="s">
        <v>16</v>
      </c>
      <c r="C260" s="1">
        <v>658.0</v>
      </c>
      <c r="D260" s="1">
        <v>0.0</v>
      </c>
      <c r="E260" s="1" t="s">
        <v>45</v>
      </c>
      <c r="F260" s="1" t="s">
        <v>27</v>
      </c>
      <c r="G260" s="1" t="s">
        <v>19</v>
      </c>
      <c r="H260" s="1" t="s">
        <v>8536</v>
      </c>
      <c r="I260" s="1" t="s">
        <v>8537</v>
      </c>
      <c r="J260" s="1" t="s">
        <v>8537</v>
      </c>
      <c r="K260" s="2"/>
      <c r="L260" s="1">
        <v>-9.0</v>
      </c>
      <c r="M260" s="1"/>
      <c r="N260" s="1">
        <v>10.793583333333334</v>
      </c>
      <c r="O260" s="1" t="s">
        <v>7892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" t="s">
        <v>25</v>
      </c>
      <c r="B261" s="1" t="s">
        <v>26</v>
      </c>
      <c r="C261" s="1">
        <v>329.0</v>
      </c>
      <c r="D261" s="1">
        <v>0.0</v>
      </c>
      <c r="E261" s="2"/>
      <c r="F261" s="1" t="s">
        <v>27</v>
      </c>
      <c r="G261" s="1" t="s">
        <v>19</v>
      </c>
      <c r="H261" s="1" t="s">
        <v>8538</v>
      </c>
      <c r="I261" s="1" t="s">
        <v>8539</v>
      </c>
      <c r="J261" s="1" t="s">
        <v>8539</v>
      </c>
      <c r="K261" s="2"/>
      <c r="L261" s="1">
        <v>-5.0</v>
      </c>
      <c r="M261" s="1"/>
      <c r="N261" s="1">
        <v>9.330316666666667</v>
      </c>
      <c r="O261" s="1" t="s">
        <v>7892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1" t="s">
        <v>15</v>
      </c>
      <c r="B262" s="1" t="s">
        <v>16</v>
      </c>
      <c r="C262" s="1">
        <v>309.0</v>
      </c>
      <c r="D262" s="1">
        <v>0.0</v>
      </c>
      <c r="E262" s="1" t="s">
        <v>7917</v>
      </c>
      <c r="F262" s="1" t="s">
        <v>18</v>
      </c>
      <c r="G262" s="1" t="s">
        <v>35</v>
      </c>
      <c r="H262" s="1" t="s">
        <v>8540</v>
      </c>
      <c r="I262" s="1" t="s">
        <v>8541</v>
      </c>
      <c r="J262" s="1" t="s">
        <v>8542</v>
      </c>
      <c r="K262" s="1" t="s">
        <v>8543</v>
      </c>
      <c r="L262" s="1">
        <v>-6.0</v>
      </c>
      <c r="M262" s="1">
        <v>0.005666666666666667</v>
      </c>
      <c r="N262" s="1">
        <v>8.318733333333334</v>
      </c>
      <c r="O262" s="1" t="s">
        <v>24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1" t="s">
        <v>44</v>
      </c>
      <c r="B263" s="1" t="s">
        <v>16</v>
      </c>
      <c r="C263" s="1">
        <v>329.0</v>
      </c>
      <c r="D263" s="1">
        <v>0.0</v>
      </c>
      <c r="E263" s="1" t="s">
        <v>45</v>
      </c>
      <c r="F263" s="1" t="s">
        <v>27</v>
      </c>
      <c r="G263" s="1" t="s">
        <v>19</v>
      </c>
      <c r="H263" s="1" t="s">
        <v>8544</v>
      </c>
      <c r="I263" s="1" t="s">
        <v>8545</v>
      </c>
      <c r="J263" s="1" t="s">
        <v>8545</v>
      </c>
      <c r="K263" s="2"/>
      <c r="L263" s="1">
        <v>-4.0</v>
      </c>
      <c r="M263" s="1"/>
      <c r="N263" s="1">
        <v>10.870666666666667</v>
      </c>
      <c r="O263" s="1" t="s">
        <v>7892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" t="s">
        <v>55</v>
      </c>
      <c r="B264" s="1" t="s">
        <v>26</v>
      </c>
      <c r="C264" s="1">
        <v>443.0</v>
      </c>
      <c r="D264" s="1">
        <v>0.0</v>
      </c>
      <c r="E264" s="1" t="s">
        <v>8227</v>
      </c>
      <c r="F264" s="1" t="s">
        <v>27</v>
      </c>
      <c r="G264" s="1" t="s">
        <v>19</v>
      </c>
      <c r="H264" s="1" t="s">
        <v>8546</v>
      </c>
      <c r="I264" s="1" t="s">
        <v>8547</v>
      </c>
      <c r="J264" s="1" t="s">
        <v>8547</v>
      </c>
      <c r="K264" s="2"/>
      <c r="L264" s="1">
        <v>-2.0</v>
      </c>
      <c r="M264" s="1"/>
      <c r="N264" s="1">
        <v>12.894283333333334</v>
      </c>
      <c r="O264" s="1" t="s">
        <v>7892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1" t="s">
        <v>15</v>
      </c>
      <c r="B265" s="1" t="s">
        <v>16</v>
      </c>
      <c r="C265" s="1">
        <v>253.0</v>
      </c>
      <c r="D265" s="1">
        <v>73.0</v>
      </c>
      <c r="E265" s="2"/>
      <c r="F265" s="1" t="s">
        <v>39</v>
      </c>
      <c r="G265" s="1" t="s">
        <v>52</v>
      </c>
      <c r="H265" s="1" t="s">
        <v>8548</v>
      </c>
      <c r="I265" s="1" t="s">
        <v>8549</v>
      </c>
      <c r="J265" s="1" t="s">
        <v>872</v>
      </c>
      <c r="K265" s="2"/>
      <c r="L265" s="1">
        <v>297.0</v>
      </c>
      <c r="M265" s="1"/>
      <c r="N265" s="1">
        <v>5.356633333333333</v>
      </c>
      <c r="O265" s="1" t="s">
        <v>24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1" t="s">
        <v>55</v>
      </c>
      <c r="B266" s="1" t="s">
        <v>16</v>
      </c>
      <c r="C266" s="1">
        <v>329.0</v>
      </c>
      <c r="D266" s="1">
        <v>0.0</v>
      </c>
      <c r="E266" s="2"/>
      <c r="F266" s="1" t="s">
        <v>39</v>
      </c>
      <c r="G266" s="1" t="s">
        <v>19</v>
      </c>
      <c r="H266" s="1" t="s">
        <v>8550</v>
      </c>
      <c r="I266" s="1" t="s">
        <v>8551</v>
      </c>
      <c r="J266" s="1" t="s">
        <v>872</v>
      </c>
      <c r="K266" s="2"/>
      <c r="L266" s="1">
        <v>316.0</v>
      </c>
      <c r="M266" s="1"/>
      <c r="N266" s="1">
        <v>18.742266666666666</v>
      </c>
      <c r="O266" s="1" t="s">
        <v>7892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" t="s">
        <v>15</v>
      </c>
      <c r="B267" s="1" t="s">
        <v>16</v>
      </c>
      <c r="C267" s="1">
        <v>307.0</v>
      </c>
      <c r="D267" s="1">
        <v>0.0</v>
      </c>
      <c r="E267" s="1" t="s">
        <v>7917</v>
      </c>
      <c r="F267" s="1" t="s">
        <v>18</v>
      </c>
      <c r="G267" s="1" t="s">
        <v>19</v>
      </c>
      <c r="H267" s="1" t="s">
        <v>8552</v>
      </c>
      <c r="I267" s="1" t="s">
        <v>8553</v>
      </c>
      <c r="J267" s="1" t="s">
        <v>8554</v>
      </c>
      <c r="K267" s="1" t="s">
        <v>8555</v>
      </c>
      <c r="L267" s="1">
        <v>-10.0</v>
      </c>
      <c r="M267" s="1">
        <v>0.009116666666666667</v>
      </c>
      <c r="N267" s="1">
        <v>7.73465</v>
      </c>
      <c r="O267" s="1" t="s">
        <v>24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" t="s">
        <v>44</v>
      </c>
      <c r="B268" s="1" t="s">
        <v>16</v>
      </c>
      <c r="C268" s="1">
        <v>264.0</v>
      </c>
      <c r="D268" s="1">
        <v>0.0</v>
      </c>
      <c r="E268" s="1" t="s">
        <v>45</v>
      </c>
      <c r="F268" s="1" t="s">
        <v>27</v>
      </c>
      <c r="G268" s="1" t="s">
        <v>19</v>
      </c>
      <c r="H268" s="1" t="s">
        <v>8556</v>
      </c>
      <c r="I268" s="1" t="s">
        <v>8557</v>
      </c>
      <c r="J268" s="1" t="s">
        <v>8557</v>
      </c>
      <c r="K268" s="2"/>
      <c r="L268" s="1">
        <v>-2.0</v>
      </c>
      <c r="M268" s="1"/>
      <c r="N268" s="1">
        <v>12.851133333333333</v>
      </c>
      <c r="O268" s="1" t="s">
        <v>7892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" t="s">
        <v>25</v>
      </c>
      <c r="B269" s="1" t="s">
        <v>26</v>
      </c>
      <c r="C269" s="1">
        <v>593.0</v>
      </c>
      <c r="D269" s="1">
        <v>0.0</v>
      </c>
      <c r="E269" s="2"/>
      <c r="F269" s="1" t="s">
        <v>27</v>
      </c>
      <c r="G269" s="1" t="s">
        <v>19</v>
      </c>
      <c r="H269" s="1" t="s">
        <v>8558</v>
      </c>
      <c r="I269" s="1" t="s">
        <v>8559</v>
      </c>
      <c r="J269" s="1" t="s">
        <v>8559</v>
      </c>
      <c r="K269" s="2"/>
      <c r="L269" s="1">
        <v>3.0</v>
      </c>
      <c r="M269" s="1"/>
      <c r="N269" s="1">
        <v>23.559783333333332</v>
      </c>
      <c r="O269" s="1" t="s">
        <v>7892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1" t="s">
        <v>15</v>
      </c>
      <c r="B270" s="1" t="s">
        <v>16</v>
      </c>
      <c r="C270" s="1">
        <v>247.0</v>
      </c>
      <c r="D270" s="1">
        <v>62.0</v>
      </c>
      <c r="E270" s="2"/>
      <c r="F270" s="1" t="s">
        <v>39</v>
      </c>
      <c r="G270" s="1" t="s">
        <v>52</v>
      </c>
      <c r="H270" s="1" t="s">
        <v>8560</v>
      </c>
      <c r="I270" s="1" t="s">
        <v>8561</v>
      </c>
      <c r="J270" s="1" t="s">
        <v>872</v>
      </c>
      <c r="K270" s="2"/>
      <c r="L270" s="1">
        <v>339.0</v>
      </c>
      <c r="M270" s="1"/>
      <c r="N270" s="1">
        <v>3.6479833333333334</v>
      </c>
      <c r="O270" s="1" t="s">
        <v>24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1" t="s">
        <v>44</v>
      </c>
      <c r="B271" s="1" t="s">
        <v>16</v>
      </c>
      <c r="C271" s="1">
        <v>329.0</v>
      </c>
      <c r="D271" s="1">
        <v>0.0</v>
      </c>
      <c r="E271" s="1" t="s">
        <v>45</v>
      </c>
      <c r="F271" s="1" t="s">
        <v>27</v>
      </c>
      <c r="G271" s="1" t="s">
        <v>19</v>
      </c>
      <c r="H271" s="1" t="s">
        <v>8562</v>
      </c>
      <c r="I271" s="1" t="s">
        <v>8563</v>
      </c>
      <c r="J271" s="1" t="s">
        <v>8563</v>
      </c>
      <c r="K271" s="2"/>
      <c r="L271" s="1">
        <v>-7.0</v>
      </c>
      <c r="M271" s="1"/>
      <c r="N271" s="1">
        <v>7.456133333333334</v>
      </c>
      <c r="O271" s="1" t="s">
        <v>7892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1" t="s">
        <v>25</v>
      </c>
      <c r="B272" s="1" t="s">
        <v>26</v>
      </c>
      <c r="C272" s="3">
        <v>434.0</v>
      </c>
      <c r="D272" s="1">
        <v>0.0</v>
      </c>
      <c r="E272" s="2"/>
      <c r="F272" s="1" t="s">
        <v>27</v>
      </c>
      <c r="G272" s="1" t="s">
        <v>19</v>
      </c>
      <c r="H272" s="1" t="s">
        <v>8564</v>
      </c>
      <c r="I272" s="1" t="s">
        <v>8565</v>
      </c>
      <c r="J272" s="1" t="s">
        <v>8565</v>
      </c>
      <c r="K272" s="2"/>
      <c r="L272" s="1">
        <v>-6.0</v>
      </c>
      <c r="M272" s="1"/>
      <c r="N272" s="1">
        <v>8.873283333333333</v>
      </c>
      <c r="O272" s="1" t="s">
        <v>7892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1" t="s">
        <v>44</v>
      </c>
      <c r="B273" s="1" t="s">
        <v>16</v>
      </c>
      <c r="C273" s="3">
        <v>364.0</v>
      </c>
      <c r="D273" s="1">
        <v>0.0</v>
      </c>
      <c r="E273" s="1" t="s">
        <v>45</v>
      </c>
      <c r="F273" s="1" t="s">
        <v>27</v>
      </c>
      <c r="G273" s="1" t="s">
        <v>19</v>
      </c>
      <c r="H273" s="1" t="s">
        <v>8566</v>
      </c>
      <c r="I273" s="1" t="s">
        <v>8567</v>
      </c>
      <c r="J273" s="1" t="s">
        <v>8567</v>
      </c>
      <c r="K273" s="2"/>
      <c r="L273" s="1">
        <v>-5.0</v>
      </c>
      <c r="M273" s="1"/>
      <c r="N273" s="1">
        <v>9.483833333333333</v>
      </c>
      <c r="O273" s="1" t="s">
        <v>7892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1" t="s">
        <v>44</v>
      </c>
      <c r="B274" s="1" t="s">
        <v>16</v>
      </c>
      <c r="C274" s="1">
        <v>329.0</v>
      </c>
      <c r="D274" s="1">
        <v>0.0</v>
      </c>
      <c r="E274" s="1" t="s">
        <v>45</v>
      </c>
      <c r="F274" s="1" t="s">
        <v>27</v>
      </c>
      <c r="G274" s="1" t="s">
        <v>19</v>
      </c>
      <c r="H274" s="1" t="s">
        <v>8568</v>
      </c>
      <c r="I274" s="1" t="s">
        <v>8569</v>
      </c>
      <c r="J274" s="1" t="s">
        <v>8569</v>
      </c>
      <c r="K274" s="2"/>
      <c r="L274" s="1">
        <v>-4.0</v>
      </c>
      <c r="M274" s="1"/>
      <c r="N274" s="1">
        <v>10.905483333333333</v>
      </c>
      <c r="O274" s="1" t="s">
        <v>7892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1" t="s">
        <v>38</v>
      </c>
      <c r="B275" s="1" t="s">
        <v>16</v>
      </c>
      <c r="C275" s="1">
        <v>214.0</v>
      </c>
      <c r="D275" s="1">
        <v>0.0</v>
      </c>
      <c r="E275" s="2"/>
      <c r="F275" s="1" t="s">
        <v>39</v>
      </c>
      <c r="G275" s="1" t="s">
        <v>35</v>
      </c>
      <c r="H275" s="1" t="s">
        <v>8570</v>
      </c>
      <c r="I275" s="1" t="s">
        <v>8571</v>
      </c>
      <c r="J275" s="1" t="s">
        <v>872</v>
      </c>
      <c r="K275" s="2"/>
      <c r="L275" s="1">
        <v>386.0</v>
      </c>
      <c r="M275" s="1"/>
      <c r="N275" s="1">
        <v>6.3312333333333335</v>
      </c>
      <c r="O275" s="1" t="s">
        <v>43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1" t="s">
        <v>44</v>
      </c>
      <c r="B276" s="1" t="s">
        <v>16</v>
      </c>
      <c r="C276" s="1">
        <v>299.0</v>
      </c>
      <c r="D276" s="1">
        <v>0.0</v>
      </c>
      <c r="E276" s="1" t="s">
        <v>45</v>
      </c>
      <c r="F276" s="1" t="s">
        <v>27</v>
      </c>
      <c r="G276" s="1" t="s">
        <v>19</v>
      </c>
      <c r="H276" s="1" t="s">
        <v>8572</v>
      </c>
      <c r="I276" s="1" t="s">
        <v>8573</v>
      </c>
      <c r="J276" s="1" t="s">
        <v>8573</v>
      </c>
      <c r="K276" s="2"/>
      <c r="L276" s="1">
        <v>0.0</v>
      </c>
      <c r="M276" s="1"/>
      <c r="N276" s="1">
        <v>14.76915</v>
      </c>
      <c r="O276" s="1" t="s">
        <v>7892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1" t="s">
        <v>44</v>
      </c>
      <c r="B277" s="1" t="s">
        <v>16</v>
      </c>
      <c r="C277" s="1">
        <v>264.0</v>
      </c>
      <c r="D277" s="1">
        <v>0.0</v>
      </c>
      <c r="E277" s="1" t="s">
        <v>45</v>
      </c>
      <c r="F277" s="1" t="s">
        <v>27</v>
      </c>
      <c r="G277" s="1" t="s">
        <v>19</v>
      </c>
      <c r="H277" s="1" t="s">
        <v>8574</v>
      </c>
      <c r="I277" s="1" t="s">
        <v>8575</v>
      </c>
      <c r="J277" s="1" t="s">
        <v>8575</v>
      </c>
      <c r="K277" s="2"/>
      <c r="L277" s="1">
        <v>-5.0</v>
      </c>
      <c r="M277" s="1"/>
      <c r="N277" s="1">
        <v>9.891316666666667</v>
      </c>
      <c r="O277" s="1" t="s">
        <v>7892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1" t="s">
        <v>44</v>
      </c>
      <c r="B278" s="1" t="s">
        <v>16</v>
      </c>
      <c r="C278" s="1">
        <v>274.0</v>
      </c>
      <c r="D278" s="1">
        <v>0.0</v>
      </c>
      <c r="E278" s="1" t="s">
        <v>45</v>
      </c>
      <c r="F278" s="1" t="s">
        <v>27</v>
      </c>
      <c r="G278" s="1" t="s">
        <v>19</v>
      </c>
      <c r="H278" s="1" t="s">
        <v>8576</v>
      </c>
      <c r="I278" s="1" t="s">
        <v>8577</v>
      </c>
      <c r="J278" s="1" t="s">
        <v>8577</v>
      </c>
      <c r="K278" s="2"/>
      <c r="L278" s="1">
        <v>-4.0</v>
      </c>
      <c r="M278" s="1"/>
      <c r="N278" s="1">
        <v>10.001266666666666</v>
      </c>
      <c r="O278" s="1" t="s">
        <v>7892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1" t="s">
        <v>55</v>
      </c>
      <c r="B279" s="1" t="s">
        <v>26</v>
      </c>
      <c r="C279" s="3">
        <v>588.0</v>
      </c>
      <c r="D279" s="1">
        <v>0.0</v>
      </c>
      <c r="E279" s="1" t="s">
        <v>8578</v>
      </c>
      <c r="F279" s="1" t="s">
        <v>27</v>
      </c>
      <c r="G279" s="1" t="s">
        <v>19</v>
      </c>
      <c r="H279" s="1" t="s">
        <v>8579</v>
      </c>
      <c r="I279" s="1" t="s">
        <v>8580</v>
      </c>
      <c r="J279" s="1" t="s">
        <v>8580</v>
      </c>
      <c r="K279" s="2"/>
      <c r="L279" s="1">
        <v>-2.0</v>
      </c>
      <c r="M279" s="1"/>
      <c r="N279" s="1">
        <v>17.409033333333333</v>
      </c>
      <c r="O279" s="1" t="s">
        <v>7892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" t="s">
        <v>55</v>
      </c>
      <c r="B280" s="1" t="s">
        <v>26</v>
      </c>
      <c r="C280" s="3">
        <v>443.0</v>
      </c>
      <c r="D280" s="1">
        <v>0.0</v>
      </c>
      <c r="E280" s="1" t="s">
        <v>8581</v>
      </c>
      <c r="F280" s="1" t="s">
        <v>27</v>
      </c>
      <c r="G280" s="1" t="s">
        <v>19</v>
      </c>
      <c r="H280" s="1" t="s">
        <v>8582</v>
      </c>
      <c r="I280" s="1" t="s">
        <v>8583</v>
      </c>
      <c r="J280" s="1" t="s">
        <v>8583</v>
      </c>
      <c r="K280" s="2"/>
      <c r="L280" s="1">
        <v>0.0</v>
      </c>
      <c r="M280" s="1"/>
      <c r="N280" s="1">
        <v>15.043233333333333</v>
      </c>
      <c r="O280" s="1" t="s">
        <v>7892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1" t="s">
        <v>44</v>
      </c>
      <c r="B281" s="1" t="s">
        <v>16</v>
      </c>
      <c r="C281" s="1">
        <v>433.0</v>
      </c>
      <c r="D281" s="1">
        <v>0.0</v>
      </c>
      <c r="E281" s="1" t="s">
        <v>45</v>
      </c>
      <c r="F281" s="1" t="s">
        <v>27</v>
      </c>
      <c r="G281" s="1" t="s">
        <v>19</v>
      </c>
      <c r="H281" s="1" t="s">
        <v>8584</v>
      </c>
      <c r="I281" s="1" t="s">
        <v>8585</v>
      </c>
      <c r="J281" s="1" t="s">
        <v>8585</v>
      </c>
      <c r="K281" s="2"/>
      <c r="L281" s="1">
        <v>-6.0</v>
      </c>
      <c r="M281" s="1"/>
      <c r="N281" s="1">
        <v>8.32055</v>
      </c>
      <c r="O281" s="1" t="s">
        <v>7892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1" t="s">
        <v>25</v>
      </c>
      <c r="B282" s="1" t="s">
        <v>26</v>
      </c>
      <c r="C282" s="3">
        <v>329.0</v>
      </c>
      <c r="D282" s="1">
        <v>0.0</v>
      </c>
      <c r="E282" s="2"/>
      <c r="F282" s="1" t="s">
        <v>27</v>
      </c>
      <c r="G282" s="1" t="s">
        <v>35</v>
      </c>
      <c r="H282" s="1" t="s">
        <v>8586</v>
      </c>
      <c r="I282" s="1" t="s">
        <v>8587</v>
      </c>
      <c r="J282" s="1" t="s">
        <v>8587</v>
      </c>
      <c r="K282" s="2"/>
      <c r="L282" s="1">
        <v>-6.0</v>
      </c>
      <c r="M282" s="1"/>
      <c r="N282" s="1">
        <v>8.82285</v>
      </c>
      <c r="O282" s="1" t="s">
        <v>7892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" t="s">
        <v>44</v>
      </c>
      <c r="B283" s="1" t="s">
        <v>16</v>
      </c>
      <c r="C283" s="3">
        <v>329.0</v>
      </c>
      <c r="D283" s="1">
        <v>0.0</v>
      </c>
      <c r="E283" s="1" t="s">
        <v>45</v>
      </c>
      <c r="F283" s="1" t="s">
        <v>27</v>
      </c>
      <c r="G283" s="1" t="s">
        <v>19</v>
      </c>
      <c r="H283" s="1" t="s">
        <v>8588</v>
      </c>
      <c r="I283" s="1" t="s">
        <v>8589</v>
      </c>
      <c r="J283" s="1" t="s">
        <v>8589</v>
      </c>
      <c r="K283" s="2"/>
      <c r="L283" s="1">
        <v>-4.0</v>
      </c>
      <c r="M283" s="1"/>
      <c r="N283" s="1">
        <v>10.5803</v>
      </c>
      <c r="O283" s="1" t="s">
        <v>7892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1" t="s">
        <v>15</v>
      </c>
      <c r="B284" s="1" t="s">
        <v>16</v>
      </c>
      <c r="C284" s="1">
        <v>223.0</v>
      </c>
      <c r="D284" s="1">
        <v>56.0</v>
      </c>
      <c r="E284" s="2"/>
      <c r="F284" s="1" t="s">
        <v>39</v>
      </c>
      <c r="G284" s="1" t="s">
        <v>52</v>
      </c>
      <c r="H284" s="1" t="s">
        <v>8590</v>
      </c>
      <c r="I284" s="1" t="s">
        <v>8591</v>
      </c>
      <c r="J284" s="1" t="s">
        <v>872</v>
      </c>
      <c r="K284" s="2"/>
      <c r="L284" s="1">
        <v>391.0</v>
      </c>
      <c r="M284" s="1"/>
      <c r="N284" s="1">
        <v>12.430416666666666</v>
      </c>
      <c r="O284" s="1" t="s">
        <v>24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1" t="s">
        <v>25</v>
      </c>
      <c r="B285" s="1" t="s">
        <v>26</v>
      </c>
      <c r="C285" s="1">
        <v>539.0</v>
      </c>
      <c r="D285" s="1">
        <v>0.0</v>
      </c>
      <c r="E285" s="2"/>
      <c r="F285" s="1" t="s">
        <v>27</v>
      </c>
      <c r="G285" s="1" t="s">
        <v>19</v>
      </c>
      <c r="H285" s="1" t="s">
        <v>8592</v>
      </c>
      <c r="I285" s="1" t="s">
        <v>8593</v>
      </c>
      <c r="J285" s="1" t="s">
        <v>8593</v>
      </c>
      <c r="K285" s="2"/>
      <c r="L285" s="1">
        <v>-9.0</v>
      </c>
      <c r="M285" s="1"/>
      <c r="N285" s="1">
        <v>10.73045</v>
      </c>
      <c r="O285" s="1" t="s">
        <v>7892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1" t="s">
        <v>55</v>
      </c>
      <c r="B286" s="1" t="s">
        <v>26</v>
      </c>
      <c r="C286" s="1">
        <v>364.0</v>
      </c>
      <c r="D286" s="1">
        <v>0.0</v>
      </c>
      <c r="E286" s="1" t="s">
        <v>6425</v>
      </c>
      <c r="F286" s="1" t="s">
        <v>27</v>
      </c>
      <c r="G286" s="1" t="s">
        <v>19</v>
      </c>
      <c r="H286" s="1" t="s">
        <v>8594</v>
      </c>
      <c r="I286" s="1" t="s">
        <v>8595</v>
      </c>
      <c r="J286" s="1" t="s">
        <v>8595</v>
      </c>
      <c r="K286" s="2"/>
      <c r="L286" s="1">
        <v>-7.0</v>
      </c>
      <c r="M286" s="1"/>
      <c r="N286" s="1">
        <v>7.07805</v>
      </c>
      <c r="O286" s="1" t="s">
        <v>7892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1" t="s">
        <v>15</v>
      </c>
      <c r="B287" s="1" t="s">
        <v>16</v>
      </c>
      <c r="C287" s="1">
        <v>199.0</v>
      </c>
      <c r="D287" s="1">
        <v>50.0</v>
      </c>
      <c r="E287" s="2"/>
      <c r="F287" s="1" t="s">
        <v>39</v>
      </c>
      <c r="G287" s="1" t="s">
        <v>35</v>
      </c>
      <c r="H287" s="1" t="s">
        <v>8596</v>
      </c>
      <c r="I287" s="1" t="s">
        <v>8597</v>
      </c>
      <c r="J287" s="1" t="s">
        <v>872</v>
      </c>
      <c r="K287" s="2"/>
      <c r="L287" s="1">
        <v>397.0</v>
      </c>
      <c r="M287" s="1"/>
      <c r="N287" s="1">
        <v>7.868116666666666</v>
      </c>
      <c r="O287" s="1" t="s">
        <v>24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1" t="s">
        <v>25</v>
      </c>
      <c r="B288" s="1" t="s">
        <v>26</v>
      </c>
      <c r="C288" s="1">
        <v>393.0</v>
      </c>
      <c r="D288" s="1">
        <v>0.0</v>
      </c>
      <c r="E288" s="2"/>
      <c r="F288" s="1" t="s">
        <v>27</v>
      </c>
      <c r="G288" s="1" t="s">
        <v>19</v>
      </c>
      <c r="H288" s="1" t="s">
        <v>8598</v>
      </c>
      <c r="I288" s="1" t="s">
        <v>8599</v>
      </c>
      <c r="J288" s="1" t="s">
        <v>8599</v>
      </c>
      <c r="K288" s="2"/>
      <c r="L288" s="1">
        <v>-7.0</v>
      </c>
      <c r="M288" s="1"/>
      <c r="N288" s="1">
        <v>7.287716666666666</v>
      </c>
      <c r="O288" s="1" t="s">
        <v>7892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1" t="s">
        <v>55</v>
      </c>
      <c r="B289" s="1" t="s">
        <v>26</v>
      </c>
      <c r="C289" s="3">
        <v>722.0</v>
      </c>
      <c r="D289" s="1">
        <v>0.0</v>
      </c>
      <c r="E289" s="1" t="s">
        <v>8600</v>
      </c>
      <c r="F289" s="1" t="s">
        <v>27</v>
      </c>
      <c r="G289" s="1" t="s">
        <v>19</v>
      </c>
      <c r="H289" s="1" t="s">
        <v>8601</v>
      </c>
      <c r="I289" s="1" t="s">
        <v>8602</v>
      </c>
      <c r="J289" s="1" t="s">
        <v>8602</v>
      </c>
      <c r="K289" s="2"/>
      <c r="L289" s="1">
        <v>-7.0</v>
      </c>
      <c r="M289" s="1"/>
      <c r="N289" s="1">
        <v>12.321216666666666</v>
      </c>
      <c r="O289" s="1" t="s">
        <v>7892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1" t="s">
        <v>38</v>
      </c>
      <c r="B290" s="1" t="s">
        <v>16</v>
      </c>
      <c r="C290" s="3">
        <v>377.0</v>
      </c>
      <c r="D290" s="1">
        <v>0.0</v>
      </c>
      <c r="E290" s="2"/>
      <c r="F290" s="1" t="s">
        <v>39</v>
      </c>
      <c r="G290" s="1" t="s">
        <v>35</v>
      </c>
      <c r="H290" s="1" t="s">
        <v>8603</v>
      </c>
      <c r="I290" s="1" t="s">
        <v>8604</v>
      </c>
      <c r="J290" s="1" t="s">
        <v>872</v>
      </c>
      <c r="K290" s="2"/>
      <c r="L290" s="1">
        <v>426.0</v>
      </c>
      <c r="M290" s="1"/>
      <c r="N290" s="1">
        <v>7.186933333333333</v>
      </c>
      <c r="O290" s="1" t="s">
        <v>43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1" t="s">
        <v>15</v>
      </c>
      <c r="B291" s="1" t="s">
        <v>16</v>
      </c>
      <c r="C291" s="1">
        <v>199.0</v>
      </c>
      <c r="D291" s="1">
        <v>50.0</v>
      </c>
      <c r="E291" s="2"/>
      <c r="F291" s="1" t="s">
        <v>39</v>
      </c>
      <c r="G291" s="1" t="s">
        <v>19</v>
      </c>
      <c r="H291" s="1" t="s">
        <v>8605</v>
      </c>
      <c r="I291" s="1" t="s">
        <v>8606</v>
      </c>
      <c r="J291" s="1" t="s">
        <v>872</v>
      </c>
      <c r="K291" s="2"/>
      <c r="L291" s="1">
        <v>416.0</v>
      </c>
      <c r="M291" s="1"/>
      <c r="N291" s="1">
        <v>9.25835</v>
      </c>
      <c r="O291" s="1" t="s">
        <v>24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1" t="s">
        <v>55</v>
      </c>
      <c r="B292" s="1" t="s">
        <v>26</v>
      </c>
      <c r="C292" s="1">
        <v>329.0</v>
      </c>
      <c r="D292" s="1">
        <v>0.0</v>
      </c>
      <c r="E292" s="1" t="s">
        <v>8607</v>
      </c>
      <c r="F292" s="1" t="s">
        <v>27</v>
      </c>
      <c r="G292" s="1" t="s">
        <v>19</v>
      </c>
      <c r="H292" s="1" t="s">
        <v>8608</v>
      </c>
      <c r="I292" s="1" t="s">
        <v>8609</v>
      </c>
      <c r="J292" s="1" t="s">
        <v>8609</v>
      </c>
      <c r="K292" s="2"/>
      <c r="L292" s="1">
        <v>-8.0</v>
      </c>
      <c r="M292" s="1"/>
      <c r="N292" s="1">
        <v>6.69415</v>
      </c>
      <c r="O292" s="1" t="s">
        <v>7892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1" t="s">
        <v>38</v>
      </c>
      <c r="B293" s="1" t="s">
        <v>16</v>
      </c>
      <c r="C293" s="1">
        <v>309.0</v>
      </c>
      <c r="D293" s="1">
        <v>0.0</v>
      </c>
      <c r="E293" s="2"/>
      <c r="F293" s="1" t="s">
        <v>39</v>
      </c>
      <c r="G293" s="1" t="s">
        <v>35</v>
      </c>
      <c r="H293" s="1" t="s">
        <v>8610</v>
      </c>
      <c r="I293" s="1" t="s">
        <v>8611</v>
      </c>
      <c r="J293" s="1" t="s">
        <v>872</v>
      </c>
      <c r="K293" s="2"/>
      <c r="L293" s="1">
        <v>431.0</v>
      </c>
      <c r="M293" s="1"/>
      <c r="N293" s="1">
        <v>4.508183333333333</v>
      </c>
      <c r="O293" s="1" t="s">
        <v>43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1" t="s">
        <v>25</v>
      </c>
      <c r="B294" s="1" t="s">
        <v>26</v>
      </c>
      <c r="C294" s="1">
        <v>384.0</v>
      </c>
      <c r="D294" s="1">
        <v>0.0</v>
      </c>
      <c r="E294" s="2"/>
      <c r="F294" s="1" t="s">
        <v>27</v>
      </c>
      <c r="G294" s="1" t="s">
        <v>19</v>
      </c>
      <c r="H294" s="1" t="s">
        <v>8612</v>
      </c>
      <c r="I294" s="1" t="s">
        <v>8613</v>
      </c>
      <c r="J294" s="1" t="s">
        <v>8613</v>
      </c>
      <c r="K294" s="2"/>
      <c r="L294" s="1">
        <v>-5.0</v>
      </c>
      <c r="M294" s="1"/>
      <c r="N294" s="1">
        <v>9.31115</v>
      </c>
      <c r="O294" s="1" t="s">
        <v>7892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1" t="s">
        <v>25</v>
      </c>
      <c r="B295" s="1" t="s">
        <v>26</v>
      </c>
      <c r="C295" s="1">
        <v>528.0</v>
      </c>
      <c r="D295" s="1">
        <v>0.0</v>
      </c>
      <c r="E295" s="2"/>
      <c r="F295" s="1" t="s">
        <v>27</v>
      </c>
      <c r="G295" s="1" t="s">
        <v>19</v>
      </c>
      <c r="H295" s="1" t="s">
        <v>8614</v>
      </c>
      <c r="I295" s="1" t="s">
        <v>8615</v>
      </c>
      <c r="J295" s="1" t="s">
        <v>8615</v>
      </c>
      <c r="K295" s="2"/>
      <c r="L295" s="1">
        <v>-12.0</v>
      </c>
      <c r="M295" s="1"/>
      <c r="N295" s="1">
        <v>7.989416666666667</v>
      </c>
      <c r="O295" s="1" t="s">
        <v>7892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1" t="s">
        <v>25</v>
      </c>
      <c r="B296" s="1" t="s">
        <v>26</v>
      </c>
      <c r="C296" s="1">
        <v>321.0</v>
      </c>
      <c r="D296" s="1">
        <v>0.0</v>
      </c>
      <c r="E296" s="2"/>
      <c r="F296" s="1" t="s">
        <v>27</v>
      </c>
      <c r="G296" s="1" t="s">
        <v>19</v>
      </c>
      <c r="H296" s="1" t="s">
        <v>8616</v>
      </c>
      <c r="I296" s="1" t="s">
        <v>8617</v>
      </c>
      <c r="J296" s="1" t="s">
        <v>8617</v>
      </c>
      <c r="K296" s="2"/>
      <c r="L296" s="1">
        <v>-8.0</v>
      </c>
      <c r="M296" s="1"/>
      <c r="N296" s="1">
        <v>6.814616666666667</v>
      </c>
      <c r="O296" s="1" t="s">
        <v>7892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1" t="s">
        <v>25</v>
      </c>
      <c r="B297" s="1" t="s">
        <v>26</v>
      </c>
      <c r="C297" s="1">
        <v>528.0</v>
      </c>
      <c r="D297" s="1">
        <v>0.0</v>
      </c>
      <c r="E297" s="2"/>
      <c r="F297" s="1" t="s">
        <v>27</v>
      </c>
      <c r="G297" s="1" t="s">
        <v>19</v>
      </c>
      <c r="H297" s="1" t="s">
        <v>8618</v>
      </c>
      <c r="I297" s="1" t="s">
        <v>8619</v>
      </c>
      <c r="J297" s="1" t="s">
        <v>8619</v>
      </c>
      <c r="K297" s="2"/>
      <c r="L297" s="1">
        <v>-5.0</v>
      </c>
      <c r="M297" s="1"/>
      <c r="N297" s="1">
        <v>14.503616666666666</v>
      </c>
      <c r="O297" s="1" t="s">
        <v>7892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1" t="s">
        <v>44</v>
      </c>
      <c r="B298" s="1" t="s">
        <v>16</v>
      </c>
      <c r="C298" s="1">
        <v>434.0</v>
      </c>
      <c r="D298" s="1">
        <v>0.0</v>
      </c>
      <c r="E298" s="1" t="s">
        <v>45</v>
      </c>
      <c r="F298" s="1" t="s">
        <v>27</v>
      </c>
      <c r="G298" s="1" t="s">
        <v>19</v>
      </c>
      <c r="H298" s="1" t="s">
        <v>8620</v>
      </c>
      <c r="I298" s="1" t="s">
        <v>8621</v>
      </c>
      <c r="J298" s="1" t="s">
        <v>8621</v>
      </c>
      <c r="K298" s="2"/>
      <c r="L298" s="1">
        <v>-2.0</v>
      </c>
      <c r="M298" s="1"/>
      <c r="N298" s="1">
        <v>12.070666666666666</v>
      </c>
      <c r="O298" s="1" t="s">
        <v>7892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1" t="s">
        <v>38</v>
      </c>
      <c r="B299" s="1" t="s">
        <v>16</v>
      </c>
      <c r="C299" s="1">
        <v>585.0</v>
      </c>
      <c r="D299" s="1">
        <v>0.0</v>
      </c>
      <c r="E299" s="2"/>
      <c r="F299" s="1" t="s">
        <v>39</v>
      </c>
      <c r="G299" s="1" t="s">
        <v>35</v>
      </c>
      <c r="H299" s="1" t="s">
        <v>8622</v>
      </c>
      <c r="I299" s="1" t="s">
        <v>8623</v>
      </c>
      <c r="J299" s="1" t="s">
        <v>872</v>
      </c>
      <c r="K299" s="2"/>
      <c r="L299" s="1">
        <v>454.0</v>
      </c>
      <c r="M299" s="1"/>
      <c r="N299" s="1">
        <v>2.4629166666666666</v>
      </c>
      <c r="O299" s="1" t="s">
        <v>43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1" t="s">
        <v>15</v>
      </c>
      <c r="B300" s="1" t="s">
        <v>16</v>
      </c>
      <c r="C300" s="1">
        <v>326.0</v>
      </c>
      <c r="D300" s="1">
        <v>0.0</v>
      </c>
      <c r="E300" s="1" t="s">
        <v>7917</v>
      </c>
      <c r="F300" s="1" t="s">
        <v>18</v>
      </c>
      <c r="G300" s="1" t="s">
        <v>19</v>
      </c>
      <c r="H300" s="1" t="s">
        <v>8624</v>
      </c>
      <c r="I300" s="1" t="s">
        <v>8625</v>
      </c>
      <c r="J300" s="1" t="s">
        <v>8626</v>
      </c>
      <c r="K300" s="1" t="s">
        <v>8627</v>
      </c>
      <c r="L300" s="1">
        <v>11.0</v>
      </c>
      <c r="M300" s="1">
        <v>0.004366666666666666</v>
      </c>
      <c r="N300" s="1">
        <v>8.79055</v>
      </c>
      <c r="O300" s="1" t="s">
        <v>24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1" t="s">
        <v>15</v>
      </c>
      <c r="B301" s="1" t="s">
        <v>16</v>
      </c>
      <c r="C301" s="1">
        <v>260.0</v>
      </c>
      <c r="D301" s="1">
        <v>0.0</v>
      </c>
      <c r="E301" s="1" t="s">
        <v>7917</v>
      </c>
      <c r="F301" s="1" t="s">
        <v>18</v>
      </c>
      <c r="G301" s="1" t="s">
        <v>19</v>
      </c>
      <c r="H301" s="1" t="s">
        <v>8628</v>
      </c>
      <c r="I301" s="1" t="s">
        <v>8629</v>
      </c>
      <c r="J301" s="1" t="s">
        <v>8630</v>
      </c>
      <c r="K301" s="1" t="s">
        <v>8631</v>
      </c>
      <c r="L301" s="1">
        <v>7.0</v>
      </c>
      <c r="M301" s="1">
        <v>0.004783333333333333</v>
      </c>
      <c r="N301" s="1">
        <v>8.21435</v>
      </c>
      <c r="O301" s="1" t="s">
        <v>24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1" t="s">
        <v>38</v>
      </c>
      <c r="B302" s="1" t="s">
        <v>16</v>
      </c>
      <c r="C302" s="1">
        <v>249.0</v>
      </c>
      <c r="D302" s="1">
        <v>0.0</v>
      </c>
      <c r="E302" s="1" t="s">
        <v>7917</v>
      </c>
      <c r="F302" s="1" t="s">
        <v>18</v>
      </c>
      <c r="G302" s="1" t="s">
        <v>35</v>
      </c>
      <c r="H302" s="1" t="s">
        <v>8632</v>
      </c>
      <c r="I302" s="1" t="s">
        <v>8633</v>
      </c>
      <c r="J302" s="1" t="s">
        <v>8634</v>
      </c>
      <c r="K302" s="1" t="s">
        <v>8635</v>
      </c>
      <c r="L302" s="1">
        <v>-2.0</v>
      </c>
      <c r="M302" s="1">
        <v>0.004433333333333333</v>
      </c>
      <c r="N302" s="1">
        <v>12.279383333333334</v>
      </c>
      <c r="O302" s="1" t="s">
        <v>43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1" t="s">
        <v>25</v>
      </c>
      <c r="B303" s="1" t="s">
        <v>26</v>
      </c>
      <c r="C303" s="1">
        <v>319.0</v>
      </c>
      <c r="D303" s="1">
        <v>0.0</v>
      </c>
      <c r="E303" s="2"/>
      <c r="F303" s="1" t="s">
        <v>27</v>
      </c>
      <c r="G303" s="1" t="s">
        <v>35</v>
      </c>
      <c r="H303" s="1" t="s">
        <v>8636</v>
      </c>
      <c r="I303" s="1" t="s">
        <v>8637</v>
      </c>
      <c r="J303" s="1" t="s">
        <v>8637</v>
      </c>
      <c r="K303" s="2"/>
      <c r="L303" s="1">
        <v>-10.0</v>
      </c>
      <c r="M303" s="1"/>
      <c r="N303" s="1">
        <v>4.8125333333333336</v>
      </c>
      <c r="O303" s="1" t="s">
        <v>7892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1" t="s">
        <v>15</v>
      </c>
      <c r="B304" s="1" t="s">
        <v>16</v>
      </c>
      <c r="C304" s="1">
        <v>598.0</v>
      </c>
      <c r="D304" s="1">
        <v>0.0</v>
      </c>
      <c r="E304" s="1" t="s">
        <v>7917</v>
      </c>
      <c r="F304" s="1" t="s">
        <v>18</v>
      </c>
      <c r="G304" s="1" t="s">
        <v>35</v>
      </c>
      <c r="H304" s="1" t="s">
        <v>8638</v>
      </c>
      <c r="I304" s="1" t="s">
        <v>8639</v>
      </c>
      <c r="J304" s="1" t="s">
        <v>8640</v>
      </c>
      <c r="K304" s="1" t="s">
        <v>8641</v>
      </c>
      <c r="L304" s="1">
        <v>3.0</v>
      </c>
      <c r="M304" s="1">
        <v>0.004733333333333333</v>
      </c>
      <c r="N304" s="1">
        <v>13.557466666666667</v>
      </c>
      <c r="O304" s="1" t="s">
        <v>24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1" t="s">
        <v>25</v>
      </c>
      <c r="B305" s="1" t="s">
        <v>26</v>
      </c>
      <c r="C305" s="1">
        <v>429.0</v>
      </c>
      <c r="D305" s="1">
        <v>0.0</v>
      </c>
      <c r="E305" s="2"/>
      <c r="F305" s="1" t="s">
        <v>27</v>
      </c>
      <c r="G305" s="1" t="s">
        <v>19</v>
      </c>
      <c r="H305" s="1" t="s">
        <v>8642</v>
      </c>
      <c r="I305" s="1" t="s">
        <v>8643</v>
      </c>
      <c r="J305" s="1" t="s">
        <v>8643</v>
      </c>
      <c r="K305" s="2"/>
      <c r="L305" s="1">
        <v>-6.0</v>
      </c>
      <c r="M305" s="1"/>
      <c r="N305" s="1">
        <v>8.666466666666667</v>
      </c>
      <c r="O305" s="1" t="s">
        <v>7892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1" t="s">
        <v>44</v>
      </c>
      <c r="B306" s="1" t="s">
        <v>16</v>
      </c>
      <c r="C306" s="1">
        <v>269.0</v>
      </c>
      <c r="D306" s="1">
        <v>0.0</v>
      </c>
      <c r="E306" s="1" t="s">
        <v>45</v>
      </c>
      <c r="F306" s="1" t="s">
        <v>27</v>
      </c>
      <c r="G306" s="1" t="s">
        <v>19</v>
      </c>
      <c r="H306" s="1" t="s">
        <v>8644</v>
      </c>
      <c r="I306" s="1" t="s">
        <v>8645</v>
      </c>
      <c r="J306" s="1" t="s">
        <v>8645</v>
      </c>
      <c r="K306" s="2"/>
      <c r="L306" s="1">
        <v>-7.0</v>
      </c>
      <c r="M306" s="1"/>
      <c r="N306" s="1">
        <v>7.428866666666667</v>
      </c>
      <c r="O306" s="1" t="s">
        <v>7892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1" t="s">
        <v>25</v>
      </c>
      <c r="B307" s="1" t="s">
        <v>26</v>
      </c>
      <c r="C307" s="1">
        <v>319.0</v>
      </c>
      <c r="D307" s="1">
        <v>0.0</v>
      </c>
      <c r="E307" s="2"/>
      <c r="F307" s="1" t="s">
        <v>27</v>
      </c>
      <c r="G307" s="1" t="s">
        <v>19</v>
      </c>
      <c r="H307" s="1" t="s">
        <v>8646</v>
      </c>
      <c r="I307" s="1" t="s">
        <v>8647</v>
      </c>
      <c r="J307" s="1" t="s">
        <v>8647</v>
      </c>
      <c r="K307" s="2"/>
      <c r="L307" s="1">
        <v>-5.0</v>
      </c>
      <c r="M307" s="1"/>
      <c r="N307" s="1">
        <v>9.588216666666666</v>
      </c>
      <c r="O307" s="1" t="s">
        <v>7892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1" t="s">
        <v>15</v>
      </c>
      <c r="B308" s="1" t="s">
        <v>16</v>
      </c>
      <c r="C308" s="1">
        <v>528.0</v>
      </c>
      <c r="D308" s="1">
        <v>0.0</v>
      </c>
      <c r="E308" s="1" t="s">
        <v>8297</v>
      </c>
      <c r="F308" s="1" t="s">
        <v>18</v>
      </c>
      <c r="G308" s="1" t="s">
        <v>19</v>
      </c>
      <c r="H308" s="1" t="s">
        <v>8648</v>
      </c>
      <c r="I308" s="1" t="s">
        <v>8649</v>
      </c>
      <c r="J308" s="1" t="s">
        <v>8650</v>
      </c>
      <c r="K308" s="1" t="s">
        <v>8651</v>
      </c>
      <c r="L308" s="1">
        <v>-17.0</v>
      </c>
      <c r="M308" s="1">
        <v>0.0069166666666666664</v>
      </c>
      <c r="N308" s="1">
        <v>9.500566666666666</v>
      </c>
      <c r="O308" s="1" t="s">
        <v>24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1" t="s">
        <v>44</v>
      </c>
      <c r="B309" s="1" t="s">
        <v>16</v>
      </c>
      <c r="C309" s="1">
        <v>386.0</v>
      </c>
      <c r="D309" s="1">
        <v>0.0</v>
      </c>
      <c r="E309" s="1" t="s">
        <v>45</v>
      </c>
      <c r="F309" s="1" t="s">
        <v>27</v>
      </c>
      <c r="G309" s="1" t="s">
        <v>19</v>
      </c>
      <c r="H309" s="1" t="s">
        <v>8652</v>
      </c>
      <c r="I309" s="1" t="s">
        <v>8653</v>
      </c>
      <c r="J309" s="1" t="s">
        <v>8653</v>
      </c>
      <c r="K309" s="2"/>
      <c r="L309" s="1">
        <v>-5.0</v>
      </c>
      <c r="M309" s="1"/>
      <c r="N309" s="1">
        <v>9.29635</v>
      </c>
      <c r="O309" s="1" t="s">
        <v>7892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1" t="s">
        <v>55</v>
      </c>
      <c r="B310" s="1" t="s">
        <v>26</v>
      </c>
      <c r="C310" s="1">
        <v>414.0</v>
      </c>
      <c r="D310" s="1">
        <v>0.0</v>
      </c>
      <c r="E310" s="1" t="s">
        <v>763</v>
      </c>
      <c r="F310" s="1" t="s">
        <v>27</v>
      </c>
      <c r="G310" s="1" t="s">
        <v>19</v>
      </c>
      <c r="H310" s="1" t="s">
        <v>8654</v>
      </c>
      <c r="I310" s="1" t="s">
        <v>8655</v>
      </c>
      <c r="J310" s="1" t="s">
        <v>8655</v>
      </c>
      <c r="K310" s="2"/>
      <c r="L310" s="1">
        <v>-3.0</v>
      </c>
      <c r="M310" s="1"/>
      <c r="N310" s="1">
        <v>11.5963</v>
      </c>
      <c r="O310" s="1" t="s">
        <v>7892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1" t="s">
        <v>55</v>
      </c>
      <c r="B311" s="1" t="s">
        <v>26</v>
      </c>
      <c r="C311" s="1">
        <v>329.0</v>
      </c>
      <c r="D311" s="1">
        <v>0.0</v>
      </c>
      <c r="E311" s="1" t="s">
        <v>8656</v>
      </c>
      <c r="F311" s="1" t="s">
        <v>27</v>
      </c>
      <c r="G311" s="1" t="s">
        <v>19</v>
      </c>
      <c r="H311" s="1" t="s">
        <v>8657</v>
      </c>
      <c r="I311" s="1" t="s">
        <v>8658</v>
      </c>
      <c r="J311" s="1" t="s">
        <v>8658</v>
      </c>
      <c r="K311" s="2"/>
      <c r="L311" s="1">
        <v>-8.0</v>
      </c>
      <c r="M311" s="1"/>
      <c r="N311" s="1">
        <v>6.7958</v>
      </c>
      <c r="O311" s="1" t="s">
        <v>7892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1" t="s">
        <v>15</v>
      </c>
      <c r="B312" s="1" t="s">
        <v>16</v>
      </c>
      <c r="C312" s="1">
        <v>618.0</v>
      </c>
      <c r="D312" s="1">
        <v>0.0</v>
      </c>
      <c r="E312" s="1" t="s">
        <v>8297</v>
      </c>
      <c r="F312" s="1" t="s">
        <v>18</v>
      </c>
      <c r="G312" s="1" t="s">
        <v>19</v>
      </c>
      <c r="H312" s="1" t="s">
        <v>8659</v>
      </c>
      <c r="I312" s="1" t="s">
        <v>8660</v>
      </c>
      <c r="J312" s="1" t="s">
        <v>8661</v>
      </c>
      <c r="K312" s="1" t="s">
        <v>8662</v>
      </c>
      <c r="L312" s="1">
        <v>-12.0</v>
      </c>
      <c r="M312" s="1">
        <v>0.0062</v>
      </c>
      <c r="N312" s="1">
        <v>8.27045</v>
      </c>
      <c r="O312" s="1" t="s">
        <v>24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1" t="s">
        <v>15</v>
      </c>
      <c r="B313" s="1" t="s">
        <v>16</v>
      </c>
      <c r="C313" s="1">
        <v>250.0</v>
      </c>
      <c r="D313" s="1">
        <v>0.0</v>
      </c>
      <c r="E313" s="1" t="s">
        <v>45</v>
      </c>
      <c r="F313" s="1" t="s">
        <v>18</v>
      </c>
      <c r="G313" s="1" t="s">
        <v>19</v>
      </c>
      <c r="H313" s="1" t="s">
        <v>8663</v>
      </c>
      <c r="I313" s="1" t="s">
        <v>8664</v>
      </c>
      <c r="J313" s="1" t="s">
        <v>8665</v>
      </c>
      <c r="K313" s="1" t="s">
        <v>8666</v>
      </c>
      <c r="L313" s="1">
        <v>-12.0</v>
      </c>
      <c r="M313" s="1">
        <v>1.84475</v>
      </c>
      <c r="N313" s="1">
        <v>7.492866666666667</v>
      </c>
      <c r="O313" s="1" t="s">
        <v>24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1" t="s">
        <v>38</v>
      </c>
      <c r="B314" s="1" t="s">
        <v>16</v>
      </c>
      <c r="C314" s="1">
        <v>632.0</v>
      </c>
      <c r="D314" s="1">
        <v>0.0</v>
      </c>
      <c r="E314" s="2"/>
      <c r="F314" s="1" t="s">
        <v>39</v>
      </c>
      <c r="G314" s="1" t="s">
        <v>35</v>
      </c>
      <c r="H314" s="1" t="s">
        <v>8667</v>
      </c>
      <c r="I314" s="1" t="s">
        <v>8668</v>
      </c>
      <c r="J314" s="1" t="s">
        <v>872</v>
      </c>
      <c r="K314" s="2"/>
      <c r="L314" s="1">
        <v>539.0</v>
      </c>
      <c r="M314" s="1"/>
      <c r="N314" s="1">
        <v>9.326716666666666</v>
      </c>
      <c r="O314" s="1" t="s">
        <v>43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1" t="s">
        <v>15</v>
      </c>
      <c r="B315" s="1" t="s">
        <v>16</v>
      </c>
      <c r="C315" s="1">
        <v>553.0</v>
      </c>
      <c r="D315" s="1">
        <v>0.0</v>
      </c>
      <c r="E315" s="1" t="s">
        <v>8297</v>
      </c>
      <c r="F315" s="1" t="s">
        <v>18</v>
      </c>
      <c r="G315" s="1" t="s">
        <v>19</v>
      </c>
      <c r="H315" s="1" t="s">
        <v>8669</v>
      </c>
      <c r="I315" s="1" t="s">
        <v>8670</v>
      </c>
      <c r="J315" s="1" t="s">
        <v>8671</v>
      </c>
      <c r="K315" s="1" t="s">
        <v>8672</v>
      </c>
      <c r="L315" s="1">
        <v>2.0</v>
      </c>
      <c r="M315" s="1">
        <v>0.005416666666666667</v>
      </c>
      <c r="N315" s="1">
        <v>19.32325</v>
      </c>
      <c r="O315" s="1" t="s">
        <v>24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1" t="s">
        <v>15</v>
      </c>
      <c r="B316" s="1" t="s">
        <v>16</v>
      </c>
      <c r="C316" s="3">
        <v>575.0</v>
      </c>
      <c r="D316" s="1">
        <v>0.0</v>
      </c>
      <c r="E316" s="1" t="s">
        <v>7917</v>
      </c>
      <c r="F316" s="1" t="s">
        <v>18</v>
      </c>
      <c r="G316" s="1" t="s">
        <v>19</v>
      </c>
      <c r="H316" s="1" t="s">
        <v>8673</v>
      </c>
      <c r="I316" s="1" t="s">
        <v>8674</v>
      </c>
      <c r="J316" s="1" t="s">
        <v>8675</v>
      </c>
      <c r="K316" s="1" t="s">
        <v>8676</v>
      </c>
      <c r="L316" s="1">
        <v>-24.0</v>
      </c>
      <c r="M316" s="1">
        <v>0.00575</v>
      </c>
      <c r="N316" s="1">
        <v>16.107133333333334</v>
      </c>
      <c r="O316" s="1" t="s">
        <v>24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1" t="s">
        <v>44</v>
      </c>
      <c r="B317" s="1" t="s">
        <v>16</v>
      </c>
      <c r="C317" s="3">
        <v>321.0</v>
      </c>
      <c r="D317" s="1">
        <v>0.0</v>
      </c>
      <c r="E317" s="1" t="s">
        <v>45</v>
      </c>
      <c r="F317" s="1" t="s">
        <v>27</v>
      </c>
      <c r="G317" s="1" t="s">
        <v>19</v>
      </c>
      <c r="H317" s="1" t="s">
        <v>8677</v>
      </c>
      <c r="I317" s="1" t="s">
        <v>8678</v>
      </c>
      <c r="J317" s="1" t="s">
        <v>8678</v>
      </c>
      <c r="K317" s="2"/>
      <c r="L317" s="1">
        <v>-1.0</v>
      </c>
      <c r="M317" s="1"/>
      <c r="N317" s="1">
        <v>13.906983333333333</v>
      </c>
      <c r="O317" s="1" t="s">
        <v>7892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1" t="s">
        <v>44</v>
      </c>
      <c r="B318" s="1" t="s">
        <v>16</v>
      </c>
      <c r="C318" s="1">
        <v>528.0</v>
      </c>
      <c r="D318" s="1">
        <v>0.0</v>
      </c>
      <c r="E318" s="1" t="s">
        <v>45</v>
      </c>
      <c r="F318" s="1" t="s">
        <v>27</v>
      </c>
      <c r="G318" s="1" t="s">
        <v>19</v>
      </c>
      <c r="H318" s="1" t="s">
        <v>8679</v>
      </c>
      <c r="I318" s="1" t="s">
        <v>8680</v>
      </c>
      <c r="J318" s="1" t="s">
        <v>8680</v>
      </c>
      <c r="K318" s="2"/>
      <c r="L318" s="1">
        <v>-6.0</v>
      </c>
      <c r="M318" s="1"/>
      <c r="N318" s="1">
        <v>13.79815</v>
      </c>
      <c r="O318" s="1" t="s">
        <v>7892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1" t="s">
        <v>25</v>
      </c>
      <c r="B319" s="1" t="s">
        <v>26</v>
      </c>
      <c r="C319" s="3">
        <v>693.0</v>
      </c>
      <c r="D319" s="1">
        <v>0.0</v>
      </c>
      <c r="E319" s="2"/>
      <c r="F319" s="1" t="s">
        <v>27</v>
      </c>
      <c r="G319" s="1" t="s">
        <v>19</v>
      </c>
      <c r="H319" s="1" t="s">
        <v>8681</v>
      </c>
      <c r="I319" s="1" t="s">
        <v>8682</v>
      </c>
      <c r="J319" s="1" t="s">
        <v>8682</v>
      </c>
      <c r="K319" s="2"/>
      <c r="L319" s="1">
        <v>-5.0</v>
      </c>
      <c r="M319" s="1"/>
      <c r="N319" s="1">
        <v>14.83135</v>
      </c>
      <c r="O319" s="1" t="s">
        <v>7892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1" t="s">
        <v>15</v>
      </c>
      <c r="B320" s="1" t="s">
        <v>16</v>
      </c>
      <c r="C320" s="1">
        <v>199.0</v>
      </c>
      <c r="D320" s="1">
        <v>50.0</v>
      </c>
      <c r="E320" s="2"/>
      <c r="F320" s="1" t="s">
        <v>39</v>
      </c>
      <c r="G320" s="1" t="s">
        <v>52</v>
      </c>
      <c r="H320" s="1" t="s">
        <v>8683</v>
      </c>
      <c r="I320" s="1" t="s">
        <v>8684</v>
      </c>
      <c r="J320" s="1" t="s">
        <v>872</v>
      </c>
      <c r="K320" s="2"/>
      <c r="L320" s="1">
        <v>569.0</v>
      </c>
      <c r="M320" s="1"/>
      <c r="N320" s="1">
        <v>9.730283333333333</v>
      </c>
      <c r="O320" s="1" t="s">
        <v>24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1" t="s">
        <v>25</v>
      </c>
      <c r="B321" s="1" t="s">
        <v>26</v>
      </c>
      <c r="C321" s="1">
        <v>667.0</v>
      </c>
      <c r="D321" s="1">
        <v>0.0</v>
      </c>
      <c r="E321" s="2"/>
      <c r="F321" s="1" t="s">
        <v>27</v>
      </c>
      <c r="G321" s="1" t="s">
        <v>19</v>
      </c>
      <c r="H321" s="1" t="s">
        <v>8685</v>
      </c>
      <c r="I321" s="1" t="s">
        <v>8686</v>
      </c>
      <c r="J321" s="1" t="s">
        <v>8686</v>
      </c>
      <c r="K321" s="2"/>
      <c r="L321" s="1">
        <v>-10.0</v>
      </c>
      <c r="M321" s="1"/>
      <c r="N321" s="1">
        <v>9.714183333333333</v>
      </c>
      <c r="O321" s="1" t="s">
        <v>7892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1" t="s">
        <v>25</v>
      </c>
      <c r="B322" s="1" t="s">
        <v>26</v>
      </c>
      <c r="C322" s="3">
        <v>573.0</v>
      </c>
      <c r="D322" s="1">
        <v>0.0</v>
      </c>
      <c r="E322" s="2"/>
      <c r="F322" s="1" t="s">
        <v>27</v>
      </c>
      <c r="G322" s="1" t="s">
        <v>19</v>
      </c>
      <c r="H322" s="1" t="s">
        <v>8687</v>
      </c>
      <c r="I322" s="1" t="s">
        <v>8688</v>
      </c>
      <c r="J322" s="1" t="s">
        <v>8688</v>
      </c>
      <c r="K322" s="2"/>
      <c r="L322" s="1">
        <v>-5.0</v>
      </c>
      <c r="M322" s="1"/>
      <c r="N322" s="1">
        <v>14.151016666666667</v>
      </c>
      <c r="O322" s="1" t="s">
        <v>7892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1" t="s">
        <v>44</v>
      </c>
      <c r="B323" s="1" t="s">
        <v>16</v>
      </c>
      <c r="C323" s="1">
        <v>329.0</v>
      </c>
      <c r="D323" s="1">
        <v>0.0</v>
      </c>
      <c r="E323" s="1" t="s">
        <v>45</v>
      </c>
      <c r="F323" s="1" t="s">
        <v>27</v>
      </c>
      <c r="G323" s="1" t="s">
        <v>19</v>
      </c>
      <c r="H323" s="1" t="s">
        <v>8689</v>
      </c>
      <c r="I323" s="1" t="s">
        <v>8690</v>
      </c>
      <c r="J323" s="1" t="s">
        <v>8690</v>
      </c>
      <c r="K323" s="2"/>
      <c r="L323" s="1">
        <v>-3.0</v>
      </c>
      <c r="M323" s="1"/>
      <c r="N323" s="1">
        <v>11.574133333333334</v>
      </c>
      <c r="O323" s="1" t="s">
        <v>7892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1" t="s">
        <v>25</v>
      </c>
      <c r="B324" s="1" t="s">
        <v>26</v>
      </c>
      <c r="C324" s="1">
        <v>1058.0</v>
      </c>
      <c r="D324" s="1">
        <v>0.0</v>
      </c>
      <c r="E324" s="2"/>
      <c r="F324" s="1" t="s">
        <v>27</v>
      </c>
      <c r="G324" s="1" t="s">
        <v>19</v>
      </c>
      <c r="H324" s="1" t="s">
        <v>8691</v>
      </c>
      <c r="I324" s="1" t="s">
        <v>8692</v>
      </c>
      <c r="J324" s="1" t="s">
        <v>8692</v>
      </c>
      <c r="K324" s="2"/>
      <c r="L324" s="1">
        <v>-8.0</v>
      </c>
      <c r="M324" s="1"/>
      <c r="N324" s="1">
        <v>11.630916666666666</v>
      </c>
      <c r="O324" s="1" t="s">
        <v>7892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1" t="s">
        <v>15</v>
      </c>
      <c r="B325" s="1" t="s">
        <v>16</v>
      </c>
      <c r="C325" s="1">
        <v>623.0</v>
      </c>
      <c r="D325" s="1">
        <v>0.0</v>
      </c>
      <c r="E325" s="1" t="s">
        <v>7917</v>
      </c>
      <c r="F325" s="1" t="s">
        <v>18</v>
      </c>
      <c r="G325" s="1" t="s">
        <v>19</v>
      </c>
      <c r="H325" s="1" t="s">
        <v>8693</v>
      </c>
      <c r="I325" s="1" t="s">
        <v>8694</v>
      </c>
      <c r="J325" s="1" t="s">
        <v>8695</v>
      </c>
      <c r="K325" s="1" t="s">
        <v>8696</v>
      </c>
      <c r="L325" s="1">
        <v>-29.0</v>
      </c>
      <c r="M325" s="1">
        <v>0.016266666666666665</v>
      </c>
      <c r="N325" s="1">
        <v>11.96355</v>
      </c>
      <c r="O325" s="1" t="s">
        <v>24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1" t="s">
        <v>55</v>
      </c>
      <c r="B326" s="1" t="s">
        <v>26</v>
      </c>
      <c r="C326" s="1">
        <v>394.0</v>
      </c>
      <c r="D326" s="1">
        <v>0.0</v>
      </c>
      <c r="E326" s="1" t="s">
        <v>8280</v>
      </c>
      <c r="F326" s="1" t="s">
        <v>27</v>
      </c>
      <c r="G326" s="1" t="s">
        <v>19</v>
      </c>
      <c r="H326" s="1" t="s">
        <v>8697</v>
      </c>
      <c r="I326" s="1" t="s">
        <v>8698</v>
      </c>
      <c r="J326" s="1" t="s">
        <v>8698</v>
      </c>
      <c r="K326" s="2"/>
      <c r="L326" s="1">
        <v>0.0</v>
      </c>
      <c r="M326" s="1"/>
      <c r="N326" s="1">
        <v>14.820116666666667</v>
      </c>
      <c r="O326" s="1" t="s">
        <v>7892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1" t="s">
        <v>15</v>
      </c>
      <c r="B327" s="1" t="s">
        <v>16</v>
      </c>
      <c r="C327" s="1">
        <v>260.0</v>
      </c>
      <c r="D327" s="1">
        <v>0.0</v>
      </c>
      <c r="E327" s="1" t="s">
        <v>8297</v>
      </c>
      <c r="F327" s="1" t="s">
        <v>18</v>
      </c>
      <c r="G327" s="1" t="s">
        <v>19</v>
      </c>
      <c r="H327" s="1" t="s">
        <v>8699</v>
      </c>
      <c r="I327" s="1" t="s">
        <v>8700</v>
      </c>
      <c r="J327" s="1" t="s">
        <v>8701</v>
      </c>
      <c r="K327" s="1" t="s">
        <v>8702</v>
      </c>
      <c r="L327" s="1">
        <v>-12.0</v>
      </c>
      <c r="M327" s="1">
        <v>0.005783333333333333</v>
      </c>
      <c r="N327" s="1">
        <v>6.582883333333333</v>
      </c>
      <c r="O327" s="1" t="s">
        <v>24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1" t="s">
        <v>25</v>
      </c>
      <c r="B328" s="1" t="s">
        <v>26</v>
      </c>
      <c r="C328" s="1">
        <v>264.0</v>
      </c>
      <c r="D328" s="1">
        <v>0.0</v>
      </c>
      <c r="E328" s="2"/>
      <c r="F328" s="1" t="s">
        <v>27</v>
      </c>
      <c r="G328" s="1" t="s">
        <v>19</v>
      </c>
      <c r="H328" s="1" t="s">
        <v>8703</v>
      </c>
      <c r="I328" s="1" t="s">
        <v>8704</v>
      </c>
      <c r="J328" s="1" t="s">
        <v>8704</v>
      </c>
      <c r="K328" s="2"/>
      <c r="L328" s="1">
        <v>-7.0</v>
      </c>
      <c r="M328" s="1"/>
      <c r="N328" s="1">
        <v>7.023916666666667</v>
      </c>
      <c r="O328" s="1" t="s">
        <v>7892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1" t="s">
        <v>15</v>
      </c>
      <c r="B329" s="1" t="s">
        <v>16</v>
      </c>
      <c r="C329" s="1">
        <v>167.0</v>
      </c>
      <c r="D329" s="1">
        <v>42.0</v>
      </c>
      <c r="E329" s="2"/>
      <c r="F329" s="1" t="s">
        <v>39</v>
      </c>
      <c r="G329" s="1" t="s">
        <v>52</v>
      </c>
      <c r="H329" s="1" t="s">
        <v>8705</v>
      </c>
      <c r="I329" s="1" t="s">
        <v>8706</v>
      </c>
      <c r="J329" s="1" t="s">
        <v>872</v>
      </c>
      <c r="K329" s="2"/>
      <c r="L329" s="1">
        <v>606.0</v>
      </c>
      <c r="M329" s="1"/>
      <c r="N329" s="1">
        <v>5.996666666666667</v>
      </c>
      <c r="O329" s="1" t="s">
        <v>24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1" t="s">
        <v>38</v>
      </c>
      <c r="B330" s="1" t="s">
        <v>16</v>
      </c>
      <c r="C330" s="3">
        <v>20.0</v>
      </c>
      <c r="D330" s="1">
        <v>0.0</v>
      </c>
      <c r="E330" s="2"/>
      <c r="F330" s="1" t="s">
        <v>39</v>
      </c>
      <c r="G330" s="1" t="s">
        <v>35</v>
      </c>
      <c r="H330" s="1" t="s">
        <v>8707</v>
      </c>
      <c r="I330" s="1" t="s">
        <v>8708</v>
      </c>
      <c r="J330" s="1" t="s">
        <v>872</v>
      </c>
      <c r="K330" s="2"/>
      <c r="L330" s="1">
        <v>622.0</v>
      </c>
      <c r="M330" s="1"/>
      <c r="N330" s="1">
        <v>0.9299333333333333</v>
      </c>
      <c r="O330" s="1" t="s">
        <v>43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1" t="s">
        <v>44</v>
      </c>
      <c r="B331" s="1" t="s">
        <v>16</v>
      </c>
      <c r="C331" s="1">
        <v>321.0</v>
      </c>
      <c r="D331" s="1">
        <v>0.0</v>
      </c>
      <c r="E331" s="1" t="s">
        <v>45</v>
      </c>
      <c r="F331" s="1" t="s">
        <v>27</v>
      </c>
      <c r="G331" s="1" t="s">
        <v>19</v>
      </c>
      <c r="H331" s="1" t="s">
        <v>8709</v>
      </c>
      <c r="I331" s="1" t="s">
        <v>8710</v>
      </c>
      <c r="J331" s="1" t="s">
        <v>8710</v>
      </c>
      <c r="K331" s="2"/>
      <c r="L331" s="1">
        <v>-8.0</v>
      </c>
      <c r="M331" s="1"/>
      <c r="N331" s="1">
        <v>6.776233333333334</v>
      </c>
      <c r="O331" s="1" t="s">
        <v>7892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1" t="s">
        <v>44</v>
      </c>
      <c r="B332" s="1" t="s">
        <v>16</v>
      </c>
      <c r="C332" s="1">
        <v>528.0</v>
      </c>
      <c r="D332" s="1">
        <v>0.0</v>
      </c>
      <c r="E332" s="1" t="s">
        <v>45</v>
      </c>
      <c r="F332" s="1" t="s">
        <v>27</v>
      </c>
      <c r="G332" s="1" t="s">
        <v>19</v>
      </c>
      <c r="H332" s="1" t="s">
        <v>8711</v>
      </c>
      <c r="I332" s="1" t="s">
        <v>8712</v>
      </c>
      <c r="J332" s="1" t="s">
        <v>8712</v>
      </c>
      <c r="K332" s="2"/>
      <c r="L332" s="1">
        <v>-11.0</v>
      </c>
      <c r="M332" s="1"/>
      <c r="N332" s="1">
        <v>8.285133333333333</v>
      </c>
      <c r="O332" s="1" t="s">
        <v>7892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1" t="s">
        <v>15</v>
      </c>
      <c r="B333" s="1" t="s">
        <v>16</v>
      </c>
      <c r="C333" s="1">
        <v>634.0</v>
      </c>
      <c r="D333" s="1">
        <v>144.0</v>
      </c>
      <c r="E333" s="2"/>
      <c r="F333" s="1" t="s">
        <v>39</v>
      </c>
      <c r="G333" s="1" t="s">
        <v>19</v>
      </c>
      <c r="H333" s="1" t="s">
        <v>8713</v>
      </c>
      <c r="I333" s="1" t="s">
        <v>8714</v>
      </c>
      <c r="J333" s="1" t="s">
        <v>872</v>
      </c>
      <c r="K333" s="2"/>
      <c r="L333" s="1">
        <v>629.0</v>
      </c>
      <c r="M333" s="1"/>
      <c r="N333" s="1">
        <v>17.8332</v>
      </c>
      <c r="O333" s="1" t="s">
        <v>24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1" t="s">
        <v>38</v>
      </c>
      <c r="B334" s="1" t="s">
        <v>16</v>
      </c>
      <c r="C334" s="3">
        <v>309.0</v>
      </c>
      <c r="D334" s="1">
        <v>0.0</v>
      </c>
      <c r="E334" s="2"/>
      <c r="F334" s="1" t="s">
        <v>39</v>
      </c>
      <c r="G334" s="1" t="s">
        <v>35</v>
      </c>
      <c r="H334" s="1" t="s">
        <v>8715</v>
      </c>
      <c r="I334" s="1" t="s">
        <v>8716</v>
      </c>
      <c r="J334" s="1" t="s">
        <v>872</v>
      </c>
      <c r="K334" s="2"/>
      <c r="L334" s="1">
        <v>649.0</v>
      </c>
      <c r="M334" s="1"/>
      <c r="N334" s="1">
        <v>3.469866666666667</v>
      </c>
      <c r="O334" s="1" t="s">
        <v>43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1" t="s">
        <v>15</v>
      </c>
      <c r="B335" s="1" t="s">
        <v>16</v>
      </c>
      <c r="C335" s="1">
        <v>250.0</v>
      </c>
      <c r="D335" s="1">
        <v>0.0</v>
      </c>
      <c r="E335" s="1" t="s">
        <v>8297</v>
      </c>
      <c r="F335" s="1" t="s">
        <v>18</v>
      </c>
      <c r="G335" s="1" t="s">
        <v>19</v>
      </c>
      <c r="H335" s="1" t="s">
        <v>8717</v>
      </c>
      <c r="I335" s="1" t="s">
        <v>8718</v>
      </c>
      <c r="J335" s="1" t="s">
        <v>872</v>
      </c>
      <c r="K335" s="1" t="s">
        <v>8719</v>
      </c>
      <c r="L335" s="1">
        <v>629.0</v>
      </c>
      <c r="M335" s="1">
        <v>0.0056</v>
      </c>
      <c r="N335" s="1">
        <v>10.2709</v>
      </c>
      <c r="O335" s="1" t="s">
        <v>24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1" t="s">
        <v>55</v>
      </c>
      <c r="B336" s="3" t="s">
        <v>26</v>
      </c>
      <c r="C336" s="1">
        <v>329.0</v>
      </c>
      <c r="D336" s="1">
        <v>0.0</v>
      </c>
      <c r="E336" s="1" t="s">
        <v>372</v>
      </c>
      <c r="F336" s="1" t="s">
        <v>27</v>
      </c>
      <c r="G336" s="1" t="s">
        <v>19</v>
      </c>
      <c r="H336" s="1" t="s">
        <v>8720</v>
      </c>
      <c r="I336" s="1" t="s">
        <v>8721</v>
      </c>
      <c r="J336" s="1" t="s">
        <v>8721</v>
      </c>
      <c r="K336" s="2"/>
      <c r="L336" s="1">
        <v>2.0</v>
      </c>
      <c r="M336" s="1"/>
      <c r="N336" s="1">
        <v>17.166916666666665</v>
      </c>
      <c r="O336" s="1" t="s">
        <v>7892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1" t="s">
        <v>55</v>
      </c>
      <c r="B337" s="1" t="s">
        <v>26</v>
      </c>
      <c r="C337" s="1">
        <v>775.0</v>
      </c>
      <c r="D337" s="1">
        <v>0.0</v>
      </c>
      <c r="E337" s="1" t="s">
        <v>134</v>
      </c>
      <c r="F337" s="1" t="s">
        <v>27</v>
      </c>
      <c r="G337" s="1" t="s">
        <v>19</v>
      </c>
      <c r="H337" s="1" t="s">
        <v>8722</v>
      </c>
      <c r="I337" s="1" t="s">
        <v>8723</v>
      </c>
      <c r="J337" s="1" t="s">
        <v>8723</v>
      </c>
      <c r="K337" s="2"/>
      <c r="L337" s="1">
        <v>-11.0</v>
      </c>
      <c r="M337" s="1"/>
      <c r="N337" s="1">
        <v>8.8982</v>
      </c>
      <c r="O337" s="1" t="s">
        <v>7892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1" t="s">
        <v>25</v>
      </c>
      <c r="B338" s="1" t="s">
        <v>26</v>
      </c>
      <c r="C338" s="3">
        <v>987.0</v>
      </c>
      <c r="D338" s="1">
        <v>0.0</v>
      </c>
      <c r="E338" s="2"/>
      <c r="F338" s="1" t="s">
        <v>27</v>
      </c>
      <c r="G338" s="1" t="s">
        <v>19</v>
      </c>
      <c r="H338" s="1" t="s">
        <v>8724</v>
      </c>
      <c r="I338" s="1" t="s">
        <v>8725</v>
      </c>
      <c r="J338" s="1" t="s">
        <v>8725</v>
      </c>
      <c r="K338" s="2"/>
      <c r="L338" s="1">
        <v>-3.0</v>
      </c>
      <c r="M338" s="1"/>
      <c r="N338" s="1">
        <v>16.188366666666667</v>
      </c>
      <c r="O338" s="1" t="s">
        <v>7892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1" t="s">
        <v>15</v>
      </c>
      <c r="B339" s="1" t="s">
        <v>16</v>
      </c>
      <c r="C339" s="3">
        <v>446.0</v>
      </c>
      <c r="D339" s="1">
        <v>0.0</v>
      </c>
      <c r="E339" s="1" t="s">
        <v>7917</v>
      </c>
      <c r="F339" s="1" t="s">
        <v>18</v>
      </c>
      <c r="G339" s="1" t="s">
        <v>19</v>
      </c>
      <c r="H339" s="1" t="s">
        <v>8726</v>
      </c>
      <c r="I339" s="1" t="s">
        <v>8727</v>
      </c>
      <c r="J339" s="1" t="s">
        <v>8728</v>
      </c>
      <c r="K339" s="1" t="s">
        <v>8729</v>
      </c>
      <c r="L339" s="1">
        <v>-5.0</v>
      </c>
      <c r="M339" s="1">
        <v>0.008733333333333333</v>
      </c>
      <c r="N339" s="1">
        <v>14.99235</v>
      </c>
      <c r="O339" s="1" t="s">
        <v>24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1" t="s">
        <v>44</v>
      </c>
      <c r="B340" s="1" t="s">
        <v>16</v>
      </c>
      <c r="C340" s="1">
        <v>349.0</v>
      </c>
      <c r="D340" s="1">
        <v>0.0</v>
      </c>
      <c r="E340" s="1" t="s">
        <v>45</v>
      </c>
      <c r="F340" s="1" t="s">
        <v>27</v>
      </c>
      <c r="G340" s="1" t="s">
        <v>19</v>
      </c>
      <c r="H340" s="1" t="s">
        <v>8730</v>
      </c>
      <c r="I340" s="1" t="s">
        <v>8731</v>
      </c>
      <c r="J340" s="1" t="s">
        <v>8731</v>
      </c>
      <c r="K340" s="2"/>
      <c r="L340" s="1">
        <v>-5.0</v>
      </c>
      <c r="M340" s="1"/>
      <c r="N340" s="1">
        <v>9.275966666666667</v>
      </c>
      <c r="O340" s="1" t="s">
        <v>7892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1" t="s">
        <v>44</v>
      </c>
      <c r="B341" s="1" t="s">
        <v>16</v>
      </c>
      <c r="C341" s="3">
        <v>346.0</v>
      </c>
      <c r="D341" s="1">
        <v>0.0</v>
      </c>
      <c r="E341" s="1" t="s">
        <v>45</v>
      </c>
      <c r="F341" s="1" t="s">
        <v>27</v>
      </c>
      <c r="G341" s="1" t="s">
        <v>19</v>
      </c>
      <c r="H341" s="1" t="s">
        <v>8732</v>
      </c>
      <c r="I341" s="1" t="s">
        <v>8733</v>
      </c>
      <c r="J341" s="1" t="s">
        <v>8733</v>
      </c>
      <c r="K341" s="2"/>
      <c r="L341" s="1">
        <v>3.0</v>
      </c>
      <c r="M341" s="1"/>
      <c r="N341" s="1">
        <v>18.372233333333334</v>
      </c>
      <c r="O341" s="1" t="s">
        <v>7892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1" t="s">
        <v>15</v>
      </c>
      <c r="B342" s="1" t="s">
        <v>16</v>
      </c>
      <c r="C342" s="1">
        <v>245.0</v>
      </c>
      <c r="D342" s="1">
        <v>61.0</v>
      </c>
      <c r="E342" s="2"/>
      <c r="F342" s="1" t="s">
        <v>39</v>
      </c>
      <c r="G342" s="1" t="s">
        <v>52</v>
      </c>
      <c r="H342" s="1" t="s">
        <v>8734</v>
      </c>
      <c r="I342" s="1" t="s">
        <v>8735</v>
      </c>
      <c r="J342" s="1" t="s">
        <v>872</v>
      </c>
      <c r="K342" s="2"/>
      <c r="L342" s="1">
        <v>662.0</v>
      </c>
      <c r="M342" s="1"/>
      <c r="N342" s="1">
        <v>10.75535</v>
      </c>
      <c r="O342" s="1" t="s">
        <v>24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1" t="s">
        <v>15</v>
      </c>
      <c r="B343" s="1" t="s">
        <v>16</v>
      </c>
      <c r="C343" s="1">
        <v>274.0</v>
      </c>
      <c r="D343" s="1">
        <v>0.0</v>
      </c>
      <c r="E343" s="1" t="s">
        <v>8297</v>
      </c>
      <c r="F343" s="1" t="s">
        <v>18</v>
      </c>
      <c r="G343" s="1" t="s">
        <v>19</v>
      </c>
      <c r="H343" s="1" t="s">
        <v>8736</v>
      </c>
      <c r="I343" s="1" t="s">
        <v>8737</v>
      </c>
      <c r="J343" s="1" t="s">
        <v>8738</v>
      </c>
      <c r="K343" s="1" t="s">
        <v>8739</v>
      </c>
      <c r="L343" s="1">
        <v>-11.0</v>
      </c>
      <c r="M343" s="1">
        <v>0.0056166666666666665</v>
      </c>
      <c r="N343" s="1">
        <v>10.851483333333332</v>
      </c>
      <c r="O343" s="1" t="s">
        <v>24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1" t="s">
        <v>25</v>
      </c>
      <c r="B344" s="1" t="s">
        <v>26</v>
      </c>
      <c r="C344" s="3">
        <v>528.0</v>
      </c>
      <c r="D344" s="1">
        <v>0.0</v>
      </c>
      <c r="E344" s="2"/>
      <c r="F344" s="1" t="s">
        <v>27</v>
      </c>
      <c r="G344" s="1" t="s">
        <v>19</v>
      </c>
      <c r="H344" s="1" t="s">
        <v>8740</v>
      </c>
      <c r="I344" s="1" t="s">
        <v>8741</v>
      </c>
      <c r="J344" s="1" t="s">
        <v>8741</v>
      </c>
      <c r="K344" s="2"/>
      <c r="L344" s="1">
        <v>-9.0</v>
      </c>
      <c r="M344" s="1"/>
      <c r="N344" s="1">
        <v>10.61085</v>
      </c>
      <c r="O344" s="1" t="s">
        <v>7892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1" t="s">
        <v>15</v>
      </c>
      <c r="B345" s="1" t="s">
        <v>16</v>
      </c>
      <c r="C345" s="3">
        <v>245.0</v>
      </c>
      <c r="D345" s="1">
        <v>61.0</v>
      </c>
      <c r="E345" s="2"/>
      <c r="F345" s="1" t="s">
        <v>39</v>
      </c>
      <c r="G345" s="1" t="s">
        <v>19</v>
      </c>
      <c r="H345" s="1" t="s">
        <v>8742</v>
      </c>
      <c r="I345" s="1" t="s">
        <v>8743</v>
      </c>
      <c r="J345" s="1" t="s">
        <v>872</v>
      </c>
      <c r="K345" s="2"/>
      <c r="L345" s="1">
        <v>684.0</v>
      </c>
      <c r="M345" s="1"/>
      <c r="N345" s="1">
        <v>8.549583333333333</v>
      </c>
      <c r="O345" s="1" t="s">
        <v>24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1" t="s">
        <v>44</v>
      </c>
      <c r="B346" s="1" t="s">
        <v>16</v>
      </c>
      <c r="C346" s="1">
        <v>394.0</v>
      </c>
      <c r="D346" s="1">
        <v>0.0</v>
      </c>
      <c r="E346" s="1" t="s">
        <v>45</v>
      </c>
      <c r="F346" s="1" t="s">
        <v>27</v>
      </c>
      <c r="G346" s="1" t="s">
        <v>19</v>
      </c>
      <c r="H346" s="1" t="s">
        <v>8744</v>
      </c>
      <c r="I346" s="1" t="s">
        <v>8745</v>
      </c>
      <c r="J346" s="1" t="s">
        <v>8745</v>
      </c>
      <c r="K346" s="2"/>
      <c r="L346" s="1">
        <v>-2.0</v>
      </c>
      <c r="M346" s="1"/>
      <c r="N346" s="1">
        <v>12.802966666666666</v>
      </c>
      <c r="O346" s="1" t="s">
        <v>7892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1" t="s">
        <v>15</v>
      </c>
      <c r="B347" s="1" t="s">
        <v>16</v>
      </c>
      <c r="C347" s="1">
        <v>458.0</v>
      </c>
      <c r="D347" s="1">
        <v>0.0</v>
      </c>
      <c r="E347" s="1" t="s">
        <v>7917</v>
      </c>
      <c r="F347" s="1" t="s">
        <v>18</v>
      </c>
      <c r="G347" s="1" t="s">
        <v>19</v>
      </c>
      <c r="H347" s="1" t="s">
        <v>8746</v>
      </c>
      <c r="I347" s="1" t="s">
        <v>8747</v>
      </c>
      <c r="J347" s="1" t="s">
        <v>8748</v>
      </c>
      <c r="K347" s="1" t="s">
        <v>8749</v>
      </c>
      <c r="L347" s="1">
        <v>-7.0</v>
      </c>
      <c r="M347" s="1">
        <v>0.006666666666666667</v>
      </c>
      <c r="N347" s="1">
        <v>14.3081</v>
      </c>
      <c r="O347" s="1" t="s">
        <v>24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1" t="s">
        <v>44</v>
      </c>
      <c r="B348" s="1" t="s">
        <v>16</v>
      </c>
      <c r="C348" s="1">
        <v>394.0</v>
      </c>
      <c r="D348" s="1">
        <v>0.0</v>
      </c>
      <c r="E348" s="1" t="s">
        <v>45</v>
      </c>
      <c r="F348" s="1" t="s">
        <v>27</v>
      </c>
      <c r="G348" s="1" t="s">
        <v>19</v>
      </c>
      <c r="H348" s="1" t="s">
        <v>8750</v>
      </c>
      <c r="I348" s="1" t="s">
        <v>8751</v>
      </c>
      <c r="J348" s="1" t="s">
        <v>8751</v>
      </c>
      <c r="K348" s="2"/>
      <c r="L348" s="1">
        <v>-6.0</v>
      </c>
      <c r="M348" s="1"/>
      <c r="N348" s="1">
        <v>8.946433333333333</v>
      </c>
      <c r="O348" s="1" t="s">
        <v>7892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1" t="s">
        <v>38</v>
      </c>
      <c r="B349" s="1" t="s">
        <v>16</v>
      </c>
      <c r="C349" s="1">
        <v>458.0</v>
      </c>
      <c r="D349" s="1">
        <v>0.0</v>
      </c>
      <c r="E349" s="2"/>
      <c r="F349" s="1" t="s">
        <v>39</v>
      </c>
      <c r="G349" s="1" t="s">
        <v>35</v>
      </c>
      <c r="H349" s="1" t="s">
        <v>8752</v>
      </c>
      <c r="I349" s="1" t="s">
        <v>8753</v>
      </c>
      <c r="J349" s="1" t="s">
        <v>872</v>
      </c>
      <c r="K349" s="2"/>
      <c r="L349" s="1">
        <v>718.0</v>
      </c>
      <c r="M349" s="1"/>
      <c r="N349" s="1">
        <v>6.43875</v>
      </c>
      <c r="O349" s="1" t="s">
        <v>43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1" t="s">
        <v>15</v>
      </c>
      <c r="B350" s="1" t="s">
        <v>16</v>
      </c>
      <c r="C350" s="1">
        <v>250.0</v>
      </c>
      <c r="D350" s="1">
        <v>0.0</v>
      </c>
      <c r="E350" s="1" t="s">
        <v>8297</v>
      </c>
      <c r="F350" s="1" t="s">
        <v>18</v>
      </c>
      <c r="G350" s="1" t="s">
        <v>19</v>
      </c>
      <c r="H350" s="1" t="s">
        <v>8754</v>
      </c>
      <c r="I350" s="1" t="s">
        <v>8755</v>
      </c>
      <c r="J350" s="1" t="s">
        <v>8756</v>
      </c>
      <c r="K350" s="1" t="s">
        <v>8757</v>
      </c>
      <c r="L350" s="1">
        <v>-9.0</v>
      </c>
      <c r="M350" s="1">
        <v>0.007166666666666667</v>
      </c>
      <c r="N350" s="1">
        <v>11.02835</v>
      </c>
      <c r="O350" s="1" t="s">
        <v>24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" t="s">
        <v>15</v>
      </c>
      <c r="B351" s="1" t="s">
        <v>16</v>
      </c>
      <c r="C351" s="1">
        <v>299.0</v>
      </c>
      <c r="D351" s="1">
        <v>0.0</v>
      </c>
      <c r="E351" s="1" t="s">
        <v>8297</v>
      </c>
      <c r="F351" s="1" t="s">
        <v>18</v>
      </c>
      <c r="G351" s="1" t="s">
        <v>19</v>
      </c>
      <c r="H351" s="1" t="s">
        <v>8758</v>
      </c>
      <c r="I351" s="1" t="s">
        <v>8759</v>
      </c>
      <c r="J351" s="1" t="s">
        <v>8760</v>
      </c>
      <c r="K351" s="1" t="s">
        <v>8761</v>
      </c>
      <c r="L351" s="1">
        <v>-13.0</v>
      </c>
      <c r="M351" s="1">
        <v>0.00465</v>
      </c>
      <c r="N351" s="1">
        <v>10.4029</v>
      </c>
      <c r="O351" s="1" t="s">
        <v>24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1" t="s">
        <v>15</v>
      </c>
      <c r="B352" s="1" t="s">
        <v>16</v>
      </c>
      <c r="C352" s="1">
        <v>299.0</v>
      </c>
      <c r="D352" s="1">
        <v>75.0</v>
      </c>
      <c r="E352" s="2"/>
      <c r="F352" s="1" t="s">
        <v>39</v>
      </c>
      <c r="G352" s="1" t="s">
        <v>35</v>
      </c>
      <c r="H352" s="1" t="s">
        <v>8762</v>
      </c>
      <c r="I352" s="1" t="s">
        <v>8763</v>
      </c>
      <c r="J352" s="1" t="s">
        <v>872</v>
      </c>
      <c r="K352" s="2"/>
      <c r="L352" s="1">
        <v>714.0</v>
      </c>
      <c r="M352" s="1"/>
      <c r="N352" s="1">
        <v>17.20735</v>
      </c>
      <c r="O352" s="1" t="s">
        <v>24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1" t="s">
        <v>25</v>
      </c>
      <c r="B353" s="1" t="s">
        <v>26</v>
      </c>
      <c r="C353" s="1">
        <v>264.0</v>
      </c>
      <c r="D353" s="1">
        <v>0.0</v>
      </c>
      <c r="E353" s="2"/>
      <c r="F353" s="1" t="s">
        <v>27</v>
      </c>
      <c r="G353" s="1" t="s">
        <v>19</v>
      </c>
      <c r="H353" s="1" t="s">
        <v>8764</v>
      </c>
      <c r="I353" s="1" t="s">
        <v>8765</v>
      </c>
      <c r="J353" s="1" t="s">
        <v>8765</v>
      </c>
      <c r="K353" s="2"/>
      <c r="L353" s="1">
        <v>-5.0</v>
      </c>
      <c r="M353" s="1"/>
      <c r="N353" s="1">
        <v>9.77345</v>
      </c>
      <c r="O353" s="1" t="s">
        <v>7892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1" t="s">
        <v>15</v>
      </c>
      <c r="B354" s="1" t="s">
        <v>16</v>
      </c>
      <c r="C354" s="1">
        <v>366.0</v>
      </c>
      <c r="D354" s="1">
        <v>92.0</v>
      </c>
      <c r="E354" s="2"/>
      <c r="F354" s="1" t="s">
        <v>39</v>
      </c>
      <c r="G354" s="1" t="s">
        <v>52</v>
      </c>
      <c r="H354" s="1" t="s">
        <v>8766</v>
      </c>
      <c r="I354" s="1" t="s">
        <v>8767</v>
      </c>
      <c r="J354" s="1" t="s">
        <v>872</v>
      </c>
      <c r="K354" s="2"/>
      <c r="L354" s="1">
        <v>724.0</v>
      </c>
      <c r="M354" s="1"/>
      <c r="N354" s="1">
        <v>12.41955</v>
      </c>
      <c r="O354" s="1" t="s">
        <v>24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" t="s">
        <v>15</v>
      </c>
      <c r="B355" s="1" t="s">
        <v>16</v>
      </c>
      <c r="C355" s="1">
        <v>423.0</v>
      </c>
      <c r="D355" s="1">
        <v>0.0</v>
      </c>
      <c r="E355" s="1" t="s">
        <v>7917</v>
      </c>
      <c r="F355" s="1" t="s">
        <v>18</v>
      </c>
      <c r="G355" s="1" t="s">
        <v>35</v>
      </c>
      <c r="H355" s="1" t="s">
        <v>8768</v>
      </c>
      <c r="I355" s="1" t="s">
        <v>8769</v>
      </c>
      <c r="J355" s="1" t="s">
        <v>8770</v>
      </c>
      <c r="K355" s="1" t="s">
        <v>8771</v>
      </c>
      <c r="L355" s="1">
        <v>-21.0</v>
      </c>
      <c r="M355" s="1">
        <v>0.0062833333333333335</v>
      </c>
      <c r="N355" s="1">
        <v>12.699</v>
      </c>
      <c r="O355" s="1" t="s">
        <v>24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1" t="s">
        <v>44</v>
      </c>
      <c r="B356" s="1" t="s">
        <v>16</v>
      </c>
      <c r="C356" s="1">
        <v>364.0</v>
      </c>
      <c r="D356" s="1">
        <v>0.0</v>
      </c>
      <c r="E356" s="1" t="s">
        <v>45</v>
      </c>
      <c r="F356" s="1" t="s">
        <v>27</v>
      </c>
      <c r="G356" s="1" t="s">
        <v>19</v>
      </c>
      <c r="H356" s="1" t="s">
        <v>8772</v>
      </c>
      <c r="I356" s="1" t="s">
        <v>8773</v>
      </c>
      <c r="J356" s="1" t="s">
        <v>8773</v>
      </c>
      <c r="K356" s="2"/>
      <c r="L356" s="1">
        <v>-7.0</v>
      </c>
      <c r="M356" s="1"/>
      <c r="N356" s="1">
        <v>7.7977</v>
      </c>
      <c r="O356" s="1" t="s">
        <v>7892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1" t="s">
        <v>38</v>
      </c>
      <c r="B357" s="1" t="s">
        <v>16</v>
      </c>
      <c r="C357" s="1">
        <v>20.0</v>
      </c>
      <c r="D357" s="1">
        <v>30.0</v>
      </c>
      <c r="E357" s="2"/>
      <c r="F357" s="1" t="s">
        <v>39</v>
      </c>
      <c r="G357" s="1" t="s">
        <v>35</v>
      </c>
      <c r="H357" s="1" t="s">
        <v>8774</v>
      </c>
      <c r="I357" s="1" t="s">
        <v>8775</v>
      </c>
      <c r="J357" s="1" t="s">
        <v>872</v>
      </c>
      <c r="K357" s="2"/>
      <c r="L357" s="1">
        <v>751.0</v>
      </c>
      <c r="M357" s="1"/>
      <c r="N357" s="1">
        <v>1.0762833333333333</v>
      </c>
      <c r="O357" s="1" t="s">
        <v>43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1" t="s">
        <v>25</v>
      </c>
      <c r="B358" s="1" t="s">
        <v>26</v>
      </c>
      <c r="C358" s="1">
        <v>863.0</v>
      </c>
      <c r="D358" s="1">
        <v>0.0</v>
      </c>
      <c r="E358" s="2"/>
      <c r="F358" s="1" t="s">
        <v>27</v>
      </c>
      <c r="G358" s="1" t="s">
        <v>19</v>
      </c>
      <c r="H358" s="1" t="s">
        <v>8776</v>
      </c>
      <c r="I358" s="1" t="s">
        <v>8777</v>
      </c>
      <c r="J358" s="1" t="s">
        <v>8777</v>
      </c>
      <c r="K358" s="2"/>
      <c r="L358" s="1">
        <v>-10.0</v>
      </c>
      <c r="M358" s="1"/>
      <c r="N358" s="1">
        <v>9.328816666666667</v>
      </c>
      <c r="O358" s="1" t="s">
        <v>7892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1" t="s">
        <v>44</v>
      </c>
      <c r="B359" s="1" t="s">
        <v>16</v>
      </c>
      <c r="C359" s="1">
        <v>329.0</v>
      </c>
      <c r="D359" s="1">
        <v>0.0</v>
      </c>
      <c r="E359" s="1" t="s">
        <v>45</v>
      </c>
      <c r="F359" s="1" t="s">
        <v>27</v>
      </c>
      <c r="G359" s="1" t="s">
        <v>19</v>
      </c>
      <c r="H359" s="1" t="s">
        <v>8778</v>
      </c>
      <c r="I359" s="1" t="s">
        <v>8779</v>
      </c>
      <c r="J359" s="1" t="s">
        <v>8779</v>
      </c>
      <c r="K359" s="2"/>
      <c r="L359" s="1">
        <v>-2.0</v>
      </c>
      <c r="M359" s="1"/>
      <c r="N359" s="1">
        <v>12.8035</v>
      </c>
      <c r="O359" s="1" t="s">
        <v>7892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1" t="s">
        <v>55</v>
      </c>
      <c r="B360" s="1" t="s">
        <v>26</v>
      </c>
      <c r="C360" s="1">
        <v>434.0</v>
      </c>
      <c r="D360" s="1">
        <v>0.0</v>
      </c>
      <c r="E360" s="1" t="s">
        <v>134</v>
      </c>
      <c r="F360" s="1" t="s">
        <v>27</v>
      </c>
      <c r="G360" s="1" t="s">
        <v>19</v>
      </c>
      <c r="H360" s="1" t="s">
        <v>8780</v>
      </c>
      <c r="I360" s="1" t="s">
        <v>8781</v>
      </c>
      <c r="J360" s="1" t="s">
        <v>8781</v>
      </c>
      <c r="K360" s="2"/>
      <c r="L360" s="1">
        <v>-4.0</v>
      </c>
      <c r="M360" s="1"/>
      <c r="N360" s="1">
        <v>10.622983333333334</v>
      </c>
      <c r="O360" s="1" t="s">
        <v>7892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1" t="s">
        <v>15</v>
      </c>
      <c r="B361" s="1" t="s">
        <v>16</v>
      </c>
      <c r="C361" s="1">
        <v>199.0</v>
      </c>
      <c r="D361" s="1">
        <v>50.0</v>
      </c>
      <c r="E361" s="2"/>
      <c r="F361" s="1" t="s">
        <v>39</v>
      </c>
      <c r="G361" s="1" t="s">
        <v>19</v>
      </c>
      <c r="H361" s="1" t="s">
        <v>8782</v>
      </c>
      <c r="I361" s="1" t="s">
        <v>8783</v>
      </c>
      <c r="J361" s="1" t="s">
        <v>872</v>
      </c>
      <c r="K361" s="2"/>
      <c r="L361" s="1">
        <v>750.0</v>
      </c>
      <c r="M361" s="1"/>
      <c r="N361" s="1">
        <v>10.623233333333333</v>
      </c>
      <c r="O361" s="1" t="s">
        <v>24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1" t="s">
        <v>15</v>
      </c>
      <c r="B362" s="1" t="s">
        <v>16</v>
      </c>
      <c r="C362" s="1">
        <v>324.0</v>
      </c>
      <c r="D362" s="1">
        <v>61.0</v>
      </c>
      <c r="E362" s="2"/>
      <c r="F362" s="1" t="s">
        <v>39</v>
      </c>
      <c r="G362" s="1" t="s">
        <v>35</v>
      </c>
      <c r="H362" s="1" t="s">
        <v>8784</v>
      </c>
      <c r="I362" s="1" t="s">
        <v>8785</v>
      </c>
      <c r="J362" s="1" t="s">
        <v>872</v>
      </c>
      <c r="K362" s="2"/>
      <c r="L362" s="1">
        <v>749.0</v>
      </c>
      <c r="M362" s="1"/>
      <c r="N362" s="1">
        <v>13.278266666666667</v>
      </c>
      <c r="O362" s="1" t="s">
        <v>24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1" t="s">
        <v>44</v>
      </c>
      <c r="B363" s="1" t="s">
        <v>16</v>
      </c>
      <c r="C363" s="1">
        <v>329.0</v>
      </c>
      <c r="D363" s="1">
        <v>0.0</v>
      </c>
      <c r="E363" s="2"/>
      <c r="F363" s="1" t="s">
        <v>39</v>
      </c>
      <c r="G363" s="1" t="s">
        <v>19</v>
      </c>
      <c r="H363" s="1" t="s">
        <v>8786</v>
      </c>
      <c r="I363" s="1" t="s">
        <v>8787</v>
      </c>
      <c r="J363" s="1" t="s">
        <v>8787</v>
      </c>
      <c r="K363" s="2"/>
      <c r="L363" s="1">
        <v>-5.0</v>
      </c>
      <c r="M363" s="1"/>
      <c r="N363" s="1">
        <v>9.329983333333333</v>
      </c>
      <c r="O363" s="1" t="s">
        <v>7892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1" t="s">
        <v>44</v>
      </c>
      <c r="B364" s="1" t="s">
        <v>16</v>
      </c>
      <c r="C364" s="3">
        <v>413.0</v>
      </c>
      <c r="D364" s="1">
        <v>0.0</v>
      </c>
      <c r="E364" s="1" t="s">
        <v>45</v>
      </c>
      <c r="F364" s="1" t="s">
        <v>27</v>
      </c>
      <c r="G364" s="1" t="s">
        <v>19</v>
      </c>
      <c r="H364" s="1" t="s">
        <v>8788</v>
      </c>
      <c r="I364" s="1" t="s">
        <v>8789</v>
      </c>
      <c r="J364" s="1" t="s">
        <v>8789</v>
      </c>
      <c r="K364" s="2"/>
      <c r="L364" s="1">
        <v>-4.0</v>
      </c>
      <c r="M364" s="1"/>
      <c r="N364" s="1">
        <v>10.822</v>
      </c>
      <c r="O364" s="1" t="s">
        <v>7892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1" t="s">
        <v>25</v>
      </c>
      <c r="B365" s="1" t="s">
        <v>16</v>
      </c>
      <c r="C365" s="3">
        <v>1111.0</v>
      </c>
      <c r="D365" s="1">
        <v>0.0</v>
      </c>
      <c r="E365" s="2"/>
      <c r="F365" s="1" t="s">
        <v>27</v>
      </c>
      <c r="G365" s="1" t="s">
        <v>19</v>
      </c>
      <c r="H365" s="1" t="s">
        <v>8790</v>
      </c>
      <c r="I365" s="1" t="s">
        <v>8791</v>
      </c>
      <c r="J365" s="1" t="s">
        <v>8791</v>
      </c>
      <c r="K365" s="2"/>
      <c r="L365" s="1">
        <v>-5.0</v>
      </c>
      <c r="M365" s="1"/>
      <c r="N365" s="1">
        <v>14.082683333333334</v>
      </c>
      <c r="O365" s="1" t="s">
        <v>7892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1" t="s">
        <v>15</v>
      </c>
      <c r="B366" s="1" t="s">
        <v>16</v>
      </c>
      <c r="C366" s="1">
        <v>386.0</v>
      </c>
      <c r="D366" s="1">
        <v>14.0</v>
      </c>
      <c r="E366" s="1" t="s">
        <v>8792</v>
      </c>
      <c r="F366" s="1" t="s">
        <v>18</v>
      </c>
      <c r="G366" s="1" t="s">
        <v>19</v>
      </c>
      <c r="H366" s="1" t="s">
        <v>8793</v>
      </c>
      <c r="I366" s="1" t="s">
        <v>8794</v>
      </c>
      <c r="J366" s="1" t="s">
        <v>8795</v>
      </c>
      <c r="K366" s="1" t="s">
        <v>8796</v>
      </c>
      <c r="L366" s="1">
        <v>-6.0</v>
      </c>
      <c r="M366" s="1">
        <v>0.0055</v>
      </c>
      <c r="N366" s="1">
        <v>10.808416666666666</v>
      </c>
      <c r="O366" s="1" t="s">
        <v>24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1" t="s">
        <v>44</v>
      </c>
      <c r="B367" s="1" t="s">
        <v>16</v>
      </c>
      <c r="C367" s="1">
        <v>329.0</v>
      </c>
      <c r="D367" s="1">
        <v>0.0</v>
      </c>
      <c r="E367" s="1" t="s">
        <v>45</v>
      </c>
      <c r="F367" s="1" t="s">
        <v>27</v>
      </c>
      <c r="G367" s="1" t="s">
        <v>19</v>
      </c>
      <c r="H367" s="1" t="s">
        <v>8797</v>
      </c>
      <c r="I367" s="1" t="s">
        <v>8798</v>
      </c>
      <c r="J367" s="1" t="s">
        <v>8798</v>
      </c>
      <c r="K367" s="2"/>
      <c r="L367" s="1">
        <v>-8.0</v>
      </c>
      <c r="M367" s="1"/>
      <c r="N367" s="1">
        <v>6.1021833333333335</v>
      </c>
      <c r="O367" s="1" t="s">
        <v>7892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1" t="s">
        <v>55</v>
      </c>
      <c r="B368" s="1" t="s">
        <v>16</v>
      </c>
      <c r="C368" s="1">
        <v>857.0</v>
      </c>
      <c r="D368" s="1">
        <v>0.0</v>
      </c>
      <c r="E368" s="1" t="s">
        <v>8799</v>
      </c>
      <c r="F368" s="1" t="s">
        <v>27</v>
      </c>
      <c r="G368" s="1" t="s">
        <v>19</v>
      </c>
      <c r="H368" s="1" t="s">
        <v>8800</v>
      </c>
      <c r="I368" s="1" t="s">
        <v>8801</v>
      </c>
      <c r="J368" s="1" t="s">
        <v>8801</v>
      </c>
      <c r="K368" s="2"/>
      <c r="L368" s="1">
        <v>-6.0</v>
      </c>
      <c r="M368" s="1"/>
      <c r="N368" s="1">
        <v>13.730833333333333</v>
      </c>
      <c r="O368" s="1" t="s">
        <v>7892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1" t="s">
        <v>44</v>
      </c>
      <c r="B369" s="1" t="s">
        <v>16</v>
      </c>
      <c r="C369" s="1">
        <v>364.0</v>
      </c>
      <c r="D369" s="1">
        <v>0.0</v>
      </c>
      <c r="E369" s="1" t="s">
        <v>45</v>
      </c>
      <c r="F369" s="1" t="s">
        <v>27</v>
      </c>
      <c r="G369" s="1" t="s">
        <v>19</v>
      </c>
      <c r="H369" s="1" t="s">
        <v>8802</v>
      </c>
      <c r="I369" s="1" t="s">
        <v>8803</v>
      </c>
      <c r="J369" s="1" t="s">
        <v>8803</v>
      </c>
      <c r="K369" s="2"/>
      <c r="L369" s="1">
        <v>-5.0</v>
      </c>
      <c r="M369" s="1"/>
      <c r="N369" s="1">
        <v>9.354683333333334</v>
      </c>
      <c r="O369" s="1" t="s">
        <v>7892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1" t="s">
        <v>15</v>
      </c>
      <c r="B370" s="1" t="s">
        <v>16</v>
      </c>
      <c r="C370" s="1">
        <v>501.0</v>
      </c>
      <c r="D370" s="1">
        <v>17.0</v>
      </c>
      <c r="E370" s="1" t="s">
        <v>8792</v>
      </c>
      <c r="F370" s="1" t="s">
        <v>18</v>
      </c>
      <c r="G370" s="1" t="s">
        <v>19</v>
      </c>
      <c r="H370" s="1" t="s">
        <v>8804</v>
      </c>
      <c r="I370" s="1" t="s">
        <v>8805</v>
      </c>
      <c r="J370" s="1" t="s">
        <v>8806</v>
      </c>
      <c r="K370" s="1" t="s">
        <v>8807</v>
      </c>
      <c r="L370" s="1">
        <v>-1.0</v>
      </c>
      <c r="M370" s="1">
        <v>0.005366666666666666</v>
      </c>
      <c r="N370" s="1">
        <v>8.420416666666666</v>
      </c>
      <c r="O370" s="1" t="s">
        <v>24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1" t="s">
        <v>44</v>
      </c>
      <c r="B371" s="1" t="s">
        <v>16</v>
      </c>
      <c r="C371" s="1">
        <v>534.0</v>
      </c>
      <c r="D371" s="1">
        <v>0.0</v>
      </c>
      <c r="E371" s="1" t="s">
        <v>45</v>
      </c>
      <c r="F371" s="1" t="s">
        <v>27</v>
      </c>
      <c r="G371" s="1" t="s">
        <v>19</v>
      </c>
      <c r="H371" s="1" t="s">
        <v>8808</v>
      </c>
      <c r="I371" s="1" t="s">
        <v>8809</v>
      </c>
      <c r="J371" s="1" t="s">
        <v>8809</v>
      </c>
      <c r="K371" s="2"/>
      <c r="L371" s="1">
        <v>-8.0</v>
      </c>
      <c r="M371" s="1"/>
      <c r="N371" s="1">
        <v>11.7304</v>
      </c>
      <c r="O371" s="1" t="s">
        <v>7892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1" t="s">
        <v>15</v>
      </c>
      <c r="B372" s="1" t="s">
        <v>16</v>
      </c>
      <c r="C372" s="1">
        <v>423.0</v>
      </c>
      <c r="D372" s="1">
        <v>0.0</v>
      </c>
      <c r="E372" s="1" t="s">
        <v>45</v>
      </c>
      <c r="F372" s="1" t="s">
        <v>18</v>
      </c>
      <c r="G372" s="1" t="s">
        <v>19</v>
      </c>
      <c r="H372" s="1" t="s">
        <v>8810</v>
      </c>
      <c r="I372" s="1" t="s">
        <v>8811</v>
      </c>
      <c r="J372" s="1" t="s">
        <v>8812</v>
      </c>
      <c r="K372" s="1" t="s">
        <v>8813</v>
      </c>
      <c r="L372" s="1">
        <v>-4.0</v>
      </c>
      <c r="M372" s="1">
        <v>0.4583</v>
      </c>
      <c r="N372" s="1">
        <v>21.2717</v>
      </c>
      <c r="O372" s="1" t="s">
        <v>24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1" t="s">
        <v>15</v>
      </c>
      <c r="B373" s="1" t="s">
        <v>16</v>
      </c>
      <c r="C373" s="1">
        <v>587.0</v>
      </c>
      <c r="D373" s="1">
        <v>0.0</v>
      </c>
      <c r="E373" s="1" t="s">
        <v>8792</v>
      </c>
      <c r="F373" s="1" t="s">
        <v>18</v>
      </c>
      <c r="G373" s="1" t="s">
        <v>19</v>
      </c>
      <c r="H373" s="1" t="s">
        <v>8814</v>
      </c>
      <c r="I373" s="1" t="s">
        <v>8815</v>
      </c>
      <c r="J373" s="1" t="s">
        <v>8816</v>
      </c>
      <c r="K373" s="1" t="s">
        <v>8817</v>
      </c>
      <c r="L373" s="1">
        <v>0.0</v>
      </c>
      <c r="M373" s="1">
        <v>0.009433333333333334</v>
      </c>
      <c r="N373" s="1">
        <v>16.507466666666666</v>
      </c>
      <c r="O373" s="1" t="s">
        <v>24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1" t="s">
        <v>55</v>
      </c>
      <c r="B374" s="1" t="s">
        <v>16</v>
      </c>
      <c r="C374" s="1">
        <v>264.0</v>
      </c>
      <c r="D374" s="1">
        <v>0.0</v>
      </c>
      <c r="E374" s="1" t="s">
        <v>8818</v>
      </c>
      <c r="F374" s="1" t="s">
        <v>27</v>
      </c>
      <c r="G374" s="1" t="s">
        <v>19</v>
      </c>
      <c r="H374" s="1" t="s">
        <v>8819</v>
      </c>
      <c r="I374" s="1" t="s">
        <v>8820</v>
      </c>
      <c r="J374" s="1" t="s">
        <v>8820</v>
      </c>
      <c r="K374" s="2"/>
      <c r="L374" s="1">
        <v>-6.0</v>
      </c>
      <c r="M374" s="1"/>
      <c r="N374" s="1">
        <v>8.476183333333333</v>
      </c>
      <c r="O374" s="1" t="s">
        <v>7892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1" t="s">
        <v>25</v>
      </c>
      <c r="B375" s="1" t="s">
        <v>16</v>
      </c>
      <c r="C375" s="1">
        <v>416.0</v>
      </c>
      <c r="D375" s="1">
        <v>0.0</v>
      </c>
      <c r="E375" s="2"/>
      <c r="F375" s="1" t="s">
        <v>27</v>
      </c>
      <c r="G375" s="1" t="s">
        <v>19</v>
      </c>
      <c r="H375" s="1" t="s">
        <v>8821</v>
      </c>
      <c r="I375" s="1" t="s">
        <v>8822</v>
      </c>
      <c r="J375" s="1" t="s">
        <v>8822</v>
      </c>
      <c r="K375" s="2"/>
      <c r="L375" s="1">
        <v>0.0</v>
      </c>
      <c r="M375" s="1"/>
      <c r="N375" s="1">
        <v>15.032983333333334</v>
      </c>
      <c r="O375" s="1" t="s">
        <v>7892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1" t="s">
        <v>15</v>
      </c>
      <c r="B376" s="1" t="s">
        <v>16</v>
      </c>
      <c r="C376" s="1">
        <v>545.0</v>
      </c>
      <c r="D376" s="1">
        <v>0.0</v>
      </c>
      <c r="E376" s="1" t="s">
        <v>45</v>
      </c>
      <c r="F376" s="1" t="s">
        <v>18</v>
      </c>
      <c r="G376" s="1" t="s">
        <v>19</v>
      </c>
      <c r="H376" s="1" t="s">
        <v>8823</v>
      </c>
      <c r="I376" s="1" t="s">
        <v>8824</v>
      </c>
      <c r="J376" s="1" t="s">
        <v>8825</v>
      </c>
      <c r="K376" s="1" t="s">
        <v>8826</v>
      </c>
      <c r="L376" s="1">
        <v>-15.0</v>
      </c>
      <c r="M376" s="1">
        <v>1.6312833333333334</v>
      </c>
      <c r="N376" s="1">
        <v>14.737983333333334</v>
      </c>
      <c r="O376" s="1" t="s">
        <v>24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1" t="s">
        <v>44</v>
      </c>
      <c r="B377" s="1" t="s">
        <v>16</v>
      </c>
      <c r="C377" s="1">
        <v>329.0</v>
      </c>
      <c r="D377" s="1">
        <v>0.0</v>
      </c>
      <c r="E377" s="1" t="s">
        <v>45</v>
      </c>
      <c r="F377" s="1" t="s">
        <v>27</v>
      </c>
      <c r="G377" s="1" t="s">
        <v>19</v>
      </c>
      <c r="H377" s="1" t="s">
        <v>8827</v>
      </c>
      <c r="I377" s="1" t="s">
        <v>8828</v>
      </c>
      <c r="J377" s="1" t="s">
        <v>8828</v>
      </c>
      <c r="K377" s="2"/>
      <c r="L377" s="1">
        <v>-9.0</v>
      </c>
      <c r="M377" s="1"/>
      <c r="N377" s="1">
        <v>12.431566666666667</v>
      </c>
      <c r="O377" s="1" t="s">
        <v>7892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1" t="s">
        <v>44</v>
      </c>
      <c r="B378" s="1" t="s">
        <v>16</v>
      </c>
      <c r="C378" s="1">
        <v>384.0</v>
      </c>
      <c r="D378" s="1">
        <v>0.0</v>
      </c>
      <c r="E378" s="1" t="s">
        <v>45</v>
      </c>
      <c r="F378" s="1" t="s">
        <v>27</v>
      </c>
      <c r="G378" s="1" t="s">
        <v>19</v>
      </c>
      <c r="H378" s="1" t="s">
        <v>8829</v>
      </c>
      <c r="I378" s="1" t="s">
        <v>8830</v>
      </c>
      <c r="J378" s="1" t="s">
        <v>8830</v>
      </c>
      <c r="K378" s="2"/>
      <c r="L378" s="1">
        <v>0.0</v>
      </c>
      <c r="M378" s="1"/>
      <c r="N378" s="1">
        <v>14.595466666666667</v>
      </c>
      <c r="O378" s="1" t="s">
        <v>7892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1" t="s">
        <v>38</v>
      </c>
      <c r="B379" s="1" t="s">
        <v>16</v>
      </c>
      <c r="C379" s="1">
        <v>20.0</v>
      </c>
      <c r="D379" s="1">
        <v>30.0</v>
      </c>
      <c r="E379" s="2"/>
      <c r="F379" s="1" t="s">
        <v>39</v>
      </c>
      <c r="G379" s="1" t="s">
        <v>35</v>
      </c>
      <c r="H379" s="1" t="s">
        <v>8831</v>
      </c>
      <c r="I379" s="1" t="s">
        <v>8832</v>
      </c>
      <c r="J379" s="1" t="s">
        <v>8832</v>
      </c>
      <c r="K379" s="2"/>
      <c r="L379" s="1">
        <v>-5.0</v>
      </c>
      <c r="M379" s="1"/>
      <c r="N379" s="1">
        <v>0.7017333333333333</v>
      </c>
      <c r="O379" s="1" t="s">
        <v>43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1" t="s">
        <v>15</v>
      </c>
      <c r="B380" s="1" t="s">
        <v>16</v>
      </c>
      <c r="C380" s="3">
        <v>523.0</v>
      </c>
      <c r="D380" s="1">
        <v>0.0</v>
      </c>
      <c r="E380" s="1" t="s">
        <v>8792</v>
      </c>
      <c r="F380" s="1" t="s">
        <v>18</v>
      </c>
      <c r="G380" s="1" t="s">
        <v>35</v>
      </c>
      <c r="H380" s="1" t="s">
        <v>8833</v>
      </c>
      <c r="I380" s="1" t="s">
        <v>8834</v>
      </c>
      <c r="J380" s="1" t="s">
        <v>8835</v>
      </c>
      <c r="K380" s="1" t="s">
        <v>8836</v>
      </c>
      <c r="L380" s="1">
        <v>3.0</v>
      </c>
      <c r="M380" s="1">
        <v>0.013166666666666667</v>
      </c>
      <c r="N380" s="1">
        <v>15.605466666666667</v>
      </c>
      <c r="O380" s="1" t="s">
        <v>24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1" t="s">
        <v>44</v>
      </c>
      <c r="B381" s="1" t="s">
        <v>16</v>
      </c>
      <c r="C381" s="1">
        <v>429.0</v>
      </c>
      <c r="D381" s="1">
        <v>0.0</v>
      </c>
      <c r="E381" s="1" t="s">
        <v>45</v>
      </c>
      <c r="F381" s="1" t="s">
        <v>27</v>
      </c>
      <c r="G381" s="1" t="s">
        <v>19</v>
      </c>
      <c r="H381" s="1" t="s">
        <v>8837</v>
      </c>
      <c r="I381" s="1" t="s">
        <v>8838</v>
      </c>
      <c r="J381" s="1" t="s">
        <v>8838</v>
      </c>
      <c r="K381" s="2"/>
      <c r="L381" s="1">
        <v>-6.0</v>
      </c>
      <c r="M381" s="1"/>
      <c r="N381" s="1">
        <v>8.188033333333333</v>
      </c>
      <c r="O381" s="1" t="s">
        <v>7892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1" t="s">
        <v>15</v>
      </c>
      <c r="B382" s="1" t="s">
        <v>16</v>
      </c>
      <c r="C382" s="1">
        <v>199.0</v>
      </c>
      <c r="D382" s="1">
        <v>50.0</v>
      </c>
      <c r="E382" s="2"/>
      <c r="F382" s="1" t="s">
        <v>39</v>
      </c>
      <c r="G382" s="1" t="s">
        <v>52</v>
      </c>
      <c r="H382" s="1" t="s">
        <v>8839</v>
      </c>
      <c r="I382" s="1" t="s">
        <v>8840</v>
      </c>
      <c r="J382" s="1" t="s">
        <v>8840</v>
      </c>
      <c r="K382" s="2"/>
      <c r="L382" s="1">
        <v>-13.0</v>
      </c>
      <c r="M382" s="1"/>
      <c r="N382" s="1">
        <v>6.43755</v>
      </c>
      <c r="O382" s="1" t="s">
        <v>24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1" t="s">
        <v>15</v>
      </c>
      <c r="B383" s="1" t="s">
        <v>16</v>
      </c>
      <c r="C383" s="1">
        <v>309.0</v>
      </c>
      <c r="D383" s="1">
        <v>0.0</v>
      </c>
      <c r="E383" s="1" t="s">
        <v>8792</v>
      </c>
      <c r="F383" s="1" t="s">
        <v>18</v>
      </c>
      <c r="G383" s="1" t="s">
        <v>19</v>
      </c>
      <c r="H383" s="1" t="s">
        <v>8841</v>
      </c>
      <c r="I383" s="1" t="s">
        <v>8842</v>
      </c>
      <c r="J383" s="1" t="s">
        <v>8843</v>
      </c>
      <c r="K383" s="1" t="s">
        <v>8844</v>
      </c>
      <c r="L383" s="1">
        <v>-6.0</v>
      </c>
      <c r="M383" s="1">
        <v>0.16461666666666666</v>
      </c>
      <c r="N383" s="1">
        <v>9.043783333333334</v>
      </c>
      <c r="O383" s="1" t="s">
        <v>24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1" t="s">
        <v>44</v>
      </c>
      <c r="B384" s="1" t="s">
        <v>16</v>
      </c>
      <c r="C384" s="3">
        <v>269.0</v>
      </c>
      <c r="D384" s="1">
        <v>0.0</v>
      </c>
      <c r="E384" s="1" t="s">
        <v>45</v>
      </c>
      <c r="F384" s="1" t="s">
        <v>27</v>
      </c>
      <c r="G384" s="1" t="s">
        <v>19</v>
      </c>
      <c r="H384" s="1" t="s">
        <v>8845</v>
      </c>
      <c r="I384" s="1" t="s">
        <v>8846</v>
      </c>
      <c r="J384" s="1" t="s">
        <v>8846</v>
      </c>
      <c r="K384" s="2"/>
      <c r="L384" s="1">
        <v>-3.0</v>
      </c>
      <c r="M384" s="1"/>
      <c r="N384" s="1">
        <v>11.399833333333333</v>
      </c>
      <c r="O384" s="1" t="s">
        <v>7892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1" t="s">
        <v>15</v>
      </c>
      <c r="B385" s="1" t="s">
        <v>16</v>
      </c>
      <c r="C385" s="1">
        <v>213.0</v>
      </c>
      <c r="D385" s="1">
        <v>53.0</v>
      </c>
      <c r="E385" s="2"/>
      <c r="F385" s="1" t="s">
        <v>39</v>
      </c>
      <c r="G385" s="1" t="s">
        <v>52</v>
      </c>
      <c r="H385" s="1" t="s">
        <v>8847</v>
      </c>
      <c r="I385" s="1" t="s">
        <v>8848</v>
      </c>
      <c r="J385" s="1" t="s">
        <v>8848</v>
      </c>
      <c r="K385" s="2"/>
      <c r="L385" s="1">
        <v>-2.0</v>
      </c>
      <c r="M385" s="1"/>
      <c r="N385" s="1">
        <v>28.130816666666668</v>
      </c>
      <c r="O385" s="1" t="s">
        <v>24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1" t="s">
        <v>44</v>
      </c>
      <c r="B386" s="1" t="s">
        <v>16</v>
      </c>
      <c r="C386" s="1">
        <v>329.0</v>
      </c>
      <c r="D386" s="1">
        <v>0.0</v>
      </c>
      <c r="E386" s="1" t="s">
        <v>45</v>
      </c>
      <c r="F386" s="1" t="s">
        <v>27</v>
      </c>
      <c r="G386" s="1" t="s">
        <v>19</v>
      </c>
      <c r="H386" s="1" t="s">
        <v>8849</v>
      </c>
      <c r="I386" s="1" t="s">
        <v>8850</v>
      </c>
      <c r="J386" s="1" t="s">
        <v>8850</v>
      </c>
      <c r="K386" s="2"/>
      <c r="L386" s="1">
        <v>-8.0</v>
      </c>
      <c r="M386" s="1"/>
      <c r="N386" s="1">
        <v>14.114516666666667</v>
      </c>
      <c r="O386" s="1" t="s">
        <v>7892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1" t="s">
        <v>25</v>
      </c>
      <c r="B387" s="1" t="s">
        <v>16</v>
      </c>
      <c r="C387" s="1">
        <v>299.0</v>
      </c>
      <c r="D387" s="1">
        <v>0.0</v>
      </c>
      <c r="E387" s="2"/>
      <c r="F387" s="1" t="s">
        <v>27</v>
      </c>
      <c r="G387" s="1" t="s">
        <v>19</v>
      </c>
      <c r="H387" s="1" t="s">
        <v>8851</v>
      </c>
      <c r="I387" s="1" t="s">
        <v>8852</v>
      </c>
      <c r="J387" s="1" t="s">
        <v>8852</v>
      </c>
      <c r="K387" s="2"/>
      <c r="L387" s="1">
        <v>2.0</v>
      </c>
      <c r="M387" s="1"/>
      <c r="N387" s="1">
        <v>17.244566666666667</v>
      </c>
      <c r="O387" s="1" t="s">
        <v>7892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1" t="s">
        <v>25</v>
      </c>
      <c r="B388" s="1" t="s">
        <v>16</v>
      </c>
      <c r="C388" s="1">
        <v>353.0</v>
      </c>
      <c r="D388" s="1">
        <v>0.0</v>
      </c>
      <c r="E388" s="2"/>
      <c r="F388" s="1" t="s">
        <v>27</v>
      </c>
      <c r="G388" s="1" t="s">
        <v>19</v>
      </c>
      <c r="H388" s="1" t="s">
        <v>8853</v>
      </c>
      <c r="I388" s="1" t="s">
        <v>8854</v>
      </c>
      <c r="J388" s="1" t="s">
        <v>8854</v>
      </c>
      <c r="K388" s="2"/>
      <c r="L388" s="1">
        <v>-6.0</v>
      </c>
      <c r="M388" s="1"/>
      <c r="N388" s="1">
        <v>8.967816666666666</v>
      </c>
      <c r="O388" s="1" t="s">
        <v>7892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1" t="s">
        <v>15</v>
      </c>
      <c r="B389" s="1" t="s">
        <v>16</v>
      </c>
      <c r="C389" s="1">
        <v>871.0</v>
      </c>
      <c r="D389" s="1">
        <v>0.0</v>
      </c>
      <c r="E389" s="1" t="s">
        <v>8792</v>
      </c>
      <c r="F389" s="1" t="s">
        <v>18</v>
      </c>
      <c r="G389" s="1" t="s">
        <v>19</v>
      </c>
      <c r="H389" s="1" t="s">
        <v>8855</v>
      </c>
      <c r="I389" s="1" t="s">
        <v>8856</v>
      </c>
      <c r="J389" s="1" t="s">
        <v>8857</v>
      </c>
      <c r="K389" s="1" t="s">
        <v>8858</v>
      </c>
      <c r="L389" s="1">
        <v>0.0</v>
      </c>
      <c r="M389" s="1">
        <v>0.0043</v>
      </c>
      <c r="N389" s="1">
        <v>20.5992</v>
      </c>
      <c r="O389" s="1" t="s">
        <v>24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1" t="s">
        <v>25</v>
      </c>
      <c r="B390" s="1" t="s">
        <v>16</v>
      </c>
      <c r="C390" s="1">
        <v>356.0</v>
      </c>
      <c r="D390" s="1">
        <v>0.0</v>
      </c>
      <c r="E390" s="2"/>
      <c r="F390" s="1" t="s">
        <v>27</v>
      </c>
      <c r="G390" s="1" t="s">
        <v>19</v>
      </c>
      <c r="H390" s="1" t="s">
        <v>8859</v>
      </c>
      <c r="I390" s="1" t="s">
        <v>8860</v>
      </c>
      <c r="J390" s="1" t="s">
        <v>8860</v>
      </c>
      <c r="K390" s="2"/>
      <c r="L390" s="1">
        <v>1.0</v>
      </c>
      <c r="M390" s="1"/>
      <c r="N390" s="1">
        <v>16.180516666666666</v>
      </c>
      <c r="O390" s="1" t="s">
        <v>7892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1" t="s">
        <v>25</v>
      </c>
      <c r="B391" s="1" t="s">
        <v>16</v>
      </c>
      <c r="C391" s="1">
        <v>384.0</v>
      </c>
      <c r="D391" s="1">
        <v>0.0</v>
      </c>
      <c r="E391" s="2"/>
      <c r="F391" s="1" t="s">
        <v>27</v>
      </c>
      <c r="G391" s="1" t="s">
        <v>19</v>
      </c>
      <c r="H391" s="1" t="s">
        <v>8861</v>
      </c>
      <c r="I391" s="1" t="s">
        <v>8862</v>
      </c>
      <c r="J391" s="1" t="s">
        <v>8862</v>
      </c>
      <c r="K391" s="2"/>
      <c r="L391" s="1">
        <v>-6.0</v>
      </c>
      <c r="M391" s="1"/>
      <c r="N391" s="1">
        <v>8.638166666666667</v>
      </c>
      <c r="O391" s="1" t="s">
        <v>7892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1" t="s">
        <v>44</v>
      </c>
      <c r="B392" s="1" t="s">
        <v>16</v>
      </c>
      <c r="C392" s="1">
        <v>987.0</v>
      </c>
      <c r="D392" s="1">
        <v>0.0</v>
      </c>
      <c r="E392" s="1" t="s">
        <v>45</v>
      </c>
      <c r="F392" s="1" t="s">
        <v>27</v>
      </c>
      <c r="G392" s="1" t="s">
        <v>19</v>
      </c>
      <c r="H392" s="1" t="s">
        <v>8863</v>
      </c>
      <c r="I392" s="1" t="s">
        <v>8864</v>
      </c>
      <c r="J392" s="1" t="s">
        <v>8864</v>
      </c>
      <c r="K392" s="2"/>
      <c r="L392" s="1">
        <v>-78.0</v>
      </c>
      <c r="M392" s="1"/>
      <c r="N392" s="1">
        <v>39.74385</v>
      </c>
      <c r="O392" s="1" t="s">
        <v>7892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1" t="s">
        <v>15</v>
      </c>
      <c r="B393" s="1" t="s">
        <v>16</v>
      </c>
      <c r="C393" s="1">
        <v>2410.0</v>
      </c>
      <c r="D393" s="1">
        <v>0.0</v>
      </c>
      <c r="E393" s="1" t="s">
        <v>8792</v>
      </c>
      <c r="F393" s="1" t="s">
        <v>18</v>
      </c>
      <c r="G393" s="1" t="s">
        <v>35</v>
      </c>
      <c r="H393" s="1" t="s">
        <v>8865</v>
      </c>
      <c r="I393" s="1" t="s">
        <v>8866</v>
      </c>
      <c r="J393" s="1" t="s">
        <v>8867</v>
      </c>
      <c r="K393" s="1" t="s">
        <v>8868</v>
      </c>
      <c r="L393" s="1">
        <v>14.0</v>
      </c>
      <c r="M393" s="1">
        <v>0.004883333333333333</v>
      </c>
      <c r="N393" s="1">
        <v>90.35976666666667</v>
      </c>
      <c r="O393" s="1" t="s">
        <v>24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1" t="s">
        <v>15</v>
      </c>
      <c r="B394" s="1" t="s">
        <v>16</v>
      </c>
      <c r="C394" s="1">
        <v>728.0</v>
      </c>
      <c r="D394" s="1">
        <v>0.0</v>
      </c>
      <c r="E394" s="1" t="s">
        <v>8792</v>
      </c>
      <c r="F394" s="1" t="s">
        <v>18</v>
      </c>
      <c r="G394" s="1" t="s">
        <v>35</v>
      </c>
      <c r="H394" s="1" t="s">
        <v>8869</v>
      </c>
      <c r="I394" s="1" t="s">
        <v>8870</v>
      </c>
      <c r="J394" s="1" t="s">
        <v>8871</v>
      </c>
      <c r="K394" s="1" t="s">
        <v>8872</v>
      </c>
      <c r="L394" s="1">
        <v>0.0</v>
      </c>
      <c r="M394" s="1">
        <v>0.0097</v>
      </c>
      <c r="N394" s="1">
        <v>76.88118333333334</v>
      </c>
      <c r="O394" s="1" t="s">
        <v>24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1" t="s">
        <v>44</v>
      </c>
      <c r="B395" s="1" t="s">
        <v>16</v>
      </c>
      <c r="C395" s="1">
        <v>464.0</v>
      </c>
      <c r="D395" s="1">
        <v>0.0</v>
      </c>
      <c r="E395" s="1" t="s">
        <v>45</v>
      </c>
      <c r="F395" s="1" t="s">
        <v>27</v>
      </c>
      <c r="G395" s="1" t="s">
        <v>19</v>
      </c>
      <c r="H395" s="1" t="s">
        <v>8873</v>
      </c>
      <c r="I395" s="1" t="s">
        <v>8874</v>
      </c>
      <c r="J395" s="1" t="s">
        <v>8874</v>
      </c>
      <c r="K395" s="2"/>
      <c r="L395" s="1">
        <v>-4.0</v>
      </c>
      <c r="M395" s="1"/>
      <c r="N395" s="1">
        <v>10.639566666666667</v>
      </c>
      <c r="O395" s="1" t="s">
        <v>7892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1" t="s">
        <v>44</v>
      </c>
      <c r="B396" s="1" t="s">
        <v>16</v>
      </c>
      <c r="C396" s="1">
        <v>329.0</v>
      </c>
      <c r="D396" s="1">
        <v>0.0</v>
      </c>
      <c r="E396" s="1" t="s">
        <v>45</v>
      </c>
      <c r="F396" s="1" t="s">
        <v>27</v>
      </c>
      <c r="G396" s="1" t="s">
        <v>19</v>
      </c>
      <c r="H396" s="1" t="s">
        <v>8875</v>
      </c>
      <c r="I396" s="1" t="s">
        <v>8876</v>
      </c>
      <c r="J396" s="1" t="s">
        <v>8876</v>
      </c>
      <c r="K396" s="2"/>
      <c r="L396" s="1">
        <v>-6.0</v>
      </c>
      <c r="M396" s="1"/>
      <c r="N396" s="1">
        <v>8.393466666666667</v>
      </c>
      <c r="O396" s="1" t="s">
        <v>7892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1" t="s">
        <v>44</v>
      </c>
      <c r="B397" s="1" t="s">
        <v>16</v>
      </c>
      <c r="C397" s="1">
        <v>264.0</v>
      </c>
      <c r="D397" s="1">
        <v>0.0</v>
      </c>
      <c r="E397" s="1" t="s">
        <v>45</v>
      </c>
      <c r="F397" s="1" t="s">
        <v>27</v>
      </c>
      <c r="G397" s="1" t="s">
        <v>19</v>
      </c>
      <c r="H397" s="1" t="s">
        <v>8877</v>
      </c>
      <c r="I397" s="1" t="s">
        <v>8878</v>
      </c>
      <c r="J397" s="1" t="s">
        <v>8878</v>
      </c>
      <c r="K397" s="2"/>
      <c r="L397" s="1">
        <v>-4.0</v>
      </c>
      <c r="M397" s="1"/>
      <c r="N397" s="1">
        <v>10.84885</v>
      </c>
      <c r="O397" s="1" t="s">
        <v>7892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1" t="s">
        <v>25</v>
      </c>
      <c r="B398" s="1" t="s">
        <v>26</v>
      </c>
      <c r="C398" s="3">
        <v>519.0</v>
      </c>
      <c r="D398" s="1">
        <v>0.0</v>
      </c>
      <c r="E398" s="2"/>
      <c r="F398" s="1" t="s">
        <v>27</v>
      </c>
      <c r="G398" s="1" t="s">
        <v>19</v>
      </c>
      <c r="H398" s="1" t="s">
        <v>8879</v>
      </c>
      <c r="I398" s="1" t="s">
        <v>8880</v>
      </c>
      <c r="J398" s="1" t="s">
        <v>8880</v>
      </c>
      <c r="K398" s="2"/>
      <c r="L398" s="1">
        <v>-4.0</v>
      </c>
      <c r="M398" s="1"/>
      <c r="N398" s="1">
        <v>15.76465</v>
      </c>
      <c r="O398" s="1" t="s">
        <v>7892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1" t="s">
        <v>55</v>
      </c>
      <c r="B399" s="1" t="s">
        <v>26</v>
      </c>
      <c r="C399" s="1">
        <v>264.0</v>
      </c>
      <c r="D399" s="1">
        <v>0.0</v>
      </c>
      <c r="E399" s="1" t="s">
        <v>8881</v>
      </c>
      <c r="F399" s="1" t="s">
        <v>27</v>
      </c>
      <c r="G399" s="1" t="s">
        <v>19</v>
      </c>
      <c r="H399" s="1" t="s">
        <v>8882</v>
      </c>
      <c r="I399" s="1" t="s">
        <v>8883</v>
      </c>
      <c r="J399" s="1" t="s">
        <v>8883</v>
      </c>
      <c r="K399" s="2"/>
      <c r="L399" s="1">
        <v>-4.0</v>
      </c>
      <c r="M399" s="1"/>
      <c r="N399" s="1">
        <v>10.2811</v>
      </c>
      <c r="O399" s="1" t="s">
        <v>7892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1" t="s">
        <v>44</v>
      </c>
      <c r="B400" s="1" t="s">
        <v>16</v>
      </c>
      <c r="C400" s="1">
        <v>394.0</v>
      </c>
      <c r="D400" s="1">
        <v>0.0</v>
      </c>
      <c r="E400" s="1" t="s">
        <v>45</v>
      </c>
      <c r="F400" s="1" t="s">
        <v>27</v>
      </c>
      <c r="G400" s="1" t="s">
        <v>19</v>
      </c>
      <c r="H400" s="1" t="s">
        <v>8884</v>
      </c>
      <c r="I400" s="1" t="s">
        <v>8885</v>
      </c>
      <c r="J400" s="1" t="s">
        <v>8885</v>
      </c>
      <c r="K400" s="2"/>
      <c r="L400" s="1">
        <v>-6.0</v>
      </c>
      <c r="M400" s="1"/>
      <c r="N400" s="1">
        <v>8.027866666666666</v>
      </c>
      <c r="O400" s="1" t="s">
        <v>7892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1" t="s">
        <v>44</v>
      </c>
      <c r="B401" s="1" t="s">
        <v>16</v>
      </c>
      <c r="C401" s="3">
        <v>384.0</v>
      </c>
      <c r="D401" s="1">
        <v>0.0</v>
      </c>
      <c r="E401" s="1" t="s">
        <v>45</v>
      </c>
      <c r="F401" s="1" t="s">
        <v>27</v>
      </c>
      <c r="G401" s="1" t="s">
        <v>19</v>
      </c>
      <c r="H401" s="1" t="s">
        <v>8886</v>
      </c>
      <c r="I401" s="1" t="s">
        <v>8887</v>
      </c>
      <c r="J401" s="1" t="s">
        <v>8887</v>
      </c>
      <c r="K401" s="2"/>
      <c r="L401" s="1">
        <v>-4.0</v>
      </c>
      <c r="M401" s="1"/>
      <c r="N401" s="1">
        <v>10.605166666666667</v>
      </c>
      <c r="O401" s="1" t="s">
        <v>7892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1" t="s">
        <v>44</v>
      </c>
      <c r="B402" s="1" t="s">
        <v>16</v>
      </c>
      <c r="C402" s="1">
        <v>264.0</v>
      </c>
      <c r="D402" s="1">
        <v>0.0</v>
      </c>
      <c r="E402" s="1" t="s">
        <v>45</v>
      </c>
      <c r="F402" s="1" t="s">
        <v>27</v>
      </c>
      <c r="G402" s="1" t="s">
        <v>19</v>
      </c>
      <c r="H402" s="1" t="s">
        <v>8888</v>
      </c>
      <c r="I402" s="1" t="s">
        <v>8889</v>
      </c>
      <c r="J402" s="1" t="s">
        <v>8889</v>
      </c>
      <c r="K402" s="2"/>
      <c r="L402" s="1">
        <v>-6.0</v>
      </c>
      <c r="M402" s="1"/>
      <c r="N402" s="1">
        <v>8.0038</v>
      </c>
      <c r="O402" s="1" t="s">
        <v>7892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1" t="s">
        <v>25</v>
      </c>
      <c r="B403" s="1" t="s">
        <v>26</v>
      </c>
      <c r="C403" s="1">
        <v>404.0</v>
      </c>
      <c r="D403" s="1">
        <v>0.0</v>
      </c>
      <c r="E403" s="2"/>
      <c r="F403" s="1" t="s">
        <v>27</v>
      </c>
      <c r="G403" s="1" t="s">
        <v>19</v>
      </c>
      <c r="H403" s="1" t="s">
        <v>8890</v>
      </c>
      <c r="I403" s="1" t="s">
        <v>8891</v>
      </c>
      <c r="J403" s="1" t="s">
        <v>8891</v>
      </c>
      <c r="K403" s="2"/>
      <c r="L403" s="1">
        <v>-5.0</v>
      </c>
      <c r="M403" s="1"/>
      <c r="N403" s="1">
        <v>9.83805</v>
      </c>
      <c r="O403" s="1" t="s">
        <v>7892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1" t="s">
        <v>15</v>
      </c>
      <c r="B404" s="1" t="s">
        <v>16</v>
      </c>
      <c r="C404" s="1">
        <v>485.0</v>
      </c>
      <c r="D404" s="1">
        <v>97.0</v>
      </c>
      <c r="E404" s="2"/>
      <c r="F404" s="1" t="s">
        <v>39</v>
      </c>
      <c r="G404" s="1" t="s">
        <v>35</v>
      </c>
      <c r="H404" s="1" t="s">
        <v>8892</v>
      </c>
      <c r="I404" s="1" t="s">
        <v>8893</v>
      </c>
      <c r="J404" s="1" t="s">
        <v>4810</v>
      </c>
      <c r="K404" s="2"/>
      <c r="L404" s="1">
        <v>374.0</v>
      </c>
      <c r="M404" s="1"/>
      <c r="N404" s="1">
        <v>8.769033333333333</v>
      </c>
      <c r="O404" s="1" t="s">
        <v>24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1" t="s">
        <v>38</v>
      </c>
      <c r="B405" s="1" t="s">
        <v>16</v>
      </c>
      <c r="C405" s="1">
        <v>336.0</v>
      </c>
      <c r="D405" s="1">
        <v>0.0</v>
      </c>
      <c r="E405" s="2"/>
      <c r="F405" s="1" t="s">
        <v>39</v>
      </c>
      <c r="G405" s="1" t="s">
        <v>35</v>
      </c>
      <c r="H405" s="1" t="s">
        <v>8894</v>
      </c>
      <c r="I405" s="1" t="s">
        <v>8895</v>
      </c>
      <c r="J405" s="1" t="s">
        <v>4810</v>
      </c>
      <c r="K405" s="2"/>
      <c r="L405" s="1">
        <v>398.0</v>
      </c>
      <c r="M405" s="1"/>
      <c r="N405" s="1">
        <v>6.4298</v>
      </c>
      <c r="O405" s="1" t="s">
        <v>43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1" t="s">
        <v>44</v>
      </c>
      <c r="B406" s="1" t="s">
        <v>16</v>
      </c>
      <c r="C406" s="3">
        <v>329.0</v>
      </c>
      <c r="D406" s="1">
        <v>0.0</v>
      </c>
      <c r="E406" s="1" t="s">
        <v>45</v>
      </c>
      <c r="F406" s="1" t="s">
        <v>27</v>
      </c>
      <c r="G406" s="1" t="s">
        <v>19</v>
      </c>
      <c r="H406" s="1" t="s">
        <v>8896</v>
      </c>
      <c r="I406" s="1" t="s">
        <v>8897</v>
      </c>
      <c r="J406" s="1" t="s">
        <v>8897</v>
      </c>
      <c r="K406" s="2"/>
      <c r="L406" s="1">
        <v>-1.0</v>
      </c>
      <c r="M406" s="1"/>
      <c r="N406" s="1">
        <v>13.54885</v>
      </c>
      <c r="O406" s="1" t="s">
        <v>7892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1" t="s">
        <v>25</v>
      </c>
      <c r="B407" s="1" t="s">
        <v>26</v>
      </c>
      <c r="C407" s="1">
        <v>368.0</v>
      </c>
      <c r="D407" s="1">
        <v>0.0</v>
      </c>
      <c r="E407" s="2"/>
      <c r="F407" s="1" t="s">
        <v>27</v>
      </c>
      <c r="G407" s="1" t="s">
        <v>19</v>
      </c>
      <c r="H407" s="1" t="s">
        <v>8898</v>
      </c>
      <c r="I407" s="1" t="s">
        <v>8899</v>
      </c>
      <c r="J407" s="1" t="s">
        <v>8899</v>
      </c>
      <c r="K407" s="2"/>
      <c r="L407" s="1">
        <v>-4.0</v>
      </c>
      <c r="M407" s="1"/>
      <c r="N407" s="1">
        <v>10.5321</v>
      </c>
      <c r="O407" s="1" t="s">
        <v>7892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1" t="s">
        <v>55</v>
      </c>
      <c r="B408" s="1" t="s">
        <v>26</v>
      </c>
      <c r="C408" s="3">
        <v>329.0</v>
      </c>
      <c r="D408" s="1">
        <v>0.0</v>
      </c>
      <c r="E408" s="1" t="s">
        <v>8900</v>
      </c>
      <c r="F408" s="1" t="s">
        <v>27</v>
      </c>
      <c r="G408" s="1" t="s">
        <v>19</v>
      </c>
      <c r="H408" s="1" t="s">
        <v>8901</v>
      </c>
      <c r="I408" s="1" t="s">
        <v>8902</v>
      </c>
      <c r="J408" s="1" t="s">
        <v>8902</v>
      </c>
      <c r="K408" s="2"/>
      <c r="L408" s="1">
        <v>-5.0</v>
      </c>
      <c r="M408" s="1"/>
      <c r="N408" s="1">
        <v>9.3318</v>
      </c>
      <c r="O408" s="1" t="s">
        <v>7892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1" t="s">
        <v>44</v>
      </c>
      <c r="B409" s="1" t="s">
        <v>16</v>
      </c>
      <c r="C409" s="3">
        <v>264.0</v>
      </c>
      <c r="D409" s="1">
        <v>0.0</v>
      </c>
      <c r="E409" s="1" t="s">
        <v>45</v>
      </c>
      <c r="F409" s="1" t="s">
        <v>27</v>
      </c>
      <c r="G409" s="1" t="s">
        <v>19</v>
      </c>
      <c r="H409" s="1" t="s">
        <v>8903</v>
      </c>
      <c r="I409" s="1" t="s">
        <v>8904</v>
      </c>
      <c r="J409" s="1" t="s">
        <v>8904</v>
      </c>
      <c r="K409" s="2"/>
      <c r="L409" s="1">
        <v>0.0</v>
      </c>
      <c r="M409" s="1"/>
      <c r="N409" s="1">
        <v>14.358283333333333</v>
      </c>
      <c r="O409" s="1" t="s">
        <v>7892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1" t="s">
        <v>44</v>
      </c>
      <c r="B410" s="1" t="s">
        <v>16</v>
      </c>
      <c r="C410" s="1">
        <v>321.0</v>
      </c>
      <c r="D410" s="1">
        <v>0.0</v>
      </c>
      <c r="E410" s="1" t="s">
        <v>45</v>
      </c>
      <c r="F410" s="1" t="s">
        <v>27</v>
      </c>
      <c r="G410" s="1" t="s">
        <v>19</v>
      </c>
      <c r="H410" s="1" t="s">
        <v>8905</v>
      </c>
      <c r="I410" s="1" t="s">
        <v>8906</v>
      </c>
      <c r="J410" s="1" t="s">
        <v>8906</v>
      </c>
      <c r="K410" s="2"/>
      <c r="L410" s="1">
        <v>-4.0</v>
      </c>
      <c r="M410" s="1"/>
      <c r="N410" s="1">
        <v>10.448766666666666</v>
      </c>
      <c r="O410" s="1" t="s">
        <v>7892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1" t="s">
        <v>44</v>
      </c>
      <c r="B411" s="1" t="s">
        <v>16</v>
      </c>
      <c r="C411" s="1">
        <v>921.0</v>
      </c>
      <c r="D411" s="1">
        <v>0.0</v>
      </c>
      <c r="E411" s="1" t="s">
        <v>45</v>
      </c>
      <c r="F411" s="1" t="s">
        <v>27</v>
      </c>
      <c r="G411" s="1" t="s">
        <v>19</v>
      </c>
      <c r="H411" s="1" t="s">
        <v>8907</v>
      </c>
      <c r="I411" s="1" t="s">
        <v>8908</v>
      </c>
      <c r="J411" s="1" t="s">
        <v>8908</v>
      </c>
      <c r="K411" s="2"/>
      <c r="L411" s="1">
        <v>2.0</v>
      </c>
      <c r="M411" s="1"/>
      <c r="N411" s="1">
        <v>22.5368</v>
      </c>
      <c r="O411" s="1" t="s">
        <v>7892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1" t="s">
        <v>15</v>
      </c>
      <c r="B412" s="1" t="s">
        <v>16</v>
      </c>
      <c r="C412" s="3">
        <v>375.0</v>
      </c>
      <c r="D412" s="1">
        <v>0.0</v>
      </c>
      <c r="E412" s="1" t="s">
        <v>7917</v>
      </c>
      <c r="F412" s="1" t="s">
        <v>18</v>
      </c>
      <c r="G412" s="1" t="s">
        <v>35</v>
      </c>
      <c r="H412" s="1" t="s">
        <v>8909</v>
      </c>
      <c r="I412" s="1" t="s">
        <v>8910</v>
      </c>
      <c r="J412" s="1" t="s">
        <v>8911</v>
      </c>
      <c r="K412" s="1" t="s">
        <v>8912</v>
      </c>
      <c r="L412" s="1">
        <v>-26.0</v>
      </c>
      <c r="M412" s="1">
        <v>0.009016666666666666</v>
      </c>
      <c r="N412" s="1">
        <v>11.574883333333334</v>
      </c>
      <c r="O412" s="1" t="s">
        <v>24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1" t="s">
        <v>25</v>
      </c>
      <c r="B413" s="1" t="s">
        <v>26</v>
      </c>
      <c r="C413" s="3">
        <v>369.0</v>
      </c>
      <c r="D413" s="1">
        <v>0.0</v>
      </c>
      <c r="E413" s="2"/>
      <c r="F413" s="1" t="s">
        <v>27</v>
      </c>
      <c r="G413" s="1" t="s">
        <v>19</v>
      </c>
      <c r="H413" s="1" t="s">
        <v>8913</v>
      </c>
      <c r="I413" s="1" t="s">
        <v>8914</v>
      </c>
      <c r="J413" s="1" t="s">
        <v>8914</v>
      </c>
      <c r="K413" s="2"/>
      <c r="L413" s="1">
        <v>-1.0</v>
      </c>
      <c r="M413" s="1"/>
      <c r="N413" s="1">
        <v>8.030133333333334</v>
      </c>
      <c r="O413" s="1" t="s">
        <v>7892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1" t="s">
        <v>55</v>
      </c>
      <c r="B414" s="1" t="s">
        <v>26</v>
      </c>
      <c r="C414" s="3">
        <v>523.0</v>
      </c>
      <c r="D414" s="1">
        <v>0.0</v>
      </c>
      <c r="E414" s="1" t="s">
        <v>8915</v>
      </c>
      <c r="F414" s="1" t="s">
        <v>27</v>
      </c>
      <c r="G414" s="1" t="s">
        <v>19</v>
      </c>
      <c r="H414" s="1" t="s">
        <v>8916</v>
      </c>
      <c r="I414" s="1" t="s">
        <v>8917</v>
      </c>
      <c r="J414" s="1" t="s">
        <v>8917</v>
      </c>
      <c r="K414" s="2"/>
      <c r="L414" s="1">
        <v>-4.0</v>
      </c>
      <c r="M414" s="1"/>
      <c r="N414" s="1">
        <v>15.159583333333334</v>
      </c>
      <c r="O414" s="1" t="s">
        <v>7892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1" t="s">
        <v>25</v>
      </c>
      <c r="B415" s="1" t="s">
        <v>26</v>
      </c>
      <c r="C415" s="1">
        <v>264.0</v>
      </c>
      <c r="D415" s="1">
        <v>0.0</v>
      </c>
      <c r="E415" s="2"/>
      <c r="F415" s="1" t="s">
        <v>27</v>
      </c>
      <c r="G415" s="1" t="s">
        <v>19</v>
      </c>
      <c r="H415" s="1" t="s">
        <v>8918</v>
      </c>
      <c r="I415" s="1" t="s">
        <v>8919</v>
      </c>
      <c r="J415" s="1" t="s">
        <v>8919</v>
      </c>
      <c r="K415" s="2"/>
      <c r="L415" s="1">
        <v>-4.0</v>
      </c>
      <c r="M415" s="1"/>
      <c r="N415" s="1">
        <v>10.521033333333333</v>
      </c>
      <c r="O415" s="1" t="s">
        <v>7892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1" t="s">
        <v>15</v>
      </c>
      <c r="B416" s="1" t="s">
        <v>16</v>
      </c>
      <c r="C416" s="3">
        <v>299.0</v>
      </c>
      <c r="D416" s="1">
        <v>0.0</v>
      </c>
      <c r="E416" s="1" t="s">
        <v>7917</v>
      </c>
      <c r="F416" s="1" t="s">
        <v>18</v>
      </c>
      <c r="G416" s="1" t="s">
        <v>19</v>
      </c>
      <c r="H416" s="1" t="s">
        <v>8920</v>
      </c>
      <c r="I416" s="1" t="s">
        <v>8921</v>
      </c>
      <c r="J416" s="1" t="s">
        <v>8922</v>
      </c>
      <c r="K416" s="1" t="s">
        <v>8923</v>
      </c>
      <c r="L416" s="1">
        <v>-17.0</v>
      </c>
      <c r="M416" s="1">
        <v>0.00695</v>
      </c>
      <c r="N416" s="1">
        <v>18.582233333333335</v>
      </c>
      <c r="O416" s="1" t="s">
        <v>24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1" t="s">
        <v>44</v>
      </c>
      <c r="B417" s="1" t="s">
        <v>16</v>
      </c>
      <c r="C417" s="3">
        <v>264.0</v>
      </c>
      <c r="D417" s="1">
        <v>0.0</v>
      </c>
      <c r="E417" s="1" t="s">
        <v>45</v>
      </c>
      <c r="F417" s="1" t="s">
        <v>27</v>
      </c>
      <c r="G417" s="1" t="s">
        <v>19</v>
      </c>
      <c r="H417" s="1" t="s">
        <v>8924</v>
      </c>
      <c r="I417" s="1" t="s">
        <v>8925</v>
      </c>
      <c r="J417" s="1" t="s">
        <v>8925</v>
      </c>
      <c r="K417" s="2"/>
      <c r="L417" s="1">
        <v>-6.0</v>
      </c>
      <c r="M417" s="1"/>
      <c r="N417" s="1">
        <v>8.02095</v>
      </c>
      <c r="O417" s="1" t="s">
        <v>7892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1" t="s">
        <v>25</v>
      </c>
      <c r="B418" s="1" t="s">
        <v>26</v>
      </c>
      <c r="C418" s="1">
        <v>384.0</v>
      </c>
      <c r="D418" s="1">
        <v>0.0</v>
      </c>
      <c r="E418" s="2"/>
      <c r="F418" s="1" t="s">
        <v>27</v>
      </c>
      <c r="G418" s="1" t="s">
        <v>19</v>
      </c>
      <c r="H418" s="1" t="s">
        <v>8926</v>
      </c>
      <c r="I418" s="1" t="s">
        <v>8927</v>
      </c>
      <c r="J418" s="1" t="s">
        <v>8927</v>
      </c>
      <c r="K418" s="2"/>
      <c r="L418" s="1">
        <v>-7.0</v>
      </c>
      <c r="M418" s="1"/>
      <c r="N418" s="1">
        <v>7.299066666666667</v>
      </c>
      <c r="O418" s="1" t="s">
        <v>7892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1" t="s">
        <v>44</v>
      </c>
      <c r="B419" s="1" t="s">
        <v>16</v>
      </c>
      <c r="C419" s="3">
        <v>792.0</v>
      </c>
      <c r="D419" s="1">
        <v>0.0</v>
      </c>
      <c r="E419" s="1" t="s">
        <v>45</v>
      </c>
      <c r="F419" s="1" t="s">
        <v>27</v>
      </c>
      <c r="G419" s="1" t="s">
        <v>19</v>
      </c>
      <c r="H419" s="1" t="s">
        <v>8928</v>
      </c>
      <c r="I419" s="1" t="s">
        <v>8929</v>
      </c>
      <c r="J419" s="1" t="s">
        <v>8929</v>
      </c>
      <c r="K419" s="2"/>
      <c r="L419" s="1">
        <v>-10.0</v>
      </c>
      <c r="M419" s="1"/>
      <c r="N419" s="1">
        <v>9.483916666666667</v>
      </c>
      <c r="O419" s="1" t="s">
        <v>7892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1" t="s">
        <v>55</v>
      </c>
      <c r="B420" s="1" t="s">
        <v>26</v>
      </c>
      <c r="C420" s="1">
        <v>264.0</v>
      </c>
      <c r="D420" s="1">
        <v>0.0</v>
      </c>
      <c r="E420" s="1" t="s">
        <v>316</v>
      </c>
      <c r="F420" s="1" t="s">
        <v>27</v>
      </c>
      <c r="G420" s="1" t="s">
        <v>19</v>
      </c>
      <c r="H420" s="1" t="s">
        <v>8930</v>
      </c>
      <c r="I420" s="1" t="s">
        <v>8931</v>
      </c>
      <c r="J420" s="1" t="s">
        <v>8931</v>
      </c>
      <c r="K420" s="2"/>
      <c r="L420" s="1">
        <v>-2.0</v>
      </c>
      <c r="M420" s="1"/>
      <c r="N420" s="1">
        <v>12.374616666666666</v>
      </c>
      <c r="O420" s="1" t="s">
        <v>7892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1" t="s">
        <v>25</v>
      </c>
      <c r="B421" s="1" t="s">
        <v>26</v>
      </c>
      <c r="C421" s="1">
        <v>583.0</v>
      </c>
      <c r="D421" s="1">
        <v>0.0</v>
      </c>
      <c r="E421" s="2"/>
      <c r="F421" s="1" t="s">
        <v>27</v>
      </c>
      <c r="G421" s="1" t="s">
        <v>19</v>
      </c>
      <c r="H421" s="1" t="s">
        <v>8932</v>
      </c>
      <c r="I421" s="1" t="s">
        <v>8933</v>
      </c>
      <c r="J421" s="1" t="s">
        <v>8933</v>
      </c>
      <c r="K421" s="2"/>
      <c r="L421" s="1">
        <v>-10.0</v>
      </c>
      <c r="M421" s="1"/>
      <c r="N421" s="1">
        <v>9.045333333333334</v>
      </c>
      <c r="O421" s="1" t="s">
        <v>7892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1" t="s">
        <v>15</v>
      </c>
      <c r="B422" s="1" t="s">
        <v>16</v>
      </c>
      <c r="C422" s="3">
        <v>332.0</v>
      </c>
      <c r="D422" s="1">
        <v>0.0</v>
      </c>
      <c r="E422" s="1" t="s">
        <v>7917</v>
      </c>
      <c r="F422" s="1" t="s">
        <v>18</v>
      </c>
      <c r="G422" s="1" t="s">
        <v>19</v>
      </c>
      <c r="H422" s="1" t="s">
        <v>8934</v>
      </c>
      <c r="I422" s="1" t="s">
        <v>8935</v>
      </c>
      <c r="J422" s="1" t="s">
        <v>8936</v>
      </c>
      <c r="K422" s="1" t="s">
        <v>8937</v>
      </c>
      <c r="L422" s="1">
        <v>-1.0</v>
      </c>
      <c r="M422" s="1">
        <v>0.005</v>
      </c>
      <c r="N422" s="1">
        <v>11.050083333333333</v>
      </c>
      <c r="O422" s="1" t="s">
        <v>24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1" t="s">
        <v>25</v>
      </c>
      <c r="B423" s="1" t="s">
        <v>26</v>
      </c>
      <c r="C423" s="1">
        <v>264.0</v>
      </c>
      <c r="D423" s="1">
        <v>0.0</v>
      </c>
      <c r="E423" s="2"/>
      <c r="F423" s="1" t="s">
        <v>27</v>
      </c>
      <c r="G423" s="1" t="s">
        <v>19</v>
      </c>
      <c r="H423" s="1" t="s">
        <v>8938</v>
      </c>
      <c r="I423" s="1" t="s">
        <v>8939</v>
      </c>
      <c r="J423" s="1" t="s">
        <v>8939</v>
      </c>
      <c r="K423" s="2"/>
      <c r="L423" s="1">
        <v>-4.0</v>
      </c>
      <c r="M423" s="1"/>
      <c r="N423" s="1">
        <v>10.51205</v>
      </c>
      <c r="O423" s="1" t="s">
        <v>7892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1" t="s">
        <v>25</v>
      </c>
      <c r="B424" s="3" t="s">
        <v>26</v>
      </c>
      <c r="C424" s="1">
        <v>358.0</v>
      </c>
      <c r="D424" s="1">
        <v>0.0</v>
      </c>
      <c r="E424" s="2"/>
      <c r="F424" s="1" t="s">
        <v>27</v>
      </c>
      <c r="G424" s="1" t="s">
        <v>19</v>
      </c>
      <c r="H424" s="1" t="s">
        <v>8940</v>
      </c>
      <c r="I424" s="1" t="s">
        <v>8941</v>
      </c>
      <c r="J424" s="1" t="s">
        <v>8941</v>
      </c>
      <c r="K424" s="2"/>
      <c r="L424" s="1">
        <v>-5.0</v>
      </c>
      <c r="M424" s="1"/>
      <c r="N424" s="1">
        <v>9.245616666666667</v>
      </c>
      <c r="O424" s="1" t="s">
        <v>7892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1" t="s">
        <v>15</v>
      </c>
      <c r="B425" s="1" t="s">
        <v>16</v>
      </c>
      <c r="C425" s="1">
        <v>338.0</v>
      </c>
      <c r="D425" s="1">
        <v>16.0</v>
      </c>
      <c r="E425" s="1" t="s">
        <v>7922</v>
      </c>
      <c r="F425" s="1" t="s">
        <v>18</v>
      </c>
      <c r="G425" s="1" t="s">
        <v>19</v>
      </c>
      <c r="H425" s="1" t="s">
        <v>8942</v>
      </c>
      <c r="I425" s="1" t="s">
        <v>8943</v>
      </c>
      <c r="J425" s="1" t="s">
        <v>8944</v>
      </c>
      <c r="K425" s="1" t="s">
        <v>8945</v>
      </c>
      <c r="L425" s="1">
        <v>-4.0</v>
      </c>
      <c r="M425" s="1">
        <v>0.004633333333333333</v>
      </c>
      <c r="N425" s="1">
        <v>13.427483333333333</v>
      </c>
      <c r="O425" s="1" t="s">
        <v>24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1" t="s">
        <v>38</v>
      </c>
      <c r="B426" s="1" t="s">
        <v>16</v>
      </c>
      <c r="C426" s="3">
        <v>587.0</v>
      </c>
      <c r="D426" s="1">
        <v>0.0</v>
      </c>
      <c r="E426" s="1" t="s">
        <v>7917</v>
      </c>
      <c r="F426" s="1" t="s">
        <v>18</v>
      </c>
      <c r="G426" s="1" t="s">
        <v>35</v>
      </c>
      <c r="H426" s="1" t="s">
        <v>8946</v>
      </c>
      <c r="I426" s="1" t="s">
        <v>8947</v>
      </c>
      <c r="J426" s="1" t="s">
        <v>8948</v>
      </c>
      <c r="K426" s="1" t="s">
        <v>8949</v>
      </c>
      <c r="L426" s="1">
        <v>2.0</v>
      </c>
      <c r="M426" s="1">
        <v>0.00455</v>
      </c>
      <c r="N426" s="1">
        <v>14.6966</v>
      </c>
      <c r="O426" s="1" t="s">
        <v>43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1" t="s">
        <v>44</v>
      </c>
      <c r="B427" s="1" t="s">
        <v>16</v>
      </c>
      <c r="C427" s="1">
        <v>329.0</v>
      </c>
      <c r="D427" s="1">
        <v>0.0</v>
      </c>
      <c r="E427" s="1" t="s">
        <v>45</v>
      </c>
      <c r="F427" s="1" t="s">
        <v>27</v>
      </c>
      <c r="G427" s="1" t="s">
        <v>19</v>
      </c>
      <c r="H427" s="1" t="s">
        <v>8950</v>
      </c>
      <c r="I427" s="1" t="s">
        <v>8951</v>
      </c>
      <c r="J427" s="1" t="s">
        <v>8951</v>
      </c>
      <c r="K427" s="2"/>
      <c r="L427" s="1">
        <v>3.0</v>
      </c>
      <c r="M427" s="1"/>
      <c r="N427" s="1">
        <v>18.0653</v>
      </c>
      <c r="O427" s="1" t="s">
        <v>7892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1" t="s">
        <v>38</v>
      </c>
      <c r="B428" s="1" t="s">
        <v>16</v>
      </c>
      <c r="C428" s="1">
        <v>991.0</v>
      </c>
      <c r="D428" s="1">
        <v>0.0</v>
      </c>
      <c r="E428" s="1" t="s">
        <v>7917</v>
      </c>
      <c r="F428" s="1" t="s">
        <v>18</v>
      </c>
      <c r="G428" s="1" t="s">
        <v>35</v>
      </c>
      <c r="H428" s="1" t="s">
        <v>8952</v>
      </c>
      <c r="I428" s="1" t="s">
        <v>8953</v>
      </c>
      <c r="J428" s="1" t="s">
        <v>8954</v>
      </c>
      <c r="K428" s="1" t="s">
        <v>8955</v>
      </c>
      <c r="L428" s="1">
        <v>6.0</v>
      </c>
      <c r="M428" s="1">
        <v>0.004416666666666667</v>
      </c>
      <c r="N428" s="1">
        <v>21.563133333333333</v>
      </c>
      <c r="O428" s="1" t="s">
        <v>43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1" t="s">
        <v>44</v>
      </c>
      <c r="B429" s="1" t="s">
        <v>16</v>
      </c>
      <c r="C429" s="1">
        <v>329.0</v>
      </c>
      <c r="D429" s="1">
        <v>0.0</v>
      </c>
      <c r="E429" s="1" t="s">
        <v>45</v>
      </c>
      <c r="F429" s="1" t="s">
        <v>27</v>
      </c>
      <c r="G429" s="1" t="s">
        <v>19</v>
      </c>
      <c r="H429" s="1" t="s">
        <v>8956</v>
      </c>
      <c r="I429" s="1" t="s">
        <v>8957</v>
      </c>
      <c r="J429" s="1" t="s">
        <v>8957</v>
      </c>
      <c r="K429" s="2"/>
      <c r="L429" s="1">
        <v>-2.0</v>
      </c>
      <c r="M429" s="1"/>
      <c r="N429" s="1">
        <v>12.871116666666667</v>
      </c>
      <c r="O429" s="1" t="s">
        <v>7892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1" t="s">
        <v>15</v>
      </c>
      <c r="B430" s="1" t="s">
        <v>16</v>
      </c>
      <c r="C430" s="1">
        <v>190.0</v>
      </c>
      <c r="D430" s="1">
        <v>59.0</v>
      </c>
      <c r="E430" s="2"/>
      <c r="F430" s="1" t="s">
        <v>39</v>
      </c>
      <c r="G430" s="1" t="s">
        <v>19</v>
      </c>
      <c r="H430" s="1" t="s">
        <v>8958</v>
      </c>
      <c r="I430" s="1" t="s">
        <v>8959</v>
      </c>
      <c r="J430" s="1" t="s">
        <v>4810</v>
      </c>
      <c r="K430" s="2"/>
      <c r="L430" s="1">
        <v>524.0</v>
      </c>
      <c r="M430" s="1"/>
      <c r="N430" s="1">
        <v>32.30696666666667</v>
      </c>
      <c r="O430" s="1" t="s">
        <v>24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1" t="s">
        <v>38</v>
      </c>
      <c r="B431" s="1" t="s">
        <v>16</v>
      </c>
      <c r="C431" s="1">
        <v>119.0</v>
      </c>
      <c r="D431" s="1">
        <v>0.0</v>
      </c>
      <c r="E431" s="2"/>
      <c r="F431" s="1" t="s">
        <v>39</v>
      </c>
      <c r="G431" s="1" t="s">
        <v>35</v>
      </c>
      <c r="H431" s="1" t="s">
        <v>8960</v>
      </c>
      <c r="I431" s="1" t="s">
        <v>8961</v>
      </c>
      <c r="J431" s="1" t="s">
        <v>4810</v>
      </c>
      <c r="K431" s="2"/>
      <c r="L431" s="1">
        <v>554.0</v>
      </c>
      <c r="M431" s="1"/>
      <c r="N431" s="1">
        <v>2.254766666666667</v>
      </c>
      <c r="O431" s="1" t="s">
        <v>43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1" t="s">
        <v>44</v>
      </c>
      <c r="B432" s="1" t="s">
        <v>16</v>
      </c>
      <c r="C432" s="1">
        <v>329.0</v>
      </c>
      <c r="D432" s="1">
        <v>0.0</v>
      </c>
      <c r="E432" s="1" t="s">
        <v>45</v>
      </c>
      <c r="F432" s="1" t="s">
        <v>27</v>
      </c>
      <c r="G432" s="1" t="s">
        <v>19</v>
      </c>
      <c r="H432" s="1" t="s">
        <v>8962</v>
      </c>
      <c r="I432" s="1" t="s">
        <v>8963</v>
      </c>
      <c r="J432" s="1" t="s">
        <v>8963</v>
      </c>
      <c r="K432" s="2"/>
      <c r="L432" s="1">
        <v>-8.0</v>
      </c>
      <c r="M432" s="1"/>
      <c r="N432" s="1">
        <v>6.724333333333333</v>
      </c>
      <c r="O432" s="1" t="s">
        <v>7892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1" t="s">
        <v>38</v>
      </c>
      <c r="B433" s="1" t="s">
        <v>16</v>
      </c>
      <c r="C433" s="1">
        <v>90.0</v>
      </c>
      <c r="D433" s="1">
        <v>0.0</v>
      </c>
      <c r="E433" s="2"/>
      <c r="F433" s="1" t="s">
        <v>39</v>
      </c>
      <c r="G433" s="1" t="s">
        <v>35</v>
      </c>
      <c r="H433" s="1" t="s">
        <v>8964</v>
      </c>
      <c r="I433" s="1" t="s">
        <v>8965</v>
      </c>
      <c r="J433" s="1" t="s">
        <v>4810</v>
      </c>
      <c r="K433" s="2"/>
      <c r="L433" s="1">
        <v>560.0</v>
      </c>
      <c r="M433" s="1"/>
      <c r="N433" s="1">
        <v>1.6067166666666666</v>
      </c>
      <c r="O433" s="1" t="s">
        <v>43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1" t="s">
        <v>38</v>
      </c>
      <c r="B434" s="1" t="s">
        <v>16</v>
      </c>
      <c r="C434" s="1">
        <v>434.0</v>
      </c>
      <c r="D434" s="1">
        <v>0.0</v>
      </c>
      <c r="E434" s="2"/>
      <c r="F434" s="1" t="s">
        <v>39</v>
      </c>
      <c r="G434" s="1" t="s">
        <v>35</v>
      </c>
      <c r="H434" s="1" t="s">
        <v>8966</v>
      </c>
      <c r="I434" s="1" t="s">
        <v>8967</v>
      </c>
      <c r="J434" s="1" t="s">
        <v>4810</v>
      </c>
      <c r="K434" s="2"/>
      <c r="L434" s="1">
        <v>578.0</v>
      </c>
      <c r="M434" s="1"/>
      <c r="N434" s="1">
        <v>10.150816666666667</v>
      </c>
      <c r="O434" s="1" t="s">
        <v>43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1" t="s">
        <v>44</v>
      </c>
      <c r="B435" s="1" t="s">
        <v>16</v>
      </c>
      <c r="C435" s="1">
        <v>329.0</v>
      </c>
      <c r="D435" s="1">
        <v>0.0</v>
      </c>
      <c r="E435" s="1" t="s">
        <v>45</v>
      </c>
      <c r="F435" s="1" t="s">
        <v>27</v>
      </c>
      <c r="G435" s="1" t="s">
        <v>19</v>
      </c>
      <c r="H435" s="1" t="s">
        <v>8968</v>
      </c>
      <c r="I435" s="1" t="s">
        <v>8969</v>
      </c>
      <c r="J435" s="1" t="s">
        <v>8969</v>
      </c>
      <c r="K435" s="2"/>
      <c r="L435" s="1">
        <v>7.0</v>
      </c>
      <c r="M435" s="1"/>
      <c r="N435" s="1">
        <v>22.958066666666667</v>
      </c>
      <c r="O435" s="1" t="s">
        <v>7892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1" t="s">
        <v>15</v>
      </c>
      <c r="B436" s="1" t="s">
        <v>16</v>
      </c>
      <c r="C436" s="1">
        <v>452.0</v>
      </c>
      <c r="D436" s="1">
        <v>206.0</v>
      </c>
      <c r="E436" s="2"/>
      <c r="F436" s="1" t="s">
        <v>39</v>
      </c>
      <c r="G436" s="1" t="s">
        <v>19</v>
      </c>
      <c r="H436" s="1" t="s">
        <v>8970</v>
      </c>
      <c r="I436" s="1" t="s">
        <v>8971</v>
      </c>
      <c r="J436" s="1" t="s">
        <v>4810</v>
      </c>
      <c r="K436" s="2"/>
      <c r="L436" s="1">
        <v>569.0</v>
      </c>
      <c r="M436" s="1"/>
      <c r="N436" s="1">
        <v>22.58455</v>
      </c>
      <c r="O436" s="1" t="s">
        <v>24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1" t="s">
        <v>15</v>
      </c>
      <c r="B437" s="1" t="s">
        <v>16</v>
      </c>
      <c r="C437" s="1">
        <v>306.0</v>
      </c>
      <c r="D437" s="1">
        <v>0.0</v>
      </c>
      <c r="E437" s="1" t="s">
        <v>7917</v>
      </c>
      <c r="F437" s="1" t="s">
        <v>18</v>
      </c>
      <c r="G437" s="1" t="s">
        <v>19</v>
      </c>
      <c r="H437" s="1" t="s">
        <v>8972</v>
      </c>
      <c r="I437" s="1" t="s">
        <v>8973</v>
      </c>
      <c r="J437" s="1" t="s">
        <v>8974</v>
      </c>
      <c r="K437" s="1" t="s">
        <v>8975</v>
      </c>
      <c r="L437" s="1">
        <v>-11.0</v>
      </c>
      <c r="M437" s="1">
        <v>0.004016666666666667</v>
      </c>
      <c r="N437" s="1">
        <v>7.695766666666667</v>
      </c>
      <c r="O437" s="1" t="s">
        <v>24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1" t="s">
        <v>15</v>
      </c>
      <c r="B438" s="1" t="s">
        <v>16</v>
      </c>
      <c r="C438" s="1">
        <v>299.0</v>
      </c>
      <c r="D438" s="1">
        <v>75.0</v>
      </c>
      <c r="E438" s="2"/>
      <c r="F438" s="1" t="s">
        <v>39</v>
      </c>
      <c r="G438" s="1" t="s">
        <v>52</v>
      </c>
      <c r="H438" s="1" t="s">
        <v>8976</v>
      </c>
      <c r="I438" s="1" t="s">
        <v>8977</v>
      </c>
      <c r="J438" s="1" t="s">
        <v>4810</v>
      </c>
      <c r="K438" s="2"/>
      <c r="L438" s="1">
        <v>574.0</v>
      </c>
      <c r="M438" s="1"/>
      <c r="N438" s="1">
        <v>19.85945</v>
      </c>
      <c r="O438" s="1" t="s">
        <v>24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1" t="s">
        <v>25</v>
      </c>
      <c r="B439" s="1" t="s">
        <v>26</v>
      </c>
      <c r="C439" s="1">
        <v>528.0</v>
      </c>
      <c r="D439" s="1">
        <v>0.0</v>
      </c>
      <c r="E439" s="2"/>
      <c r="F439" s="1" t="s">
        <v>27</v>
      </c>
      <c r="G439" s="1" t="s">
        <v>19</v>
      </c>
      <c r="H439" s="1" t="s">
        <v>8978</v>
      </c>
      <c r="I439" s="1" t="s">
        <v>8979</v>
      </c>
      <c r="J439" s="1" t="s">
        <v>8979</v>
      </c>
      <c r="K439" s="2"/>
      <c r="L439" s="1">
        <v>8.0</v>
      </c>
      <c r="M439" s="1"/>
      <c r="N439" s="1">
        <v>28.195833333333333</v>
      </c>
      <c r="O439" s="1" t="s">
        <v>7892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1" t="s">
        <v>38</v>
      </c>
      <c r="B440" s="1" t="s">
        <v>16</v>
      </c>
      <c r="C440" s="1">
        <v>0.0</v>
      </c>
      <c r="D440" s="1">
        <v>119.0</v>
      </c>
      <c r="E440" s="1" t="s">
        <v>7917</v>
      </c>
      <c r="F440" s="1" t="s">
        <v>18</v>
      </c>
      <c r="G440" s="1" t="s">
        <v>35</v>
      </c>
      <c r="H440" s="1" t="s">
        <v>8980</v>
      </c>
      <c r="I440" s="1" t="s">
        <v>8981</v>
      </c>
      <c r="J440" s="1" t="s">
        <v>8982</v>
      </c>
      <c r="K440" s="1" t="s">
        <v>8983</v>
      </c>
      <c r="L440" s="1">
        <v>2.0</v>
      </c>
      <c r="M440" s="1">
        <v>0.0046</v>
      </c>
      <c r="N440" s="1">
        <v>5.706716666666667</v>
      </c>
      <c r="O440" s="1" t="s">
        <v>43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1" t="s">
        <v>25</v>
      </c>
      <c r="B441" s="1" t="s">
        <v>26</v>
      </c>
      <c r="C441" s="1">
        <v>425.0</v>
      </c>
      <c r="D441" s="1">
        <v>0.0</v>
      </c>
      <c r="E441" s="2"/>
      <c r="F441" s="1" t="s">
        <v>27</v>
      </c>
      <c r="G441" s="1" t="s">
        <v>19</v>
      </c>
      <c r="H441" s="1" t="s">
        <v>8984</v>
      </c>
      <c r="I441" s="1" t="s">
        <v>8985</v>
      </c>
      <c r="J441" s="1" t="s">
        <v>8985</v>
      </c>
      <c r="K441" s="2"/>
      <c r="L441" s="1">
        <v>4.0</v>
      </c>
      <c r="M441" s="1"/>
      <c r="N441" s="1">
        <v>19.115183333333334</v>
      </c>
      <c r="O441" s="1" t="s">
        <v>7892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1" t="s">
        <v>25</v>
      </c>
      <c r="B442" s="1" t="s">
        <v>26</v>
      </c>
      <c r="C442" s="1">
        <v>1144.0</v>
      </c>
      <c r="D442" s="1">
        <v>0.0</v>
      </c>
      <c r="E442" s="2"/>
      <c r="F442" s="1" t="s">
        <v>27</v>
      </c>
      <c r="G442" s="1" t="s">
        <v>19</v>
      </c>
      <c r="H442" s="1" t="s">
        <v>8986</v>
      </c>
      <c r="I442" s="1" t="s">
        <v>8987</v>
      </c>
      <c r="J442" s="1" t="s">
        <v>8987</v>
      </c>
      <c r="K442" s="2"/>
      <c r="L442" s="1">
        <v>9.0</v>
      </c>
      <c r="M442" s="1"/>
      <c r="N442" s="1">
        <v>29.4161</v>
      </c>
      <c r="O442" s="1" t="s">
        <v>7892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1" t="s">
        <v>15</v>
      </c>
      <c r="B443" s="1" t="s">
        <v>16</v>
      </c>
      <c r="C443" s="1">
        <v>595.0</v>
      </c>
      <c r="D443" s="1">
        <v>0.0</v>
      </c>
      <c r="E443" s="1" t="s">
        <v>7922</v>
      </c>
      <c r="F443" s="1" t="s">
        <v>18</v>
      </c>
      <c r="G443" s="1" t="s">
        <v>19</v>
      </c>
      <c r="H443" s="1" t="s">
        <v>8988</v>
      </c>
      <c r="I443" s="1" t="s">
        <v>8989</v>
      </c>
      <c r="J443" s="1" t="s">
        <v>8990</v>
      </c>
      <c r="K443" s="1" t="s">
        <v>8991</v>
      </c>
      <c r="L443" s="1">
        <v>-3.0</v>
      </c>
      <c r="M443" s="1">
        <v>0.016616666666666665</v>
      </c>
      <c r="N443" s="1">
        <v>11.583416666666666</v>
      </c>
      <c r="O443" s="1" t="s">
        <v>24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1" t="s">
        <v>44</v>
      </c>
      <c r="B444" s="1" t="s">
        <v>16</v>
      </c>
      <c r="C444" s="1">
        <v>548.0</v>
      </c>
      <c r="D444" s="1">
        <v>0.0</v>
      </c>
      <c r="E444" s="1" t="s">
        <v>45</v>
      </c>
      <c r="F444" s="1" t="s">
        <v>27</v>
      </c>
      <c r="G444" s="1" t="s">
        <v>19</v>
      </c>
      <c r="H444" s="1" t="s">
        <v>8992</v>
      </c>
      <c r="I444" s="1" t="s">
        <v>8993</v>
      </c>
      <c r="J444" s="1" t="s">
        <v>8993</v>
      </c>
      <c r="K444" s="2"/>
      <c r="L444" s="1">
        <v>-7.0</v>
      </c>
      <c r="M444" s="1"/>
      <c r="N444" s="1">
        <v>12.451816666666666</v>
      </c>
      <c r="O444" s="1" t="s">
        <v>7892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1" t="s">
        <v>15</v>
      </c>
      <c r="B445" s="1" t="s">
        <v>16</v>
      </c>
      <c r="C445" s="1">
        <v>344.0</v>
      </c>
      <c r="D445" s="1">
        <v>0.0</v>
      </c>
      <c r="E445" s="1" t="s">
        <v>7917</v>
      </c>
      <c r="F445" s="1" t="s">
        <v>18</v>
      </c>
      <c r="G445" s="1" t="s">
        <v>19</v>
      </c>
      <c r="H445" s="1" t="s">
        <v>8994</v>
      </c>
      <c r="I445" s="1" t="s">
        <v>8995</v>
      </c>
      <c r="J445" s="1" t="s">
        <v>8996</v>
      </c>
      <c r="K445" s="1" t="s">
        <v>8997</v>
      </c>
      <c r="L445" s="1">
        <v>-4.0</v>
      </c>
      <c r="M445" s="1">
        <v>0.010283333333333334</v>
      </c>
      <c r="N445" s="1">
        <v>12.641333333333334</v>
      </c>
      <c r="O445" s="1" t="s">
        <v>24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" t="s">
        <v>44</v>
      </c>
      <c r="B446" s="1" t="s">
        <v>16</v>
      </c>
      <c r="C446" s="1">
        <v>747.0</v>
      </c>
      <c r="D446" s="1">
        <v>0.0</v>
      </c>
      <c r="E446" s="1" t="s">
        <v>45</v>
      </c>
      <c r="F446" s="1" t="s">
        <v>27</v>
      </c>
      <c r="G446" s="1" t="s">
        <v>19</v>
      </c>
      <c r="H446" s="1" t="s">
        <v>8998</v>
      </c>
      <c r="I446" s="1" t="s">
        <v>8999</v>
      </c>
      <c r="J446" s="1" t="s">
        <v>8999</v>
      </c>
      <c r="K446" s="2"/>
      <c r="L446" s="1">
        <v>-7.0</v>
      </c>
      <c r="M446" s="1"/>
      <c r="N446" s="1">
        <v>12.937633333333334</v>
      </c>
      <c r="O446" s="1" t="s">
        <v>7892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1" t="s">
        <v>15</v>
      </c>
      <c r="B447" s="1" t="s">
        <v>16</v>
      </c>
      <c r="C447" s="1">
        <v>247.0</v>
      </c>
      <c r="D447" s="1">
        <v>62.0</v>
      </c>
      <c r="E447" s="2"/>
      <c r="F447" s="1" t="s">
        <v>39</v>
      </c>
      <c r="G447" s="1" t="s">
        <v>19</v>
      </c>
      <c r="H447" s="1" t="s">
        <v>9000</v>
      </c>
      <c r="I447" s="1" t="s">
        <v>9001</v>
      </c>
      <c r="J447" s="1" t="s">
        <v>4810</v>
      </c>
      <c r="K447" s="2"/>
      <c r="L447" s="1">
        <v>599.0</v>
      </c>
      <c r="M447" s="1"/>
      <c r="N447" s="1">
        <v>19.8535</v>
      </c>
      <c r="O447" s="1" t="s">
        <v>24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1" t="s">
        <v>44</v>
      </c>
      <c r="B448" s="1" t="s">
        <v>16</v>
      </c>
      <c r="C448" s="1">
        <v>329.0</v>
      </c>
      <c r="D448" s="1">
        <v>0.0</v>
      </c>
      <c r="E448" s="1" t="s">
        <v>45</v>
      </c>
      <c r="F448" s="1" t="s">
        <v>27</v>
      </c>
      <c r="G448" s="1" t="s">
        <v>19</v>
      </c>
      <c r="H448" s="1" t="s">
        <v>9002</v>
      </c>
      <c r="I448" s="1" t="s">
        <v>9003</v>
      </c>
      <c r="J448" s="1" t="s">
        <v>9003</v>
      </c>
      <c r="K448" s="2"/>
      <c r="L448" s="1">
        <v>-6.0</v>
      </c>
      <c r="M448" s="1"/>
      <c r="N448" s="1">
        <v>8.876383333333333</v>
      </c>
      <c r="O448" s="1" t="s">
        <v>7892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1" t="s">
        <v>44</v>
      </c>
      <c r="B449" s="1" t="s">
        <v>16</v>
      </c>
      <c r="C449" s="1">
        <v>319.0</v>
      </c>
      <c r="D449" s="1">
        <v>0.0</v>
      </c>
      <c r="E449" s="1" t="s">
        <v>45</v>
      </c>
      <c r="F449" s="1" t="s">
        <v>27</v>
      </c>
      <c r="G449" s="1" t="s">
        <v>19</v>
      </c>
      <c r="H449" s="1" t="s">
        <v>9004</v>
      </c>
      <c r="I449" s="1" t="s">
        <v>9005</v>
      </c>
      <c r="J449" s="1" t="s">
        <v>9005</v>
      </c>
      <c r="K449" s="2"/>
      <c r="L449" s="1">
        <v>-6.0</v>
      </c>
      <c r="M449" s="1"/>
      <c r="N449" s="1">
        <v>8.999716666666666</v>
      </c>
      <c r="O449" s="1" t="s">
        <v>7892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1" t="s">
        <v>38</v>
      </c>
      <c r="B450" s="1" t="s">
        <v>16</v>
      </c>
      <c r="C450" s="3">
        <v>249.0</v>
      </c>
      <c r="D450" s="1">
        <v>249.0</v>
      </c>
      <c r="E450" s="2"/>
      <c r="F450" s="1" t="s">
        <v>39</v>
      </c>
      <c r="G450" s="1" t="s">
        <v>35</v>
      </c>
      <c r="H450" s="1" t="s">
        <v>9006</v>
      </c>
      <c r="I450" s="1" t="s">
        <v>9007</v>
      </c>
      <c r="J450" s="1" t="s">
        <v>4810</v>
      </c>
      <c r="K450" s="2"/>
      <c r="L450" s="1">
        <v>627.0</v>
      </c>
      <c r="M450" s="1"/>
      <c r="N450" s="1">
        <v>4.66285</v>
      </c>
      <c r="O450" s="1" t="s">
        <v>43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1" t="s">
        <v>25</v>
      </c>
      <c r="B451" s="1" t="s">
        <v>26</v>
      </c>
      <c r="C451" s="1">
        <v>419.0</v>
      </c>
      <c r="D451" s="1">
        <v>0.0</v>
      </c>
      <c r="E451" s="2"/>
      <c r="F451" s="1" t="s">
        <v>27</v>
      </c>
      <c r="G451" s="1" t="s">
        <v>35</v>
      </c>
      <c r="H451" s="1" t="s">
        <v>9008</v>
      </c>
      <c r="I451" s="1" t="s">
        <v>9009</v>
      </c>
      <c r="J451" s="1" t="s">
        <v>9009</v>
      </c>
      <c r="K451" s="2"/>
      <c r="L451" s="1">
        <v>-5.0</v>
      </c>
      <c r="M451" s="1"/>
      <c r="N451" s="1">
        <v>9.420566666666666</v>
      </c>
      <c r="O451" s="1" t="s">
        <v>7892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1" t="s">
        <v>44</v>
      </c>
      <c r="B452" s="1" t="s">
        <v>16</v>
      </c>
      <c r="C452" s="1">
        <v>321.0</v>
      </c>
      <c r="D452" s="1">
        <v>0.0</v>
      </c>
      <c r="E452" s="1" t="s">
        <v>45</v>
      </c>
      <c r="F452" s="1" t="s">
        <v>27</v>
      </c>
      <c r="G452" s="1" t="s">
        <v>19</v>
      </c>
      <c r="H452" s="1" t="s">
        <v>9010</v>
      </c>
      <c r="I452" s="1" t="s">
        <v>9011</v>
      </c>
      <c r="J452" s="1" t="s">
        <v>9011</v>
      </c>
      <c r="K452" s="2"/>
      <c r="L452" s="1">
        <v>-6.0</v>
      </c>
      <c r="M452" s="1"/>
      <c r="N452" s="1">
        <v>8.847133333333334</v>
      </c>
      <c r="O452" s="1" t="s">
        <v>7892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1" t="s">
        <v>15</v>
      </c>
      <c r="B453" s="1" t="s">
        <v>16</v>
      </c>
      <c r="C453" s="1">
        <v>377.0</v>
      </c>
      <c r="D453" s="1">
        <v>0.0</v>
      </c>
      <c r="E453" s="1" t="s">
        <v>7917</v>
      </c>
      <c r="F453" s="1" t="s">
        <v>18</v>
      </c>
      <c r="G453" s="1" t="s">
        <v>19</v>
      </c>
      <c r="H453" s="1" t="s">
        <v>9012</v>
      </c>
      <c r="I453" s="1" t="s">
        <v>9013</v>
      </c>
      <c r="J453" s="1" t="s">
        <v>9014</v>
      </c>
      <c r="K453" s="1" t="s">
        <v>9015</v>
      </c>
      <c r="L453" s="1">
        <v>-12.0</v>
      </c>
      <c r="M453" s="1">
        <v>0.06163333333333333</v>
      </c>
      <c r="N453" s="1">
        <v>10.131016666666667</v>
      </c>
      <c r="O453" s="1" t="s">
        <v>24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1" t="s">
        <v>44</v>
      </c>
      <c r="B454" s="1" t="s">
        <v>16</v>
      </c>
      <c r="C454" s="1">
        <v>384.0</v>
      </c>
      <c r="D454" s="1">
        <v>0.0</v>
      </c>
      <c r="E454" s="1" t="s">
        <v>45</v>
      </c>
      <c r="F454" s="1" t="s">
        <v>27</v>
      </c>
      <c r="G454" s="1" t="s">
        <v>19</v>
      </c>
      <c r="H454" s="1" t="s">
        <v>9016</v>
      </c>
      <c r="I454" s="1" t="s">
        <v>9017</v>
      </c>
      <c r="J454" s="1" t="s">
        <v>9017</v>
      </c>
      <c r="K454" s="2"/>
      <c r="L454" s="1">
        <v>-4.0</v>
      </c>
      <c r="M454" s="1"/>
      <c r="N454" s="1">
        <v>10.752383333333333</v>
      </c>
      <c r="O454" s="1" t="s">
        <v>7892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1" t="s">
        <v>44</v>
      </c>
      <c r="B455" s="1" t="s">
        <v>16</v>
      </c>
      <c r="C455" s="1">
        <v>433.0</v>
      </c>
      <c r="D455" s="1">
        <v>0.0</v>
      </c>
      <c r="E455" s="1" t="s">
        <v>45</v>
      </c>
      <c r="F455" s="1" t="s">
        <v>27</v>
      </c>
      <c r="G455" s="1" t="s">
        <v>19</v>
      </c>
      <c r="H455" s="1" t="s">
        <v>9018</v>
      </c>
      <c r="I455" s="1" t="s">
        <v>9019</v>
      </c>
      <c r="J455" s="1" t="s">
        <v>9019</v>
      </c>
      <c r="K455" s="2"/>
      <c r="L455" s="1">
        <v>-6.0</v>
      </c>
      <c r="M455" s="1"/>
      <c r="N455" s="1">
        <v>8.23</v>
      </c>
      <c r="O455" s="1" t="s">
        <v>7892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1" t="s">
        <v>15</v>
      </c>
      <c r="B456" s="1" t="s">
        <v>16</v>
      </c>
      <c r="C456" s="1">
        <v>238.0</v>
      </c>
      <c r="D456" s="1">
        <v>0.0</v>
      </c>
      <c r="E456" s="2"/>
      <c r="F456" s="1" t="s">
        <v>39</v>
      </c>
      <c r="G456" s="1" t="s">
        <v>52</v>
      </c>
      <c r="H456" s="1" t="s">
        <v>9020</v>
      </c>
      <c r="I456" s="1" t="s">
        <v>9021</v>
      </c>
      <c r="J456" s="1" t="s">
        <v>4810</v>
      </c>
      <c r="K456" s="2"/>
      <c r="L456" s="1">
        <v>629.0</v>
      </c>
      <c r="M456" s="1"/>
      <c r="N456" s="1">
        <v>6.063166666666667</v>
      </c>
      <c r="O456" s="1" t="s">
        <v>24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1" t="s">
        <v>44</v>
      </c>
      <c r="B457" s="1" t="s">
        <v>16</v>
      </c>
      <c r="C457" s="1">
        <v>404.0</v>
      </c>
      <c r="D457" s="1">
        <v>0.0</v>
      </c>
      <c r="E457" s="1" t="s">
        <v>45</v>
      </c>
      <c r="F457" s="1" t="s">
        <v>27</v>
      </c>
      <c r="G457" s="1" t="s">
        <v>19</v>
      </c>
      <c r="H457" s="1" t="s">
        <v>9022</v>
      </c>
      <c r="I457" s="1" t="s">
        <v>9023</v>
      </c>
      <c r="J457" s="1" t="s">
        <v>9023</v>
      </c>
      <c r="K457" s="2"/>
      <c r="L457" s="1">
        <v>-5.0</v>
      </c>
      <c r="M457" s="1"/>
      <c r="N457" s="1">
        <v>9.7084</v>
      </c>
      <c r="O457" s="1" t="s">
        <v>7892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1" t="s">
        <v>55</v>
      </c>
      <c r="B458" s="1" t="s">
        <v>26</v>
      </c>
      <c r="C458" s="3">
        <v>274.0</v>
      </c>
      <c r="D458" s="1">
        <v>0.0</v>
      </c>
      <c r="E458" s="1" t="s">
        <v>7214</v>
      </c>
      <c r="F458" s="1" t="s">
        <v>27</v>
      </c>
      <c r="G458" s="1" t="s">
        <v>19</v>
      </c>
      <c r="H458" s="1" t="s">
        <v>9024</v>
      </c>
      <c r="I458" s="1" t="s">
        <v>9025</v>
      </c>
      <c r="J458" s="1" t="s">
        <v>9025</v>
      </c>
      <c r="K458" s="2"/>
      <c r="L458" s="1">
        <v>-7.0</v>
      </c>
      <c r="M458" s="1"/>
      <c r="N458" s="1">
        <v>7.575616666666667</v>
      </c>
      <c r="O458" s="1" t="s">
        <v>7892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1" t="s">
        <v>15</v>
      </c>
      <c r="B459" s="1" t="s">
        <v>16</v>
      </c>
      <c r="C459" s="1">
        <v>258.0</v>
      </c>
      <c r="D459" s="1">
        <v>0.0</v>
      </c>
      <c r="E459" s="1" t="s">
        <v>7917</v>
      </c>
      <c r="F459" s="1" t="s">
        <v>18</v>
      </c>
      <c r="G459" s="1" t="s">
        <v>19</v>
      </c>
      <c r="H459" s="1" t="s">
        <v>9026</v>
      </c>
      <c r="I459" s="1" t="s">
        <v>9027</v>
      </c>
      <c r="J459" s="1" t="s">
        <v>9028</v>
      </c>
      <c r="K459" s="1" t="s">
        <v>9029</v>
      </c>
      <c r="L459" s="1">
        <v>-10.0</v>
      </c>
      <c r="M459" s="1">
        <v>0.006216666666666666</v>
      </c>
      <c r="N459" s="1">
        <v>11.124483333333334</v>
      </c>
      <c r="O459" s="1" t="s">
        <v>24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1" t="s">
        <v>15</v>
      </c>
      <c r="B460" s="1" t="s">
        <v>16</v>
      </c>
      <c r="C460" s="1">
        <v>663.0</v>
      </c>
      <c r="D460" s="1">
        <v>161.0</v>
      </c>
      <c r="E460" s="2"/>
      <c r="F460" s="1" t="s">
        <v>39</v>
      </c>
      <c r="G460" s="1" t="s">
        <v>19</v>
      </c>
      <c r="H460" s="1" t="s">
        <v>9030</v>
      </c>
      <c r="I460" s="1" t="s">
        <v>9031</v>
      </c>
      <c r="J460" s="1" t="s">
        <v>4810</v>
      </c>
      <c r="K460" s="2"/>
      <c r="L460" s="1">
        <v>644.0</v>
      </c>
      <c r="M460" s="1"/>
      <c r="N460" s="1">
        <v>11.941716666666666</v>
      </c>
      <c r="O460" s="1" t="s">
        <v>24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1" t="s">
        <v>15</v>
      </c>
      <c r="B461" s="1" t="s">
        <v>16</v>
      </c>
      <c r="C461" s="3">
        <v>257.0</v>
      </c>
      <c r="D461" s="1">
        <v>62.0</v>
      </c>
      <c r="E461" s="2"/>
      <c r="F461" s="1" t="s">
        <v>39</v>
      </c>
      <c r="G461" s="1" t="s">
        <v>19</v>
      </c>
      <c r="H461" s="1" t="s">
        <v>9032</v>
      </c>
      <c r="I461" s="1" t="s">
        <v>9033</v>
      </c>
      <c r="J461" s="1" t="s">
        <v>4810</v>
      </c>
      <c r="K461" s="2"/>
      <c r="L461" s="1">
        <v>660.0</v>
      </c>
      <c r="M461" s="1"/>
      <c r="N461" s="1">
        <v>14.131716666666666</v>
      </c>
      <c r="O461" s="1" t="s">
        <v>24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1" t="s">
        <v>15</v>
      </c>
      <c r="B462" s="1" t="s">
        <v>16</v>
      </c>
      <c r="C462" s="1">
        <v>250.0</v>
      </c>
      <c r="D462" s="1">
        <v>0.0</v>
      </c>
      <c r="E462" s="1" t="s">
        <v>7922</v>
      </c>
      <c r="F462" s="1" t="s">
        <v>18</v>
      </c>
      <c r="G462" s="1" t="s">
        <v>19</v>
      </c>
      <c r="H462" s="1" t="s">
        <v>9034</v>
      </c>
      <c r="I462" s="1" t="s">
        <v>9035</v>
      </c>
      <c r="J462" s="1" t="s">
        <v>9036</v>
      </c>
      <c r="K462" s="1" t="s">
        <v>9037</v>
      </c>
      <c r="L462" s="1">
        <v>-3.0</v>
      </c>
      <c r="M462" s="1">
        <v>0.0056</v>
      </c>
      <c r="N462" s="1">
        <v>11.643716666666666</v>
      </c>
      <c r="O462" s="1" t="s">
        <v>24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1" t="s">
        <v>38</v>
      </c>
      <c r="B463" s="3" t="s">
        <v>16</v>
      </c>
      <c r="C463" s="1">
        <v>249.0</v>
      </c>
      <c r="D463" s="1">
        <v>0.0</v>
      </c>
      <c r="E463" s="2"/>
      <c r="F463" s="1" t="s">
        <v>39</v>
      </c>
      <c r="G463" s="1" t="s">
        <v>35</v>
      </c>
      <c r="H463" s="1" t="s">
        <v>9038</v>
      </c>
      <c r="I463" s="1" t="s">
        <v>9039</v>
      </c>
      <c r="J463" s="1" t="s">
        <v>4810</v>
      </c>
      <c r="K463" s="2"/>
      <c r="L463" s="1">
        <v>675.0</v>
      </c>
      <c r="M463" s="1"/>
      <c r="N463" s="1">
        <v>7.462816666666667</v>
      </c>
      <c r="O463" s="1" t="s">
        <v>43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1" t="s">
        <v>44</v>
      </c>
      <c r="B464" s="1" t="s">
        <v>16</v>
      </c>
      <c r="C464" s="1">
        <v>379.0</v>
      </c>
      <c r="D464" s="1">
        <v>0.0</v>
      </c>
      <c r="E464" s="1" t="s">
        <v>45</v>
      </c>
      <c r="F464" s="1" t="s">
        <v>27</v>
      </c>
      <c r="G464" s="1" t="s">
        <v>19</v>
      </c>
      <c r="H464" s="1" t="s">
        <v>9040</v>
      </c>
      <c r="I464" s="1" t="s">
        <v>9041</v>
      </c>
      <c r="J464" s="1" t="s">
        <v>9041</v>
      </c>
      <c r="K464" s="2"/>
      <c r="L464" s="1">
        <v>1.0</v>
      </c>
      <c r="M464" s="1"/>
      <c r="N464" s="1">
        <v>16.031483333333334</v>
      </c>
      <c r="O464" s="1" t="s">
        <v>7892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1" t="s">
        <v>15</v>
      </c>
      <c r="B465" s="1" t="s">
        <v>16</v>
      </c>
      <c r="C465" s="1">
        <v>199.0</v>
      </c>
      <c r="D465" s="1">
        <v>50.0</v>
      </c>
      <c r="E465" s="2"/>
      <c r="F465" s="1" t="s">
        <v>39</v>
      </c>
      <c r="G465" s="1" t="s">
        <v>52</v>
      </c>
      <c r="H465" s="1" t="s">
        <v>9042</v>
      </c>
      <c r="I465" s="1" t="s">
        <v>9043</v>
      </c>
      <c r="J465" s="1" t="s">
        <v>4810</v>
      </c>
      <c r="K465" s="2"/>
      <c r="L465" s="1">
        <v>670.0</v>
      </c>
      <c r="M465" s="1"/>
      <c r="N465" s="1">
        <v>17.192566666666668</v>
      </c>
      <c r="O465" s="1" t="s">
        <v>24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1" t="s">
        <v>55</v>
      </c>
      <c r="B466" s="1" t="s">
        <v>26</v>
      </c>
      <c r="C466" s="1">
        <v>329.0</v>
      </c>
      <c r="D466" s="1">
        <v>0.0</v>
      </c>
      <c r="E466" s="1" t="s">
        <v>3133</v>
      </c>
      <c r="F466" s="1" t="s">
        <v>27</v>
      </c>
      <c r="G466" s="1" t="s">
        <v>19</v>
      </c>
      <c r="H466" s="1" t="s">
        <v>9044</v>
      </c>
      <c r="I466" s="1" t="s">
        <v>9045</v>
      </c>
      <c r="J466" s="1" t="s">
        <v>9045</v>
      </c>
      <c r="K466" s="2"/>
      <c r="L466" s="1">
        <v>0.0</v>
      </c>
      <c r="M466" s="1"/>
      <c r="N466" s="1">
        <v>15.528216666666667</v>
      </c>
      <c r="O466" s="1" t="s">
        <v>7892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1" t="s">
        <v>25</v>
      </c>
      <c r="B467" s="1" t="s">
        <v>26</v>
      </c>
      <c r="C467" s="1">
        <v>369.0</v>
      </c>
      <c r="D467" s="1">
        <v>0.0</v>
      </c>
      <c r="E467" s="2"/>
      <c r="F467" s="1" t="s">
        <v>27</v>
      </c>
      <c r="G467" s="1" t="s">
        <v>19</v>
      </c>
      <c r="H467" s="1" t="s">
        <v>9046</v>
      </c>
      <c r="I467" s="1" t="s">
        <v>9047</v>
      </c>
      <c r="J467" s="1" t="s">
        <v>9047</v>
      </c>
      <c r="K467" s="2"/>
      <c r="L467" s="1">
        <v>-5.0</v>
      </c>
      <c r="M467" s="1"/>
      <c r="N467" s="1">
        <v>9.2275</v>
      </c>
      <c r="O467" s="1" t="s">
        <v>7892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1" t="s">
        <v>15</v>
      </c>
      <c r="B468" s="1" t="s">
        <v>16</v>
      </c>
      <c r="C468" s="1">
        <v>618.0</v>
      </c>
      <c r="D468" s="1">
        <v>0.0</v>
      </c>
      <c r="E468" s="1" t="s">
        <v>7917</v>
      </c>
      <c r="F468" s="1" t="s">
        <v>18</v>
      </c>
      <c r="G468" s="1" t="s">
        <v>35</v>
      </c>
      <c r="H468" s="1" t="s">
        <v>9048</v>
      </c>
      <c r="I468" s="1" t="s">
        <v>9049</v>
      </c>
      <c r="J468" s="1" t="s">
        <v>9050</v>
      </c>
      <c r="K468" s="1" t="s">
        <v>9051</v>
      </c>
      <c r="L468" s="1">
        <v>-23.0</v>
      </c>
      <c r="M468" s="1">
        <v>0.011316666666666666</v>
      </c>
      <c r="N468" s="1">
        <v>16.424566666666667</v>
      </c>
      <c r="O468" s="1" t="s">
        <v>24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1" t="s">
        <v>15</v>
      </c>
      <c r="B469" s="1" t="s">
        <v>16</v>
      </c>
      <c r="C469" s="1">
        <v>327.0</v>
      </c>
      <c r="D469" s="1">
        <v>62.0</v>
      </c>
      <c r="E469" s="2"/>
      <c r="F469" s="1" t="s">
        <v>39</v>
      </c>
      <c r="G469" s="1" t="s">
        <v>35</v>
      </c>
      <c r="H469" s="1" t="s">
        <v>9052</v>
      </c>
      <c r="I469" s="1" t="s">
        <v>9053</v>
      </c>
      <c r="J469" s="1" t="s">
        <v>4810</v>
      </c>
      <c r="K469" s="2"/>
      <c r="L469" s="1">
        <v>679.0</v>
      </c>
      <c r="M469" s="1"/>
      <c r="N469" s="1">
        <v>6.876333333333333</v>
      </c>
      <c r="O469" s="1" t="s">
        <v>24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1" t="s">
        <v>44</v>
      </c>
      <c r="B470" s="1" t="s">
        <v>16</v>
      </c>
      <c r="C470" s="1">
        <v>528.0</v>
      </c>
      <c r="D470" s="1">
        <v>0.0</v>
      </c>
      <c r="E470" s="1" t="s">
        <v>45</v>
      </c>
      <c r="F470" s="1" t="s">
        <v>27</v>
      </c>
      <c r="G470" s="1" t="s">
        <v>19</v>
      </c>
      <c r="H470" s="1" t="s">
        <v>9054</v>
      </c>
      <c r="I470" s="1" t="s">
        <v>9055</v>
      </c>
      <c r="J470" s="1" t="s">
        <v>9055</v>
      </c>
      <c r="K470" s="2"/>
      <c r="L470" s="1">
        <v>-12.0</v>
      </c>
      <c r="M470" s="1"/>
      <c r="N470" s="1">
        <v>7.680083333333333</v>
      </c>
      <c r="O470" s="1" t="s">
        <v>7892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1" t="s">
        <v>44</v>
      </c>
      <c r="B471" s="1" t="s">
        <v>16</v>
      </c>
      <c r="C471" s="1">
        <v>449.0</v>
      </c>
      <c r="D471" s="1">
        <v>0.0</v>
      </c>
      <c r="E471" s="1" t="s">
        <v>45</v>
      </c>
      <c r="F471" s="1" t="s">
        <v>27</v>
      </c>
      <c r="G471" s="1" t="s">
        <v>19</v>
      </c>
      <c r="H471" s="1" t="s">
        <v>9056</v>
      </c>
      <c r="I471" s="1" t="s">
        <v>9057</v>
      </c>
      <c r="J471" s="1" t="s">
        <v>9057</v>
      </c>
      <c r="K471" s="2"/>
      <c r="L471" s="1">
        <v>-7.0</v>
      </c>
      <c r="M471" s="1"/>
      <c r="N471" s="1">
        <v>7.51325</v>
      </c>
      <c r="O471" s="1" t="s">
        <v>7892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1" t="s">
        <v>44</v>
      </c>
      <c r="B472" s="1" t="s">
        <v>16</v>
      </c>
      <c r="C472" s="1">
        <v>321.0</v>
      </c>
      <c r="D472" s="1">
        <v>0.0</v>
      </c>
      <c r="E472" s="1" t="s">
        <v>45</v>
      </c>
      <c r="F472" s="1" t="s">
        <v>27</v>
      </c>
      <c r="G472" s="1" t="s">
        <v>19</v>
      </c>
      <c r="H472" s="1" t="s">
        <v>9058</v>
      </c>
      <c r="I472" s="1" t="s">
        <v>9059</v>
      </c>
      <c r="J472" s="1" t="s">
        <v>9059</v>
      </c>
      <c r="K472" s="2"/>
      <c r="L472" s="1">
        <v>-14.0</v>
      </c>
      <c r="M472" s="1"/>
      <c r="N472" s="1">
        <v>44.52535</v>
      </c>
      <c r="O472" s="1" t="s">
        <v>7892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1" t="s">
        <v>15</v>
      </c>
      <c r="B473" s="1" t="s">
        <v>16</v>
      </c>
      <c r="C473" s="1">
        <v>286.0</v>
      </c>
      <c r="D473" s="1">
        <v>0.0</v>
      </c>
      <c r="E473" s="1" t="s">
        <v>7917</v>
      </c>
      <c r="F473" s="1" t="s">
        <v>18</v>
      </c>
      <c r="G473" s="1" t="s">
        <v>35</v>
      </c>
      <c r="H473" s="1" t="s">
        <v>9060</v>
      </c>
      <c r="I473" s="1" t="s">
        <v>9061</v>
      </c>
      <c r="J473" s="1" t="s">
        <v>9062</v>
      </c>
      <c r="K473" s="1" t="s">
        <v>9063</v>
      </c>
      <c r="L473" s="1">
        <v>-11.0</v>
      </c>
      <c r="M473" s="1">
        <v>0.005016666666666667</v>
      </c>
      <c r="N473" s="1">
        <v>6.674516666666666</v>
      </c>
      <c r="O473" s="1" t="s">
        <v>24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1" t="s">
        <v>25</v>
      </c>
      <c r="B474" s="1" t="s">
        <v>26</v>
      </c>
      <c r="C474" s="1">
        <v>331.0</v>
      </c>
      <c r="D474" s="1">
        <v>0.0</v>
      </c>
      <c r="E474" s="2"/>
      <c r="F474" s="1" t="s">
        <v>27</v>
      </c>
      <c r="G474" s="1" t="s">
        <v>35</v>
      </c>
      <c r="H474" s="1" t="s">
        <v>9064</v>
      </c>
      <c r="I474" s="1" t="s">
        <v>9065</v>
      </c>
      <c r="J474" s="1" t="s">
        <v>9065</v>
      </c>
      <c r="K474" s="2"/>
      <c r="L474" s="1">
        <v>-4.0</v>
      </c>
      <c r="M474" s="1"/>
      <c r="N474" s="1">
        <v>6.3456</v>
      </c>
      <c r="O474" s="1" t="s">
        <v>7892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1" t="s">
        <v>55</v>
      </c>
      <c r="B475" s="1" t="s">
        <v>26</v>
      </c>
      <c r="C475" s="1">
        <v>321.0</v>
      </c>
      <c r="D475" s="1">
        <v>0.0</v>
      </c>
      <c r="E475" s="1" t="s">
        <v>9066</v>
      </c>
      <c r="F475" s="1" t="s">
        <v>27</v>
      </c>
      <c r="G475" s="1" t="s">
        <v>19</v>
      </c>
      <c r="H475" s="1" t="s">
        <v>9067</v>
      </c>
      <c r="I475" s="1" t="s">
        <v>9068</v>
      </c>
      <c r="J475" s="1" t="s">
        <v>9068</v>
      </c>
      <c r="K475" s="2"/>
      <c r="L475" s="1">
        <v>-9.0</v>
      </c>
      <c r="M475" s="1"/>
      <c r="N475" s="1">
        <v>5.710416666666666</v>
      </c>
      <c r="O475" s="1" t="s">
        <v>7892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1" t="s">
        <v>44</v>
      </c>
      <c r="B476" s="1" t="s">
        <v>16</v>
      </c>
      <c r="C476" s="3">
        <v>356.0</v>
      </c>
      <c r="D476" s="1">
        <v>0.0</v>
      </c>
      <c r="E476" s="1" t="s">
        <v>45</v>
      </c>
      <c r="F476" s="1" t="s">
        <v>27</v>
      </c>
      <c r="G476" s="1" t="s">
        <v>19</v>
      </c>
      <c r="H476" s="1" t="s">
        <v>9069</v>
      </c>
      <c r="I476" s="1" t="s">
        <v>9070</v>
      </c>
      <c r="J476" s="1" t="s">
        <v>9070</v>
      </c>
      <c r="K476" s="2"/>
      <c r="L476" s="1">
        <v>-8.0</v>
      </c>
      <c r="M476" s="1"/>
      <c r="N476" s="1">
        <v>14.0258</v>
      </c>
      <c r="O476" s="1" t="s">
        <v>7892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1" t="s">
        <v>15</v>
      </c>
      <c r="B477" s="1" t="s">
        <v>16</v>
      </c>
      <c r="C477" s="1">
        <v>399.0</v>
      </c>
      <c r="D477" s="1">
        <v>0.0</v>
      </c>
      <c r="E477" s="1" t="s">
        <v>7917</v>
      </c>
      <c r="F477" s="1" t="s">
        <v>18</v>
      </c>
      <c r="G477" s="1" t="s">
        <v>19</v>
      </c>
      <c r="H477" s="1" t="s">
        <v>9071</v>
      </c>
      <c r="I477" s="1" t="s">
        <v>9072</v>
      </c>
      <c r="J477" s="1" t="s">
        <v>9073</v>
      </c>
      <c r="K477" s="1" t="s">
        <v>9074</v>
      </c>
      <c r="L477" s="1">
        <v>-8.0</v>
      </c>
      <c r="M477" s="1">
        <v>0.0087</v>
      </c>
      <c r="N477" s="1">
        <v>8.06575</v>
      </c>
      <c r="O477" s="1" t="s">
        <v>24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1" t="s">
        <v>25</v>
      </c>
      <c r="B478" s="1" t="s">
        <v>26</v>
      </c>
      <c r="C478" s="1">
        <v>394.0</v>
      </c>
      <c r="D478" s="1">
        <v>0.0</v>
      </c>
      <c r="E478" s="2"/>
      <c r="F478" s="1" t="s">
        <v>27</v>
      </c>
      <c r="G478" s="1" t="s">
        <v>19</v>
      </c>
      <c r="H478" s="1" t="s">
        <v>9075</v>
      </c>
      <c r="I478" s="1" t="s">
        <v>9076</v>
      </c>
      <c r="J478" s="1" t="s">
        <v>9076</v>
      </c>
      <c r="K478" s="2"/>
      <c r="L478" s="1">
        <v>-2.0</v>
      </c>
      <c r="M478" s="1"/>
      <c r="N478" s="1">
        <v>12.463566666666667</v>
      </c>
      <c r="O478" s="1" t="s">
        <v>7892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1" t="s">
        <v>15</v>
      </c>
      <c r="B479" s="1" t="s">
        <v>16</v>
      </c>
      <c r="C479" s="1">
        <v>247.0</v>
      </c>
      <c r="D479" s="1">
        <v>62.0</v>
      </c>
      <c r="E479" s="2"/>
      <c r="F479" s="1" t="s">
        <v>39</v>
      </c>
      <c r="G479" s="1" t="s">
        <v>52</v>
      </c>
      <c r="H479" s="1" t="s">
        <v>9077</v>
      </c>
      <c r="I479" s="1" t="s">
        <v>9078</v>
      </c>
      <c r="J479" s="1" t="s">
        <v>4810</v>
      </c>
      <c r="K479" s="2"/>
      <c r="L479" s="1">
        <v>723.0</v>
      </c>
      <c r="M479" s="1"/>
      <c r="N479" s="1">
        <v>13.850366666666666</v>
      </c>
      <c r="O479" s="1" t="s">
        <v>24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1" t="s">
        <v>25</v>
      </c>
      <c r="B480" s="1" t="s">
        <v>26</v>
      </c>
      <c r="C480" s="1">
        <v>452.0</v>
      </c>
      <c r="D480" s="1">
        <v>0.0</v>
      </c>
      <c r="E480" s="2"/>
      <c r="F480" s="1" t="s">
        <v>27</v>
      </c>
      <c r="G480" s="1" t="s">
        <v>19</v>
      </c>
      <c r="H480" s="1" t="s">
        <v>9079</v>
      </c>
      <c r="I480" s="1" t="s">
        <v>9080</v>
      </c>
      <c r="J480" s="1" t="s">
        <v>9080</v>
      </c>
      <c r="K480" s="2"/>
      <c r="L480" s="1">
        <v>-4.0</v>
      </c>
      <c r="M480" s="1"/>
      <c r="N480" s="1">
        <v>10.137116666666667</v>
      </c>
      <c r="O480" s="1" t="s">
        <v>7892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1" t="s">
        <v>44</v>
      </c>
      <c r="B481" s="1" t="s">
        <v>16</v>
      </c>
      <c r="C481" s="1">
        <v>346.0</v>
      </c>
      <c r="D481" s="1">
        <v>0.0</v>
      </c>
      <c r="E481" s="1" t="s">
        <v>45</v>
      </c>
      <c r="F481" s="1" t="s">
        <v>27</v>
      </c>
      <c r="G481" s="1" t="s">
        <v>19</v>
      </c>
      <c r="H481" s="1" t="s">
        <v>9081</v>
      </c>
      <c r="I481" s="1" t="s">
        <v>9082</v>
      </c>
      <c r="J481" s="1" t="s">
        <v>9082</v>
      </c>
      <c r="K481" s="2"/>
      <c r="L481" s="1">
        <v>-3.0</v>
      </c>
      <c r="M481" s="1"/>
      <c r="N481" s="1">
        <v>32.52106666666667</v>
      </c>
      <c r="O481" s="1" t="s">
        <v>7892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1" t="s">
        <v>15</v>
      </c>
      <c r="B482" s="1" t="s">
        <v>16</v>
      </c>
      <c r="C482" s="1">
        <v>418.0</v>
      </c>
      <c r="D482" s="1">
        <v>0.0</v>
      </c>
      <c r="E482" s="1" t="s">
        <v>7917</v>
      </c>
      <c r="F482" s="1" t="s">
        <v>18</v>
      </c>
      <c r="G482" s="1" t="s">
        <v>19</v>
      </c>
      <c r="H482" s="1" t="s">
        <v>9083</v>
      </c>
      <c r="I482" s="1" t="s">
        <v>9084</v>
      </c>
      <c r="J482" s="1" t="s">
        <v>9085</v>
      </c>
      <c r="K482" s="1" t="s">
        <v>9086</v>
      </c>
      <c r="L482" s="1">
        <v>1.0</v>
      </c>
      <c r="M482" s="1">
        <v>0.004416666666666667</v>
      </c>
      <c r="N482" s="1">
        <v>10.953416666666667</v>
      </c>
      <c r="O482" s="1" t="s">
        <v>24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1" t="s">
        <v>25</v>
      </c>
      <c r="B483" s="1" t="s">
        <v>26</v>
      </c>
      <c r="C483" s="1">
        <v>224.0</v>
      </c>
      <c r="D483" s="1">
        <v>0.0</v>
      </c>
      <c r="E483" s="2"/>
      <c r="F483" s="1" t="s">
        <v>27</v>
      </c>
      <c r="G483" s="1" t="s">
        <v>19</v>
      </c>
      <c r="H483" s="1" t="s">
        <v>9087</v>
      </c>
      <c r="I483" s="1" t="s">
        <v>9088</v>
      </c>
      <c r="J483" s="1" t="s">
        <v>9088</v>
      </c>
      <c r="K483" s="2"/>
      <c r="L483" s="1">
        <v>0.0</v>
      </c>
      <c r="M483" s="1"/>
      <c r="N483" s="1">
        <v>15.380466666666667</v>
      </c>
      <c r="O483" s="1" t="s">
        <v>7892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1" t="s">
        <v>25</v>
      </c>
      <c r="B484" s="1" t="s">
        <v>26</v>
      </c>
      <c r="C484" s="1">
        <v>723.0</v>
      </c>
      <c r="D484" s="1">
        <v>0.0</v>
      </c>
      <c r="E484" s="2"/>
      <c r="F484" s="1" t="s">
        <v>27</v>
      </c>
      <c r="G484" s="1" t="s">
        <v>19</v>
      </c>
      <c r="H484" s="1" t="s">
        <v>9089</v>
      </c>
      <c r="I484" s="1" t="s">
        <v>9090</v>
      </c>
      <c r="J484" s="1" t="s">
        <v>9090</v>
      </c>
      <c r="K484" s="2"/>
      <c r="L484" s="1">
        <v>-3.0</v>
      </c>
      <c r="M484" s="1"/>
      <c r="N484" s="1">
        <v>16.11535</v>
      </c>
      <c r="O484" s="1" t="s">
        <v>7892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1" t="s">
        <v>38</v>
      </c>
      <c r="B485" s="1" t="s">
        <v>16</v>
      </c>
      <c r="C485" s="1">
        <v>374.0</v>
      </c>
      <c r="D485" s="1">
        <v>0.0</v>
      </c>
      <c r="E485" s="2"/>
      <c r="F485" s="1" t="s">
        <v>39</v>
      </c>
      <c r="G485" s="1" t="s">
        <v>35</v>
      </c>
      <c r="H485" s="1" t="s">
        <v>9091</v>
      </c>
      <c r="I485" s="1" t="s">
        <v>9092</v>
      </c>
      <c r="J485" s="1" t="s">
        <v>4810</v>
      </c>
      <c r="K485" s="2"/>
      <c r="L485" s="1">
        <v>767.0</v>
      </c>
      <c r="M485" s="1"/>
      <c r="N485" s="1">
        <v>9.194616666666667</v>
      </c>
      <c r="O485" s="1" t="s">
        <v>43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1" t="s">
        <v>15</v>
      </c>
      <c r="B486" s="1" t="s">
        <v>16</v>
      </c>
      <c r="C486" s="3">
        <v>270.0</v>
      </c>
      <c r="D486" s="1">
        <v>0.0</v>
      </c>
      <c r="E486" s="1" t="s">
        <v>7917</v>
      </c>
      <c r="F486" s="1" t="s">
        <v>18</v>
      </c>
      <c r="G486" s="1" t="s">
        <v>19</v>
      </c>
      <c r="H486" s="1" t="s">
        <v>9093</v>
      </c>
      <c r="I486" s="1" t="s">
        <v>9094</v>
      </c>
      <c r="J486" s="1" t="s">
        <v>9095</v>
      </c>
      <c r="K486" s="1" t="s">
        <v>9096</v>
      </c>
      <c r="L486" s="1">
        <v>-4.0</v>
      </c>
      <c r="M486" s="1">
        <v>0.006683333333333334</v>
      </c>
      <c r="N486" s="1">
        <v>11.106916666666667</v>
      </c>
      <c r="O486" s="1" t="s">
        <v>24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1" t="s">
        <v>55</v>
      </c>
      <c r="B487" s="1" t="s">
        <v>26</v>
      </c>
      <c r="C487" s="1">
        <v>274.0</v>
      </c>
      <c r="D487" s="1">
        <v>0.0</v>
      </c>
      <c r="E487" s="1" t="s">
        <v>9097</v>
      </c>
      <c r="F487" s="1" t="s">
        <v>27</v>
      </c>
      <c r="G487" s="1" t="s">
        <v>19</v>
      </c>
      <c r="H487" s="1" t="s">
        <v>9098</v>
      </c>
      <c r="I487" s="1" t="s">
        <v>9099</v>
      </c>
      <c r="J487" s="1" t="s">
        <v>9099</v>
      </c>
      <c r="K487" s="2"/>
      <c r="L487" s="1">
        <v>-4.0</v>
      </c>
      <c r="M487" s="1"/>
      <c r="N487" s="1">
        <v>10.459266666666666</v>
      </c>
      <c r="O487" s="1" t="s">
        <v>7892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1" t="s">
        <v>44</v>
      </c>
      <c r="B488" s="1" t="s">
        <v>16</v>
      </c>
      <c r="C488" s="1">
        <v>264.0</v>
      </c>
      <c r="D488" s="1">
        <v>0.0</v>
      </c>
      <c r="E488" s="1" t="s">
        <v>45</v>
      </c>
      <c r="F488" s="1" t="s">
        <v>27</v>
      </c>
      <c r="G488" s="1" t="s">
        <v>19</v>
      </c>
      <c r="H488" s="1" t="s">
        <v>9100</v>
      </c>
      <c r="I488" s="1" t="s">
        <v>9101</v>
      </c>
      <c r="J488" s="1" t="s">
        <v>9101</v>
      </c>
      <c r="K488" s="2"/>
      <c r="L488" s="1">
        <v>-8.0</v>
      </c>
      <c r="M488" s="1"/>
      <c r="N488" s="1">
        <v>11.887383333333334</v>
      </c>
      <c r="O488" s="1" t="s">
        <v>7892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1" t="s">
        <v>38</v>
      </c>
      <c r="B489" s="1" t="s">
        <v>16</v>
      </c>
      <c r="C489" s="1">
        <v>119.0</v>
      </c>
      <c r="D489" s="1">
        <v>0.0</v>
      </c>
      <c r="E489" s="2"/>
      <c r="F489" s="1" t="s">
        <v>39</v>
      </c>
      <c r="G489" s="1" t="s">
        <v>35</v>
      </c>
      <c r="H489" s="1" t="s">
        <v>9102</v>
      </c>
      <c r="I489" s="1" t="s">
        <v>9103</v>
      </c>
      <c r="J489" s="1" t="s">
        <v>4810</v>
      </c>
      <c r="K489" s="2"/>
      <c r="L489" s="1">
        <v>812.0</v>
      </c>
      <c r="M489" s="1"/>
      <c r="N489" s="1">
        <v>2.7475666666666667</v>
      </c>
      <c r="O489" s="1" t="s">
        <v>43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1" t="s">
        <v>25</v>
      </c>
      <c r="B490" s="1" t="s">
        <v>26</v>
      </c>
      <c r="C490" s="1">
        <v>264.0</v>
      </c>
      <c r="D490" s="1">
        <v>0.0</v>
      </c>
      <c r="E490" s="2"/>
      <c r="F490" s="1" t="s">
        <v>27</v>
      </c>
      <c r="G490" s="1" t="s">
        <v>19</v>
      </c>
      <c r="H490" s="1" t="s">
        <v>9104</v>
      </c>
      <c r="I490" s="1" t="s">
        <v>9105</v>
      </c>
      <c r="J490" s="1" t="s">
        <v>9105</v>
      </c>
      <c r="K490" s="2"/>
      <c r="L490" s="1">
        <v>1.0</v>
      </c>
      <c r="M490" s="1"/>
      <c r="N490" s="1">
        <v>16.05375</v>
      </c>
      <c r="O490" s="1" t="s">
        <v>7892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1" t="s">
        <v>38</v>
      </c>
      <c r="B491" s="1" t="s">
        <v>16</v>
      </c>
      <c r="C491" s="1">
        <v>393.0</v>
      </c>
      <c r="D491" s="1">
        <v>0.0</v>
      </c>
      <c r="E491" s="2"/>
      <c r="F491" s="1" t="s">
        <v>39</v>
      </c>
      <c r="G491" s="1" t="s">
        <v>35</v>
      </c>
      <c r="H491" s="1" t="s">
        <v>9106</v>
      </c>
      <c r="I491" s="1" t="s">
        <v>9107</v>
      </c>
      <c r="J491" s="1" t="s">
        <v>4810</v>
      </c>
      <c r="K491" s="2"/>
      <c r="L491" s="1">
        <v>835.0</v>
      </c>
      <c r="M491" s="1"/>
      <c r="N491" s="1">
        <v>0.4876</v>
      </c>
      <c r="O491" s="1" t="s">
        <v>43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1" t="s">
        <v>25</v>
      </c>
      <c r="B492" s="1" t="s">
        <v>26</v>
      </c>
      <c r="C492" s="1">
        <v>537.0</v>
      </c>
      <c r="D492" s="1">
        <v>0.0</v>
      </c>
      <c r="E492" s="2"/>
      <c r="F492" s="1" t="s">
        <v>27</v>
      </c>
      <c r="G492" s="1" t="s">
        <v>19</v>
      </c>
      <c r="H492" s="1" t="s">
        <v>9108</v>
      </c>
      <c r="I492" s="1" t="s">
        <v>9109</v>
      </c>
      <c r="J492" s="1" t="s">
        <v>9109</v>
      </c>
      <c r="K492" s="2"/>
      <c r="L492" s="1">
        <v>-6.0</v>
      </c>
      <c r="M492" s="1"/>
      <c r="N492" s="1">
        <v>13.91335</v>
      </c>
      <c r="O492" s="1" t="s">
        <v>7892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1" t="s">
        <v>55</v>
      </c>
      <c r="B493" s="1" t="s">
        <v>26</v>
      </c>
      <c r="C493" s="3">
        <v>454.0</v>
      </c>
      <c r="D493" s="1">
        <v>0.0</v>
      </c>
      <c r="E493" s="1" t="s">
        <v>6842</v>
      </c>
      <c r="F493" s="1" t="s">
        <v>27</v>
      </c>
      <c r="G493" s="1" t="s">
        <v>19</v>
      </c>
      <c r="H493" s="1" t="s">
        <v>9110</v>
      </c>
      <c r="I493" s="1" t="s">
        <v>9111</v>
      </c>
      <c r="J493" s="1" t="s">
        <v>9111</v>
      </c>
      <c r="K493" s="2"/>
      <c r="L493" s="1">
        <v>-3.0</v>
      </c>
      <c r="M493" s="1"/>
      <c r="N493" s="1">
        <v>11.51305</v>
      </c>
      <c r="O493" s="1" t="s">
        <v>7892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1" t="s">
        <v>15</v>
      </c>
      <c r="B494" s="1" t="s">
        <v>16</v>
      </c>
      <c r="C494" s="1">
        <v>190.0</v>
      </c>
      <c r="D494" s="1">
        <v>59.0</v>
      </c>
      <c r="E494" s="2"/>
      <c r="F494" s="1" t="s">
        <v>39</v>
      </c>
      <c r="G494" s="1" t="s">
        <v>19</v>
      </c>
      <c r="H494" s="1" t="s">
        <v>9112</v>
      </c>
      <c r="I494" s="1" t="s">
        <v>9113</v>
      </c>
      <c r="J494" s="1" t="s">
        <v>4810</v>
      </c>
      <c r="K494" s="2"/>
      <c r="L494" s="1">
        <v>885.0</v>
      </c>
      <c r="M494" s="1"/>
      <c r="N494" s="1">
        <v>5.00645</v>
      </c>
      <c r="O494" s="1" t="s">
        <v>24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1" t="s">
        <v>44</v>
      </c>
      <c r="B495" s="1" t="s">
        <v>16</v>
      </c>
      <c r="C495" s="1">
        <v>264.0</v>
      </c>
      <c r="D495" s="1">
        <v>0.0</v>
      </c>
      <c r="E495" s="1" t="s">
        <v>45</v>
      </c>
      <c r="F495" s="1" t="s">
        <v>27</v>
      </c>
      <c r="G495" s="1" t="s">
        <v>19</v>
      </c>
      <c r="H495" s="1" t="s">
        <v>9114</v>
      </c>
      <c r="I495" s="1" t="s">
        <v>9115</v>
      </c>
      <c r="J495" s="1" t="s">
        <v>9115</v>
      </c>
      <c r="K495" s="2"/>
      <c r="L495" s="1">
        <v>-8.0</v>
      </c>
      <c r="M495" s="1"/>
      <c r="N495" s="1">
        <v>6.0690333333333335</v>
      </c>
      <c r="O495" s="1" t="s">
        <v>7892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1" t="s">
        <v>25</v>
      </c>
      <c r="B496" s="1" t="s">
        <v>26</v>
      </c>
      <c r="C496" s="1">
        <v>603.0</v>
      </c>
      <c r="D496" s="1">
        <v>0.0</v>
      </c>
      <c r="E496" s="2"/>
      <c r="F496" s="1" t="s">
        <v>27</v>
      </c>
      <c r="G496" s="1" t="s">
        <v>19</v>
      </c>
      <c r="H496" s="1" t="s">
        <v>9116</v>
      </c>
      <c r="I496" s="1" t="s">
        <v>9117</v>
      </c>
      <c r="J496" s="1" t="s">
        <v>9117</v>
      </c>
      <c r="K496" s="2"/>
      <c r="L496" s="1">
        <v>-7.0</v>
      </c>
      <c r="M496" s="1"/>
      <c r="N496" s="1">
        <v>12.872866666666667</v>
      </c>
      <c r="O496" s="1" t="s">
        <v>7892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1" t="s">
        <v>55</v>
      </c>
      <c r="B497" s="1" t="s">
        <v>26</v>
      </c>
      <c r="C497" s="1">
        <v>431.0</v>
      </c>
      <c r="D497" s="1">
        <v>0.0</v>
      </c>
      <c r="E497" s="1" t="s">
        <v>3643</v>
      </c>
      <c r="F497" s="1" t="s">
        <v>27</v>
      </c>
      <c r="G497" s="1" t="s">
        <v>19</v>
      </c>
      <c r="H497" s="1" t="s">
        <v>9118</v>
      </c>
      <c r="I497" s="1" t="s">
        <v>9119</v>
      </c>
      <c r="J497" s="1" t="s">
        <v>9119</v>
      </c>
      <c r="K497" s="2"/>
      <c r="L497" s="1">
        <v>10.0</v>
      </c>
      <c r="M497" s="1"/>
      <c r="N497" s="1">
        <v>25.155133333333332</v>
      </c>
      <c r="O497" s="1" t="s">
        <v>7892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1" t="s">
        <v>44</v>
      </c>
      <c r="B498" s="1" t="s">
        <v>16</v>
      </c>
      <c r="C498" s="1">
        <v>319.0</v>
      </c>
      <c r="D498" s="1">
        <v>0.0</v>
      </c>
      <c r="E498" s="1" t="s">
        <v>45</v>
      </c>
      <c r="F498" s="1" t="s">
        <v>27</v>
      </c>
      <c r="G498" s="1" t="s">
        <v>19</v>
      </c>
      <c r="H498" s="1" t="s">
        <v>9120</v>
      </c>
      <c r="I498" s="1" t="s">
        <v>9121</v>
      </c>
      <c r="J498" s="1" t="s">
        <v>9121</v>
      </c>
      <c r="K498" s="2"/>
      <c r="L498" s="1">
        <v>7.0</v>
      </c>
      <c r="M498" s="1"/>
      <c r="N498" s="1">
        <v>22.1225</v>
      </c>
      <c r="O498" s="1" t="s">
        <v>7892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1" t="s">
        <v>15</v>
      </c>
      <c r="B499" s="1" t="s">
        <v>16</v>
      </c>
      <c r="C499" s="1">
        <v>260.0</v>
      </c>
      <c r="D499" s="1">
        <v>0.0</v>
      </c>
      <c r="E499" s="1" t="s">
        <v>7917</v>
      </c>
      <c r="F499" s="1" t="s">
        <v>18</v>
      </c>
      <c r="G499" s="1" t="s">
        <v>19</v>
      </c>
      <c r="H499" s="1" t="s">
        <v>9122</v>
      </c>
      <c r="I499" s="1" t="s">
        <v>9123</v>
      </c>
      <c r="J499" s="1" t="s">
        <v>9124</v>
      </c>
      <c r="K499" s="1" t="s">
        <v>9125</v>
      </c>
      <c r="L499" s="1">
        <v>0.0</v>
      </c>
      <c r="M499" s="1">
        <v>0.00925</v>
      </c>
      <c r="N499" s="1">
        <v>17.069216666666666</v>
      </c>
      <c r="O499" s="1" t="s">
        <v>24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1" t="s">
        <v>44</v>
      </c>
      <c r="B500" s="1" t="s">
        <v>16</v>
      </c>
      <c r="C500" s="3">
        <v>329.0</v>
      </c>
      <c r="D500" s="1">
        <v>0.0</v>
      </c>
      <c r="E500" s="1" t="s">
        <v>45</v>
      </c>
      <c r="F500" s="1" t="s">
        <v>27</v>
      </c>
      <c r="G500" s="1" t="s">
        <v>19</v>
      </c>
      <c r="H500" s="1" t="s">
        <v>9126</v>
      </c>
      <c r="I500" s="1" t="s">
        <v>9127</v>
      </c>
      <c r="J500" s="1" t="s">
        <v>9127</v>
      </c>
      <c r="K500" s="2"/>
      <c r="L500" s="1">
        <v>4.0</v>
      </c>
      <c r="M500" s="1"/>
      <c r="N500" s="1">
        <v>19.178716666666666</v>
      </c>
      <c r="O500" s="1" t="s">
        <v>7892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1" t="s">
        <v>15</v>
      </c>
      <c r="B501" s="1" t="s">
        <v>16</v>
      </c>
      <c r="C501" s="1">
        <v>199.0</v>
      </c>
      <c r="D501" s="1">
        <v>50.0</v>
      </c>
      <c r="E501" s="2"/>
      <c r="F501" s="1" t="s">
        <v>39</v>
      </c>
      <c r="G501" s="1" t="s">
        <v>35</v>
      </c>
      <c r="H501" s="1" t="s">
        <v>9128</v>
      </c>
      <c r="I501" s="1" t="s">
        <v>9129</v>
      </c>
      <c r="J501" s="1" t="s">
        <v>4810</v>
      </c>
      <c r="K501" s="2"/>
      <c r="L501" s="1">
        <v>935.0</v>
      </c>
      <c r="M501" s="1"/>
      <c r="N501" s="1">
        <v>22.00415</v>
      </c>
      <c r="O501" s="1" t="s">
        <v>24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1" t="s">
        <v>55</v>
      </c>
      <c r="B502" s="1" t="s">
        <v>26</v>
      </c>
      <c r="C502" s="1">
        <v>274.0</v>
      </c>
      <c r="D502" s="1">
        <v>0.0</v>
      </c>
      <c r="E502" s="1" t="s">
        <v>6259</v>
      </c>
      <c r="F502" s="1" t="s">
        <v>27</v>
      </c>
      <c r="G502" s="1" t="s">
        <v>19</v>
      </c>
      <c r="H502" s="1" t="s">
        <v>9130</v>
      </c>
      <c r="I502" s="1" t="s">
        <v>9131</v>
      </c>
      <c r="J502" s="1" t="s">
        <v>9131</v>
      </c>
      <c r="K502" s="2"/>
      <c r="L502" s="1">
        <v>8.0</v>
      </c>
      <c r="M502" s="1"/>
      <c r="N502" s="1">
        <v>23.23175</v>
      </c>
      <c r="O502" s="1" t="s">
        <v>7892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1" t="s">
        <v>44</v>
      </c>
      <c r="B503" s="1" t="s">
        <v>16</v>
      </c>
      <c r="C503" s="1">
        <v>1393.0</v>
      </c>
      <c r="D503" s="1">
        <v>0.0</v>
      </c>
      <c r="E503" s="1" t="s">
        <v>45</v>
      </c>
      <c r="F503" s="1" t="s">
        <v>27</v>
      </c>
      <c r="G503" s="1" t="s">
        <v>19</v>
      </c>
      <c r="H503" s="1" t="s">
        <v>9132</v>
      </c>
      <c r="I503" s="1" t="s">
        <v>9133</v>
      </c>
      <c r="J503" s="1" t="s">
        <v>9133</v>
      </c>
      <c r="K503" s="2"/>
      <c r="L503" s="1">
        <v>-1.0</v>
      </c>
      <c r="M503" s="1"/>
      <c r="N503" s="1">
        <v>18.43326666666667</v>
      </c>
      <c r="O503" s="1" t="s">
        <v>7892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1" t="s">
        <v>25</v>
      </c>
      <c r="B504" s="1" t="s">
        <v>26</v>
      </c>
      <c r="C504" s="1">
        <v>528.0</v>
      </c>
      <c r="D504" s="1">
        <v>0.0</v>
      </c>
      <c r="E504" s="2"/>
      <c r="F504" s="1" t="s">
        <v>27</v>
      </c>
      <c r="G504" s="1" t="s">
        <v>19</v>
      </c>
      <c r="H504" s="1" t="s">
        <v>9134</v>
      </c>
      <c r="I504" s="1" t="s">
        <v>9135</v>
      </c>
      <c r="J504" s="1" t="s">
        <v>9135</v>
      </c>
      <c r="K504" s="2"/>
      <c r="L504" s="1">
        <v>-9.0</v>
      </c>
      <c r="M504" s="1"/>
      <c r="N504" s="1">
        <v>10.99725</v>
      </c>
      <c r="O504" s="1" t="s">
        <v>7892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1" t="s">
        <v>25</v>
      </c>
      <c r="B505" s="1" t="s">
        <v>26</v>
      </c>
      <c r="C505" s="1">
        <v>498.0</v>
      </c>
      <c r="D505" s="1">
        <v>0.0</v>
      </c>
      <c r="E505" s="2"/>
      <c r="F505" s="1" t="s">
        <v>27</v>
      </c>
      <c r="G505" s="1" t="s">
        <v>19</v>
      </c>
      <c r="H505" s="1" t="s">
        <v>9136</v>
      </c>
      <c r="I505" s="1" t="s">
        <v>9137</v>
      </c>
      <c r="J505" s="1" t="s">
        <v>9137</v>
      </c>
      <c r="K505" s="2"/>
      <c r="L505" s="1">
        <v>0.0</v>
      </c>
      <c r="M505" s="1"/>
      <c r="N505" s="1">
        <v>14.629266666666666</v>
      </c>
      <c r="O505" s="1" t="s">
        <v>7892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1" t="s">
        <v>15</v>
      </c>
      <c r="B506" s="1" t="s">
        <v>16</v>
      </c>
      <c r="C506" s="1">
        <v>295.0</v>
      </c>
      <c r="D506" s="1">
        <v>69.0</v>
      </c>
      <c r="E506" s="2"/>
      <c r="F506" s="1" t="s">
        <v>39</v>
      </c>
      <c r="G506" s="1" t="s">
        <v>52</v>
      </c>
      <c r="H506" s="1" t="s">
        <v>9138</v>
      </c>
      <c r="I506" s="1" t="s">
        <v>9139</v>
      </c>
      <c r="J506" s="1" t="s">
        <v>4810</v>
      </c>
      <c r="K506" s="2"/>
      <c r="L506" s="1">
        <v>981.0</v>
      </c>
      <c r="M506" s="1"/>
      <c r="N506" s="1">
        <v>15.653083333333333</v>
      </c>
      <c r="O506" s="1" t="s">
        <v>24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1" t="s">
        <v>38</v>
      </c>
      <c r="B507" s="1" t="s">
        <v>16</v>
      </c>
      <c r="C507" s="1">
        <v>249.0</v>
      </c>
      <c r="D507" s="1">
        <v>0.0</v>
      </c>
      <c r="E507" s="2"/>
      <c r="F507" s="1" t="s">
        <v>39</v>
      </c>
      <c r="G507" s="1" t="s">
        <v>35</v>
      </c>
      <c r="H507" s="1" t="s">
        <v>9140</v>
      </c>
      <c r="I507" s="1" t="s">
        <v>9141</v>
      </c>
      <c r="J507" s="1" t="s">
        <v>9141</v>
      </c>
      <c r="K507" s="2"/>
      <c r="L507" s="1">
        <v>3.0</v>
      </c>
      <c r="M507" s="1"/>
      <c r="N507" s="1">
        <v>9.75475</v>
      </c>
      <c r="O507" s="1" t="s">
        <v>43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1" t="s">
        <v>15</v>
      </c>
      <c r="B508" s="1" t="s">
        <v>16</v>
      </c>
      <c r="C508" s="1">
        <v>409.0</v>
      </c>
      <c r="D508" s="1">
        <v>0.0</v>
      </c>
      <c r="E508" s="1" t="s">
        <v>7917</v>
      </c>
      <c r="F508" s="1" t="s">
        <v>18</v>
      </c>
      <c r="G508" s="1" t="s">
        <v>19</v>
      </c>
      <c r="H508" s="1" t="s">
        <v>9142</v>
      </c>
      <c r="I508" s="1" t="s">
        <v>9143</v>
      </c>
      <c r="J508" s="1" t="s">
        <v>9144</v>
      </c>
      <c r="K508" s="1" t="s">
        <v>9145</v>
      </c>
      <c r="L508" s="1">
        <v>0.0</v>
      </c>
      <c r="M508" s="1">
        <v>0.009316666666666666</v>
      </c>
      <c r="N508" s="1">
        <v>18.321533333333335</v>
      </c>
      <c r="O508" s="1" t="s">
        <v>24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1" t="s">
        <v>44</v>
      </c>
      <c r="B509" s="1" t="s">
        <v>16</v>
      </c>
      <c r="C509" s="1">
        <v>321.0</v>
      </c>
      <c r="D509" s="1">
        <v>0.0</v>
      </c>
      <c r="E509" s="1" t="s">
        <v>45</v>
      </c>
      <c r="F509" s="1" t="s">
        <v>27</v>
      </c>
      <c r="G509" s="1" t="s">
        <v>19</v>
      </c>
      <c r="H509" s="1" t="s">
        <v>9146</v>
      </c>
      <c r="I509" s="1" t="s">
        <v>9147</v>
      </c>
      <c r="J509" s="1" t="s">
        <v>9147</v>
      </c>
      <c r="K509" s="2"/>
      <c r="L509" s="1">
        <v>-1.0</v>
      </c>
      <c r="M509" s="1"/>
      <c r="N509" s="1">
        <v>18.047</v>
      </c>
      <c r="O509" s="1" t="s">
        <v>7892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1" t="s">
        <v>38</v>
      </c>
      <c r="B510" s="1" t="s">
        <v>16</v>
      </c>
      <c r="C510" s="1">
        <v>119.0</v>
      </c>
      <c r="D510" s="1">
        <v>0.0</v>
      </c>
      <c r="E510" s="2"/>
      <c r="F510" s="1" t="s">
        <v>39</v>
      </c>
      <c r="G510" s="1" t="s">
        <v>35</v>
      </c>
      <c r="H510" s="1" t="s">
        <v>9148</v>
      </c>
      <c r="I510" s="1" t="s">
        <v>9149</v>
      </c>
      <c r="J510" s="1" t="s">
        <v>4810</v>
      </c>
      <c r="K510" s="2"/>
      <c r="L510" s="1">
        <v>1057.0</v>
      </c>
      <c r="M510" s="1"/>
      <c r="N510" s="1">
        <v>3.9286833333333333</v>
      </c>
      <c r="O510" s="1" t="s">
        <v>43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1" t="s">
        <v>15</v>
      </c>
      <c r="B511" s="1" t="s">
        <v>16</v>
      </c>
      <c r="C511" s="1">
        <v>200.0</v>
      </c>
      <c r="D511" s="1">
        <v>50.0</v>
      </c>
      <c r="E511" s="1" t="s">
        <v>7917</v>
      </c>
      <c r="F511" s="1" t="s">
        <v>18</v>
      </c>
      <c r="G511" s="1" t="s">
        <v>19</v>
      </c>
      <c r="H511" s="1" t="s">
        <v>9150</v>
      </c>
      <c r="I511" s="1" t="s">
        <v>9151</v>
      </c>
      <c r="J511" s="1" t="s">
        <v>9152</v>
      </c>
      <c r="K511" s="1" t="s">
        <v>9153</v>
      </c>
      <c r="L511" s="1">
        <v>13.0</v>
      </c>
      <c r="M511" s="1">
        <v>0.01585</v>
      </c>
      <c r="N511" s="1">
        <v>14.344166666666666</v>
      </c>
      <c r="O511" s="1" t="s">
        <v>24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1" t="s">
        <v>15</v>
      </c>
      <c r="B512" s="1" t="s">
        <v>16</v>
      </c>
      <c r="C512" s="1">
        <v>563.0</v>
      </c>
      <c r="D512" s="1">
        <v>0.0</v>
      </c>
      <c r="E512" s="1" t="s">
        <v>7917</v>
      </c>
      <c r="F512" s="1" t="s">
        <v>18</v>
      </c>
      <c r="G512" s="1" t="s">
        <v>19</v>
      </c>
      <c r="H512" s="1" t="s">
        <v>9154</v>
      </c>
      <c r="I512" s="1" t="s">
        <v>9155</v>
      </c>
      <c r="J512" s="1" t="s">
        <v>9156</v>
      </c>
      <c r="K512" s="1" t="s">
        <v>9157</v>
      </c>
      <c r="L512" s="1">
        <v>9.0</v>
      </c>
      <c r="M512" s="1">
        <v>0.005816666666666667</v>
      </c>
      <c r="N512" s="1">
        <v>19.175533333333334</v>
      </c>
      <c r="O512" s="1" t="s">
        <v>24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1" t="s">
        <v>15</v>
      </c>
      <c r="B513" s="1" t="s">
        <v>16</v>
      </c>
      <c r="C513" s="1">
        <v>490.0</v>
      </c>
      <c r="D513" s="1">
        <v>122.0</v>
      </c>
      <c r="E513" s="2"/>
      <c r="F513" s="1" t="s">
        <v>39</v>
      </c>
      <c r="G513" s="1" t="s">
        <v>52</v>
      </c>
      <c r="H513" s="1" t="s">
        <v>9158</v>
      </c>
      <c r="I513" s="1" t="s">
        <v>9159</v>
      </c>
      <c r="J513" s="1" t="s">
        <v>9159</v>
      </c>
      <c r="K513" s="2"/>
      <c r="L513" s="1">
        <v>-7.0</v>
      </c>
      <c r="M513" s="1"/>
      <c r="N513" s="1">
        <v>11.409216666666667</v>
      </c>
      <c r="O513" s="1" t="s">
        <v>24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1" t="s">
        <v>15</v>
      </c>
      <c r="B514" s="1" t="s">
        <v>16</v>
      </c>
      <c r="C514" s="1">
        <v>319.0</v>
      </c>
      <c r="D514" s="1">
        <v>0.0</v>
      </c>
      <c r="E514" s="1" t="s">
        <v>7917</v>
      </c>
      <c r="F514" s="1" t="s">
        <v>18</v>
      </c>
      <c r="G514" s="1" t="s">
        <v>19</v>
      </c>
      <c r="H514" s="1" t="s">
        <v>9160</v>
      </c>
      <c r="I514" s="1" t="s">
        <v>9161</v>
      </c>
      <c r="J514" s="1" t="s">
        <v>9162</v>
      </c>
      <c r="K514" s="1" t="s">
        <v>9163</v>
      </c>
      <c r="L514" s="1">
        <v>9.0</v>
      </c>
      <c r="M514" s="1">
        <v>0.005633333333333333</v>
      </c>
      <c r="N514" s="1">
        <v>10.440583333333333</v>
      </c>
      <c r="O514" s="1" t="s">
        <v>24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1" t="s">
        <v>15</v>
      </c>
      <c r="B515" s="1" t="s">
        <v>16</v>
      </c>
      <c r="C515" s="1">
        <v>547.0</v>
      </c>
      <c r="D515" s="1">
        <v>0.0</v>
      </c>
      <c r="E515" s="1" t="s">
        <v>7917</v>
      </c>
      <c r="F515" s="1" t="s">
        <v>18</v>
      </c>
      <c r="G515" s="1" t="s">
        <v>19</v>
      </c>
      <c r="H515" s="1" t="s">
        <v>9164</v>
      </c>
      <c r="I515" s="1" t="s">
        <v>9165</v>
      </c>
      <c r="J515" s="1" t="s">
        <v>9166</v>
      </c>
      <c r="K515" s="1" t="s">
        <v>9167</v>
      </c>
      <c r="L515" s="1">
        <v>17.0</v>
      </c>
      <c r="M515" s="1">
        <v>0.0047</v>
      </c>
      <c r="N515" s="1">
        <v>14.395166666666666</v>
      </c>
      <c r="O515" s="1" t="s">
        <v>24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1" t="s">
        <v>15</v>
      </c>
      <c r="B516" s="1" t="s">
        <v>16</v>
      </c>
      <c r="C516" s="3">
        <v>323.0</v>
      </c>
      <c r="D516" s="1">
        <v>51.0</v>
      </c>
      <c r="E516" s="1" t="s">
        <v>7917</v>
      </c>
      <c r="F516" s="1" t="s">
        <v>18</v>
      </c>
      <c r="G516" s="1" t="s">
        <v>19</v>
      </c>
      <c r="H516" s="1" t="s">
        <v>9168</v>
      </c>
      <c r="I516" s="1" t="s">
        <v>9169</v>
      </c>
      <c r="J516" s="1" t="s">
        <v>9170</v>
      </c>
      <c r="K516" s="1" t="s">
        <v>9171</v>
      </c>
      <c r="L516" s="1">
        <v>28.0</v>
      </c>
      <c r="M516" s="1">
        <v>0.00435</v>
      </c>
      <c r="N516" s="1">
        <v>33.6637</v>
      </c>
      <c r="O516" s="1" t="s">
        <v>24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1" t="s">
        <v>15</v>
      </c>
      <c r="B517" s="1" t="s">
        <v>16</v>
      </c>
      <c r="C517" s="1">
        <v>532.0</v>
      </c>
      <c r="D517" s="1">
        <v>0.0</v>
      </c>
      <c r="E517" s="1" t="s">
        <v>7917</v>
      </c>
      <c r="F517" s="1" t="s">
        <v>18</v>
      </c>
      <c r="G517" s="1" t="s">
        <v>19</v>
      </c>
      <c r="H517" s="1" t="s">
        <v>9172</v>
      </c>
      <c r="I517" s="1" t="s">
        <v>9173</v>
      </c>
      <c r="J517" s="1" t="s">
        <v>9174</v>
      </c>
      <c r="K517" s="1" t="s">
        <v>9175</v>
      </c>
      <c r="L517" s="1">
        <v>28.0</v>
      </c>
      <c r="M517" s="1">
        <v>0.005366666666666666</v>
      </c>
      <c r="N517" s="1">
        <v>62.8768</v>
      </c>
      <c r="O517" s="1" t="s">
        <v>24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1" t="s">
        <v>25</v>
      </c>
      <c r="B518" s="1" t="s">
        <v>26</v>
      </c>
      <c r="C518" s="3">
        <v>299.0</v>
      </c>
      <c r="D518" s="1">
        <v>0.0</v>
      </c>
      <c r="E518" s="2"/>
      <c r="F518" s="1" t="s">
        <v>27</v>
      </c>
      <c r="G518" s="1" t="s">
        <v>19</v>
      </c>
      <c r="H518" s="1" t="s">
        <v>9176</v>
      </c>
      <c r="I518" s="1" t="s">
        <v>9177</v>
      </c>
      <c r="J518" s="1" t="s">
        <v>9177</v>
      </c>
      <c r="K518" s="2"/>
      <c r="L518" s="1">
        <v>-8.0</v>
      </c>
      <c r="M518" s="1"/>
      <c r="N518" s="1">
        <v>6.522133333333334</v>
      </c>
      <c r="O518" s="1" t="s">
        <v>7892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1" t="s">
        <v>38</v>
      </c>
      <c r="B519" s="1" t="s">
        <v>16</v>
      </c>
      <c r="C519" s="1">
        <v>55.0</v>
      </c>
      <c r="D519" s="1">
        <v>0.0</v>
      </c>
      <c r="E519" s="2"/>
      <c r="F519" s="1" t="s">
        <v>39</v>
      </c>
      <c r="G519" s="1" t="s">
        <v>35</v>
      </c>
      <c r="H519" s="1" t="s">
        <v>9178</v>
      </c>
      <c r="I519" s="1" t="s">
        <v>9179</v>
      </c>
      <c r="J519" s="1" t="s">
        <v>5211</v>
      </c>
      <c r="K519" s="2"/>
      <c r="L519" s="1">
        <v>342.0</v>
      </c>
      <c r="M519" s="1"/>
      <c r="N519" s="1">
        <v>0.4306833333333333</v>
      </c>
      <c r="O519" s="1" t="s">
        <v>43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1" t="s">
        <v>25</v>
      </c>
      <c r="B520" s="1" t="s">
        <v>26</v>
      </c>
      <c r="C520" s="1">
        <v>409.0</v>
      </c>
      <c r="D520" s="1">
        <v>0.0</v>
      </c>
      <c r="E520" s="2"/>
      <c r="F520" s="1" t="s">
        <v>27</v>
      </c>
      <c r="G520" s="1" t="s">
        <v>19</v>
      </c>
      <c r="H520" s="1" t="s">
        <v>9180</v>
      </c>
      <c r="I520" s="1" t="s">
        <v>9181</v>
      </c>
      <c r="J520" s="1" t="s">
        <v>9181</v>
      </c>
      <c r="K520" s="2"/>
      <c r="L520" s="1">
        <v>-7.0</v>
      </c>
      <c r="M520" s="1"/>
      <c r="N520" s="1">
        <v>7.003133333333333</v>
      </c>
      <c r="O520" s="1" t="s">
        <v>7892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1" t="s">
        <v>25</v>
      </c>
      <c r="B521" s="1" t="s">
        <v>26</v>
      </c>
      <c r="C521" s="1">
        <v>329.0</v>
      </c>
      <c r="D521" s="1">
        <v>0.0</v>
      </c>
      <c r="E521" s="2"/>
      <c r="F521" s="1" t="s">
        <v>27</v>
      </c>
      <c r="G521" s="1" t="s">
        <v>19</v>
      </c>
      <c r="H521" s="1" t="s">
        <v>9182</v>
      </c>
      <c r="I521" s="1" t="s">
        <v>9183</v>
      </c>
      <c r="J521" s="1" t="s">
        <v>9184</v>
      </c>
      <c r="K521" s="2"/>
      <c r="L521" s="1">
        <v>-6.0</v>
      </c>
      <c r="M521" s="1"/>
      <c r="N521" s="1">
        <v>8.788116666666667</v>
      </c>
      <c r="O521" s="1" t="s">
        <v>7892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1" t="s">
        <v>55</v>
      </c>
      <c r="B522" s="1" t="s">
        <v>26</v>
      </c>
      <c r="C522" s="1">
        <v>254.0</v>
      </c>
      <c r="D522" s="1">
        <v>0.0</v>
      </c>
      <c r="E522" s="1" t="s">
        <v>1750</v>
      </c>
      <c r="F522" s="1" t="s">
        <v>27</v>
      </c>
      <c r="G522" s="1" t="s">
        <v>19</v>
      </c>
      <c r="H522" s="1" t="s">
        <v>9185</v>
      </c>
      <c r="I522" s="1" t="s">
        <v>9186</v>
      </c>
      <c r="J522" s="1" t="s">
        <v>9186</v>
      </c>
      <c r="K522" s="2"/>
      <c r="L522" s="1">
        <v>-5.0</v>
      </c>
      <c r="M522" s="1"/>
      <c r="N522" s="1">
        <v>9.355783333333333</v>
      </c>
      <c r="O522" s="1" t="s">
        <v>7892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1" t="s">
        <v>15</v>
      </c>
      <c r="B523" s="1" t="s">
        <v>16</v>
      </c>
      <c r="C523" s="1">
        <v>214.0</v>
      </c>
      <c r="D523" s="1">
        <v>54.0</v>
      </c>
      <c r="E523" s="2"/>
      <c r="F523" s="1" t="s">
        <v>39</v>
      </c>
      <c r="G523" s="1" t="s">
        <v>19</v>
      </c>
      <c r="H523" s="1" t="s">
        <v>9187</v>
      </c>
      <c r="I523" s="1" t="s">
        <v>9188</v>
      </c>
      <c r="J523" s="1" t="s">
        <v>5211</v>
      </c>
      <c r="K523" s="2"/>
      <c r="L523" s="1">
        <v>345.0</v>
      </c>
      <c r="M523" s="1"/>
      <c r="N523" s="1">
        <v>10.84685</v>
      </c>
      <c r="O523" s="1" t="s">
        <v>24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1" t="s">
        <v>55</v>
      </c>
      <c r="B524" s="1" t="s">
        <v>26</v>
      </c>
      <c r="C524" s="1">
        <v>309.0</v>
      </c>
      <c r="D524" s="1">
        <v>0.0</v>
      </c>
      <c r="E524" s="1" t="s">
        <v>9189</v>
      </c>
      <c r="F524" s="1" t="s">
        <v>27</v>
      </c>
      <c r="G524" s="1" t="s">
        <v>19</v>
      </c>
      <c r="H524" s="1" t="s">
        <v>9190</v>
      </c>
      <c r="I524" s="1" t="s">
        <v>9191</v>
      </c>
      <c r="J524" s="1" t="s">
        <v>9191</v>
      </c>
      <c r="K524" s="2"/>
      <c r="L524" s="1">
        <v>-6.0</v>
      </c>
      <c r="M524" s="1"/>
      <c r="N524" s="1">
        <v>8.277666666666667</v>
      </c>
      <c r="O524" s="1" t="s">
        <v>7892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1" t="s">
        <v>15</v>
      </c>
      <c r="B525" s="1" t="s">
        <v>16</v>
      </c>
      <c r="C525" s="1">
        <v>199.0</v>
      </c>
      <c r="D525" s="1">
        <v>50.0</v>
      </c>
      <c r="E525" s="2"/>
      <c r="F525" s="1" t="s">
        <v>39</v>
      </c>
      <c r="G525" s="1" t="s">
        <v>52</v>
      </c>
      <c r="H525" s="1" t="s">
        <v>9192</v>
      </c>
      <c r="I525" s="1" t="s">
        <v>9193</v>
      </c>
      <c r="J525" s="1" t="s">
        <v>5211</v>
      </c>
      <c r="K525" s="2"/>
      <c r="L525" s="1">
        <v>350.0</v>
      </c>
      <c r="M525" s="1"/>
      <c r="N525" s="1">
        <v>12.91465</v>
      </c>
      <c r="O525" s="1" t="s">
        <v>24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1" t="s">
        <v>44</v>
      </c>
      <c r="B526" s="1" t="s">
        <v>16</v>
      </c>
      <c r="C526" s="1">
        <v>329.0</v>
      </c>
      <c r="D526" s="1">
        <v>0.0</v>
      </c>
      <c r="E526" s="1" t="s">
        <v>45</v>
      </c>
      <c r="F526" s="1" t="s">
        <v>27</v>
      </c>
      <c r="G526" s="1" t="s">
        <v>19</v>
      </c>
      <c r="H526" s="1" t="s">
        <v>9194</v>
      </c>
      <c r="I526" s="1" t="s">
        <v>9195</v>
      </c>
      <c r="J526" s="1" t="s">
        <v>9195</v>
      </c>
      <c r="K526" s="2"/>
      <c r="L526" s="1">
        <v>-7.0</v>
      </c>
      <c r="M526" s="1"/>
      <c r="N526" s="1">
        <v>7.043666666666667</v>
      </c>
      <c r="O526" s="1" t="s">
        <v>7892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1" t="s">
        <v>44</v>
      </c>
      <c r="B527" s="1" t="s">
        <v>16</v>
      </c>
      <c r="C527" s="1">
        <v>464.0</v>
      </c>
      <c r="D527" s="1">
        <v>0.0</v>
      </c>
      <c r="E527" s="1" t="s">
        <v>45</v>
      </c>
      <c r="F527" s="1" t="s">
        <v>27</v>
      </c>
      <c r="G527" s="1" t="s">
        <v>19</v>
      </c>
      <c r="H527" s="1" t="s">
        <v>9196</v>
      </c>
      <c r="I527" s="1" t="s">
        <v>9197</v>
      </c>
      <c r="J527" s="1" t="s">
        <v>9197</v>
      </c>
      <c r="K527" s="2"/>
      <c r="L527" s="1">
        <v>-6.0</v>
      </c>
      <c r="M527" s="1"/>
      <c r="N527" s="1">
        <v>8.116116666666667</v>
      </c>
      <c r="O527" s="1" t="s">
        <v>7892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1" t="s">
        <v>25</v>
      </c>
      <c r="B528" s="1" t="s">
        <v>26</v>
      </c>
      <c r="C528" s="1">
        <v>329.0</v>
      </c>
      <c r="D528" s="1">
        <v>0.0</v>
      </c>
      <c r="E528" s="2"/>
      <c r="F528" s="1" t="s">
        <v>27</v>
      </c>
      <c r="G528" s="1" t="s">
        <v>19</v>
      </c>
      <c r="H528" s="1" t="s">
        <v>9198</v>
      </c>
      <c r="I528" s="1" t="s">
        <v>9199</v>
      </c>
      <c r="J528" s="1" t="s">
        <v>9199</v>
      </c>
      <c r="K528" s="2"/>
      <c r="L528" s="1">
        <v>-9.0</v>
      </c>
      <c r="M528" s="1"/>
      <c r="N528" s="1">
        <v>5.89025</v>
      </c>
      <c r="O528" s="1" t="s">
        <v>7892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1" t="s">
        <v>44</v>
      </c>
      <c r="B529" s="1" t="s">
        <v>16</v>
      </c>
      <c r="C529" s="1">
        <v>329.0</v>
      </c>
      <c r="D529" s="1">
        <v>0.0</v>
      </c>
      <c r="E529" s="1" t="s">
        <v>45</v>
      </c>
      <c r="F529" s="1" t="s">
        <v>27</v>
      </c>
      <c r="G529" s="1" t="s">
        <v>19</v>
      </c>
      <c r="H529" s="1" t="s">
        <v>9200</v>
      </c>
      <c r="I529" s="1" t="s">
        <v>9201</v>
      </c>
      <c r="J529" s="1" t="s">
        <v>9201</v>
      </c>
      <c r="K529" s="2"/>
      <c r="L529" s="1">
        <v>-8.0</v>
      </c>
      <c r="M529" s="1"/>
      <c r="N529" s="1">
        <v>6.698216666666666</v>
      </c>
      <c r="O529" s="1" t="s">
        <v>7892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1" t="s">
        <v>44</v>
      </c>
      <c r="B530" s="1" t="s">
        <v>16</v>
      </c>
      <c r="C530" s="1">
        <v>289.0</v>
      </c>
      <c r="D530" s="1">
        <v>0.0</v>
      </c>
      <c r="E530" s="1" t="s">
        <v>45</v>
      </c>
      <c r="F530" s="1" t="s">
        <v>27</v>
      </c>
      <c r="G530" s="1" t="s">
        <v>19</v>
      </c>
      <c r="H530" s="1" t="s">
        <v>9202</v>
      </c>
      <c r="I530" s="1" t="s">
        <v>9203</v>
      </c>
      <c r="J530" s="1" t="s">
        <v>9203</v>
      </c>
      <c r="K530" s="2"/>
      <c r="L530" s="1">
        <v>-9.0</v>
      </c>
      <c r="M530" s="1"/>
      <c r="N530" s="1">
        <v>5.614033333333333</v>
      </c>
      <c r="O530" s="1" t="s">
        <v>7892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1" t="s">
        <v>25</v>
      </c>
      <c r="B531" s="1" t="s">
        <v>26</v>
      </c>
      <c r="C531" s="1">
        <v>289.0</v>
      </c>
      <c r="D531" s="1">
        <v>0.0</v>
      </c>
      <c r="E531" s="2"/>
      <c r="F531" s="1" t="s">
        <v>27</v>
      </c>
      <c r="G531" s="1" t="s">
        <v>19</v>
      </c>
      <c r="H531" s="1" t="s">
        <v>9204</v>
      </c>
      <c r="I531" s="1" t="s">
        <v>9205</v>
      </c>
      <c r="J531" s="1" t="s">
        <v>9205</v>
      </c>
      <c r="K531" s="2"/>
      <c r="L531" s="1">
        <v>-6.0</v>
      </c>
      <c r="M531" s="1"/>
      <c r="N531" s="1">
        <v>8.379283333333333</v>
      </c>
      <c r="O531" s="1" t="s">
        <v>7892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1" t="s">
        <v>44</v>
      </c>
      <c r="B532" s="1" t="s">
        <v>16</v>
      </c>
      <c r="C532" s="1">
        <v>319.0</v>
      </c>
      <c r="D532" s="1">
        <v>0.0</v>
      </c>
      <c r="E532" s="1" t="s">
        <v>45</v>
      </c>
      <c r="F532" s="1" t="s">
        <v>27</v>
      </c>
      <c r="G532" s="1" t="s">
        <v>19</v>
      </c>
      <c r="H532" s="1" t="s">
        <v>9206</v>
      </c>
      <c r="I532" s="1" t="s">
        <v>9207</v>
      </c>
      <c r="J532" s="1" t="s">
        <v>9207</v>
      </c>
      <c r="K532" s="2"/>
      <c r="L532" s="1">
        <v>-8.0</v>
      </c>
      <c r="M532" s="1"/>
      <c r="N532" s="1">
        <v>6.036366666666667</v>
      </c>
      <c r="O532" s="1" t="s">
        <v>7892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1" t="s">
        <v>44</v>
      </c>
      <c r="B533" s="1" t="s">
        <v>16</v>
      </c>
      <c r="C533" s="1">
        <v>329.0</v>
      </c>
      <c r="D533" s="1">
        <v>0.0</v>
      </c>
      <c r="E533" s="1" t="s">
        <v>45</v>
      </c>
      <c r="F533" s="1" t="s">
        <v>27</v>
      </c>
      <c r="G533" s="1" t="s">
        <v>19</v>
      </c>
      <c r="H533" s="1" t="s">
        <v>9208</v>
      </c>
      <c r="I533" s="1" t="s">
        <v>9209</v>
      </c>
      <c r="J533" s="1" t="s">
        <v>9209</v>
      </c>
      <c r="K533" s="2"/>
      <c r="L533" s="1">
        <v>-7.0</v>
      </c>
      <c r="M533" s="1"/>
      <c r="N533" s="1">
        <v>7.2538</v>
      </c>
      <c r="O533" s="1" t="s">
        <v>7892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1" t="s">
        <v>15</v>
      </c>
      <c r="B534" s="1" t="s">
        <v>16</v>
      </c>
      <c r="C534" s="1">
        <v>304.0</v>
      </c>
      <c r="D534" s="1">
        <v>0.0</v>
      </c>
      <c r="E534" s="1" t="s">
        <v>7917</v>
      </c>
      <c r="F534" s="1" t="s">
        <v>18</v>
      </c>
      <c r="G534" s="1" t="s">
        <v>35</v>
      </c>
      <c r="H534" s="1" t="s">
        <v>9210</v>
      </c>
      <c r="I534" s="1" t="s">
        <v>9211</v>
      </c>
      <c r="J534" s="1" t="s">
        <v>9212</v>
      </c>
      <c r="K534" s="1" t="s">
        <v>9213</v>
      </c>
      <c r="L534" s="1">
        <v>-5.0</v>
      </c>
      <c r="M534" s="1">
        <v>0.0052</v>
      </c>
      <c r="N534" s="1">
        <v>8.383483333333333</v>
      </c>
      <c r="O534" s="1" t="s">
        <v>24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1" t="s">
        <v>25</v>
      </c>
      <c r="B535" s="1" t="s">
        <v>26</v>
      </c>
      <c r="C535" s="1">
        <v>755.0</v>
      </c>
      <c r="D535" s="1">
        <v>0.0</v>
      </c>
      <c r="E535" s="2"/>
      <c r="F535" s="1" t="s">
        <v>27</v>
      </c>
      <c r="G535" s="1" t="s">
        <v>19</v>
      </c>
      <c r="H535" s="1" t="s">
        <v>9214</v>
      </c>
      <c r="I535" s="1" t="s">
        <v>9215</v>
      </c>
      <c r="J535" s="1" t="s">
        <v>9215</v>
      </c>
      <c r="K535" s="2"/>
      <c r="L535" s="1">
        <v>-9.0</v>
      </c>
      <c r="M535" s="1"/>
      <c r="N535" s="1">
        <v>10.40625</v>
      </c>
      <c r="O535" s="1" t="s">
        <v>7892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1" t="s">
        <v>55</v>
      </c>
      <c r="B536" s="1" t="s">
        <v>26</v>
      </c>
      <c r="C536" s="1">
        <v>329.0</v>
      </c>
      <c r="D536" s="1">
        <v>0.0</v>
      </c>
      <c r="E536" s="1" t="s">
        <v>824</v>
      </c>
      <c r="F536" s="1" t="s">
        <v>27</v>
      </c>
      <c r="G536" s="1" t="s">
        <v>19</v>
      </c>
      <c r="H536" s="1" t="s">
        <v>9216</v>
      </c>
      <c r="I536" s="1" t="s">
        <v>9217</v>
      </c>
      <c r="J536" s="1" t="s">
        <v>9217</v>
      </c>
      <c r="K536" s="2"/>
      <c r="L536" s="1">
        <v>-8.0</v>
      </c>
      <c r="M536" s="1"/>
      <c r="N536" s="1">
        <v>6.590783333333333</v>
      </c>
      <c r="O536" s="1" t="s">
        <v>7892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1" t="s">
        <v>15</v>
      </c>
      <c r="B537" s="1" t="s">
        <v>16</v>
      </c>
      <c r="C537" s="1">
        <v>349.0</v>
      </c>
      <c r="D537" s="1">
        <v>0.0</v>
      </c>
      <c r="E537" s="1" t="s">
        <v>7917</v>
      </c>
      <c r="F537" s="1" t="s">
        <v>18</v>
      </c>
      <c r="G537" s="1" t="s">
        <v>19</v>
      </c>
      <c r="H537" s="1" t="s">
        <v>9218</v>
      </c>
      <c r="I537" s="1" t="s">
        <v>9219</v>
      </c>
      <c r="J537" s="1" t="s">
        <v>9220</v>
      </c>
      <c r="K537" s="1" t="s">
        <v>9221</v>
      </c>
      <c r="L537" s="1">
        <v>-4.0</v>
      </c>
      <c r="M537" s="1">
        <v>0.00465</v>
      </c>
      <c r="N537" s="1">
        <v>6.979533333333333</v>
      </c>
      <c r="O537" s="1" t="s">
        <v>24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1" t="s">
        <v>38</v>
      </c>
      <c r="B538" s="1" t="s">
        <v>16</v>
      </c>
      <c r="C538" s="1">
        <v>249.0</v>
      </c>
      <c r="D538" s="1">
        <v>0.0</v>
      </c>
      <c r="E538" s="2"/>
      <c r="F538" s="1" t="s">
        <v>39</v>
      </c>
      <c r="G538" s="1" t="s">
        <v>35</v>
      </c>
      <c r="H538" s="1" t="s">
        <v>9222</v>
      </c>
      <c r="I538" s="1" t="s">
        <v>9223</v>
      </c>
      <c r="J538" s="1" t="s">
        <v>5211</v>
      </c>
      <c r="K538" s="2"/>
      <c r="L538" s="1">
        <v>429.0</v>
      </c>
      <c r="M538" s="1"/>
      <c r="N538" s="1">
        <v>1.87355</v>
      </c>
      <c r="O538" s="1" t="s">
        <v>43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1" t="s">
        <v>25</v>
      </c>
      <c r="B539" s="1" t="s">
        <v>26</v>
      </c>
      <c r="C539" s="3">
        <v>329.0</v>
      </c>
      <c r="D539" s="1">
        <v>0.0</v>
      </c>
      <c r="E539" s="2"/>
      <c r="F539" s="1" t="s">
        <v>27</v>
      </c>
      <c r="G539" s="1" t="s">
        <v>19</v>
      </c>
      <c r="H539" s="1" t="s">
        <v>9224</v>
      </c>
      <c r="I539" s="1" t="s">
        <v>9225</v>
      </c>
      <c r="J539" s="1" t="s">
        <v>9225</v>
      </c>
      <c r="K539" s="2"/>
      <c r="L539" s="1">
        <v>-9.0</v>
      </c>
      <c r="M539" s="1"/>
      <c r="N539" s="1">
        <v>5.538133333333334</v>
      </c>
      <c r="O539" s="1" t="s">
        <v>7892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1" t="s">
        <v>38</v>
      </c>
      <c r="B540" s="1" t="s">
        <v>16</v>
      </c>
      <c r="C540" s="1">
        <v>55.0</v>
      </c>
      <c r="D540" s="1">
        <v>0.0</v>
      </c>
      <c r="E540" s="2"/>
      <c r="F540" s="1" t="s">
        <v>39</v>
      </c>
      <c r="G540" s="1" t="s">
        <v>35</v>
      </c>
      <c r="H540" s="1" t="s">
        <v>9226</v>
      </c>
      <c r="I540" s="1" t="s">
        <v>9227</v>
      </c>
      <c r="J540" s="1" t="s">
        <v>5211</v>
      </c>
      <c r="K540" s="2"/>
      <c r="L540" s="1">
        <v>432.0</v>
      </c>
      <c r="M540" s="1"/>
      <c r="N540" s="1">
        <v>1.1219833333333333</v>
      </c>
      <c r="O540" s="1" t="s">
        <v>43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1" t="s">
        <v>44</v>
      </c>
      <c r="B541" s="1" t="s">
        <v>16</v>
      </c>
      <c r="C541" s="3">
        <v>264.0</v>
      </c>
      <c r="D541" s="1">
        <v>0.0</v>
      </c>
      <c r="E541" s="1" t="s">
        <v>45</v>
      </c>
      <c r="F541" s="1" t="s">
        <v>27</v>
      </c>
      <c r="G541" s="1" t="s">
        <v>19</v>
      </c>
      <c r="H541" s="1" t="s">
        <v>9228</v>
      </c>
      <c r="I541" s="1" t="s">
        <v>9229</v>
      </c>
      <c r="J541" s="1" t="s">
        <v>9229</v>
      </c>
      <c r="K541" s="2"/>
      <c r="L541" s="1">
        <v>-10.0</v>
      </c>
      <c r="M541" s="1"/>
      <c r="N541" s="1">
        <v>4.83745</v>
      </c>
      <c r="O541" s="1" t="s">
        <v>7892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1" t="s">
        <v>55</v>
      </c>
      <c r="B542" s="1" t="s">
        <v>26</v>
      </c>
      <c r="C542" s="1">
        <v>585.0</v>
      </c>
      <c r="D542" s="1">
        <v>0.0</v>
      </c>
      <c r="E542" s="1" t="s">
        <v>9230</v>
      </c>
      <c r="F542" s="1" t="s">
        <v>27</v>
      </c>
      <c r="G542" s="1" t="s">
        <v>19</v>
      </c>
      <c r="H542" s="1" t="s">
        <v>9231</v>
      </c>
      <c r="I542" s="1" t="s">
        <v>9232</v>
      </c>
      <c r="J542" s="1" t="s">
        <v>9232</v>
      </c>
      <c r="K542" s="2"/>
      <c r="L542" s="1">
        <v>-11.0</v>
      </c>
      <c r="M542" s="1"/>
      <c r="N542" s="1">
        <v>8.825616666666667</v>
      </c>
      <c r="O542" s="1" t="s">
        <v>7892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1" t="s">
        <v>44</v>
      </c>
      <c r="B543" s="1" t="s">
        <v>16</v>
      </c>
      <c r="C543" s="1">
        <v>822.0</v>
      </c>
      <c r="D543" s="1">
        <v>0.0</v>
      </c>
      <c r="E543" s="1" t="s">
        <v>45</v>
      </c>
      <c r="F543" s="1" t="s">
        <v>27</v>
      </c>
      <c r="G543" s="1" t="s">
        <v>19</v>
      </c>
      <c r="H543" s="1" t="s">
        <v>9233</v>
      </c>
      <c r="I543" s="1" t="s">
        <v>9234</v>
      </c>
      <c r="J543" s="1" t="s">
        <v>9234</v>
      </c>
      <c r="K543" s="2"/>
      <c r="L543" s="1">
        <v>-11.0</v>
      </c>
      <c r="M543" s="1"/>
      <c r="N543" s="1">
        <v>8.797983333333333</v>
      </c>
      <c r="O543" s="1" t="s">
        <v>7892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1" t="s">
        <v>25</v>
      </c>
      <c r="B544" s="1" t="s">
        <v>26</v>
      </c>
      <c r="C544" s="1">
        <v>593.0</v>
      </c>
      <c r="D544" s="1">
        <v>0.0</v>
      </c>
      <c r="E544" s="2"/>
      <c r="F544" s="1" t="s">
        <v>27</v>
      </c>
      <c r="G544" s="1" t="s">
        <v>19</v>
      </c>
      <c r="H544" s="1" t="s">
        <v>9235</v>
      </c>
      <c r="I544" s="1" t="s">
        <v>9236</v>
      </c>
      <c r="J544" s="1" t="s">
        <v>9236</v>
      </c>
      <c r="K544" s="2"/>
      <c r="L544" s="1">
        <v>-11.0</v>
      </c>
      <c r="M544" s="1"/>
      <c r="N544" s="1">
        <v>8.2397</v>
      </c>
      <c r="O544" s="1" t="s">
        <v>7892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1" t="s">
        <v>15</v>
      </c>
      <c r="B545" s="1" t="s">
        <v>16</v>
      </c>
      <c r="C545" s="1">
        <v>244.0</v>
      </c>
      <c r="D545" s="1">
        <v>40.0</v>
      </c>
      <c r="E545" s="1" t="s">
        <v>7917</v>
      </c>
      <c r="F545" s="1" t="s">
        <v>18</v>
      </c>
      <c r="G545" s="1" t="s">
        <v>19</v>
      </c>
      <c r="H545" s="1" t="s">
        <v>9237</v>
      </c>
      <c r="I545" s="1" t="s">
        <v>9238</v>
      </c>
      <c r="J545" s="1" t="s">
        <v>9239</v>
      </c>
      <c r="K545" s="1" t="s">
        <v>9240</v>
      </c>
      <c r="L545" s="1">
        <v>-4.0</v>
      </c>
      <c r="M545" s="1">
        <v>0.00475</v>
      </c>
      <c r="N545" s="1">
        <v>19.5756</v>
      </c>
      <c r="O545" s="1" t="s">
        <v>24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1" t="s">
        <v>25</v>
      </c>
      <c r="B546" s="1" t="s">
        <v>26</v>
      </c>
      <c r="C546" s="1">
        <v>528.0</v>
      </c>
      <c r="D546" s="1">
        <v>0.0</v>
      </c>
      <c r="E546" s="2"/>
      <c r="F546" s="1" t="s">
        <v>27</v>
      </c>
      <c r="G546" s="1" t="s">
        <v>35</v>
      </c>
      <c r="H546" s="1" t="s">
        <v>9241</v>
      </c>
      <c r="I546" s="1" t="s">
        <v>9242</v>
      </c>
      <c r="J546" s="1" t="s">
        <v>9242</v>
      </c>
      <c r="K546" s="2"/>
      <c r="L546" s="1">
        <v>-11.0</v>
      </c>
      <c r="M546" s="1"/>
      <c r="N546" s="1">
        <v>8.326166666666667</v>
      </c>
      <c r="O546" s="1" t="s">
        <v>7892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1" t="s">
        <v>15</v>
      </c>
      <c r="B547" s="1" t="s">
        <v>16</v>
      </c>
      <c r="C547" s="1">
        <v>250.0</v>
      </c>
      <c r="D547" s="1">
        <v>0.0</v>
      </c>
      <c r="E547" s="1" t="s">
        <v>7917</v>
      </c>
      <c r="F547" s="1" t="s">
        <v>18</v>
      </c>
      <c r="G547" s="1" t="s">
        <v>19</v>
      </c>
      <c r="H547" s="1" t="s">
        <v>9243</v>
      </c>
      <c r="I547" s="1" t="s">
        <v>9244</v>
      </c>
      <c r="J547" s="1" t="s">
        <v>9245</v>
      </c>
      <c r="K547" s="1" t="s">
        <v>9246</v>
      </c>
      <c r="L547" s="1">
        <v>-13.0</v>
      </c>
      <c r="M547" s="1">
        <v>0.008433333333333333</v>
      </c>
      <c r="N547" s="1">
        <v>6.417633333333334</v>
      </c>
      <c r="O547" s="1" t="s">
        <v>24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1" t="s">
        <v>15</v>
      </c>
      <c r="B548" s="1" t="s">
        <v>16</v>
      </c>
      <c r="C548" s="1">
        <v>296.0</v>
      </c>
      <c r="D548" s="1">
        <v>48.0</v>
      </c>
      <c r="E548" s="1" t="s">
        <v>7917</v>
      </c>
      <c r="F548" s="1" t="s">
        <v>18</v>
      </c>
      <c r="G548" s="1" t="s">
        <v>35</v>
      </c>
      <c r="H548" s="1" t="s">
        <v>9247</v>
      </c>
      <c r="I548" s="1" t="s">
        <v>9248</v>
      </c>
      <c r="J548" s="1" t="s">
        <v>9249</v>
      </c>
      <c r="K548" s="1" t="s">
        <v>9250</v>
      </c>
      <c r="L548" s="1">
        <v>-4.0</v>
      </c>
      <c r="M548" s="1">
        <v>0.007116666666666667</v>
      </c>
      <c r="N548" s="1">
        <v>7.450983333333333</v>
      </c>
      <c r="O548" s="1" t="s">
        <v>24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1" t="s">
        <v>44</v>
      </c>
      <c r="B549" s="1" t="s">
        <v>16</v>
      </c>
      <c r="C549" s="1">
        <v>329.0</v>
      </c>
      <c r="D549" s="1">
        <v>0.0</v>
      </c>
      <c r="E549" s="1" t="s">
        <v>45</v>
      </c>
      <c r="F549" s="1" t="s">
        <v>27</v>
      </c>
      <c r="G549" s="1" t="s">
        <v>19</v>
      </c>
      <c r="H549" s="1" t="s">
        <v>9251</v>
      </c>
      <c r="I549" s="1" t="s">
        <v>9252</v>
      </c>
      <c r="J549" s="1" t="s">
        <v>9252</v>
      </c>
      <c r="K549" s="2"/>
      <c r="L549" s="1">
        <v>-8.0</v>
      </c>
      <c r="M549" s="1"/>
      <c r="N549" s="1">
        <v>6.4752833333333335</v>
      </c>
      <c r="O549" s="1" t="s">
        <v>7892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1" t="s">
        <v>15</v>
      </c>
      <c r="B550" s="1" t="s">
        <v>16</v>
      </c>
      <c r="C550" s="3">
        <v>276.0</v>
      </c>
      <c r="D550" s="1">
        <v>13.0</v>
      </c>
      <c r="E550" s="1" t="s">
        <v>7917</v>
      </c>
      <c r="F550" s="1" t="s">
        <v>18</v>
      </c>
      <c r="G550" s="1" t="s">
        <v>35</v>
      </c>
      <c r="H550" s="1" t="s">
        <v>9253</v>
      </c>
      <c r="I550" s="1" t="s">
        <v>9254</v>
      </c>
      <c r="J550" s="1" t="s">
        <v>9255</v>
      </c>
      <c r="K550" s="1" t="s">
        <v>9256</v>
      </c>
      <c r="L550" s="1">
        <v>-6.0</v>
      </c>
      <c r="M550" s="1">
        <v>0.004516666666666667</v>
      </c>
      <c r="N550" s="1">
        <v>6.530866666666666</v>
      </c>
      <c r="O550" s="1" t="s">
        <v>24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1" t="s">
        <v>38</v>
      </c>
      <c r="B551" s="1" t="s">
        <v>16</v>
      </c>
      <c r="C551" s="1">
        <v>309.0</v>
      </c>
      <c r="D551" s="1">
        <v>0.0</v>
      </c>
      <c r="E551" s="2"/>
      <c r="F551" s="1" t="s">
        <v>39</v>
      </c>
      <c r="G551" s="1" t="s">
        <v>35</v>
      </c>
      <c r="H551" s="1" t="s">
        <v>9257</v>
      </c>
      <c r="I551" s="1" t="s">
        <v>9258</v>
      </c>
      <c r="J551" s="1" t="s">
        <v>5211</v>
      </c>
      <c r="K551" s="2"/>
      <c r="L551" s="1">
        <v>515.0</v>
      </c>
      <c r="M551" s="1"/>
      <c r="N551" s="1">
        <v>4.536216666666666</v>
      </c>
      <c r="O551" s="1" t="s">
        <v>43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1" t="s">
        <v>44</v>
      </c>
      <c r="B552" s="1" t="s">
        <v>16</v>
      </c>
      <c r="C552" s="1">
        <v>364.0</v>
      </c>
      <c r="D552" s="1">
        <v>0.0</v>
      </c>
      <c r="E552" s="1" t="s">
        <v>45</v>
      </c>
      <c r="F552" s="1" t="s">
        <v>27</v>
      </c>
      <c r="G552" s="1" t="s">
        <v>19</v>
      </c>
      <c r="H552" s="1" t="s">
        <v>9259</v>
      </c>
      <c r="I552" s="1" t="s">
        <v>9260</v>
      </c>
      <c r="J552" s="1" t="s">
        <v>9260</v>
      </c>
      <c r="K552" s="2"/>
      <c r="L552" s="1">
        <v>-7.0</v>
      </c>
      <c r="M552" s="1"/>
      <c r="N552" s="1">
        <v>7.093083333333333</v>
      </c>
      <c r="O552" s="1" t="s">
        <v>7892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1" t="s">
        <v>44</v>
      </c>
      <c r="B553" s="1" t="s">
        <v>16</v>
      </c>
      <c r="C553" s="1">
        <v>329.0</v>
      </c>
      <c r="D553" s="1">
        <v>0.0</v>
      </c>
      <c r="E553" s="1" t="s">
        <v>45</v>
      </c>
      <c r="F553" s="1" t="s">
        <v>27</v>
      </c>
      <c r="G553" s="1" t="s">
        <v>19</v>
      </c>
      <c r="H553" s="1" t="s">
        <v>9261</v>
      </c>
      <c r="I553" s="1" t="s">
        <v>9262</v>
      </c>
      <c r="J553" s="1" t="s">
        <v>9262</v>
      </c>
      <c r="K553" s="2"/>
      <c r="L553" s="1">
        <v>-8.0</v>
      </c>
      <c r="M553" s="1"/>
      <c r="N553" s="1">
        <v>6.74525</v>
      </c>
      <c r="O553" s="1" t="s">
        <v>7892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1" t="s">
        <v>55</v>
      </c>
      <c r="B554" s="1" t="s">
        <v>26</v>
      </c>
      <c r="C554" s="3">
        <v>394.0</v>
      </c>
      <c r="D554" s="1">
        <v>0.0</v>
      </c>
      <c r="E554" s="1" t="s">
        <v>6699</v>
      </c>
      <c r="F554" s="1" t="s">
        <v>27</v>
      </c>
      <c r="G554" s="1" t="s">
        <v>19</v>
      </c>
      <c r="H554" s="1" t="s">
        <v>9263</v>
      </c>
      <c r="I554" s="1" t="s">
        <v>9264</v>
      </c>
      <c r="J554" s="1" t="s">
        <v>9264</v>
      </c>
      <c r="K554" s="2"/>
      <c r="L554" s="1">
        <v>-7.0</v>
      </c>
      <c r="M554" s="1"/>
      <c r="N554" s="1">
        <v>7.3821</v>
      </c>
      <c r="O554" s="1" t="s">
        <v>7892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1" t="s">
        <v>25</v>
      </c>
      <c r="B555" s="1" t="s">
        <v>26</v>
      </c>
      <c r="C555" s="1">
        <v>369.0</v>
      </c>
      <c r="D555" s="1">
        <v>0.0</v>
      </c>
      <c r="E555" s="2"/>
      <c r="F555" s="1" t="s">
        <v>27</v>
      </c>
      <c r="G555" s="1" t="s">
        <v>19</v>
      </c>
      <c r="H555" s="1" t="s">
        <v>9265</v>
      </c>
      <c r="I555" s="1" t="s">
        <v>9266</v>
      </c>
      <c r="J555" s="1" t="s">
        <v>9266</v>
      </c>
      <c r="K555" s="2"/>
      <c r="L555" s="1">
        <v>-6.0</v>
      </c>
      <c r="M555" s="1"/>
      <c r="N555" s="1">
        <v>8.613283333333333</v>
      </c>
      <c r="O555" s="1" t="s">
        <v>7892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1" t="s">
        <v>44</v>
      </c>
      <c r="B556" s="1" t="s">
        <v>16</v>
      </c>
      <c r="C556" s="1">
        <v>658.0</v>
      </c>
      <c r="D556" s="1">
        <v>0.0</v>
      </c>
      <c r="E556" s="1" t="s">
        <v>45</v>
      </c>
      <c r="F556" s="1" t="s">
        <v>27</v>
      </c>
      <c r="G556" s="1" t="s">
        <v>19</v>
      </c>
      <c r="H556" s="1" t="s">
        <v>9267</v>
      </c>
      <c r="I556" s="1" t="s">
        <v>9268</v>
      </c>
      <c r="J556" s="1" t="s">
        <v>9268</v>
      </c>
      <c r="K556" s="2"/>
      <c r="L556" s="1">
        <v>-6.0</v>
      </c>
      <c r="M556" s="1"/>
      <c r="N556" s="1">
        <v>13.392116666666666</v>
      </c>
      <c r="O556" s="1" t="s">
        <v>7892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1" t="s">
        <v>15</v>
      </c>
      <c r="B557" s="1" t="s">
        <v>16</v>
      </c>
      <c r="C557" s="1">
        <v>309.0</v>
      </c>
      <c r="D557" s="1">
        <v>0.0</v>
      </c>
      <c r="E557" s="1" t="s">
        <v>7917</v>
      </c>
      <c r="F557" s="1" t="s">
        <v>18</v>
      </c>
      <c r="G557" s="1" t="s">
        <v>19</v>
      </c>
      <c r="H557" s="1" t="s">
        <v>9269</v>
      </c>
      <c r="I557" s="1" t="s">
        <v>9270</v>
      </c>
      <c r="J557" s="1" t="s">
        <v>9271</v>
      </c>
      <c r="K557" s="1" t="s">
        <v>9272</v>
      </c>
      <c r="L557" s="1">
        <v>-6.0</v>
      </c>
      <c r="M557" s="1">
        <v>0.004883333333333333</v>
      </c>
      <c r="N557" s="1">
        <v>11.2096</v>
      </c>
      <c r="O557" s="1" t="s">
        <v>24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1" t="s">
        <v>38</v>
      </c>
      <c r="B558" s="3" t="s">
        <v>16</v>
      </c>
      <c r="C558" s="1">
        <v>1012.0</v>
      </c>
      <c r="D558" s="1">
        <v>0.0</v>
      </c>
      <c r="E558" s="1" t="s">
        <v>7917</v>
      </c>
      <c r="F558" s="1" t="s">
        <v>18</v>
      </c>
      <c r="G558" s="1" t="s">
        <v>35</v>
      </c>
      <c r="H558" s="1" t="s">
        <v>9273</v>
      </c>
      <c r="I558" s="1" t="s">
        <v>9274</v>
      </c>
      <c r="J558" s="1" t="s">
        <v>9275</v>
      </c>
      <c r="K558" s="1" t="s">
        <v>9276</v>
      </c>
      <c r="L558" s="1">
        <v>-12.0</v>
      </c>
      <c r="M558" s="1">
        <v>0.00455</v>
      </c>
      <c r="N558" s="1">
        <v>6.424933333333334</v>
      </c>
      <c r="O558" s="1" t="s">
        <v>43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1" t="s">
        <v>38</v>
      </c>
      <c r="B559" s="1" t="s">
        <v>16</v>
      </c>
      <c r="C559" s="1">
        <v>249.0</v>
      </c>
      <c r="D559" s="1">
        <v>0.0</v>
      </c>
      <c r="E559" s="2"/>
      <c r="F559" s="1" t="s">
        <v>39</v>
      </c>
      <c r="G559" s="1" t="s">
        <v>35</v>
      </c>
      <c r="H559" s="1" t="s">
        <v>9277</v>
      </c>
      <c r="I559" s="1" t="s">
        <v>9278</v>
      </c>
      <c r="J559" s="1" t="s">
        <v>5211</v>
      </c>
      <c r="K559" s="2"/>
      <c r="L559" s="1">
        <v>561.0</v>
      </c>
      <c r="M559" s="1"/>
      <c r="N559" s="1">
        <v>4.515633333333334</v>
      </c>
      <c r="O559" s="1" t="s">
        <v>43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1" t="s">
        <v>15</v>
      </c>
      <c r="B560" s="1" t="s">
        <v>16</v>
      </c>
      <c r="C560" s="1">
        <v>414.0</v>
      </c>
      <c r="D560" s="1">
        <v>0.0</v>
      </c>
      <c r="E560" s="1" t="s">
        <v>7922</v>
      </c>
      <c r="F560" s="1" t="s">
        <v>18</v>
      </c>
      <c r="G560" s="1" t="s">
        <v>19</v>
      </c>
      <c r="H560" s="1" t="s">
        <v>9279</v>
      </c>
      <c r="I560" s="1" t="s">
        <v>9280</v>
      </c>
      <c r="J560" s="1" t="s">
        <v>9281</v>
      </c>
      <c r="K560" s="1" t="s">
        <v>9282</v>
      </c>
      <c r="L560" s="1">
        <v>-7.0</v>
      </c>
      <c r="M560" s="1">
        <v>0.0052833333333333335</v>
      </c>
      <c r="N560" s="1">
        <v>10.020433333333333</v>
      </c>
      <c r="O560" s="1" t="s">
        <v>24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1" t="s">
        <v>25</v>
      </c>
      <c r="B561" s="1" t="s">
        <v>26</v>
      </c>
      <c r="C561" s="1">
        <v>289.0</v>
      </c>
      <c r="D561" s="1">
        <v>0.0</v>
      </c>
      <c r="E561" s="2"/>
      <c r="F561" s="1" t="s">
        <v>27</v>
      </c>
      <c r="G561" s="1" t="s">
        <v>35</v>
      </c>
      <c r="H561" s="1" t="s">
        <v>9283</v>
      </c>
      <c r="I561" s="1" t="s">
        <v>9284</v>
      </c>
      <c r="J561" s="1" t="s">
        <v>9284</v>
      </c>
      <c r="K561" s="2"/>
      <c r="L561" s="1">
        <v>-8.0</v>
      </c>
      <c r="M561" s="1"/>
      <c r="N561" s="1">
        <v>6.38795</v>
      </c>
      <c r="O561" s="1" t="s">
        <v>7892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1" t="s">
        <v>25</v>
      </c>
      <c r="B562" s="1" t="s">
        <v>26</v>
      </c>
      <c r="C562" s="1">
        <v>264.0</v>
      </c>
      <c r="D562" s="1">
        <v>0.0</v>
      </c>
      <c r="E562" s="2"/>
      <c r="F562" s="1" t="s">
        <v>27</v>
      </c>
      <c r="G562" s="1" t="s">
        <v>19</v>
      </c>
      <c r="H562" s="1" t="s">
        <v>9285</v>
      </c>
      <c r="I562" s="1" t="s">
        <v>9286</v>
      </c>
      <c r="J562" s="1" t="s">
        <v>9286</v>
      </c>
      <c r="K562" s="2"/>
      <c r="L562" s="1">
        <v>-7.0</v>
      </c>
      <c r="M562" s="1"/>
      <c r="N562" s="1">
        <v>7.362433333333334</v>
      </c>
      <c r="O562" s="1" t="s">
        <v>7892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1" t="s">
        <v>25</v>
      </c>
      <c r="B563" s="1" t="s">
        <v>26</v>
      </c>
      <c r="C563" s="1">
        <v>364.0</v>
      </c>
      <c r="D563" s="1">
        <v>0.0</v>
      </c>
      <c r="E563" s="2"/>
      <c r="F563" s="1" t="s">
        <v>27</v>
      </c>
      <c r="G563" s="1" t="s">
        <v>19</v>
      </c>
      <c r="H563" s="1" t="s">
        <v>9287</v>
      </c>
      <c r="I563" s="1" t="s">
        <v>9288</v>
      </c>
      <c r="J563" s="1" t="s">
        <v>9288</v>
      </c>
      <c r="K563" s="2"/>
      <c r="L563" s="1">
        <v>-8.0</v>
      </c>
      <c r="M563" s="1"/>
      <c r="N563" s="1">
        <v>6.8079</v>
      </c>
      <c r="O563" s="1" t="s">
        <v>7892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1" t="s">
        <v>44</v>
      </c>
      <c r="B564" s="1" t="s">
        <v>16</v>
      </c>
      <c r="C564" s="1">
        <v>1575.0</v>
      </c>
      <c r="D564" s="1">
        <v>0.0</v>
      </c>
      <c r="E564" s="1" t="s">
        <v>45</v>
      </c>
      <c r="F564" s="1" t="s">
        <v>27</v>
      </c>
      <c r="G564" s="1" t="s">
        <v>19</v>
      </c>
      <c r="H564" s="1" t="s">
        <v>9289</v>
      </c>
      <c r="I564" s="1" t="s">
        <v>9290</v>
      </c>
      <c r="J564" s="1" t="s">
        <v>9290</v>
      </c>
      <c r="K564" s="2"/>
      <c r="L564" s="1">
        <v>-4.0</v>
      </c>
      <c r="M564" s="1"/>
      <c r="N564" s="1">
        <v>15.533066666666667</v>
      </c>
      <c r="O564" s="1" t="s">
        <v>7892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1" t="s">
        <v>15</v>
      </c>
      <c r="B565" s="1" t="s">
        <v>16</v>
      </c>
      <c r="C565" s="1">
        <v>250.0</v>
      </c>
      <c r="D565" s="1">
        <v>0.0</v>
      </c>
      <c r="E565" s="1" t="s">
        <v>7917</v>
      </c>
      <c r="F565" s="1" t="s">
        <v>18</v>
      </c>
      <c r="G565" s="1" t="s">
        <v>35</v>
      </c>
      <c r="H565" s="1" t="s">
        <v>9291</v>
      </c>
      <c r="I565" s="1" t="s">
        <v>9292</v>
      </c>
      <c r="J565" s="1" t="s">
        <v>9293</v>
      </c>
      <c r="K565" s="1" t="s">
        <v>9294</v>
      </c>
      <c r="L565" s="1">
        <v>-12.0</v>
      </c>
      <c r="M565" s="1">
        <v>0.008933333333333333</v>
      </c>
      <c r="N565" s="1">
        <v>6.09815</v>
      </c>
      <c r="O565" s="1" t="s">
        <v>24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1" t="s">
        <v>44</v>
      </c>
      <c r="B566" s="1" t="s">
        <v>16</v>
      </c>
      <c r="C566" s="1">
        <v>413.0</v>
      </c>
      <c r="D566" s="1">
        <v>0.0</v>
      </c>
      <c r="E566" s="1" t="s">
        <v>45</v>
      </c>
      <c r="F566" s="1" t="s">
        <v>27</v>
      </c>
      <c r="G566" s="1" t="s">
        <v>19</v>
      </c>
      <c r="H566" s="1" t="s">
        <v>9295</v>
      </c>
      <c r="I566" s="1" t="s">
        <v>9296</v>
      </c>
      <c r="J566" s="1" t="s">
        <v>9296</v>
      </c>
      <c r="K566" s="2"/>
      <c r="L566" s="1">
        <v>-2.0</v>
      </c>
      <c r="M566" s="1"/>
      <c r="N566" s="1">
        <v>12.651483333333333</v>
      </c>
      <c r="O566" s="1" t="s">
        <v>7892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1" t="s">
        <v>44</v>
      </c>
      <c r="B567" s="1" t="s">
        <v>16</v>
      </c>
      <c r="C567" s="1">
        <v>732.0</v>
      </c>
      <c r="D567" s="1">
        <v>0.0</v>
      </c>
      <c r="E567" s="1" t="s">
        <v>45</v>
      </c>
      <c r="F567" s="1" t="s">
        <v>27</v>
      </c>
      <c r="G567" s="1" t="s">
        <v>19</v>
      </c>
      <c r="H567" s="1" t="s">
        <v>9297</v>
      </c>
      <c r="I567" s="1" t="s">
        <v>9298</v>
      </c>
      <c r="J567" s="1" t="s">
        <v>9298</v>
      </c>
      <c r="K567" s="2"/>
      <c r="L567" s="1">
        <v>-10.0</v>
      </c>
      <c r="M567" s="1"/>
      <c r="N567" s="1">
        <v>9.294683333333333</v>
      </c>
      <c r="O567" s="1" t="s">
        <v>7892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1" t="s">
        <v>44</v>
      </c>
      <c r="B568" s="1" t="s">
        <v>16</v>
      </c>
      <c r="C568" s="1">
        <v>329.0</v>
      </c>
      <c r="D568" s="1">
        <v>0.0</v>
      </c>
      <c r="E568" s="1" t="s">
        <v>45</v>
      </c>
      <c r="F568" s="1" t="s">
        <v>27</v>
      </c>
      <c r="G568" s="1" t="s">
        <v>19</v>
      </c>
      <c r="H568" s="1" t="s">
        <v>9299</v>
      </c>
      <c r="I568" s="1" t="s">
        <v>9300</v>
      </c>
      <c r="J568" s="1" t="s">
        <v>9300</v>
      </c>
      <c r="K568" s="2"/>
      <c r="L568" s="1">
        <v>-8.0</v>
      </c>
      <c r="M568" s="1"/>
      <c r="N568" s="1">
        <v>6.342383333333333</v>
      </c>
      <c r="O568" s="1" t="s">
        <v>7892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1" t="s">
        <v>25</v>
      </c>
      <c r="B569" s="1" t="s">
        <v>26</v>
      </c>
      <c r="C569" s="1">
        <v>264.0</v>
      </c>
      <c r="D569" s="1">
        <v>0.0</v>
      </c>
      <c r="E569" s="2"/>
      <c r="F569" s="1" t="s">
        <v>27</v>
      </c>
      <c r="G569" s="1" t="s">
        <v>19</v>
      </c>
      <c r="H569" s="1" t="s">
        <v>9301</v>
      </c>
      <c r="I569" s="1" t="s">
        <v>9302</v>
      </c>
      <c r="J569" s="1" t="s">
        <v>9302</v>
      </c>
      <c r="K569" s="2"/>
      <c r="L569" s="1">
        <v>-8.0</v>
      </c>
      <c r="M569" s="1"/>
      <c r="N569" s="1">
        <v>6.1059833333333335</v>
      </c>
      <c r="O569" s="1" t="s">
        <v>7892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1" t="s">
        <v>25</v>
      </c>
      <c r="B570" s="1" t="s">
        <v>26</v>
      </c>
      <c r="C570" s="1">
        <v>264.0</v>
      </c>
      <c r="D570" s="1">
        <v>0.0</v>
      </c>
      <c r="E570" s="2"/>
      <c r="F570" s="1" t="s">
        <v>27</v>
      </c>
      <c r="G570" s="1" t="s">
        <v>19</v>
      </c>
      <c r="H570" s="1" t="s">
        <v>9303</v>
      </c>
      <c r="I570" s="1" t="s">
        <v>9304</v>
      </c>
      <c r="J570" s="1" t="s">
        <v>9304</v>
      </c>
      <c r="K570" s="2"/>
      <c r="L570" s="1">
        <v>-8.0</v>
      </c>
      <c r="M570" s="1"/>
      <c r="N570" s="1">
        <v>6.309666666666667</v>
      </c>
      <c r="O570" s="1" t="s">
        <v>7892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1" t="s">
        <v>15</v>
      </c>
      <c r="B571" s="1" t="s">
        <v>16</v>
      </c>
      <c r="C571" s="1">
        <v>417.0</v>
      </c>
      <c r="D571" s="1">
        <v>0.0</v>
      </c>
      <c r="E571" s="1" t="s">
        <v>7922</v>
      </c>
      <c r="F571" s="1" t="s">
        <v>18</v>
      </c>
      <c r="G571" s="1" t="s">
        <v>19</v>
      </c>
      <c r="H571" s="1" t="s">
        <v>9305</v>
      </c>
      <c r="I571" s="1" t="s">
        <v>9306</v>
      </c>
      <c r="J571" s="1" t="s">
        <v>9307</v>
      </c>
      <c r="K571" s="1" t="s">
        <v>9308</v>
      </c>
      <c r="L571" s="1">
        <v>-23.0</v>
      </c>
      <c r="M571" s="1">
        <v>0.0054</v>
      </c>
      <c r="N571" s="1">
        <v>7.0083</v>
      </c>
      <c r="O571" s="1" t="s">
        <v>24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1" t="s">
        <v>44</v>
      </c>
      <c r="B572" s="1" t="s">
        <v>16</v>
      </c>
      <c r="C572" s="1">
        <v>329.0</v>
      </c>
      <c r="D572" s="1">
        <v>0.0</v>
      </c>
      <c r="E572" s="1" t="s">
        <v>45</v>
      </c>
      <c r="F572" s="1" t="s">
        <v>27</v>
      </c>
      <c r="G572" s="1" t="s">
        <v>19</v>
      </c>
      <c r="H572" s="1" t="s">
        <v>9309</v>
      </c>
      <c r="I572" s="1" t="s">
        <v>9310</v>
      </c>
      <c r="J572" s="1" t="s">
        <v>9310</v>
      </c>
      <c r="K572" s="2"/>
      <c r="L572" s="1">
        <v>-6.0</v>
      </c>
      <c r="M572" s="1"/>
      <c r="N572" s="1">
        <v>8.6718</v>
      </c>
      <c r="O572" s="1" t="s">
        <v>7892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1" t="s">
        <v>25</v>
      </c>
      <c r="B573" s="1" t="s">
        <v>26</v>
      </c>
      <c r="C573" s="1">
        <v>376.0</v>
      </c>
      <c r="D573" s="1">
        <v>0.0</v>
      </c>
      <c r="E573" s="2"/>
      <c r="F573" s="1" t="s">
        <v>27</v>
      </c>
      <c r="G573" s="1" t="s">
        <v>19</v>
      </c>
      <c r="H573" s="1" t="s">
        <v>9311</v>
      </c>
      <c r="I573" s="1" t="s">
        <v>9312</v>
      </c>
      <c r="J573" s="1" t="s">
        <v>9312</v>
      </c>
      <c r="K573" s="2"/>
      <c r="L573" s="1">
        <v>-8.0</v>
      </c>
      <c r="M573" s="1"/>
      <c r="N573" s="1">
        <v>6.790166666666667</v>
      </c>
      <c r="O573" s="1" t="s">
        <v>7892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1" t="s">
        <v>25</v>
      </c>
      <c r="B574" s="1" t="s">
        <v>26</v>
      </c>
      <c r="C574" s="1">
        <v>508.0</v>
      </c>
      <c r="D574" s="1">
        <v>0.0</v>
      </c>
      <c r="E574" s="2"/>
      <c r="F574" s="1" t="s">
        <v>27</v>
      </c>
      <c r="G574" s="1" t="s">
        <v>19</v>
      </c>
      <c r="H574" s="1" t="s">
        <v>9313</v>
      </c>
      <c r="I574" s="1" t="s">
        <v>9314</v>
      </c>
      <c r="J574" s="1" t="s">
        <v>9314</v>
      </c>
      <c r="K574" s="2"/>
      <c r="L574" s="1">
        <v>-6.0</v>
      </c>
      <c r="M574" s="1"/>
      <c r="N574" s="1">
        <v>13.612083333333333</v>
      </c>
      <c r="O574" s="1" t="s">
        <v>7892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1" t="s">
        <v>15</v>
      </c>
      <c r="B575" s="1" t="s">
        <v>16</v>
      </c>
      <c r="C575" s="1">
        <v>295.0</v>
      </c>
      <c r="D575" s="1">
        <v>69.0</v>
      </c>
      <c r="E575" s="2"/>
      <c r="F575" s="1" t="s">
        <v>39</v>
      </c>
      <c r="G575" s="1" t="s">
        <v>19</v>
      </c>
      <c r="H575" s="1" t="s">
        <v>9315</v>
      </c>
      <c r="I575" s="1" t="s">
        <v>9316</v>
      </c>
      <c r="J575" s="1" t="s">
        <v>5211</v>
      </c>
      <c r="K575" s="2"/>
      <c r="L575" s="1">
        <v>674.0</v>
      </c>
      <c r="M575" s="1"/>
      <c r="N575" s="1">
        <v>20.572733333333332</v>
      </c>
      <c r="O575" s="1" t="s">
        <v>24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1" t="s">
        <v>55</v>
      </c>
      <c r="B576" s="1" t="s">
        <v>26</v>
      </c>
      <c r="C576" s="3">
        <v>593.0</v>
      </c>
      <c r="D576" s="1">
        <v>0.0</v>
      </c>
      <c r="E576" s="1" t="s">
        <v>9317</v>
      </c>
      <c r="F576" s="1" t="s">
        <v>27</v>
      </c>
      <c r="G576" s="1" t="s">
        <v>19</v>
      </c>
      <c r="H576" s="1" t="s">
        <v>9318</v>
      </c>
      <c r="I576" s="1" t="s">
        <v>9319</v>
      </c>
      <c r="J576" s="1" t="s">
        <v>9319</v>
      </c>
      <c r="K576" s="2"/>
      <c r="L576" s="1">
        <v>-6.0</v>
      </c>
      <c r="M576" s="1"/>
      <c r="N576" s="1">
        <v>13.63745</v>
      </c>
      <c r="O576" s="1" t="s">
        <v>7892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1" t="s">
        <v>15</v>
      </c>
      <c r="B577" s="1" t="s">
        <v>16</v>
      </c>
      <c r="C577" s="1">
        <v>580.0</v>
      </c>
      <c r="D577" s="1">
        <v>0.0</v>
      </c>
      <c r="E577" s="1" t="s">
        <v>7917</v>
      </c>
      <c r="F577" s="1" t="s">
        <v>18</v>
      </c>
      <c r="G577" s="1" t="s">
        <v>19</v>
      </c>
      <c r="H577" s="1" t="s">
        <v>9320</v>
      </c>
      <c r="I577" s="1" t="s">
        <v>9321</v>
      </c>
      <c r="J577" s="1" t="s">
        <v>9322</v>
      </c>
      <c r="K577" s="1" t="s">
        <v>9323</v>
      </c>
      <c r="L577" s="1">
        <v>-8.0</v>
      </c>
      <c r="M577" s="1">
        <v>0.004116666666666667</v>
      </c>
      <c r="N577" s="1">
        <v>12.457516666666667</v>
      </c>
      <c r="O577" s="1" t="s">
        <v>24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1" t="s">
        <v>25</v>
      </c>
      <c r="B578" s="1" t="s">
        <v>26</v>
      </c>
      <c r="C578" s="1">
        <v>329.0</v>
      </c>
      <c r="D578" s="1">
        <v>0.0</v>
      </c>
      <c r="E578" s="2"/>
      <c r="F578" s="1" t="s">
        <v>27</v>
      </c>
      <c r="G578" s="1" t="s">
        <v>19</v>
      </c>
      <c r="H578" s="1" t="s">
        <v>9324</v>
      </c>
      <c r="I578" s="1" t="s">
        <v>9325</v>
      </c>
      <c r="J578" s="1" t="s">
        <v>9325</v>
      </c>
      <c r="K578" s="2"/>
      <c r="L578" s="1">
        <v>-5.0</v>
      </c>
      <c r="M578" s="1"/>
      <c r="N578" s="1">
        <v>9.613383333333333</v>
      </c>
      <c r="O578" s="1" t="s">
        <v>7892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1" t="s">
        <v>15</v>
      </c>
      <c r="B579" s="1" t="s">
        <v>16</v>
      </c>
      <c r="C579" s="3">
        <v>379.0</v>
      </c>
      <c r="D579" s="1">
        <v>119.0</v>
      </c>
      <c r="E579" s="2"/>
      <c r="F579" s="1" t="s">
        <v>39</v>
      </c>
      <c r="G579" s="1" t="s">
        <v>52</v>
      </c>
      <c r="H579" s="1" t="s">
        <v>9326</v>
      </c>
      <c r="I579" s="1" t="s">
        <v>9327</v>
      </c>
      <c r="J579" s="1" t="s">
        <v>5211</v>
      </c>
      <c r="K579" s="2"/>
      <c r="L579" s="1">
        <v>699.0</v>
      </c>
      <c r="M579" s="1"/>
      <c r="N579" s="1">
        <v>11.323233333333333</v>
      </c>
      <c r="O579" s="1" t="s">
        <v>24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1" t="s">
        <v>25</v>
      </c>
      <c r="B580" s="1" t="s">
        <v>26</v>
      </c>
      <c r="C580" s="1">
        <v>299.0</v>
      </c>
      <c r="D580" s="1">
        <v>0.0</v>
      </c>
      <c r="E580" s="2"/>
      <c r="F580" s="1" t="s">
        <v>27</v>
      </c>
      <c r="G580" s="1" t="s">
        <v>19</v>
      </c>
      <c r="H580" s="1" t="s">
        <v>9328</v>
      </c>
      <c r="I580" s="1" t="s">
        <v>9329</v>
      </c>
      <c r="J580" s="1" t="s">
        <v>9329</v>
      </c>
      <c r="K580" s="2"/>
      <c r="L580" s="1">
        <v>-8.0</v>
      </c>
      <c r="M580" s="1"/>
      <c r="N580" s="1">
        <v>6.33935</v>
      </c>
      <c r="O580" s="1" t="s">
        <v>7892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1" t="s">
        <v>44</v>
      </c>
      <c r="B581" s="1" t="s">
        <v>16</v>
      </c>
      <c r="C581" s="1">
        <v>558.0</v>
      </c>
      <c r="D581" s="1">
        <v>0.0</v>
      </c>
      <c r="E581" s="1" t="s">
        <v>45</v>
      </c>
      <c r="F581" s="1" t="s">
        <v>27</v>
      </c>
      <c r="G581" s="1" t="s">
        <v>19</v>
      </c>
      <c r="H581" s="1" t="s">
        <v>9330</v>
      </c>
      <c r="I581" s="1" t="s">
        <v>9331</v>
      </c>
      <c r="J581" s="1" t="s">
        <v>9331</v>
      </c>
      <c r="K581" s="2"/>
      <c r="L581" s="1">
        <v>-8.0</v>
      </c>
      <c r="M581" s="1"/>
      <c r="N581" s="1">
        <v>11.463716666666667</v>
      </c>
      <c r="O581" s="1" t="s">
        <v>7892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1" t="s">
        <v>15</v>
      </c>
      <c r="B582" s="1" t="s">
        <v>16</v>
      </c>
      <c r="C582" s="1">
        <v>398.0</v>
      </c>
      <c r="D582" s="1">
        <v>100.0</v>
      </c>
      <c r="E582" s="2"/>
      <c r="F582" s="1" t="s">
        <v>39</v>
      </c>
      <c r="G582" s="1" t="s">
        <v>35</v>
      </c>
      <c r="H582" s="1" t="s">
        <v>9332</v>
      </c>
      <c r="I582" s="1" t="s">
        <v>9333</v>
      </c>
      <c r="J582" s="1" t="s">
        <v>9333</v>
      </c>
      <c r="K582" s="2"/>
      <c r="L582" s="1">
        <v>-7.0</v>
      </c>
      <c r="M582" s="1"/>
      <c r="N582" s="1">
        <v>11.805016666666667</v>
      </c>
      <c r="O582" s="1" t="s">
        <v>24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1" t="s">
        <v>44</v>
      </c>
      <c r="B583" s="1" t="s">
        <v>16</v>
      </c>
      <c r="C583" s="1">
        <v>264.0</v>
      </c>
      <c r="D583" s="1">
        <v>0.0</v>
      </c>
      <c r="E583" s="1" t="s">
        <v>45</v>
      </c>
      <c r="F583" s="1" t="s">
        <v>27</v>
      </c>
      <c r="G583" s="1" t="s">
        <v>19</v>
      </c>
      <c r="H583" s="1" t="s">
        <v>9334</v>
      </c>
      <c r="I583" s="1" t="s">
        <v>9335</v>
      </c>
      <c r="J583" s="1" t="s">
        <v>9335</v>
      </c>
      <c r="K583" s="2"/>
      <c r="L583" s="1">
        <v>-6.0</v>
      </c>
      <c r="M583" s="1"/>
      <c r="N583" s="1">
        <v>10.175566666666667</v>
      </c>
      <c r="O583" s="1" t="s">
        <v>7892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1" t="s">
        <v>38</v>
      </c>
      <c r="B584" s="1" t="s">
        <v>16</v>
      </c>
      <c r="C584" s="1">
        <v>2241.0</v>
      </c>
      <c r="D584" s="1">
        <v>0.0</v>
      </c>
      <c r="E584" s="1" t="s">
        <v>9336</v>
      </c>
      <c r="F584" s="1" t="s">
        <v>18</v>
      </c>
      <c r="G584" s="1" t="s">
        <v>35</v>
      </c>
      <c r="H584" s="1" t="s">
        <v>9337</v>
      </c>
      <c r="I584" s="1" t="s">
        <v>9338</v>
      </c>
      <c r="J584" s="1" t="s">
        <v>9339</v>
      </c>
      <c r="K584" s="1" t="s">
        <v>9340</v>
      </c>
      <c r="L584" s="1">
        <v>2.0</v>
      </c>
      <c r="M584" s="1">
        <v>923.7773333333333</v>
      </c>
      <c r="N584" s="1">
        <v>1002.7026666666667</v>
      </c>
      <c r="O584" s="1" t="s">
        <v>43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1" t="s">
        <v>44</v>
      </c>
      <c r="B585" s="1" t="s">
        <v>16</v>
      </c>
      <c r="C585" s="1">
        <v>394.0</v>
      </c>
      <c r="D585" s="1">
        <v>0.0</v>
      </c>
      <c r="E585" s="1" t="s">
        <v>45</v>
      </c>
      <c r="F585" s="1" t="s">
        <v>27</v>
      </c>
      <c r="G585" s="1" t="s">
        <v>19</v>
      </c>
      <c r="H585" s="1" t="s">
        <v>9341</v>
      </c>
      <c r="I585" s="1" t="s">
        <v>9342</v>
      </c>
      <c r="J585" s="1" t="s">
        <v>9342</v>
      </c>
      <c r="K585" s="2"/>
      <c r="L585" s="1">
        <v>-3.0</v>
      </c>
      <c r="M585" s="1"/>
      <c r="N585" s="1">
        <v>11.43325</v>
      </c>
      <c r="O585" s="1" t="s">
        <v>7892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1" t="s">
        <v>44</v>
      </c>
      <c r="B586" s="1" t="s">
        <v>16</v>
      </c>
      <c r="C586" s="1">
        <v>299.0</v>
      </c>
      <c r="D586" s="1">
        <v>0.0</v>
      </c>
      <c r="E586" s="1" t="s">
        <v>45</v>
      </c>
      <c r="F586" s="1" t="s">
        <v>27</v>
      </c>
      <c r="G586" s="1" t="s">
        <v>19</v>
      </c>
      <c r="H586" s="1" t="s">
        <v>9343</v>
      </c>
      <c r="I586" s="1" t="s">
        <v>9344</v>
      </c>
      <c r="J586" s="1" t="s">
        <v>9344</v>
      </c>
      <c r="K586" s="2"/>
      <c r="L586" s="1">
        <v>-7.0</v>
      </c>
      <c r="M586" s="1"/>
      <c r="N586" s="1">
        <v>25.41946666666667</v>
      </c>
      <c r="O586" s="1" t="s">
        <v>7892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1" t="s">
        <v>15</v>
      </c>
      <c r="B587" s="1" t="s">
        <v>16</v>
      </c>
      <c r="C587" s="3">
        <v>250.0</v>
      </c>
      <c r="D587" s="1">
        <v>0.0</v>
      </c>
      <c r="E587" s="1" t="s">
        <v>7917</v>
      </c>
      <c r="F587" s="1" t="s">
        <v>18</v>
      </c>
      <c r="G587" s="1" t="s">
        <v>35</v>
      </c>
      <c r="H587" s="1" t="s">
        <v>9345</v>
      </c>
      <c r="I587" s="1" t="s">
        <v>9346</v>
      </c>
      <c r="J587" s="1" t="s">
        <v>9347</v>
      </c>
      <c r="K587" s="1" t="s">
        <v>9348</v>
      </c>
      <c r="L587" s="1">
        <v>-7.0</v>
      </c>
      <c r="M587" s="1">
        <v>0.0046166666666666665</v>
      </c>
      <c r="N587" s="1">
        <v>6.990983333333333</v>
      </c>
      <c r="O587" s="1" t="s">
        <v>24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1" t="s">
        <v>38</v>
      </c>
      <c r="B588" s="1" t="s">
        <v>867</v>
      </c>
      <c r="C588" s="1">
        <v>2241.0</v>
      </c>
      <c r="D588" s="1">
        <v>0.0</v>
      </c>
      <c r="E588" s="2"/>
      <c r="F588" s="1" t="s">
        <v>18</v>
      </c>
      <c r="G588" s="1" t="s">
        <v>35</v>
      </c>
      <c r="H588" s="1" t="s">
        <v>9349</v>
      </c>
      <c r="I588" s="1" t="s">
        <v>9350</v>
      </c>
      <c r="J588" s="2"/>
      <c r="K588" s="1" t="s">
        <v>9351</v>
      </c>
      <c r="L588" s="1">
        <v>0.0</v>
      </c>
      <c r="M588" s="1">
        <v>14.1951</v>
      </c>
      <c r="N588" s="1">
        <v>15.401333333333334</v>
      </c>
      <c r="O588" s="1" t="s">
        <v>43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1" t="s">
        <v>44</v>
      </c>
      <c r="B589" s="1" t="s">
        <v>16</v>
      </c>
      <c r="C589" s="1">
        <v>264.0</v>
      </c>
      <c r="D589" s="1">
        <v>0.0</v>
      </c>
      <c r="E589" s="1" t="s">
        <v>45</v>
      </c>
      <c r="F589" s="1" t="s">
        <v>27</v>
      </c>
      <c r="G589" s="1" t="s">
        <v>19</v>
      </c>
      <c r="H589" s="1" t="s">
        <v>9352</v>
      </c>
      <c r="I589" s="1" t="s">
        <v>9353</v>
      </c>
      <c r="J589" s="1" t="s">
        <v>9353</v>
      </c>
      <c r="K589" s="2"/>
      <c r="L589" s="1">
        <v>-19.0</v>
      </c>
      <c r="M589" s="1"/>
      <c r="N589" s="1">
        <v>6.025383333333333</v>
      </c>
      <c r="O589" s="1" t="s">
        <v>7892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1" t="s">
        <v>44</v>
      </c>
      <c r="B590" s="1" t="s">
        <v>16</v>
      </c>
      <c r="C590" s="1">
        <v>528.0</v>
      </c>
      <c r="D590" s="1">
        <v>0.0</v>
      </c>
      <c r="E590" s="1" t="s">
        <v>45</v>
      </c>
      <c r="F590" s="1" t="s">
        <v>27</v>
      </c>
      <c r="G590" s="1" t="s">
        <v>19</v>
      </c>
      <c r="H590" s="1" t="s">
        <v>9354</v>
      </c>
      <c r="I590" s="1" t="s">
        <v>9355</v>
      </c>
      <c r="J590" s="1" t="s">
        <v>9355</v>
      </c>
      <c r="K590" s="2"/>
      <c r="L590" s="1">
        <v>-21.0</v>
      </c>
      <c r="M590" s="1"/>
      <c r="N590" s="1">
        <v>8.047066666666666</v>
      </c>
      <c r="O590" s="1" t="s">
        <v>7892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1" t="s">
        <v>55</v>
      </c>
      <c r="B591" s="1" t="s">
        <v>26</v>
      </c>
      <c r="C591" s="1">
        <v>434.0</v>
      </c>
      <c r="D591" s="1">
        <v>0.0</v>
      </c>
      <c r="E591" s="1" t="s">
        <v>824</v>
      </c>
      <c r="F591" s="1" t="s">
        <v>27</v>
      </c>
      <c r="G591" s="1" t="s">
        <v>19</v>
      </c>
      <c r="H591" s="1" t="s">
        <v>9356</v>
      </c>
      <c r="I591" s="1" t="s">
        <v>9357</v>
      </c>
      <c r="J591" s="1" t="s">
        <v>9357</v>
      </c>
      <c r="K591" s="2"/>
      <c r="L591" s="1">
        <v>-3.0</v>
      </c>
      <c r="M591" s="1"/>
      <c r="N591" s="1">
        <v>11.80425</v>
      </c>
      <c r="O591" s="1" t="s">
        <v>7892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1" t="s">
        <v>38</v>
      </c>
      <c r="B592" s="1" t="s">
        <v>16</v>
      </c>
      <c r="C592" s="3">
        <v>558.0</v>
      </c>
      <c r="D592" s="1">
        <v>0.0</v>
      </c>
      <c r="E592" s="2"/>
      <c r="F592" s="1" t="s">
        <v>39</v>
      </c>
      <c r="G592" s="1" t="s">
        <v>35</v>
      </c>
      <c r="H592" s="1" t="s">
        <v>9358</v>
      </c>
      <c r="I592" s="1" t="s">
        <v>9359</v>
      </c>
      <c r="J592" s="1" t="s">
        <v>5211</v>
      </c>
      <c r="K592" s="2"/>
      <c r="L592" s="1">
        <v>784.0</v>
      </c>
      <c r="M592" s="1"/>
      <c r="N592" s="1">
        <v>10.333666666666666</v>
      </c>
      <c r="O592" s="1" t="s">
        <v>43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1" t="s">
        <v>38</v>
      </c>
      <c r="B593" s="1" t="s">
        <v>867</v>
      </c>
      <c r="C593" s="1">
        <v>119.0</v>
      </c>
      <c r="D593" s="1">
        <v>0.0</v>
      </c>
      <c r="E593" s="2"/>
      <c r="F593" s="1" t="s">
        <v>18</v>
      </c>
      <c r="G593" s="1" t="s">
        <v>35</v>
      </c>
      <c r="H593" s="1" t="s">
        <v>9360</v>
      </c>
      <c r="I593" s="2"/>
      <c r="J593" s="2"/>
      <c r="K593" s="1" t="s">
        <v>9361</v>
      </c>
      <c r="L593" s="1">
        <v>0.0</v>
      </c>
      <c r="M593" s="1">
        <v>0.005233333333333334</v>
      </c>
      <c r="N593" s="2"/>
      <c r="O593" s="1" t="s">
        <v>43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1" t="s">
        <v>55</v>
      </c>
      <c r="B594" s="1" t="s">
        <v>26</v>
      </c>
      <c r="C594" s="1">
        <v>299.0</v>
      </c>
      <c r="D594" s="1">
        <v>0.0</v>
      </c>
      <c r="E594" s="1" t="s">
        <v>316</v>
      </c>
      <c r="F594" s="1" t="s">
        <v>27</v>
      </c>
      <c r="G594" s="1" t="s">
        <v>19</v>
      </c>
      <c r="H594" s="1" t="s">
        <v>9362</v>
      </c>
      <c r="I594" s="1" t="s">
        <v>9363</v>
      </c>
      <c r="J594" s="1" t="s">
        <v>9363</v>
      </c>
      <c r="K594" s="2"/>
      <c r="L594" s="1">
        <v>2.0</v>
      </c>
      <c r="M594" s="1"/>
      <c r="N594" s="1">
        <v>17.06335</v>
      </c>
      <c r="O594" s="1" t="s">
        <v>7892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1" t="s">
        <v>15</v>
      </c>
      <c r="B595" s="1" t="s">
        <v>16</v>
      </c>
      <c r="C595" s="1">
        <v>219.0</v>
      </c>
      <c r="D595" s="1">
        <v>50.0</v>
      </c>
      <c r="E595" s="2"/>
      <c r="F595" s="1" t="s">
        <v>39</v>
      </c>
      <c r="G595" s="1" t="s">
        <v>19</v>
      </c>
      <c r="H595" s="1" t="s">
        <v>9364</v>
      </c>
      <c r="I595" s="1" t="s">
        <v>9365</v>
      </c>
      <c r="J595" s="1" t="s">
        <v>5211</v>
      </c>
      <c r="K595" s="2"/>
      <c r="L595" s="1">
        <v>794.0</v>
      </c>
      <c r="M595" s="1"/>
      <c r="N595" s="1">
        <v>5.9128</v>
      </c>
      <c r="O595" s="1" t="s">
        <v>24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1" t="s">
        <v>25</v>
      </c>
      <c r="B596" s="1" t="s">
        <v>26</v>
      </c>
      <c r="C596" s="1">
        <v>356.0</v>
      </c>
      <c r="D596" s="1">
        <v>0.0</v>
      </c>
      <c r="E596" s="2"/>
      <c r="F596" s="1" t="s">
        <v>27</v>
      </c>
      <c r="G596" s="1" t="s">
        <v>19</v>
      </c>
      <c r="H596" s="1" t="s">
        <v>9366</v>
      </c>
      <c r="I596" s="1" t="s">
        <v>9367</v>
      </c>
      <c r="J596" s="1" t="s">
        <v>9367</v>
      </c>
      <c r="K596" s="2"/>
      <c r="L596" s="1">
        <v>-4.0</v>
      </c>
      <c r="M596" s="1"/>
      <c r="N596" s="1">
        <v>10.201716666666666</v>
      </c>
      <c r="O596" s="1" t="s">
        <v>7892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1" t="s">
        <v>25</v>
      </c>
      <c r="B597" s="1" t="s">
        <v>26</v>
      </c>
      <c r="C597" s="1">
        <v>399.0</v>
      </c>
      <c r="D597" s="1">
        <v>0.0</v>
      </c>
      <c r="E597" s="2"/>
      <c r="F597" s="1" t="s">
        <v>27</v>
      </c>
      <c r="G597" s="1" t="s">
        <v>19</v>
      </c>
      <c r="H597" s="1" t="s">
        <v>9368</v>
      </c>
      <c r="I597" s="1" t="s">
        <v>9369</v>
      </c>
      <c r="J597" s="1" t="s">
        <v>9369</v>
      </c>
      <c r="K597" s="2"/>
      <c r="L597" s="1">
        <v>-3.0</v>
      </c>
      <c r="M597" s="1"/>
      <c r="N597" s="1">
        <v>11.721916666666667</v>
      </c>
      <c r="O597" s="1" t="s">
        <v>7892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1" t="s">
        <v>44</v>
      </c>
      <c r="B598" s="1" t="s">
        <v>16</v>
      </c>
      <c r="C598" s="1">
        <v>198.0</v>
      </c>
      <c r="D598" s="1">
        <v>0.0</v>
      </c>
      <c r="E598" s="1" t="s">
        <v>45</v>
      </c>
      <c r="F598" s="1" t="s">
        <v>27</v>
      </c>
      <c r="G598" s="1" t="s">
        <v>19</v>
      </c>
      <c r="H598" s="1" t="s">
        <v>9370</v>
      </c>
      <c r="I598" s="1" t="s">
        <v>9371</v>
      </c>
      <c r="J598" s="1" t="s">
        <v>9371</v>
      </c>
      <c r="K598" s="2"/>
      <c r="L598" s="1">
        <v>-25.0</v>
      </c>
      <c r="M598" s="1"/>
      <c r="N598" s="1">
        <v>3.4411</v>
      </c>
      <c r="O598" s="1" t="s">
        <v>7892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1" t="s">
        <v>55</v>
      </c>
      <c r="B599" s="1" t="s">
        <v>26</v>
      </c>
      <c r="C599" s="1">
        <v>386.0</v>
      </c>
      <c r="D599" s="1">
        <v>0.0</v>
      </c>
      <c r="E599" s="1" t="s">
        <v>9372</v>
      </c>
      <c r="F599" s="1" t="s">
        <v>27</v>
      </c>
      <c r="G599" s="1" t="s">
        <v>19</v>
      </c>
      <c r="H599" s="1" t="s">
        <v>9373</v>
      </c>
      <c r="I599" s="1" t="s">
        <v>9374</v>
      </c>
      <c r="J599" s="1" t="s">
        <v>9374</v>
      </c>
      <c r="K599" s="2"/>
      <c r="L599" s="1">
        <v>-9.0</v>
      </c>
      <c r="M599" s="1"/>
      <c r="N599" s="1">
        <v>5.72855</v>
      </c>
      <c r="O599" s="1" t="s">
        <v>7892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1" t="s">
        <v>15</v>
      </c>
      <c r="B600" s="3" t="s">
        <v>16</v>
      </c>
      <c r="C600" s="1">
        <v>578.0</v>
      </c>
      <c r="D600" s="1">
        <v>0.0</v>
      </c>
      <c r="E600" s="1" t="s">
        <v>7917</v>
      </c>
      <c r="F600" s="1" t="s">
        <v>18</v>
      </c>
      <c r="G600" s="1" t="s">
        <v>19</v>
      </c>
      <c r="H600" s="1" t="s">
        <v>9375</v>
      </c>
      <c r="I600" s="1" t="s">
        <v>9376</v>
      </c>
      <c r="J600" s="1" t="s">
        <v>9377</v>
      </c>
      <c r="K600" s="1" t="s">
        <v>9378</v>
      </c>
      <c r="L600" s="1">
        <v>-3.0</v>
      </c>
      <c r="M600" s="1">
        <v>0.005933333333333333</v>
      </c>
      <c r="N600" s="1">
        <v>13.3964</v>
      </c>
      <c r="O600" s="1" t="s">
        <v>24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1" t="s">
        <v>44</v>
      </c>
      <c r="B601" s="1" t="s">
        <v>16</v>
      </c>
      <c r="C601" s="1">
        <v>329.0</v>
      </c>
      <c r="D601" s="1">
        <v>0.0</v>
      </c>
      <c r="E601" s="1" t="s">
        <v>45</v>
      </c>
      <c r="F601" s="1" t="s">
        <v>27</v>
      </c>
      <c r="G601" s="1" t="s">
        <v>19</v>
      </c>
      <c r="H601" s="1" t="s">
        <v>9379</v>
      </c>
      <c r="I601" s="1" t="s">
        <v>9380</v>
      </c>
      <c r="J601" s="1" t="s">
        <v>9380</v>
      </c>
      <c r="K601" s="2"/>
      <c r="L601" s="1">
        <v>-7.0</v>
      </c>
      <c r="M601" s="1"/>
      <c r="N601" s="1">
        <v>7.348966666666667</v>
      </c>
      <c r="O601" s="1" t="s">
        <v>7892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1" t="s">
        <v>15</v>
      </c>
      <c r="B602" s="1" t="s">
        <v>16</v>
      </c>
      <c r="C602" s="1">
        <v>498.0</v>
      </c>
      <c r="D602" s="1">
        <v>0.0</v>
      </c>
      <c r="E602" s="1" t="s">
        <v>7917</v>
      </c>
      <c r="F602" s="1" t="s">
        <v>18</v>
      </c>
      <c r="G602" s="1" t="s">
        <v>19</v>
      </c>
      <c r="H602" s="1" t="s">
        <v>9381</v>
      </c>
      <c r="I602" s="1" t="s">
        <v>9382</v>
      </c>
      <c r="J602" s="1" t="s">
        <v>9383</v>
      </c>
      <c r="K602" s="1" t="s">
        <v>9384</v>
      </c>
      <c r="L602" s="1">
        <v>0.0</v>
      </c>
      <c r="M602" s="1">
        <v>0.004783333333333333</v>
      </c>
      <c r="N602" s="1">
        <v>9.06865</v>
      </c>
      <c r="O602" s="1" t="s">
        <v>24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1" t="s">
        <v>15</v>
      </c>
      <c r="B603" s="1" t="s">
        <v>16</v>
      </c>
      <c r="C603" s="3">
        <v>618.0</v>
      </c>
      <c r="D603" s="1">
        <v>0.0</v>
      </c>
      <c r="E603" s="1" t="s">
        <v>7917</v>
      </c>
      <c r="F603" s="1" t="s">
        <v>18</v>
      </c>
      <c r="G603" s="1" t="s">
        <v>19</v>
      </c>
      <c r="H603" s="1" t="s">
        <v>9385</v>
      </c>
      <c r="I603" s="1" t="s">
        <v>9386</v>
      </c>
      <c r="J603" s="1" t="s">
        <v>9387</v>
      </c>
      <c r="K603" s="1" t="s">
        <v>9388</v>
      </c>
      <c r="L603" s="1">
        <v>1.0</v>
      </c>
      <c r="M603" s="1">
        <v>0.0044666666666666665</v>
      </c>
      <c r="N603" s="1">
        <v>11.363066666666667</v>
      </c>
      <c r="O603" s="1" t="s">
        <v>24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1" t="s">
        <v>25</v>
      </c>
      <c r="B604" s="1" t="s">
        <v>26</v>
      </c>
      <c r="C604" s="3">
        <v>329.0</v>
      </c>
      <c r="D604" s="1">
        <v>0.0</v>
      </c>
      <c r="E604" s="2"/>
      <c r="F604" s="1" t="s">
        <v>27</v>
      </c>
      <c r="G604" s="1" t="s">
        <v>19</v>
      </c>
      <c r="H604" s="1" t="s">
        <v>9389</v>
      </c>
      <c r="I604" s="1" t="s">
        <v>9390</v>
      </c>
      <c r="J604" s="1" t="s">
        <v>9390</v>
      </c>
      <c r="K604" s="2"/>
      <c r="L604" s="1">
        <v>-8.0</v>
      </c>
      <c r="M604" s="1"/>
      <c r="N604" s="1">
        <v>6.222733333333333</v>
      </c>
      <c r="O604" s="1" t="s">
        <v>7892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1" t="s">
        <v>38</v>
      </c>
      <c r="B605" s="1" t="s">
        <v>16</v>
      </c>
      <c r="C605" s="1">
        <v>306.0</v>
      </c>
      <c r="D605" s="1">
        <v>0.0</v>
      </c>
      <c r="E605" s="2"/>
      <c r="F605" s="1" t="s">
        <v>39</v>
      </c>
      <c r="G605" s="1" t="s">
        <v>35</v>
      </c>
      <c r="H605" s="1" t="s">
        <v>9391</v>
      </c>
      <c r="I605" s="1" t="s">
        <v>9392</v>
      </c>
      <c r="J605" s="1" t="s">
        <v>9392</v>
      </c>
      <c r="K605" s="2"/>
      <c r="L605" s="1">
        <v>0.0</v>
      </c>
      <c r="M605" s="1"/>
      <c r="N605" s="1">
        <v>5.52475</v>
      </c>
      <c r="O605" s="1" t="s">
        <v>43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1" t="s">
        <v>55</v>
      </c>
      <c r="B606" s="1" t="s">
        <v>16</v>
      </c>
      <c r="C606" s="3">
        <v>713.0</v>
      </c>
      <c r="D606" s="1">
        <v>0.0</v>
      </c>
      <c r="E606" s="1" t="s">
        <v>9393</v>
      </c>
      <c r="F606" s="1" t="s">
        <v>27</v>
      </c>
      <c r="G606" s="1" t="s">
        <v>19</v>
      </c>
      <c r="H606" s="1" t="s">
        <v>9394</v>
      </c>
      <c r="I606" s="1" t="s">
        <v>9395</v>
      </c>
      <c r="J606" s="1" t="s">
        <v>9395</v>
      </c>
      <c r="K606" s="2"/>
      <c r="L606" s="1">
        <v>-3.0</v>
      </c>
      <c r="M606" s="1"/>
      <c r="N606" s="1">
        <v>16.844166666666666</v>
      </c>
      <c r="O606" s="1" t="s">
        <v>7892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1" t="s">
        <v>38</v>
      </c>
      <c r="B607" s="1" t="s">
        <v>16</v>
      </c>
      <c r="C607" s="1">
        <v>344.0</v>
      </c>
      <c r="D607" s="1">
        <v>0.0</v>
      </c>
      <c r="E607" s="2"/>
      <c r="F607" s="1" t="s">
        <v>39</v>
      </c>
      <c r="G607" s="1" t="s">
        <v>35</v>
      </c>
      <c r="H607" s="1" t="s">
        <v>9396</v>
      </c>
      <c r="I607" s="1" t="s">
        <v>9397</v>
      </c>
      <c r="J607" s="1" t="s">
        <v>9397</v>
      </c>
      <c r="K607" s="2"/>
      <c r="L607" s="1">
        <v>-1.0</v>
      </c>
      <c r="M607" s="1"/>
      <c r="N607" s="1">
        <v>4.8818</v>
      </c>
      <c r="O607" s="1" t="s">
        <v>43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1" t="s">
        <v>15</v>
      </c>
      <c r="B608" s="1" t="s">
        <v>16</v>
      </c>
      <c r="C608" s="1">
        <v>219.0</v>
      </c>
      <c r="D608" s="1">
        <v>55.0</v>
      </c>
      <c r="E608" s="2"/>
      <c r="F608" s="1" t="s">
        <v>39</v>
      </c>
      <c r="G608" s="1" t="s">
        <v>52</v>
      </c>
      <c r="H608" s="1" t="s">
        <v>9398</v>
      </c>
      <c r="I608" s="1" t="s">
        <v>9399</v>
      </c>
      <c r="J608" s="1" t="s">
        <v>9399</v>
      </c>
      <c r="K608" s="2"/>
      <c r="L608" s="1">
        <v>-16.0</v>
      </c>
      <c r="M608" s="1"/>
      <c r="N608" s="1">
        <v>2.92035</v>
      </c>
      <c r="O608" s="1" t="s">
        <v>24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1" t="s">
        <v>55</v>
      </c>
      <c r="B609" s="1" t="s">
        <v>16</v>
      </c>
      <c r="C609" s="1">
        <v>264.0</v>
      </c>
      <c r="D609" s="1">
        <v>0.0</v>
      </c>
      <c r="E609" s="1" t="s">
        <v>99</v>
      </c>
      <c r="F609" s="1" t="s">
        <v>27</v>
      </c>
      <c r="G609" s="1" t="s">
        <v>19</v>
      </c>
      <c r="H609" s="1" t="s">
        <v>9400</v>
      </c>
      <c r="I609" s="1" t="s">
        <v>9401</v>
      </c>
      <c r="J609" s="1" t="s">
        <v>9401</v>
      </c>
      <c r="K609" s="2"/>
      <c r="L609" s="1">
        <v>-10.0</v>
      </c>
      <c r="M609" s="1"/>
      <c r="N609" s="1">
        <v>4.968083333333333</v>
      </c>
      <c r="O609" s="1" t="s">
        <v>7892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1" t="s">
        <v>38</v>
      </c>
      <c r="B610" s="1" t="s">
        <v>16</v>
      </c>
      <c r="C610" s="3">
        <v>249.0</v>
      </c>
      <c r="D610" s="1">
        <v>0.0</v>
      </c>
      <c r="E610" s="2"/>
      <c r="F610" s="1" t="s">
        <v>39</v>
      </c>
      <c r="G610" s="1" t="s">
        <v>35</v>
      </c>
      <c r="H610" s="1" t="s">
        <v>9402</v>
      </c>
      <c r="I610" s="1" t="s">
        <v>9403</v>
      </c>
      <c r="J610" s="1" t="s">
        <v>9403</v>
      </c>
      <c r="K610" s="2"/>
      <c r="L610" s="1">
        <v>0.0</v>
      </c>
      <c r="M610" s="1"/>
      <c r="N610" s="1">
        <v>5.107766666666667</v>
      </c>
      <c r="O610" s="1" t="s">
        <v>43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1" t="s">
        <v>55</v>
      </c>
      <c r="B611" s="1" t="s">
        <v>16</v>
      </c>
      <c r="C611" s="1">
        <v>329.0</v>
      </c>
      <c r="D611" s="1">
        <v>0.0</v>
      </c>
      <c r="E611" s="1" t="s">
        <v>9393</v>
      </c>
      <c r="F611" s="1" t="s">
        <v>27</v>
      </c>
      <c r="G611" s="1" t="s">
        <v>19</v>
      </c>
      <c r="H611" s="1" t="s">
        <v>9404</v>
      </c>
      <c r="I611" s="1" t="s">
        <v>9405</v>
      </c>
      <c r="J611" s="1" t="s">
        <v>9405</v>
      </c>
      <c r="K611" s="2"/>
      <c r="L611" s="1">
        <v>-8.0</v>
      </c>
      <c r="M611" s="1"/>
      <c r="N611" s="1">
        <v>6.8106</v>
      </c>
      <c r="O611" s="1" t="s">
        <v>7892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1" t="s">
        <v>15</v>
      </c>
      <c r="B612" s="1" t="s">
        <v>16</v>
      </c>
      <c r="C612" s="1">
        <v>269.0</v>
      </c>
      <c r="D612" s="1">
        <v>0.0</v>
      </c>
      <c r="E612" s="1" t="s">
        <v>7917</v>
      </c>
      <c r="F612" s="1" t="s">
        <v>18</v>
      </c>
      <c r="G612" s="1" t="s">
        <v>35</v>
      </c>
      <c r="H612" s="1" t="s">
        <v>9406</v>
      </c>
      <c r="I612" s="1" t="s">
        <v>9407</v>
      </c>
      <c r="J612" s="1" t="s">
        <v>9408</v>
      </c>
      <c r="K612" s="1" t="s">
        <v>9409</v>
      </c>
      <c r="L612" s="1">
        <v>-9.0</v>
      </c>
      <c r="M612" s="1">
        <v>0.014566666666666667</v>
      </c>
      <c r="N612" s="1">
        <v>7.2175</v>
      </c>
      <c r="O612" s="1" t="s">
        <v>24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1" t="s">
        <v>44</v>
      </c>
      <c r="B613" s="1" t="s">
        <v>16</v>
      </c>
      <c r="C613" s="1">
        <v>224.0</v>
      </c>
      <c r="D613" s="1">
        <v>0.0</v>
      </c>
      <c r="E613" s="1" t="s">
        <v>45</v>
      </c>
      <c r="F613" s="1" t="s">
        <v>27</v>
      </c>
      <c r="G613" s="1" t="s">
        <v>19</v>
      </c>
      <c r="H613" s="1" t="s">
        <v>9410</v>
      </c>
      <c r="I613" s="1" t="s">
        <v>9411</v>
      </c>
      <c r="J613" s="1" t="s">
        <v>9411</v>
      </c>
      <c r="K613" s="2"/>
      <c r="L613" s="1">
        <v>-9.0</v>
      </c>
      <c r="M613" s="1"/>
      <c r="N613" s="1">
        <v>5.2023</v>
      </c>
      <c r="O613" s="1" t="s">
        <v>7892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1" t="s">
        <v>25</v>
      </c>
      <c r="B614" s="1" t="s">
        <v>16</v>
      </c>
      <c r="C614" s="1">
        <v>329.0</v>
      </c>
      <c r="D614" s="1">
        <v>0.0</v>
      </c>
      <c r="E614" s="2"/>
      <c r="F614" s="1" t="s">
        <v>27</v>
      </c>
      <c r="G614" s="1" t="s">
        <v>19</v>
      </c>
      <c r="H614" s="1" t="s">
        <v>9412</v>
      </c>
      <c r="I614" s="1" t="s">
        <v>9413</v>
      </c>
      <c r="J614" s="1" t="s">
        <v>9413</v>
      </c>
      <c r="K614" s="2"/>
      <c r="L614" s="1">
        <v>-8.0</v>
      </c>
      <c r="M614" s="1"/>
      <c r="N614" s="1">
        <v>6.5448</v>
      </c>
      <c r="O614" s="1" t="s">
        <v>7892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1" t="s">
        <v>44</v>
      </c>
      <c r="B615" s="1" t="s">
        <v>16</v>
      </c>
      <c r="C615" s="1">
        <v>386.0</v>
      </c>
      <c r="D615" s="1">
        <v>0.0</v>
      </c>
      <c r="E615" s="1" t="s">
        <v>45</v>
      </c>
      <c r="F615" s="1" t="s">
        <v>27</v>
      </c>
      <c r="G615" s="1" t="s">
        <v>19</v>
      </c>
      <c r="H615" s="1" t="s">
        <v>9414</v>
      </c>
      <c r="I615" s="1" t="s">
        <v>9415</v>
      </c>
      <c r="J615" s="1" t="s">
        <v>9415</v>
      </c>
      <c r="K615" s="2"/>
      <c r="L615" s="1">
        <v>-6.0</v>
      </c>
      <c r="M615" s="1"/>
      <c r="N615" s="1">
        <v>8.853116666666667</v>
      </c>
      <c r="O615" s="1" t="s">
        <v>7892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1" t="s">
        <v>44</v>
      </c>
      <c r="B616" s="1" t="s">
        <v>16</v>
      </c>
      <c r="C616" s="3">
        <v>364.0</v>
      </c>
      <c r="D616" s="1">
        <v>0.0</v>
      </c>
      <c r="E616" s="1" t="s">
        <v>45</v>
      </c>
      <c r="F616" s="1" t="s">
        <v>27</v>
      </c>
      <c r="G616" s="1" t="s">
        <v>19</v>
      </c>
      <c r="H616" s="1" t="s">
        <v>9416</v>
      </c>
      <c r="I616" s="1" t="s">
        <v>9417</v>
      </c>
      <c r="J616" s="1" t="s">
        <v>9417</v>
      </c>
      <c r="K616" s="2"/>
      <c r="L616" s="1">
        <v>-40.0</v>
      </c>
      <c r="M616" s="1"/>
      <c r="N616" s="1">
        <v>2.8211166666666667</v>
      </c>
      <c r="O616" s="1" t="s">
        <v>7892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1" t="s">
        <v>38</v>
      </c>
      <c r="B617" s="1" t="s">
        <v>16</v>
      </c>
      <c r="C617" s="3">
        <v>498.0</v>
      </c>
      <c r="D617" s="1">
        <v>0.0</v>
      </c>
      <c r="E617" s="2"/>
      <c r="F617" s="1" t="s">
        <v>39</v>
      </c>
      <c r="G617" s="1" t="s">
        <v>35</v>
      </c>
      <c r="H617" s="1" t="s">
        <v>9418</v>
      </c>
      <c r="I617" s="1" t="s">
        <v>9419</v>
      </c>
      <c r="J617" s="1" t="s">
        <v>9419</v>
      </c>
      <c r="K617" s="2"/>
      <c r="L617" s="1">
        <v>0.0</v>
      </c>
      <c r="M617" s="1"/>
      <c r="N617" s="1">
        <v>5.822133333333333</v>
      </c>
      <c r="O617" s="1" t="s">
        <v>43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1" t="s">
        <v>15</v>
      </c>
      <c r="B618" s="1" t="s">
        <v>16</v>
      </c>
      <c r="C618" s="1">
        <v>289.0</v>
      </c>
      <c r="D618" s="1">
        <v>0.0</v>
      </c>
      <c r="E618" s="1" t="s">
        <v>7917</v>
      </c>
      <c r="F618" s="1" t="s">
        <v>18</v>
      </c>
      <c r="G618" s="1" t="s">
        <v>35</v>
      </c>
      <c r="H618" s="1" t="s">
        <v>9420</v>
      </c>
      <c r="I618" s="1" t="s">
        <v>9421</v>
      </c>
      <c r="J618" s="1" t="s">
        <v>9422</v>
      </c>
      <c r="K618" s="1" t="s">
        <v>9423</v>
      </c>
      <c r="L618" s="1">
        <v>2.0</v>
      </c>
      <c r="M618" s="1">
        <v>0.008033333333333333</v>
      </c>
      <c r="N618" s="1">
        <v>8.763666666666667</v>
      </c>
      <c r="O618" s="1" t="s">
        <v>24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1" t="s">
        <v>38</v>
      </c>
      <c r="B619" s="1" t="s">
        <v>16</v>
      </c>
      <c r="C619" s="1">
        <v>498.0</v>
      </c>
      <c r="D619" s="1">
        <v>0.0</v>
      </c>
      <c r="E619" s="2"/>
      <c r="F619" s="1" t="s">
        <v>39</v>
      </c>
      <c r="G619" s="1" t="s">
        <v>35</v>
      </c>
      <c r="H619" s="1" t="s">
        <v>9424</v>
      </c>
      <c r="I619" s="1" t="s">
        <v>9425</v>
      </c>
      <c r="J619" s="1" t="s">
        <v>9425</v>
      </c>
      <c r="K619" s="2"/>
      <c r="L619" s="1">
        <v>0.0</v>
      </c>
      <c r="M619" s="1"/>
      <c r="N619" s="1">
        <v>5.930916666666667</v>
      </c>
      <c r="O619" s="1" t="s">
        <v>43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1" t="s">
        <v>15</v>
      </c>
      <c r="B620" s="1" t="s">
        <v>16</v>
      </c>
      <c r="C620" s="1">
        <v>199.0</v>
      </c>
      <c r="D620" s="1">
        <v>50.0</v>
      </c>
      <c r="E620" s="2"/>
      <c r="F620" s="1" t="s">
        <v>39</v>
      </c>
      <c r="G620" s="1" t="s">
        <v>35</v>
      </c>
      <c r="H620" s="1" t="s">
        <v>9426</v>
      </c>
      <c r="I620" s="1" t="s">
        <v>9427</v>
      </c>
      <c r="J620" s="1" t="s">
        <v>5580</v>
      </c>
      <c r="K620" s="2"/>
      <c r="L620" s="1">
        <v>338.0</v>
      </c>
      <c r="M620" s="1"/>
      <c r="N620" s="1">
        <v>8.226083333333333</v>
      </c>
      <c r="O620" s="1" t="s">
        <v>24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1" t="s">
        <v>55</v>
      </c>
      <c r="B621" s="1" t="s">
        <v>26</v>
      </c>
      <c r="C621" s="3">
        <v>264.0</v>
      </c>
      <c r="D621" s="1">
        <v>0.0</v>
      </c>
      <c r="E621" s="1" t="s">
        <v>7214</v>
      </c>
      <c r="F621" s="1" t="s">
        <v>27</v>
      </c>
      <c r="G621" s="1" t="s">
        <v>19</v>
      </c>
      <c r="H621" s="1" t="s">
        <v>9428</v>
      </c>
      <c r="I621" s="1" t="s">
        <v>9429</v>
      </c>
      <c r="J621" s="1" t="s">
        <v>9429</v>
      </c>
      <c r="K621" s="2"/>
      <c r="L621" s="1">
        <v>-5.0</v>
      </c>
      <c r="M621" s="1"/>
      <c r="N621" s="1">
        <v>9.1153</v>
      </c>
      <c r="O621" s="1" t="s">
        <v>7892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1" t="s">
        <v>38</v>
      </c>
      <c r="B622" s="1" t="s">
        <v>16</v>
      </c>
      <c r="C622" s="1">
        <v>20.0</v>
      </c>
      <c r="D622" s="1">
        <v>0.0</v>
      </c>
      <c r="E622" s="2"/>
      <c r="F622" s="1" t="s">
        <v>39</v>
      </c>
      <c r="G622" s="1" t="s">
        <v>35</v>
      </c>
      <c r="H622" s="1" t="s">
        <v>9430</v>
      </c>
      <c r="I622" s="1" t="s">
        <v>9431</v>
      </c>
      <c r="J622" s="1" t="s">
        <v>5580</v>
      </c>
      <c r="K622" s="2"/>
      <c r="L622" s="1">
        <v>354.0</v>
      </c>
      <c r="M622" s="1"/>
      <c r="N622" s="1">
        <v>0.3415666666666667</v>
      </c>
      <c r="O622" s="1" t="s">
        <v>43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1" t="s">
        <v>15</v>
      </c>
      <c r="B623" s="3" t="s">
        <v>16</v>
      </c>
      <c r="C623" s="1">
        <v>250.0</v>
      </c>
      <c r="D623" s="1">
        <v>0.0</v>
      </c>
      <c r="E623" s="1" t="s">
        <v>8297</v>
      </c>
      <c r="F623" s="1" t="s">
        <v>18</v>
      </c>
      <c r="G623" s="1" t="s">
        <v>35</v>
      </c>
      <c r="H623" s="1" t="s">
        <v>9432</v>
      </c>
      <c r="I623" s="1" t="s">
        <v>9433</v>
      </c>
      <c r="J623" s="1" t="s">
        <v>9434</v>
      </c>
      <c r="K623" s="1" t="s">
        <v>9435</v>
      </c>
      <c r="L623" s="1">
        <v>-11.0</v>
      </c>
      <c r="M623" s="1">
        <v>0.0043</v>
      </c>
      <c r="N623" s="1">
        <v>8.183733333333333</v>
      </c>
      <c r="O623" s="1" t="s">
        <v>24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1" t="s">
        <v>38</v>
      </c>
      <c r="B624" s="1" t="s">
        <v>16</v>
      </c>
      <c r="C624" s="3">
        <v>374.0</v>
      </c>
      <c r="D624" s="1">
        <v>0.0</v>
      </c>
      <c r="E624" s="2"/>
      <c r="F624" s="1" t="s">
        <v>39</v>
      </c>
      <c r="G624" s="1" t="s">
        <v>35</v>
      </c>
      <c r="H624" s="1" t="s">
        <v>9436</v>
      </c>
      <c r="I624" s="1" t="s">
        <v>9437</v>
      </c>
      <c r="J624" s="1" t="s">
        <v>5580</v>
      </c>
      <c r="K624" s="2"/>
      <c r="L624" s="1">
        <v>368.0</v>
      </c>
      <c r="M624" s="1"/>
      <c r="N624" s="1">
        <v>7.58625</v>
      </c>
      <c r="O624" s="1" t="s">
        <v>43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1" t="s">
        <v>55</v>
      </c>
      <c r="B625" s="1" t="s">
        <v>26</v>
      </c>
      <c r="C625" s="3">
        <v>264.0</v>
      </c>
      <c r="D625" s="1">
        <v>0.0</v>
      </c>
      <c r="E625" s="1" t="s">
        <v>4271</v>
      </c>
      <c r="F625" s="1" t="s">
        <v>27</v>
      </c>
      <c r="G625" s="1" t="s">
        <v>19</v>
      </c>
      <c r="H625" s="1" t="s">
        <v>9438</v>
      </c>
      <c r="I625" s="1" t="s">
        <v>9439</v>
      </c>
      <c r="J625" s="1" t="s">
        <v>9439</v>
      </c>
      <c r="K625" s="2"/>
      <c r="L625" s="1">
        <v>-1.0</v>
      </c>
      <c r="M625" s="1"/>
      <c r="N625" s="1">
        <v>13.7822</v>
      </c>
      <c r="O625" s="1" t="s">
        <v>7892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1" t="s">
        <v>55</v>
      </c>
      <c r="B626" s="1" t="s">
        <v>26</v>
      </c>
      <c r="C626" s="1">
        <v>384.0</v>
      </c>
      <c r="D626" s="1">
        <v>0.0</v>
      </c>
      <c r="E626" s="1" t="s">
        <v>1435</v>
      </c>
      <c r="F626" s="1" t="s">
        <v>27</v>
      </c>
      <c r="G626" s="1" t="s">
        <v>19</v>
      </c>
      <c r="H626" s="1" t="s">
        <v>9440</v>
      </c>
      <c r="I626" s="1" t="s">
        <v>9441</v>
      </c>
      <c r="J626" s="1" t="s">
        <v>9441</v>
      </c>
      <c r="K626" s="2"/>
      <c r="L626" s="1">
        <v>-6.0</v>
      </c>
      <c r="M626" s="1"/>
      <c r="N626" s="1">
        <v>8.832766666666666</v>
      </c>
      <c r="O626" s="1" t="s">
        <v>7892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1" t="s">
        <v>15</v>
      </c>
      <c r="B627" s="1" t="s">
        <v>16</v>
      </c>
      <c r="C627" s="3">
        <v>167.0</v>
      </c>
      <c r="D627" s="1">
        <v>42.0</v>
      </c>
      <c r="E627" s="2"/>
      <c r="F627" s="1" t="s">
        <v>39</v>
      </c>
      <c r="G627" s="1" t="s">
        <v>19</v>
      </c>
      <c r="H627" s="1" t="s">
        <v>9442</v>
      </c>
      <c r="I627" s="1" t="s">
        <v>9443</v>
      </c>
      <c r="J627" s="1" t="s">
        <v>5580</v>
      </c>
      <c r="K627" s="2"/>
      <c r="L627" s="1">
        <v>360.0</v>
      </c>
      <c r="M627" s="1"/>
      <c r="N627" s="1">
        <v>10.54915</v>
      </c>
      <c r="O627" s="1" t="s">
        <v>24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1" t="s">
        <v>55</v>
      </c>
      <c r="B628" s="1" t="s">
        <v>26</v>
      </c>
      <c r="C628" s="1">
        <v>264.0</v>
      </c>
      <c r="D628" s="1">
        <v>0.0</v>
      </c>
      <c r="E628" s="1" t="s">
        <v>1435</v>
      </c>
      <c r="F628" s="1" t="s">
        <v>27</v>
      </c>
      <c r="G628" s="1" t="s">
        <v>19</v>
      </c>
      <c r="H628" s="1" t="s">
        <v>9444</v>
      </c>
      <c r="I628" s="1" t="s">
        <v>9445</v>
      </c>
      <c r="J628" s="1" t="s">
        <v>9445</v>
      </c>
      <c r="K628" s="2"/>
      <c r="L628" s="1">
        <v>-7.0</v>
      </c>
      <c r="M628" s="1"/>
      <c r="N628" s="1">
        <v>7.435033333333333</v>
      </c>
      <c r="O628" s="1" t="s">
        <v>7892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1" t="s">
        <v>25</v>
      </c>
      <c r="B629" s="1" t="s">
        <v>867</v>
      </c>
      <c r="C629" s="3">
        <v>289.0</v>
      </c>
      <c r="D629" s="1">
        <v>0.0</v>
      </c>
      <c r="E629" s="2"/>
      <c r="F629" s="1" t="s">
        <v>27</v>
      </c>
      <c r="G629" s="1" t="s">
        <v>19</v>
      </c>
      <c r="H629" s="1" t="s">
        <v>9446</v>
      </c>
      <c r="I629" s="1" t="s">
        <v>9447</v>
      </c>
      <c r="J629" s="1" t="s">
        <v>9447</v>
      </c>
      <c r="K629" s="2"/>
      <c r="L629" s="1">
        <v>-8.0</v>
      </c>
      <c r="M629" s="1"/>
      <c r="N629" s="1">
        <v>6.739083333333333</v>
      </c>
      <c r="O629" s="1" t="s">
        <v>7892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1" t="s">
        <v>25</v>
      </c>
      <c r="B630" s="1" t="s">
        <v>867</v>
      </c>
      <c r="C630" s="1">
        <v>329.0</v>
      </c>
      <c r="D630" s="1">
        <v>0.0</v>
      </c>
      <c r="E630" s="2"/>
      <c r="F630" s="1" t="s">
        <v>27</v>
      </c>
      <c r="G630" s="1" t="s">
        <v>35</v>
      </c>
      <c r="H630" s="1" t="s">
        <v>9448</v>
      </c>
      <c r="I630" s="1" t="s">
        <v>9449</v>
      </c>
      <c r="J630" s="1" t="s">
        <v>9449</v>
      </c>
      <c r="K630" s="2"/>
      <c r="L630" s="1">
        <v>-8.0</v>
      </c>
      <c r="M630" s="1"/>
      <c r="N630" s="1">
        <v>6.4006</v>
      </c>
      <c r="O630" s="1" t="s">
        <v>7892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1" t="s">
        <v>44</v>
      </c>
      <c r="B631" s="1" t="s">
        <v>16</v>
      </c>
      <c r="C631" s="3">
        <v>264.0</v>
      </c>
      <c r="D631" s="1">
        <v>0.0</v>
      </c>
      <c r="E631" s="1" t="s">
        <v>45</v>
      </c>
      <c r="F631" s="1" t="s">
        <v>27</v>
      </c>
      <c r="G631" s="1" t="s">
        <v>19</v>
      </c>
      <c r="H631" s="1" t="s">
        <v>9450</v>
      </c>
      <c r="I631" s="1" t="s">
        <v>9451</v>
      </c>
      <c r="J631" s="1" t="s">
        <v>9451</v>
      </c>
      <c r="K631" s="2"/>
      <c r="L631" s="1">
        <v>-9.0</v>
      </c>
      <c r="M631" s="1"/>
      <c r="N631" s="1">
        <v>5.193066666666667</v>
      </c>
      <c r="O631" s="1" t="s">
        <v>7892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1" t="s">
        <v>25</v>
      </c>
      <c r="B632" s="1" t="s">
        <v>16</v>
      </c>
      <c r="C632" s="1">
        <v>208.0</v>
      </c>
      <c r="D632" s="1">
        <v>0.0</v>
      </c>
      <c r="E632" s="2"/>
      <c r="F632" s="1" t="s">
        <v>27</v>
      </c>
      <c r="G632" s="1" t="s">
        <v>35</v>
      </c>
      <c r="H632" s="1" t="s">
        <v>9452</v>
      </c>
      <c r="I632" s="1" t="s">
        <v>9453</v>
      </c>
      <c r="J632" s="1" t="s">
        <v>9453</v>
      </c>
      <c r="K632" s="2"/>
      <c r="L632" s="1">
        <v>-7.0</v>
      </c>
      <c r="M632" s="1"/>
      <c r="N632" s="1">
        <v>7.979283333333333</v>
      </c>
      <c r="O632" s="1" t="s">
        <v>7892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1" t="s">
        <v>44</v>
      </c>
      <c r="B633" s="1" t="s">
        <v>16</v>
      </c>
      <c r="C633" s="1">
        <v>289.0</v>
      </c>
      <c r="D633" s="1">
        <v>0.0</v>
      </c>
      <c r="E633" s="1" t="s">
        <v>45</v>
      </c>
      <c r="F633" s="1" t="s">
        <v>27</v>
      </c>
      <c r="G633" s="1" t="s">
        <v>19</v>
      </c>
      <c r="H633" s="1" t="s">
        <v>9454</v>
      </c>
      <c r="I633" s="1" t="s">
        <v>9455</v>
      </c>
      <c r="J633" s="1" t="s">
        <v>9455</v>
      </c>
      <c r="K633" s="2"/>
      <c r="L633" s="1">
        <v>-9.0</v>
      </c>
      <c r="M633" s="1"/>
      <c r="N633" s="1">
        <v>5.91185</v>
      </c>
      <c r="O633" s="1" t="s">
        <v>7892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1" t="s">
        <v>38</v>
      </c>
      <c r="B634" s="1" t="s">
        <v>16</v>
      </c>
      <c r="C634" s="1">
        <v>309.0</v>
      </c>
      <c r="D634" s="1">
        <v>0.0</v>
      </c>
      <c r="E634" s="2"/>
      <c r="F634" s="1" t="s">
        <v>39</v>
      </c>
      <c r="G634" s="1" t="s">
        <v>35</v>
      </c>
      <c r="H634" s="1" t="s">
        <v>9456</v>
      </c>
      <c r="I634" s="1" t="s">
        <v>9457</v>
      </c>
      <c r="J634" s="1" t="s">
        <v>9457</v>
      </c>
      <c r="K634" s="2"/>
      <c r="L634" s="1">
        <v>-2.0</v>
      </c>
      <c r="M634" s="1"/>
      <c r="N634" s="1">
        <v>3.29675</v>
      </c>
      <c r="O634" s="1" t="s">
        <v>43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1" t="s">
        <v>44</v>
      </c>
      <c r="B635" s="1" t="s">
        <v>16</v>
      </c>
      <c r="C635" s="1">
        <v>394.0</v>
      </c>
      <c r="D635" s="1">
        <v>0.0</v>
      </c>
      <c r="E635" s="1" t="s">
        <v>45</v>
      </c>
      <c r="F635" s="1" t="s">
        <v>27</v>
      </c>
      <c r="G635" s="1" t="s">
        <v>19</v>
      </c>
      <c r="H635" s="1" t="s">
        <v>9458</v>
      </c>
      <c r="I635" s="1" t="s">
        <v>9459</v>
      </c>
      <c r="J635" s="1" t="s">
        <v>9459</v>
      </c>
      <c r="K635" s="2"/>
      <c r="L635" s="1">
        <v>-6.0</v>
      </c>
      <c r="M635" s="1"/>
      <c r="N635" s="1">
        <v>8.647666666666666</v>
      </c>
      <c r="O635" s="1" t="s">
        <v>7892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1" t="s">
        <v>15</v>
      </c>
      <c r="B636" s="1" t="s">
        <v>16</v>
      </c>
      <c r="C636" s="1">
        <v>253.0</v>
      </c>
      <c r="D636" s="1">
        <v>73.0</v>
      </c>
      <c r="E636" s="2"/>
      <c r="F636" s="1" t="s">
        <v>39</v>
      </c>
      <c r="G636" s="1" t="s">
        <v>52</v>
      </c>
      <c r="H636" s="1" t="s">
        <v>9460</v>
      </c>
      <c r="I636" s="1" t="s">
        <v>9461</v>
      </c>
      <c r="J636" s="1" t="s">
        <v>9461</v>
      </c>
      <c r="K636" s="2"/>
      <c r="L636" s="1">
        <v>-10.0</v>
      </c>
      <c r="M636" s="1"/>
      <c r="N636" s="1">
        <v>8.607166666666666</v>
      </c>
      <c r="O636" s="1" t="s">
        <v>24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1" t="s">
        <v>55</v>
      </c>
      <c r="B637" s="1" t="s">
        <v>16</v>
      </c>
      <c r="C637" s="1">
        <v>364.0</v>
      </c>
      <c r="D637" s="1">
        <v>0.0</v>
      </c>
      <c r="E637" s="1" t="s">
        <v>9462</v>
      </c>
      <c r="F637" s="1" t="s">
        <v>27</v>
      </c>
      <c r="G637" s="1" t="s">
        <v>19</v>
      </c>
      <c r="H637" s="1" t="s">
        <v>9463</v>
      </c>
      <c r="I637" s="1" t="s">
        <v>9464</v>
      </c>
      <c r="J637" s="1" t="s">
        <v>9464</v>
      </c>
      <c r="K637" s="2"/>
      <c r="L637" s="1">
        <v>-8.0</v>
      </c>
      <c r="M637" s="1"/>
      <c r="N637" s="1">
        <v>6.9328</v>
      </c>
      <c r="O637" s="1" t="s">
        <v>7892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1" t="s">
        <v>38</v>
      </c>
      <c r="B638" s="1" t="s">
        <v>16</v>
      </c>
      <c r="C638" s="1">
        <v>249.0</v>
      </c>
      <c r="D638" s="1">
        <v>0.0</v>
      </c>
      <c r="E638" s="2"/>
      <c r="F638" s="1" t="s">
        <v>39</v>
      </c>
      <c r="G638" s="1" t="s">
        <v>35</v>
      </c>
      <c r="H638" s="1" t="s">
        <v>9465</v>
      </c>
      <c r="I638" s="1" t="s">
        <v>9466</v>
      </c>
      <c r="J638" s="1" t="s">
        <v>9466</v>
      </c>
      <c r="K638" s="2"/>
      <c r="L638" s="1">
        <v>0.0</v>
      </c>
      <c r="M638" s="1"/>
      <c r="N638" s="1">
        <v>6.301466666666666</v>
      </c>
      <c r="O638" s="1" t="s">
        <v>43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1" t="s">
        <v>44</v>
      </c>
      <c r="B639" s="1" t="s">
        <v>16</v>
      </c>
      <c r="C639" s="1">
        <v>364.0</v>
      </c>
      <c r="D639" s="1">
        <v>0.0</v>
      </c>
      <c r="E639" s="1" t="s">
        <v>45</v>
      </c>
      <c r="F639" s="1" t="s">
        <v>27</v>
      </c>
      <c r="G639" s="1" t="s">
        <v>19</v>
      </c>
      <c r="H639" s="1" t="s">
        <v>9467</v>
      </c>
      <c r="I639" s="1" t="s">
        <v>9468</v>
      </c>
      <c r="J639" s="1" t="s">
        <v>9468</v>
      </c>
      <c r="K639" s="2"/>
      <c r="L639" s="1">
        <v>-5.0</v>
      </c>
      <c r="M639" s="1"/>
      <c r="N639" s="1">
        <v>9.2079</v>
      </c>
      <c r="O639" s="1" t="s">
        <v>7892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1" t="s">
        <v>25</v>
      </c>
      <c r="B640" s="1" t="s">
        <v>16</v>
      </c>
      <c r="C640" s="3">
        <v>504.0</v>
      </c>
      <c r="D640" s="1">
        <v>0.0</v>
      </c>
      <c r="E640" s="2"/>
      <c r="F640" s="1" t="s">
        <v>27</v>
      </c>
      <c r="G640" s="1" t="s">
        <v>19</v>
      </c>
      <c r="H640" s="1" t="s">
        <v>9469</v>
      </c>
      <c r="I640" s="1" t="s">
        <v>9470</v>
      </c>
      <c r="J640" s="1" t="s">
        <v>9470</v>
      </c>
      <c r="K640" s="2"/>
      <c r="L640" s="1">
        <v>-8.0</v>
      </c>
      <c r="M640" s="1"/>
      <c r="N640" s="1">
        <v>11.18755</v>
      </c>
      <c r="O640" s="1" t="s">
        <v>7892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1" t="s">
        <v>55</v>
      </c>
      <c r="B641" s="1" t="s">
        <v>16</v>
      </c>
      <c r="C641" s="1">
        <v>289.0</v>
      </c>
      <c r="D641" s="1">
        <v>0.0</v>
      </c>
      <c r="E641" s="1" t="s">
        <v>879</v>
      </c>
      <c r="F641" s="1" t="s">
        <v>27</v>
      </c>
      <c r="G641" s="1" t="s">
        <v>19</v>
      </c>
      <c r="H641" s="1" t="s">
        <v>9471</v>
      </c>
      <c r="I641" s="1" t="s">
        <v>9472</v>
      </c>
      <c r="J641" s="1" t="s">
        <v>9472</v>
      </c>
      <c r="K641" s="2"/>
      <c r="L641" s="1">
        <v>-5.0</v>
      </c>
      <c r="M641" s="1"/>
      <c r="N641" s="1">
        <v>9.316483333333334</v>
      </c>
      <c r="O641" s="1" t="s">
        <v>7892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1" t="s">
        <v>25</v>
      </c>
      <c r="B642" s="1" t="s">
        <v>16</v>
      </c>
      <c r="C642" s="1">
        <v>677.0</v>
      </c>
      <c r="D642" s="1">
        <v>0.0</v>
      </c>
      <c r="E642" s="2"/>
      <c r="F642" s="1" t="s">
        <v>27</v>
      </c>
      <c r="G642" s="1" t="s">
        <v>19</v>
      </c>
      <c r="H642" s="1" t="s">
        <v>9473</v>
      </c>
      <c r="I642" s="1" t="s">
        <v>9474</v>
      </c>
      <c r="J642" s="1" t="s">
        <v>9474</v>
      </c>
      <c r="K642" s="2"/>
      <c r="L642" s="1">
        <v>-12.0</v>
      </c>
      <c r="M642" s="1"/>
      <c r="N642" s="1">
        <v>7.24215</v>
      </c>
      <c r="O642" s="1" t="s">
        <v>7892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1" t="s">
        <v>44</v>
      </c>
      <c r="B643" s="1" t="s">
        <v>16</v>
      </c>
      <c r="C643" s="1">
        <v>264.0</v>
      </c>
      <c r="D643" s="1">
        <v>0.0</v>
      </c>
      <c r="E643" s="1" t="s">
        <v>45</v>
      </c>
      <c r="F643" s="1" t="s">
        <v>27</v>
      </c>
      <c r="G643" s="1" t="s">
        <v>19</v>
      </c>
      <c r="H643" s="1" t="s">
        <v>9475</v>
      </c>
      <c r="I643" s="1" t="s">
        <v>9476</v>
      </c>
      <c r="J643" s="1" t="s">
        <v>9476</v>
      </c>
      <c r="K643" s="2"/>
      <c r="L643" s="1">
        <v>-6.0</v>
      </c>
      <c r="M643" s="1"/>
      <c r="N643" s="1">
        <v>8.188933333333333</v>
      </c>
      <c r="O643" s="1" t="s">
        <v>7892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1" t="s">
        <v>25</v>
      </c>
      <c r="B644" s="1" t="s">
        <v>16</v>
      </c>
      <c r="C644" s="1">
        <v>374.0</v>
      </c>
      <c r="D644" s="1">
        <v>0.0</v>
      </c>
      <c r="E644" s="2"/>
      <c r="F644" s="1" t="s">
        <v>27</v>
      </c>
      <c r="G644" s="1" t="s">
        <v>19</v>
      </c>
      <c r="H644" s="1" t="s">
        <v>9477</v>
      </c>
      <c r="I644" s="1" t="s">
        <v>9478</v>
      </c>
      <c r="J644" s="1" t="s">
        <v>9478</v>
      </c>
      <c r="K644" s="2"/>
      <c r="L644" s="1">
        <v>-5.0</v>
      </c>
      <c r="M644" s="1"/>
      <c r="N644" s="1">
        <v>9.5527</v>
      </c>
      <c r="O644" s="1" t="s">
        <v>7892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1" t="s">
        <v>44</v>
      </c>
      <c r="B645" s="1" t="s">
        <v>16</v>
      </c>
      <c r="C645" s="1">
        <v>394.0</v>
      </c>
      <c r="D645" s="1">
        <v>0.0</v>
      </c>
      <c r="E645" s="1" t="s">
        <v>45</v>
      </c>
      <c r="F645" s="1" t="s">
        <v>27</v>
      </c>
      <c r="G645" s="1" t="s">
        <v>19</v>
      </c>
      <c r="H645" s="1" t="s">
        <v>9479</v>
      </c>
      <c r="I645" s="1" t="s">
        <v>9480</v>
      </c>
      <c r="J645" s="1" t="s">
        <v>9480</v>
      </c>
      <c r="K645" s="2"/>
      <c r="L645" s="1">
        <v>-7.0</v>
      </c>
      <c r="M645" s="1"/>
      <c r="N645" s="1">
        <v>7.830016666666666</v>
      </c>
      <c r="O645" s="1" t="s">
        <v>7892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1" t="s">
        <v>15</v>
      </c>
      <c r="B646" s="1" t="s">
        <v>16</v>
      </c>
      <c r="C646" s="1">
        <v>250.0</v>
      </c>
      <c r="D646" s="1">
        <v>0.0</v>
      </c>
      <c r="E646" s="1" t="s">
        <v>8297</v>
      </c>
      <c r="F646" s="1" t="s">
        <v>18</v>
      </c>
      <c r="G646" s="1" t="s">
        <v>19</v>
      </c>
      <c r="H646" s="1" t="s">
        <v>9481</v>
      </c>
      <c r="I646" s="1" t="s">
        <v>9482</v>
      </c>
      <c r="J646" s="1" t="s">
        <v>9483</v>
      </c>
      <c r="K646" s="1" t="s">
        <v>9484</v>
      </c>
      <c r="L646" s="1">
        <v>-3.0</v>
      </c>
      <c r="M646" s="1">
        <v>0.005666666666666667</v>
      </c>
      <c r="N646" s="1">
        <v>3.39605</v>
      </c>
      <c r="O646" s="1" t="s">
        <v>24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1" t="s">
        <v>55</v>
      </c>
      <c r="B647" s="1" t="s">
        <v>16</v>
      </c>
      <c r="C647" s="1">
        <v>264.0</v>
      </c>
      <c r="D647" s="1">
        <v>0.0</v>
      </c>
      <c r="E647" s="1" t="s">
        <v>146</v>
      </c>
      <c r="F647" s="1" t="s">
        <v>27</v>
      </c>
      <c r="G647" s="1" t="s">
        <v>19</v>
      </c>
      <c r="H647" s="1" t="s">
        <v>9485</v>
      </c>
      <c r="I647" s="1" t="s">
        <v>9486</v>
      </c>
      <c r="J647" s="1" t="s">
        <v>9486</v>
      </c>
      <c r="K647" s="2"/>
      <c r="L647" s="1">
        <v>-8.0</v>
      </c>
      <c r="M647" s="1"/>
      <c r="N647" s="1">
        <v>6.667016666666667</v>
      </c>
      <c r="O647" s="1" t="s">
        <v>7892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1" t="s">
        <v>38</v>
      </c>
      <c r="B648" s="1" t="s">
        <v>16</v>
      </c>
      <c r="C648" s="1">
        <v>249.0</v>
      </c>
      <c r="D648" s="1">
        <v>0.0</v>
      </c>
      <c r="E648" s="2"/>
      <c r="F648" s="1" t="s">
        <v>39</v>
      </c>
      <c r="G648" s="1" t="s">
        <v>35</v>
      </c>
      <c r="H648" s="1" t="s">
        <v>9487</v>
      </c>
      <c r="I648" s="1" t="s">
        <v>9488</v>
      </c>
      <c r="J648" s="1" t="s">
        <v>9488</v>
      </c>
      <c r="K648" s="2"/>
      <c r="L648" s="1">
        <v>1.0</v>
      </c>
      <c r="M648" s="1"/>
      <c r="N648" s="1">
        <v>7.11255</v>
      </c>
      <c r="O648" s="1" t="s">
        <v>43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1" t="s">
        <v>44</v>
      </c>
      <c r="B649" s="1" t="s">
        <v>16</v>
      </c>
      <c r="C649" s="1">
        <v>264.0</v>
      </c>
      <c r="D649" s="1">
        <v>0.0</v>
      </c>
      <c r="E649" s="1" t="s">
        <v>45</v>
      </c>
      <c r="F649" s="1" t="s">
        <v>27</v>
      </c>
      <c r="G649" s="1" t="s">
        <v>19</v>
      </c>
      <c r="H649" s="1" t="s">
        <v>9489</v>
      </c>
      <c r="I649" s="1" t="s">
        <v>9490</v>
      </c>
      <c r="J649" s="1" t="s">
        <v>9490</v>
      </c>
      <c r="K649" s="2"/>
      <c r="L649" s="1">
        <v>-6.0</v>
      </c>
      <c r="M649" s="1"/>
      <c r="N649" s="1">
        <v>8.1802</v>
      </c>
      <c r="O649" s="1" t="s">
        <v>7892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1" t="s">
        <v>15</v>
      </c>
      <c r="B650" s="1" t="s">
        <v>16</v>
      </c>
      <c r="C650" s="1">
        <v>409.0</v>
      </c>
      <c r="D650" s="1">
        <v>0.0</v>
      </c>
      <c r="E650" s="1" t="s">
        <v>8297</v>
      </c>
      <c r="F650" s="1" t="s">
        <v>18</v>
      </c>
      <c r="G650" s="1" t="s">
        <v>19</v>
      </c>
      <c r="H650" s="1" t="s">
        <v>9491</v>
      </c>
      <c r="I650" s="1" t="s">
        <v>9492</v>
      </c>
      <c r="J650" s="1" t="s">
        <v>9493</v>
      </c>
      <c r="K650" s="1" t="s">
        <v>9494</v>
      </c>
      <c r="L650" s="1">
        <v>-3.0</v>
      </c>
      <c r="M650" s="1">
        <v>0.004166666666666667</v>
      </c>
      <c r="N650" s="1">
        <v>13.093716666666667</v>
      </c>
      <c r="O650" s="1" t="s">
        <v>24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1" t="s">
        <v>25</v>
      </c>
      <c r="B651" s="1" t="s">
        <v>867</v>
      </c>
      <c r="C651" s="1">
        <v>528.0</v>
      </c>
      <c r="D651" s="1">
        <v>0.0</v>
      </c>
      <c r="E651" s="2"/>
      <c r="F651" s="1" t="s">
        <v>27</v>
      </c>
      <c r="G651" s="1" t="s">
        <v>19</v>
      </c>
      <c r="H651" s="1" t="s">
        <v>9495</v>
      </c>
      <c r="I651" s="1" t="s">
        <v>9496</v>
      </c>
      <c r="J651" s="1" t="s">
        <v>9496</v>
      </c>
      <c r="K651" s="2"/>
      <c r="L651" s="1">
        <v>-11.0</v>
      </c>
      <c r="M651" s="1"/>
      <c r="N651" s="1">
        <v>8.509816666666667</v>
      </c>
      <c r="O651" s="1" t="s">
        <v>7892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1" t="s">
        <v>44</v>
      </c>
      <c r="B652" s="1" t="s">
        <v>16</v>
      </c>
      <c r="C652" s="1">
        <v>319.0</v>
      </c>
      <c r="D652" s="1">
        <v>0.0</v>
      </c>
      <c r="E652" s="1" t="s">
        <v>45</v>
      </c>
      <c r="F652" s="1" t="s">
        <v>27</v>
      </c>
      <c r="G652" s="1" t="s">
        <v>19</v>
      </c>
      <c r="H652" s="1" t="s">
        <v>9497</v>
      </c>
      <c r="I652" s="1" t="s">
        <v>9498</v>
      </c>
      <c r="J652" s="1" t="s">
        <v>9498</v>
      </c>
      <c r="K652" s="2"/>
      <c r="L652" s="1">
        <v>-6.0</v>
      </c>
      <c r="M652" s="1"/>
      <c r="N652" s="1">
        <v>8.398183333333334</v>
      </c>
      <c r="O652" s="1" t="s">
        <v>7892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1" t="s">
        <v>15</v>
      </c>
      <c r="B653" s="1" t="s">
        <v>16</v>
      </c>
      <c r="C653" s="1">
        <v>722.0</v>
      </c>
      <c r="D653" s="1">
        <v>0.0</v>
      </c>
      <c r="E653" s="1" t="s">
        <v>8297</v>
      </c>
      <c r="F653" s="1" t="s">
        <v>18</v>
      </c>
      <c r="G653" s="1" t="s">
        <v>19</v>
      </c>
      <c r="H653" s="1" t="s">
        <v>9499</v>
      </c>
      <c r="I653" s="1" t="s">
        <v>9500</v>
      </c>
      <c r="J653" s="1" t="s">
        <v>9501</v>
      </c>
      <c r="K653" s="1" t="s">
        <v>9502</v>
      </c>
      <c r="L653" s="1">
        <v>-30.0</v>
      </c>
      <c r="M653" s="1">
        <v>0.018516666666666667</v>
      </c>
      <c r="N653" s="1">
        <v>10.350166666666667</v>
      </c>
      <c r="O653" s="1" t="s">
        <v>24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1" t="s">
        <v>55</v>
      </c>
      <c r="B654" s="1" t="s">
        <v>26</v>
      </c>
      <c r="C654" s="1">
        <v>264.0</v>
      </c>
      <c r="D654" s="1">
        <v>0.0</v>
      </c>
      <c r="E654" s="1" t="s">
        <v>9503</v>
      </c>
      <c r="F654" s="1" t="s">
        <v>27</v>
      </c>
      <c r="G654" s="1" t="s">
        <v>19</v>
      </c>
      <c r="H654" s="1" t="s">
        <v>9504</v>
      </c>
      <c r="I654" s="1" t="s">
        <v>9505</v>
      </c>
      <c r="J654" s="1" t="s">
        <v>9505</v>
      </c>
      <c r="K654" s="2"/>
      <c r="L654" s="1">
        <v>-7.0</v>
      </c>
      <c r="M654" s="1"/>
      <c r="N654" s="1">
        <v>7.449783333333333</v>
      </c>
      <c r="O654" s="1" t="s">
        <v>7892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1" t="s">
        <v>25</v>
      </c>
      <c r="B655" s="1" t="s">
        <v>16</v>
      </c>
      <c r="C655" s="1">
        <v>364.0</v>
      </c>
      <c r="D655" s="1">
        <v>0.0</v>
      </c>
      <c r="E655" s="2"/>
      <c r="F655" s="1" t="s">
        <v>27</v>
      </c>
      <c r="G655" s="1" t="s">
        <v>19</v>
      </c>
      <c r="H655" s="1" t="s">
        <v>9506</v>
      </c>
      <c r="I655" s="1" t="s">
        <v>9507</v>
      </c>
      <c r="J655" s="1" t="s">
        <v>9507</v>
      </c>
      <c r="K655" s="2"/>
      <c r="L655" s="1">
        <v>-6.0</v>
      </c>
      <c r="M655" s="1"/>
      <c r="N655" s="1">
        <v>8.694316666666667</v>
      </c>
      <c r="O655" s="1" t="s">
        <v>7892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1" t="s">
        <v>38</v>
      </c>
      <c r="B656" s="1" t="s">
        <v>16</v>
      </c>
      <c r="C656" s="1">
        <v>20.0</v>
      </c>
      <c r="D656" s="1">
        <v>0.0</v>
      </c>
      <c r="E656" s="2"/>
      <c r="F656" s="1" t="s">
        <v>39</v>
      </c>
      <c r="G656" s="1" t="s">
        <v>35</v>
      </c>
      <c r="H656" s="1" t="s">
        <v>9508</v>
      </c>
      <c r="I656" s="1" t="s">
        <v>9509</v>
      </c>
      <c r="J656" s="1" t="s">
        <v>9509</v>
      </c>
      <c r="K656" s="2"/>
      <c r="L656" s="1">
        <v>-5.0</v>
      </c>
      <c r="M656" s="1"/>
      <c r="N656" s="1">
        <v>0.3123666666666667</v>
      </c>
      <c r="O656" s="1" t="s">
        <v>43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1" t="s">
        <v>44</v>
      </c>
      <c r="B657" s="1" t="s">
        <v>16</v>
      </c>
      <c r="C657" s="1">
        <v>364.0</v>
      </c>
      <c r="D657" s="1">
        <v>0.0</v>
      </c>
      <c r="E657" s="1" t="s">
        <v>45</v>
      </c>
      <c r="F657" s="1" t="s">
        <v>27</v>
      </c>
      <c r="G657" s="1" t="s">
        <v>19</v>
      </c>
      <c r="H657" s="1" t="s">
        <v>9510</v>
      </c>
      <c r="I657" s="1" t="s">
        <v>9511</v>
      </c>
      <c r="J657" s="1" t="s">
        <v>9511</v>
      </c>
      <c r="K657" s="2"/>
      <c r="L657" s="1">
        <v>-7.0</v>
      </c>
      <c r="M657" s="1"/>
      <c r="N657" s="1">
        <v>7.16685</v>
      </c>
      <c r="O657" s="1" t="s">
        <v>7892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1" t="s">
        <v>44</v>
      </c>
      <c r="B658" s="1" t="s">
        <v>16</v>
      </c>
      <c r="C658" s="3">
        <v>368.0</v>
      </c>
      <c r="D658" s="1">
        <v>0.0</v>
      </c>
      <c r="E658" s="1" t="s">
        <v>45</v>
      </c>
      <c r="F658" s="1" t="s">
        <v>27</v>
      </c>
      <c r="G658" s="1" t="s">
        <v>19</v>
      </c>
      <c r="H658" s="1" t="s">
        <v>9512</v>
      </c>
      <c r="I658" s="1" t="s">
        <v>9513</v>
      </c>
      <c r="J658" s="1" t="s">
        <v>9513</v>
      </c>
      <c r="K658" s="2"/>
      <c r="L658" s="1">
        <v>-7.0</v>
      </c>
      <c r="M658" s="1"/>
      <c r="N658" s="1">
        <v>8.004933333333334</v>
      </c>
      <c r="O658" s="1" t="s">
        <v>7892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1" t="s">
        <v>15</v>
      </c>
      <c r="B659" s="1" t="s">
        <v>16</v>
      </c>
      <c r="C659" s="1">
        <v>199.0</v>
      </c>
      <c r="D659" s="1">
        <v>50.0</v>
      </c>
      <c r="E659" s="2"/>
      <c r="F659" s="1" t="s">
        <v>39</v>
      </c>
      <c r="G659" s="1" t="s">
        <v>35</v>
      </c>
      <c r="H659" s="1" t="s">
        <v>9514</v>
      </c>
      <c r="I659" s="1" t="s">
        <v>9515</v>
      </c>
      <c r="J659" s="1" t="s">
        <v>9515</v>
      </c>
      <c r="K659" s="2"/>
      <c r="L659" s="1">
        <v>-11.0</v>
      </c>
      <c r="M659" s="1"/>
      <c r="N659" s="1">
        <v>8.0324</v>
      </c>
      <c r="O659" s="1" t="s">
        <v>24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1" t="s">
        <v>25</v>
      </c>
      <c r="B660" s="1" t="s">
        <v>16</v>
      </c>
      <c r="C660" s="1">
        <v>329.0</v>
      </c>
      <c r="D660" s="1">
        <v>0.0</v>
      </c>
      <c r="E660" s="2"/>
      <c r="F660" s="1" t="s">
        <v>27</v>
      </c>
      <c r="G660" s="1" t="s">
        <v>19</v>
      </c>
      <c r="H660" s="1" t="s">
        <v>9516</v>
      </c>
      <c r="I660" s="1" t="s">
        <v>9517</v>
      </c>
      <c r="J660" s="1" t="s">
        <v>9517</v>
      </c>
      <c r="K660" s="2"/>
      <c r="L660" s="1">
        <v>-5.0</v>
      </c>
      <c r="M660" s="1"/>
      <c r="N660" s="1">
        <v>9.78715</v>
      </c>
      <c r="O660" s="1" t="s">
        <v>7892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1" t="s">
        <v>15</v>
      </c>
      <c r="B661" s="1" t="s">
        <v>16</v>
      </c>
      <c r="C661" s="1">
        <v>299.0</v>
      </c>
      <c r="D661" s="1">
        <v>75.0</v>
      </c>
      <c r="E661" s="2"/>
      <c r="F661" s="1" t="s">
        <v>39</v>
      </c>
      <c r="G661" s="1" t="s">
        <v>35</v>
      </c>
      <c r="H661" s="1" t="s">
        <v>9518</v>
      </c>
      <c r="I661" s="1" t="s">
        <v>9519</v>
      </c>
      <c r="J661" s="1" t="s">
        <v>9519</v>
      </c>
      <c r="K661" s="2"/>
      <c r="L661" s="1">
        <v>-10.0</v>
      </c>
      <c r="M661" s="1"/>
      <c r="N661" s="1">
        <v>8.676066666666667</v>
      </c>
      <c r="O661" s="1" t="s">
        <v>24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1" t="s">
        <v>38</v>
      </c>
      <c r="B662" s="1" t="s">
        <v>16</v>
      </c>
      <c r="C662" s="1">
        <v>587.0</v>
      </c>
      <c r="D662" s="1">
        <v>0.0</v>
      </c>
      <c r="E662" s="1" t="s">
        <v>8297</v>
      </c>
      <c r="F662" s="1" t="s">
        <v>18</v>
      </c>
      <c r="G662" s="1" t="s">
        <v>35</v>
      </c>
      <c r="H662" s="1" t="s">
        <v>9520</v>
      </c>
      <c r="I662" s="1" t="s">
        <v>9521</v>
      </c>
      <c r="J662" s="1" t="s">
        <v>9522</v>
      </c>
      <c r="K662" s="1" t="s">
        <v>9523</v>
      </c>
      <c r="L662" s="1">
        <v>-6.0</v>
      </c>
      <c r="M662" s="1">
        <v>0.010316666666666667</v>
      </c>
      <c r="N662" s="1">
        <v>7.978716666666666</v>
      </c>
      <c r="O662" s="1" t="s">
        <v>43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1" t="s">
        <v>44</v>
      </c>
      <c r="B663" s="1" t="s">
        <v>16</v>
      </c>
      <c r="C663" s="1">
        <v>264.0</v>
      </c>
      <c r="D663" s="1">
        <v>0.0</v>
      </c>
      <c r="E663" s="1" t="s">
        <v>45</v>
      </c>
      <c r="F663" s="1" t="s">
        <v>27</v>
      </c>
      <c r="G663" s="1" t="s">
        <v>19</v>
      </c>
      <c r="H663" s="1" t="s">
        <v>9524</v>
      </c>
      <c r="I663" s="1" t="s">
        <v>9525</v>
      </c>
      <c r="J663" s="1" t="s">
        <v>9525</v>
      </c>
      <c r="K663" s="2"/>
      <c r="L663" s="1">
        <v>-7.0</v>
      </c>
      <c r="M663" s="1"/>
      <c r="N663" s="1">
        <v>7.619466666666667</v>
      </c>
      <c r="O663" s="1" t="s">
        <v>7892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1" t="s">
        <v>25</v>
      </c>
      <c r="B664" s="1" t="s">
        <v>16</v>
      </c>
      <c r="C664" s="1">
        <v>329.0</v>
      </c>
      <c r="D664" s="1">
        <v>0.0</v>
      </c>
      <c r="E664" s="2"/>
      <c r="F664" s="1" t="s">
        <v>27</v>
      </c>
      <c r="G664" s="1" t="s">
        <v>19</v>
      </c>
      <c r="H664" s="1" t="s">
        <v>9526</v>
      </c>
      <c r="I664" s="1" t="s">
        <v>9527</v>
      </c>
      <c r="J664" s="1" t="s">
        <v>9527</v>
      </c>
      <c r="K664" s="2"/>
      <c r="L664" s="1">
        <v>-9.0</v>
      </c>
      <c r="M664" s="1"/>
      <c r="N664" s="1">
        <v>5.367016666666666</v>
      </c>
      <c r="O664" s="1" t="s">
        <v>7892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1" t="s">
        <v>25</v>
      </c>
      <c r="B665" s="1" t="s">
        <v>16</v>
      </c>
      <c r="C665" s="3">
        <v>878.0</v>
      </c>
      <c r="D665" s="1">
        <v>0.0</v>
      </c>
      <c r="E665" s="2"/>
      <c r="F665" s="1" t="s">
        <v>27</v>
      </c>
      <c r="G665" s="1" t="s">
        <v>19</v>
      </c>
      <c r="H665" s="1" t="s">
        <v>9528</v>
      </c>
      <c r="I665" s="1" t="s">
        <v>9529</v>
      </c>
      <c r="J665" s="1" t="s">
        <v>9529</v>
      </c>
      <c r="K665" s="2"/>
      <c r="L665" s="1">
        <v>-9.0</v>
      </c>
      <c r="M665" s="1"/>
      <c r="N665" s="1">
        <v>10.637183333333333</v>
      </c>
      <c r="O665" s="1" t="s">
        <v>7892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1" t="s">
        <v>15</v>
      </c>
      <c r="B666" s="1" t="s">
        <v>16</v>
      </c>
      <c r="C666" s="1">
        <v>354.0</v>
      </c>
      <c r="D666" s="1">
        <v>40.0</v>
      </c>
      <c r="E666" s="1" t="s">
        <v>8297</v>
      </c>
      <c r="F666" s="1" t="s">
        <v>18</v>
      </c>
      <c r="G666" s="1" t="s">
        <v>19</v>
      </c>
      <c r="H666" s="1" t="s">
        <v>9530</v>
      </c>
      <c r="I666" s="1" t="s">
        <v>9531</v>
      </c>
      <c r="J666" s="1" t="s">
        <v>9532</v>
      </c>
      <c r="K666" s="1" t="s">
        <v>9533</v>
      </c>
      <c r="L666" s="1">
        <v>-9.0</v>
      </c>
      <c r="M666" s="1">
        <v>0.0079</v>
      </c>
      <c r="N666" s="1">
        <v>9.4472</v>
      </c>
      <c r="O666" s="1" t="s">
        <v>24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1" t="s">
        <v>55</v>
      </c>
      <c r="B667" s="1" t="s">
        <v>16</v>
      </c>
      <c r="C667" s="1">
        <v>688.0</v>
      </c>
      <c r="D667" s="1">
        <v>0.0</v>
      </c>
      <c r="E667" s="2"/>
      <c r="F667" s="1" t="s">
        <v>39</v>
      </c>
      <c r="G667" s="1" t="s">
        <v>19</v>
      </c>
      <c r="H667" s="1" t="s">
        <v>9534</v>
      </c>
      <c r="I667" s="1" t="s">
        <v>9535</v>
      </c>
      <c r="J667" s="1" t="s">
        <v>9535</v>
      </c>
      <c r="K667" s="2"/>
      <c r="L667" s="1">
        <v>-11.0</v>
      </c>
      <c r="M667" s="1"/>
      <c r="N667" s="1">
        <v>8.69495</v>
      </c>
      <c r="O667" s="1" t="s">
        <v>7892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1" t="s">
        <v>15</v>
      </c>
      <c r="B668" s="1" t="s">
        <v>16</v>
      </c>
      <c r="C668" s="1">
        <v>199.0</v>
      </c>
      <c r="D668" s="1">
        <v>50.0</v>
      </c>
      <c r="E668" s="2"/>
      <c r="F668" s="1" t="s">
        <v>39</v>
      </c>
      <c r="G668" s="1" t="s">
        <v>35</v>
      </c>
      <c r="H668" s="1" t="s">
        <v>9536</v>
      </c>
      <c r="I668" s="1" t="s">
        <v>9537</v>
      </c>
      <c r="J668" s="1" t="s">
        <v>9537</v>
      </c>
      <c r="K668" s="2"/>
      <c r="L668" s="1">
        <v>-9.0</v>
      </c>
      <c r="M668" s="1"/>
      <c r="N668" s="1">
        <v>9.81745</v>
      </c>
      <c r="O668" s="1" t="s">
        <v>24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1" t="s">
        <v>15</v>
      </c>
      <c r="B669" s="1" t="s">
        <v>16</v>
      </c>
      <c r="C669" s="1">
        <v>199.0</v>
      </c>
      <c r="D669" s="1">
        <v>50.0</v>
      </c>
      <c r="E669" s="2"/>
      <c r="F669" s="1" t="s">
        <v>39</v>
      </c>
      <c r="G669" s="1" t="s">
        <v>19</v>
      </c>
      <c r="H669" s="1" t="s">
        <v>9538</v>
      </c>
      <c r="I669" s="1" t="s">
        <v>9539</v>
      </c>
      <c r="J669" s="1" t="s">
        <v>9539</v>
      </c>
      <c r="K669" s="2"/>
      <c r="L669" s="1">
        <v>-8.0</v>
      </c>
      <c r="M669" s="1"/>
      <c r="N669" s="1">
        <v>10.542066666666667</v>
      </c>
      <c r="O669" s="1" t="s">
        <v>24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1" t="s">
        <v>55</v>
      </c>
      <c r="B670" s="3" t="s">
        <v>16</v>
      </c>
      <c r="C670" s="1">
        <v>842.0</v>
      </c>
      <c r="D670" s="1">
        <v>0.0</v>
      </c>
      <c r="E670" s="1" t="s">
        <v>1321</v>
      </c>
      <c r="F670" s="1" t="s">
        <v>27</v>
      </c>
      <c r="G670" s="1" t="s">
        <v>19</v>
      </c>
      <c r="H670" s="1" t="s">
        <v>9540</v>
      </c>
      <c r="I670" s="1" t="s">
        <v>9541</v>
      </c>
      <c r="J670" s="1" t="s">
        <v>9541</v>
      </c>
      <c r="K670" s="2"/>
      <c r="L670" s="1">
        <v>-8.0</v>
      </c>
      <c r="M670" s="1"/>
      <c r="N670" s="1">
        <v>11.031116666666666</v>
      </c>
      <c r="O670" s="1" t="s">
        <v>7892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1" t="s">
        <v>25</v>
      </c>
      <c r="B671" s="1" t="s">
        <v>16</v>
      </c>
      <c r="C671" s="1">
        <v>419.0</v>
      </c>
      <c r="D671" s="1">
        <v>0.0</v>
      </c>
      <c r="E671" s="2"/>
      <c r="F671" s="1" t="s">
        <v>27</v>
      </c>
      <c r="G671" s="1" t="s">
        <v>19</v>
      </c>
      <c r="H671" s="1" t="s">
        <v>9542</v>
      </c>
      <c r="I671" s="1" t="s">
        <v>9543</v>
      </c>
      <c r="J671" s="1" t="s">
        <v>9543</v>
      </c>
      <c r="K671" s="2"/>
      <c r="L671" s="1">
        <v>-7.0</v>
      </c>
      <c r="M671" s="1"/>
      <c r="N671" s="1">
        <v>7.093983333333333</v>
      </c>
      <c r="O671" s="1" t="s">
        <v>7892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1" t="s">
        <v>15</v>
      </c>
      <c r="B672" s="1" t="s">
        <v>16</v>
      </c>
      <c r="C672" s="3">
        <v>189.0</v>
      </c>
      <c r="D672" s="1">
        <v>60.0</v>
      </c>
      <c r="E672" s="2"/>
      <c r="F672" s="1" t="s">
        <v>39</v>
      </c>
      <c r="G672" s="1" t="s">
        <v>19</v>
      </c>
      <c r="H672" s="1" t="s">
        <v>9544</v>
      </c>
      <c r="I672" s="1" t="s">
        <v>9545</v>
      </c>
      <c r="J672" s="1" t="s">
        <v>9545</v>
      </c>
      <c r="K672" s="2"/>
      <c r="L672" s="1">
        <v>-10.0</v>
      </c>
      <c r="M672" s="1"/>
      <c r="N672" s="1">
        <v>9.155716666666667</v>
      </c>
      <c r="O672" s="1" t="s">
        <v>24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1" t="s">
        <v>38</v>
      </c>
      <c r="B673" s="1" t="s">
        <v>16</v>
      </c>
      <c r="C673" s="1">
        <v>344.0</v>
      </c>
      <c r="D673" s="1">
        <v>0.0</v>
      </c>
      <c r="E673" s="2"/>
      <c r="F673" s="1" t="s">
        <v>39</v>
      </c>
      <c r="G673" s="1" t="s">
        <v>35</v>
      </c>
      <c r="H673" s="1" t="s">
        <v>9546</v>
      </c>
      <c r="I673" s="1" t="s">
        <v>9547</v>
      </c>
      <c r="J673" s="1" t="s">
        <v>9547</v>
      </c>
      <c r="K673" s="2"/>
      <c r="L673" s="1">
        <v>-1.0</v>
      </c>
      <c r="M673" s="1"/>
      <c r="N673" s="1">
        <v>4.904966666666667</v>
      </c>
      <c r="O673" s="1" t="s">
        <v>43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1" t="s">
        <v>25</v>
      </c>
      <c r="B674" s="1" t="s">
        <v>16</v>
      </c>
      <c r="C674" s="1">
        <v>528.0</v>
      </c>
      <c r="D674" s="1">
        <v>0.0</v>
      </c>
      <c r="E674" s="2"/>
      <c r="F674" s="1" t="s">
        <v>27</v>
      </c>
      <c r="G674" s="1" t="s">
        <v>19</v>
      </c>
      <c r="H674" s="1" t="s">
        <v>9548</v>
      </c>
      <c r="I674" s="1" t="s">
        <v>9549</v>
      </c>
      <c r="J674" s="1" t="s">
        <v>9549</v>
      </c>
      <c r="K674" s="2"/>
      <c r="L674" s="1">
        <v>-7.0</v>
      </c>
      <c r="M674" s="1"/>
      <c r="N674" s="1">
        <v>12.3719</v>
      </c>
      <c r="O674" s="1" t="s">
        <v>7892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1" t="s">
        <v>44</v>
      </c>
      <c r="B675" s="1" t="s">
        <v>16</v>
      </c>
      <c r="C675" s="1">
        <v>329.0</v>
      </c>
      <c r="D675" s="1">
        <v>0.0</v>
      </c>
      <c r="E675" s="1" t="s">
        <v>45</v>
      </c>
      <c r="F675" s="1" t="s">
        <v>27</v>
      </c>
      <c r="G675" s="1" t="s">
        <v>19</v>
      </c>
      <c r="H675" s="1" t="s">
        <v>9550</v>
      </c>
      <c r="I675" s="1" t="s">
        <v>9551</v>
      </c>
      <c r="J675" s="1" t="s">
        <v>9551</v>
      </c>
      <c r="K675" s="2"/>
      <c r="L675" s="1">
        <v>-9.0</v>
      </c>
      <c r="M675" s="1"/>
      <c r="N675" s="1">
        <v>5.502316666666666</v>
      </c>
      <c r="O675" s="1" t="s">
        <v>7892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1" t="s">
        <v>38</v>
      </c>
      <c r="B676" s="1" t="s">
        <v>16</v>
      </c>
      <c r="C676" s="1">
        <v>119.0</v>
      </c>
      <c r="D676" s="1">
        <v>0.0</v>
      </c>
      <c r="E676" s="2"/>
      <c r="F676" s="1" t="s">
        <v>39</v>
      </c>
      <c r="G676" s="1" t="s">
        <v>35</v>
      </c>
      <c r="H676" s="1" t="s">
        <v>9552</v>
      </c>
      <c r="I676" s="1" t="s">
        <v>9553</v>
      </c>
      <c r="J676" s="1" t="s">
        <v>9553</v>
      </c>
      <c r="K676" s="2"/>
      <c r="L676" s="1">
        <v>-1.0</v>
      </c>
      <c r="M676" s="1"/>
      <c r="N676" s="1">
        <v>4.8918</v>
      </c>
      <c r="O676" s="1" t="s">
        <v>43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1" t="s">
        <v>44</v>
      </c>
      <c r="B677" s="1" t="s">
        <v>16</v>
      </c>
      <c r="C677" s="1">
        <v>346.0</v>
      </c>
      <c r="D677" s="1">
        <v>0.0</v>
      </c>
      <c r="E677" s="1" t="s">
        <v>45</v>
      </c>
      <c r="F677" s="1" t="s">
        <v>27</v>
      </c>
      <c r="G677" s="1" t="s">
        <v>19</v>
      </c>
      <c r="H677" s="1" t="s">
        <v>9554</v>
      </c>
      <c r="I677" s="1" t="s">
        <v>9555</v>
      </c>
      <c r="J677" s="1" t="s">
        <v>9555</v>
      </c>
      <c r="K677" s="2"/>
      <c r="L677" s="1">
        <v>-3.0</v>
      </c>
      <c r="M677" s="1"/>
      <c r="N677" s="1">
        <v>11.232883333333334</v>
      </c>
      <c r="O677" s="1" t="s">
        <v>7892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1" t="s">
        <v>38</v>
      </c>
      <c r="B678" s="1" t="s">
        <v>16</v>
      </c>
      <c r="C678" s="3">
        <v>618.0</v>
      </c>
      <c r="D678" s="1">
        <v>0.0</v>
      </c>
      <c r="E678" s="2"/>
      <c r="F678" s="1" t="s">
        <v>39</v>
      </c>
      <c r="G678" s="1" t="s">
        <v>35</v>
      </c>
      <c r="H678" s="1" t="s">
        <v>9556</v>
      </c>
      <c r="I678" s="1" t="s">
        <v>9557</v>
      </c>
      <c r="J678" s="1" t="s">
        <v>9557</v>
      </c>
      <c r="K678" s="2"/>
      <c r="L678" s="1">
        <v>-3.0</v>
      </c>
      <c r="M678" s="1"/>
      <c r="N678" s="1">
        <v>7.723833333333333</v>
      </c>
      <c r="O678" s="1" t="s">
        <v>43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1" t="s">
        <v>38</v>
      </c>
      <c r="B679" s="1" t="s">
        <v>16</v>
      </c>
      <c r="C679" s="3">
        <v>249.0</v>
      </c>
      <c r="D679" s="1">
        <v>0.0</v>
      </c>
      <c r="E679" s="2"/>
      <c r="F679" s="1" t="s">
        <v>39</v>
      </c>
      <c r="G679" s="1" t="s">
        <v>35</v>
      </c>
      <c r="H679" s="1" t="s">
        <v>9558</v>
      </c>
      <c r="I679" s="1" t="s">
        <v>9559</v>
      </c>
      <c r="J679" s="1" t="s">
        <v>9559</v>
      </c>
      <c r="K679" s="2"/>
      <c r="L679" s="1">
        <v>0.0</v>
      </c>
      <c r="M679" s="1"/>
      <c r="N679" s="1">
        <v>6.800416666666667</v>
      </c>
      <c r="O679" s="1" t="s">
        <v>43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1" t="s">
        <v>55</v>
      </c>
      <c r="B680" s="1" t="s">
        <v>16</v>
      </c>
      <c r="C680" s="1">
        <v>329.0</v>
      </c>
      <c r="D680" s="1">
        <v>0.0</v>
      </c>
      <c r="E680" s="1" t="s">
        <v>6842</v>
      </c>
      <c r="F680" s="1" t="s">
        <v>27</v>
      </c>
      <c r="G680" s="1" t="s">
        <v>19</v>
      </c>
      <c r="H680" s="1" t="s">
        <v>9560</v>
      </c>
      <c r="I680" s="1" t="s">
        <v>9561</v>
      </c>
      <c r="J680" s="1" t="s">
        <v>9561</v>
      </c>
      <c r="K680" s="2"/>
      <c r="L680" s="1">
        <v>0.0</v>
      </c>
      <c r="M680" s="1"/>
      <c r="N680" s="1">
        <v>15.582066666666666</v>
      </c>
      <c r="O680" s="1" t="s">
        <v>7892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1" t="s">
        <v>44</v>
      </c>
      <c r="B681" s="1" t="s">
        <v>16</v>
      </c>
      <c r="C681" s="1">
        <v>384.0</v>
      </c>
      <c r="D681" s="1">
        <v>0.0</v>
      </c>
      <c r="E681" s="1" t="s">
        <v>45</v>
      </c>
      <c r="F681" s="1" t="s">
        <v>27</v>
      </c>
      <c r="G681" s="1" t="s">
        <v>19</v>
      </c>
      <c r="H681" s="1" t="s">
        <v>9562</v>
      </c>
      <c r="I681" s="1" t="s">
        <v>9563</v>
      </c>
      <c r="J681" s="1" t="s">
        <v>9563</v>
      </c>
      <c r="K681" s="2"/>
      <c r="L681" s="1">
        <v>-7.0</v>
      </c>
      <c r="M681" s="1"/>
      <c r="N681" s="1">
        <v>7.043416666666666</v>
      </c>
      <c r="O681" s="1" t="s">
        <v>7892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1" t="s">
        <v>25</v>
      </c>
      <c r="B682" s="1" t="s">
        <v>16</v>
      </c>
      <c r="C682" s="1">
        <v>744.0</v>
      </c>
      <c r="D682" s="1">
        <v>0.0</v>
      </c>
      <c r="E682" s="2"/>
      <c r="F682" s="1" t="s">
        <v>27</v>
      </c>
      <c r="G682" s="1" t="s">
        <v>19</v>
      </c>
      <c r="H682" s="1" t="s">
        <v>9564</v>
      </c>
      <c r="I682" s="1" t="s">
        <v>9565</v>
      </c>
      <c r="J682" s="1" t="s">
        <v>9565</v>
      </c>
      <c r="K682" s="2"/>
      <c r="L682" s="1">
        <v>-8.0</v>
      </c>
      <c r="M682" s="1"/>
      <c r="N682" s="1">
        <v>11.497666666666667</v>
      </c>
      <c r="O682" s="1" t="s">
        <v>7892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1" t="s">
        <v>15</v>
      </c>
      <c r="B683" s="1" t="s">
        <v>16</v>
      </c>
      <c r="C683" s="1">
        <v>344.0</v>
      </c>
      <c r="D683" s="1">
        <v>0.0</v>
      </c>
      <c r="E683" s="1" t="s">
        <v>8297</v>
      </c>
      <c r="F683" s="1" t="s">
        <v>18</v>
      </c>
      <c r="G683" s="1" t="s">
        <v>19</v>
      </c>
      <c r="H683" s="1" t="s">
        <v>9566</v>
      </c>
      <c r="I683" s="1" t="s">
        <v>9567</v>
      </c>
      <c r="J683" s="1" t="s">
        <v>9568</v>
      </c>
      <c r="K683" s="1" t="s">
        <v>9569</v>
      </c>
      <c r="L683" s="1">
        <v>3.0</v>
      </c>
      <c r="M683" s="1">
        <v>0.005916666666666666</v>
      </c>
      <c r="N683" s="1">
        <v>24.286466666666666</v>
      </c>
      <c r="O683" s="1" t="s">
        <v>24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1" t="s">
        <v>15</v>
      </c>
      <c r="B684" s="1" t="s">
        <v>16</v>
      </c>
      <c r="C684" s="3">
        <v>353.0</v>
      </c>
      <c r="D684" s="1">
        <v>50.0</v>
      </c>
      <c r="E684" s="2"/>
      <c r="F684" s="1" t="s">
        <v>39</v>
      </c>
      <c r="G684" s="1" t="s">
        <v>52</v>
      </c>
      <c r="H684" s="1" t="s">
        <v>9570</v>
      </c>
      <c r="I684" s="1" t="s">
        <v>9571</v>
      </c>
      <c r="J684" s="1" t="s">
        <v>9571</v>
      </c>
      <c r="K684" s="2"/>
      <c r="L684" s="1">
        <v>-5.0</v>
      </c>
      <c r="M684" s="1"/>
      <c r="N684" s="1">
        <v>13.5529</v>
      </c>
      <c r="O684" s="1" t="s">
        <v>24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1" t="s">
        <v>15</v>
      </c>
      <c r="B685" s="1" t="s">
        <v>16</v>
      </c>
      <c r="C685" s="1">
        <v>423.0</v>
      </c>
      <c r="D685" s="1">
        <v>0.0</v>
      </c>
      <c r="E685" s="1" t="s">
        <v>8297</v>
      </c>
      <c r="F685" s="1" t="s">
        <v>18</v>
      </c>
      <c r="G685" s="1" t="s">
        <v>19</v>
      </c>
      <c r="H685" s="1" t="s">
        <v>9572</v>
      </c>
      <c r="I685" s="1" t="s">
        <v>9573</v>
      </c>
      <c r="J685" s="1" t="s">
        <v>9574</v>
      </c>
      <c r="K685" s="1" t="s">
        <v>9575</v>
      </c>
      <c r="L685" s="1">
        <v>-17.0</v>
      </c>
      <c r="M685" s="1">
        <v>0.0045</v>
      </c>
      <c r="N685" s="1">
        <v>14.689416666666666</v>
      </c>
      <c r="O685" s="1" t="s">
        <v>24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1" t="s">
        <v>38</v>
      </c>
      <c r="B686" s="1" t="s">
        <v>16</v>
      </c>
      <c r="C686" s="1">
        <v>20.0</v>
      </c>
      <c r="D686" s="1">
        <v>30.0</v>
      </c>
      <c r="E686" s="2"/>
      <c r="F686" s="1" t="s">
        <v>39</v>
      </c>
      <c r="G686" s="1" t="s">
        <v>35</v>
      </c>
      <c r="H686" s="1" t="s">
        <v>9576</v>
      </c>
      <c r="I686" s="1" t="s">
        <v>9577</v>
      </c>
      <c r="J686" s="1" t="s">
        <v>9577</v>
      </c>
      <c r="K686" s="2"/>
      <c r="L686" s="1">
        <v>17.0</v>
      </c>
      <c r="M686" s="1"/>
      <c r="N686" s="1">
        <v>23.434233333333335</v>
      </c>
      <c r="O686" s="1" t="s">
        <v>43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1" t="s">
        <v>15</v>
      </c>
      <c r="B687" s="1" t="s">
        <v>16</v>
      </c>
      <c r="C687" s="1">
        <v>199.0</v>
      </c>
      <c r="D687" s="1">
        <v>50.0</v>
      </c>
      <c r="E687" s="2"/>
      <c r="F687" s="1" t="s">
        <v>39</v>
      </c>
      <c r="G687" s="1" t="s">
        <v>52</v>
      </c>
      <c r="H687" s="1" t="s">
        <v>9578</v>
      </c>
      <c r="I687" s="1" t="s">
        <v>9579</v>
      </c>
      <c r="J687" s="1" t="s">
        <v>9579</v>
      </c>
      <c r="K687" s="2"/>
      <c r="L687" s="1">
        <v>-12.0</v>
      </c>
      <c r="M687" s="1"/>
      <c r="N687" s="1">
        <v>6.951233333333334</v>
      </c>
      <c r="O687" s="1" t="s">
        <v>24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1" t="s">
        <v>25</v>
      </c>
      <c r="B688" s="1" t="s">
        <v>26</v>
      </c>
      <c r="C688" s="1">
        <v>857.0</v>
      </c>
      <c r="D688" s="1">
        <v>0.0</v>
      </c>
      <c r="E688" s="2"/>
      <c r="F688" s="1" t="s">
        <v>27</v>
      </c>
      <c r="G688" s="1" t="s">
        <v>19</v>
      </c>
      <c r="H688" s="1" t="s">
        <v>9580</v>
      </c>
      <c r="I688" s="1" t="s">
        <v>9581</v>
      </c>
      <c r="J688" s="1" t="s">
        <v>9581</v>
      </c>
      <c r="K688" s="2"/>
      <c r="L688" s="1">
        <v>-6.0</v>
      </c>
      <c r="M688" s="1"/>
      <c r="N688" s="1">
        <v>13.608066666666666</v>
      </c>
      <c r="O688" s="1" t="s">
        <v>7892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1" t="s">
        <v>25</v>
      </c>
      <c r="B689" s="1" t="s">
        <v>26</v>
      </c>
      <c r="C689" s="1">
        <v>364.0</v>
      </c>
      <c r="D689" s="1">
        <v>0.0</v>
      </c>
      <c r="E689" s="2"/>
      <c r="F689" s="1" t="s">
        <v>27</v>
      </c>
      <c r="G689" s="1" t="s">
        <v>19</v>
      </c>
      <c r="H689" s="1" t="s">
        <v>9582</v>
      </c>
      <c r="I689" s="1" t="s">
        <v>9583</v>
      </c>
      <c r="J689" s="1" t="s">
        <v>9583</v>
      </c>
      <c r="K689" s="2"/>
      <c r="L689" s="1">
        <v>-7.0</v>
      </c>
      <c r="M689" s="1"/>
      <c r="N689" s="1">
        <v>7.120016666666666</v>
      </c>
      <c r="O689" s="1" t="s">
        <v>7892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1" t="s">
        <v>44</v>
      </c>
      <c r="B690" s="1" t="s">
        <v>16</v>
      </c>
      <c r="C690" s="1">
        <v>484.0</v>
      </c>
      <c r="D690" s="1">
        <v>0.0</v>
      </c>
      <c r="E690" s="1" t="s">
        <v>45</v>
      </c>
      <c r="F690" s="1" t="s">
        <v>27</v>
      </c>
      <c r="G690" s="1" t="s">
        <v>19</v>
      </c>
      <c r="H690" s="1" t="s">
        <v>9584</v>
      </c>
      <c r="I690" s="1" t="s">
        <v>9585</v>
      </c>
      <c r="J690" s="1" t="s">
        <v>9585</v>
      </c>
      <c r="K690" s="2"/>
      <c r="L690" s="1">
        <v>-7.0</v>
      </c>
      <c r="M690" s="1"/>
      <c r="N690" s="1">
        <v>7.8120666666666665</v>
      </c>
      <c r="O690" s="1" t="s">
        <v>7892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1" t="s">
        <v>15</v>
      </c>
      <c r="B691" s="1" t="s">
        <v>16</v>
      </c>
      <c r="C691" s="1">
        <v>199.0</v>
      </c>
      <c r="D691" s="1">
        <v>50.0</v>
      </c>
      <c r="E691" s="2"/>
      <c r="F691" s="1" t="s">
        <v>39</v>
      </c>
      <c r="G691" s="1" t="s">
        <v>52</v>
      </c>
      <c r="H691" s="1" t="s">
        <v>9586</v>
      </c>
      <c r="I691" s="1" t="s">
        <v>9587</v>
      </c>
      <c r="J691" s="1" t="s">
        <v>9587</v>
      </c>
      <c r="K691" s="2"/>
      <c r="L691" s="1">
        <v>-12.0</v>
      </c>
      <c r="M691" s="1"/>
      <c r="N691" s="1">
        <v>6.856616666666667</v>
      </c>
      <c r="O691" s="1" t="s">
        <v>24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1" t="s">
        <v>15</v>
      </c>
      <c r="B692" s="1" t="s">
        <v>16</v>
      </c>
      <c r="C692" s="1">
        <v>339.0</v>
      </c>
      <c r="D692" s="1">
        <v>0.0</v>
      </c>
      <c r="E692" s="1" t="s">
        <v>8792</v>
      </c>
      <c r="F692" s="1" t="s">
        <v>18</v>
      </c>
      <c r="G692" s="1" t="s">
        <v>19</v>
      </c>
      <c r="H692" s="1" t="s">
        <v>9588</v>
      </c>
      <c r="I692" s="1" t="s">
        <v>9589</v>
      </c>
      <c r="J692" s="1" t="s">
        <v>9590</v>
      </c>
      <c r="K692" s="1" t="s">
        <v>9591</v>
      </c>
      <c r="L692" s="1">
        <v>-6.0</v>
      </c>
      <c r="M692" s="1">
        <v>0.005833333333333334</v>
      </c>
      <c r="N692" s="1">
        <v>13.150983333333333</v>
      </c>
      <c r="O692" s="1" t="s">
        <v>24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1" t="s">
        <v>44</v>
      </c>
      <c r="B693" s="1" t="s">
        <v>16</v>
      </c>
      <c r="C693" s="1">
        <v>264.0</v>
      </c>
      <c r="D693" s="1">
        <v>0.0</v>
      </c>
      <c r="E693" s="1" t="s">
        <v>45</v>
      </c>
      <c r="F693" s="1" t="s">
        <v>27</v>
      </c>
      <c r="G693" s="1" t="s">
        <v>19</v>
      </c>
      <c r="H693" s="1" t="s">
        <v>9592</v>
      </c>
      <c r="I693" s="1" t="s">
        <v>9593</v>
      </c>
      <c r="J693" s="1" t="s">
        <v>9593</v>
      </c>
      <c r="K693" s="2"/>
      <c r="L693" s="1">
        <v>-10.0</v>
      </c>
      <c r="M693" s="1"/>
      <c r="N693" s="1">
        <v>20.9119</v>
      </c>
      <c r="O693" s="1" t="s">
        <v>7892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1" t="s">
        <v>38</v>
      </c>
      <c r="B694" s="1" t="s">
        <v>16</v>
      </c>
      <c r="C694" s="1">
        <v>249.0</v>
      </c>
      <c r="D694" s="1">
        <v>0.0</v>
      </c>
      <c r="E694" s="2"/>
      <c r="F694" s="1" t="s">
        <v>39</v>
      </c>
      <c r="G694" s="1" t="s">
        <v>35</v>
      </c>
      <c r="H694" s="1" t="s">
        <v>9594</v>
      </c>
      <c r="I694" s="1" t="s">
        <v>9595</v>
      </c>
      <c r="J694" s="1" t="s">
        <v>9595</v>
      </c>
      <c r="K694" s="2"/>
      <c r="L694" s="1">
        <v>0.0</v>
      </c>
      <c r="M694" s="1"/>
      <c r="N694" s="1">
        <v>5.678483333333333</v>
      </c>
      <c r="O694" s="1" t="s">
        <v>43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1" t="s">
        <v>15</v>
      </c>
      <c r="B695" s="1" t="s">
        <v>16</v>
      </c>
      <c r="C695" s="1">
        <v>199.0</v>
      </c>
      <c r="D695" s="1">
        <v>50.0</v>
      </c>
      <c r="E695" s="2"/>
      <c r="F695" s="1" t="s">
        <v>39</v>
      </c>
      <c r="G695" s="1" t="s">
        <v>35</v>
      </c>
      <c r="H695" s="1" t="s">
        <v>9596</v>
      </c>
      <c r="I695" s="1" t="s">
        <v>9597</v>
      </c>
      <c r="J695" s="1" t="s">
        <v>9597</v>
      </c>
      <c r="K695" s="2"/>
      <c r="L695" s="1">
        <v>-11.0</v>
      </c>
      <c r="M695" s="1"/>
      <c r="N695" s="1">
        <v>8.300033333333333</v>
      </c>
      <c r="O695" s="1" t="s">
        <v>24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1" t="s">
        <v>15</v>
      </c>
      <c r="B696" s="3" t="s">
        <v>16</v>
      </c>
      <c r="C696" s="1">
        <v>190.0</v>
      </c>
      <c r="D696" s="1">
        <v>59.0</v>
      </c>
      <c r="E696" s="2"/>
      <c r="F696" s="1" t="s">
        <v>39</v>
      </c>
      <c r="G696" s="1" t="s">
        <v>19</v>
      </c>
      <c r="H696" s="1" t="s">
        <v>9598</v>
      </c>
      <c r="I696" s="1" t="s">
        <v>9599</v>
      </c>
      <c r="J696" s="1" t="s">
        <v>9599</v>
      </c>
      <c r="K696" s="2"/>
      <c r="L696" s="1">
        <v>-4.0</v>
      </c>
      <c r="M696" s="1"/>
      <c r="N696" s="1">
        <v>14.304466666666666</v>
      </c>
      <c r="O696" s="1" t="s">
        <v>24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1" t="s">
        <v>38</v>
      </c>
      <c r="B697" s="1" t="s">
        <v>16</v>
      </c>
      <c r="C697" s="1">
        <v>996.0</v>
      </c>
      <c r="D697" s="1">
        <v>0.0</v>
      </c>
      <c r="E697" s="1" t="s">
        <v>8792</v>
      </c>
      <c r="F697" s="1" t="s">
        <v>18</v>
      </c>
      <c r="G697" s="1" t="s">
        <v>35</v>
      </c>
      <c r="H697" s="1" t="s">
        <v>9600</v>
      </c>
      <c r="I697" s="1" t="s">
        <v>9601</v>
      </c>
      <c r="J697" s="1" t="s">
        <v>9602</v>
      </c>
      <c r="K697" s="1" t="s">
        <v>9603</v>
      </c>
      <c r="L697" s="1">
        <v>6.0</v>
      </c>
      <c r="M697" s="1">
        <v>0.0049833333333333335</v>
      </c>
      <c r="N697" s="1">
        <v>13.3417</v>
      </c>
      <c r="O697" s="1" t="s">
        <v>43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1" t="s">
        <v>55</v>
      </c>
      <c r="B698" s="1" t="s">
        <v>26</v>
      </c>
      <c r="C698" s="1">
        <v>434.0</v>
      </c>
      <c r="D698" s="1">
        <v>0.0</v>
      </c>
      <c r="E698" s="1" t="s">
        <v>9604</v>
      </c>
      <c r="F698" s="1" t="s">
        <v>27</v>
      </c>
      <c r="G698" s="1" t="s">
        <v>19</v>
      </c>
      <c r="H698" s="1" t="s">
        <v>9605</v>
      </c>
      <c r="I698" s="1" t="s">
        <v>9606</v>
      </c>
      <c r="J698" s="1" t="s">
        <v>9606</v>
      </c>
      <c r="K698" s="2"/>
      <c r="L698" s="1">
        <v>0.0</v>
      </c>
      <c r="M698" s="1"/>
      <c r="N698" s="1">
        <v>14.20595</v>
      </c>
      <c r="O698" s="1" t="s">
        <v>7892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1" t="s">
        <v>44</v>
      </c>
      <c r="B699" s="1" t="s">
        <v>16</v>
      </c>
      <c r="C699" s="1">
        <v>329.0</v>
      </c>
      <c r="D699" s="1">
        <v>0.0</v>
      </c>
      <c r="E699" s="1" t="s">
        <v>45</v>
      </c>
      <c r="F699" s="1" t="s">
        <v>27</v>
      </c>
      <c r="G699" s="1" t="s">
        <v>19</v>
      </c>
      <c r="H699" s="1" t="s">
        <v>9607</v>
      </c>
      <c r="I699" s="1" t="s">
        <v>9608</v>
      </c>
      <c r="J699" s="1" t="s">
        <v>9608</v>
      </c>
      <c r="K699" s="2"/>
      <c r="L699" s="1">
        <v>-6.0</v>
      </c>
      <c r="M699" s="1"/>
      <c r="N699" s="1">
        <v>8.483</v>
      </c>
      <c r="O699" s="1" t="s">
        <v>7892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1" t="s">
        <v>44</v>
      </c>
      <c r="B700" s="1" t="s">
        <v>16</v>
      </c>
      <c r="C700" s="1">
        <v>364.0</v>
      </c>
      <c r="D700" s="1">
        <v>0.0</v>
      </c>
      <c r="E700" s="1" t="s">
        <v>45</v>
      </c>
      <c r="F700" s="1" t="s">
        <v>27</v>
      </c>
      <c r="G700" s="1" t="s">
        <v>19</v>
      </c>
      <c r="H700" s="1" t="s">
        <v>9609</v>
      </c>
      <c r="I700" s="1" t="s">
        <v>9610</v>
      </c>
      <c r="J700" s="1" t="s">
        <v>9610</v>
      </c>
      <c r="K700" s="2"/>
      <c r="L700" s="1">
        <v>-7.0</v>
      </c>
      <c r="M700" s="1"/>
      <c r="N700" s="1">
        <v>7.570583333333333</v>
      </c>
      <c r="O700" s="1" t="s">
        <v>7892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1" t="s">
        <v>44</v>
      </c>
      <c r="B701" s="1" t="s">
        <v>16</v>
      </c>
      <c r="C701" s="1">
        <v>384.0</v>
      </c>
      <c r="D701" s="1">
        <v>0.0</v>
      </c>
      <c r="E701" s="1" t="s">
        <v>45</v>
      </c>
      <c r="F701" s="1" t="s">
        <v>27</v>
      </c>
      <c r="G701" s="1" t="s">
        <v>19</v>
      </c>
      <c r="H701" s="1" t="s">
        <v>9611</v>
      </c>
      <c r="I701" s="1" t="s">
        <v>9612</v>
      </c>
      <c r="J701" s="1" t="s">
        <v>9612</v>
      </c>
      <c r="K701" s="2"/>
      <c r="L701" s="1">
        <v>-2.0</v>
      </c>
      <c r="M701" s="1"/>
      <c r="N701" s="1">
        <v>12.53885</v>
      </c>
      <c r="O701" s="1" t="s">
        <v>7892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1" t="s">
        <v>15</v>
      </c>
      <c r="B702" s="1" t="s">
        <v>16</v>
      </c>
      <c r="C702" s="1">
        <v>597.0</v>
      </c>
      <c r="D702" s="1">
        <v>0.0</v>
      </c>
      <c r="E702" s="1" t="s">
        <v>8792</v>
      </c>
      <c r="F702" s="1" t="s">
        <v>18</v>
      </c>
      <c r="G702" s="1" t="s">
        <v>35</v>
      </c>
      <c r="H702" s="1" t="s">
        <v>9613</v>
      </c>
      <c r="I702" s="1" t="s">
        <v>9614</v>
      </c>
      <c r="J702" s="1" t="s">
        <v>9615</v>
      </c>
      <c r="K702" s="1" t="s">
        <v>9616</v>
      </c>
      <c r="L702" s="1">
        <v>-1.0</v>
      </c>
      <c r="M702" s="1">
        <v>0.013983333333333334</v>
      </c>
      <c r="N702" s="1">
        <v>17.374933333333335</v>
      </c>
      <c r="O702" s="1" t="s">
        <v>24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1" t="s">
        <v>15</v>
      </c>
      <c r="B703" s="1" t="s">
        <v>16</v>
      </c>
      <c r="C703" s="1">
        <v>299.0</v>
      </c>
      <c r="D703" s="1">
        <v>75.0</v>
      </c>
      <c r="E703" s="2"/>
      <c r="F703" s="1" t="s">
        <v>39</v>
      </c>
      <c r="G703" s="1" t="s">
        <v>52</v>
      </c>
      <c r="H703" s="1" t="s">
        <v>9617</v>
      </c>
      <c r="I703" s="1" t="s">
        <v>9618</v>
      </c>
      <c r="J703" s="1" t="s">
        <v>9618</v>
      </c>
      <c r="K703" s="2"/>
      <c r="L703" s="1">
        <v>0.0</v>
      </c>
      <c r="M703" s="1"/>
      <c r="N703" s="1">
        <v>20.499683333333333</v>
      </c>
      <c r="O703" s="1" t="s">
        <v>24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1" t="s">
        <v>25</v>
      </c>
      <c r="B704" s="1" t="s">
        <v>26</v>
      </c>
      <c r="C704" s="3">
        <v>309.0</v>
      </c>
      <c r="D704" s="1">
        <v>0.0</v>
      </c>
      <c r="E704" s="2"/>
      <c r="F704" s="1" t="s">
        <v>27</v>
      </c>
      <c r="G704" s="1" t="s">
        <v>19</v>
      </c>
      <c r="H704" s="1" t="s">
        <v>9619</v>
      </c>
      <c r="I704" s="1" t="s">
        <v>9620</v>
      </c>
      <c r="J704" s="1" t="s">
        <v>9620</v>
      </c>
      <c r="K704" s="2"/>
      <c r="L704" s="1">
        <v>-4.0</v>
      </c>
      <c r="M704" s="1"/>
      <c r="N704" s="1">
        <v>10.8569</v>
      </c>
      <c r="O704" s="1" t="s">
        <v>7892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1" t="s">
        <v>55</v>
      </c>
      <c r="B705" s="1" t="s">
        <v>26</v>
      </c>
      <c r="C705" s="3">
        <v>274.0</v>
      </c>
      <c r="D705" s="1">
        <v>0.0</v>
      </c>
      <c r="E705" s="1" t="s">
        <v>5115</v>
      </c>
      <c r="F705" s="1" t="s">
        <v>27</v>
      </c>
      <c r="G705" s="1" t="s">
        <v>19</v>
      </c>
      <c r="H705" s="1" t="s">
        <v>9621</v>
      </c>
      <c r="I705" s="1" t="s">
        <v>9622</v>
      </c>
      <c r="J705" s="1" t="s">
        <v>9622</v>
      </c>
      <c r="K705" s="2"/>
      <c r="L705" s="1">
        <v>-6.0</v>
      </c>
      <c r="M705" s="1"/>
      <c r="N705" s="1">
        <v>8.858166666666667</v>
      </c>
      <c r="O705" s="1" t="s">
        <v>7892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1" t="s">
        <v>55</v>
      </c>
      <c r="B706" s="1" t="s">
        <v>26</v>
      </c>
      <c r="C706" s="3">
        <v>264.0</v>
      </c>
      <c r="D706" s="1">
        <v>0.0</v>
      </c>
      <c r="E706" s="1" t="s">
        <v>7214</v>
      </c>
      <c r="F706" s="1" t="s">
        <v>27</v>
      </c>
      <c r="G706" s="1" t="s">
        <v>19</v>
      </c>
      <c r="H706" s="1" t="s">
        <v>9623</v>
      </c>
      <c r="I706" s="1" t="s">
        <v>9624</v>
      </c>
      <c r="J706" s="1" t="s">
        <v>9624</v>
      </c>
      <c r="K706" s="2"/>
      <c r="L706" s="1">
        <v>-5.0</v>
      </c>
      <c r="M706" s="1"/>
      <c r="N706" s="1">
        <v>9.614616666666667</v>
      </c>
      <c r="O706" s="1" t="s">
        <v>7892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1" t="s">
        <v>25</v>
      </c>
      <c r="B707" s="1" t="s">
        <v>26</v>
      </c>
      <c r="C707" s="1">
        <v>1056.0</v>
      </c>
      <c r="D707" s="1">
        <v>0.0</v>
      </c>
      <c r="E707" s="2"/>
      <c r="F707" s="1" t="s">
        <v>27</v>
      </c>
      <c r="G707" s="1" t="s">
        <v>19</v>
      </c>
      <c r="H707" s="1" t="s">
        <v>9625</v>
      </c>
      <c r="I707" s="1" t="s">
        <v>9626</v>
      </c>
      <c r="J707" s="1" t="s">
        <v>9626</v>
      </c>
      <c r="K707" s="2"/>
      <c r="L707" s="1">
        <v>0.0</v>
      </c>
      <c r="M707" s="1"/>
      <c r="N707" s="1">
        <v>19.78555</v>
      </c>
      <c r="O707" s="1" t="s">
        <v>7892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1" t="s">
        <v>38</v>
      </c>
      <c r="B708" s="1" t="s">
        <v>16</v>
      </c>
      <c r="C708" s="1">
        <v>238.0</v>
      </c>
      <c r="D708" s="1">
        <v>0.0</v>
      </c>
      <c r="E708" s="2"/>
      <c r="F708" s="1" t="s">
        <v>39</v>
      </c>
      <c r="G708" s="1" t="s">
        <v>35</v>
      </c>
      <c r="H708" s="1" t="s">
        <v>9627</v>
      </c>
      <c r="I708" s="1" t="s">
        <v>9628</v>
      </c>
      <c r="J708" s="1" t="s">
        <v>9628</v>
      </c>
      <c r="K708" s="2"/>
      <c r="L708" s="1">
        <v>-1.0</v>
      </c>
      <c r="M708" s="1"/>
      <c r="N708" s="1">
        <v>4.025533333333334</v>
      </c>
      <c r="O708" s="1" t="s">
        <v>43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1" t="s">
        <v>25</v>
      </c>
      <c r="B709" s="1" t="s">
        <v>26</v>
      </c>
      <c r="C709" s="1">
        <v>369.0</v>
      </c>
      <c r="D709" s="1">
        <v>0.0</v>
      </c>
      <c r="E709" s="2"/>
      <c r="F709" s="1" t="s">
        <v>27</v>
      </c>
      <c r="G709" s="1" t="s">
        <v>19</v>
      </c>
      <c r="H709" s="1" t="s">
        <v>9629</v>
      </c>
      <c r="I709" s="1" t="s">
        <v>9630</v>
      </c>
      <c r="J709" s="1" t="s">
        <v>9630</v>
      </c>
      <c r="K709" s="2"/>
      <c r="L709" s="1">
        <v>3.0</v>
      </c>
      <c r="M709" s="1"/>
      <c r="N709" s="1">
        <v>18.88525</v>
      </c>
      <c r="O709" s="1" t="s">
        <v>7892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1" t="s">
        <v>38</v>
      </c>
      <c r="B710" s="1" t="s">
        <v>16</v>
      </c>
      <c r="C710" s="3">
        <v>119.0</v>
      </c>
      <c r="D710" s="1">
        <v>0.0</v>
      </c>
      <c r="E710" s="2"/>
      <c r="F710" s="1" t="s">
        <v>39</v>
      </c>
      <c r="G710" s="1" t="s">
        <v>35</v>
      </c>
      <c r="H710" s="1" t="s">
        <v>9631</v>
      </c>
      <c r="I710" s="1" t="s">
        <v>9632</v>
      </c>
      <c r="J710" s="1" t="s">
        <v>9632</v>
      </c>
      <c r="K710" s="2"/>
      <c r="L710" s="1">
        <v>0.0</v>
      </c>
      <c r="M710" s="1"/>
      <c r="N710" s="1">
        <v>5.493516666666666</v>
      </c>
      <c r="O710" s="1" t="s">
        <v>43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1" t="s">
        <v>15</v>
      </c>
      <c r="B711" s="1" t="s">
        <v>16</v>
      </c>
      <c r="C711" s="1">
        <v>209.0</v>
      </c>
      <c r="D711" s="1">
        <v>50.0</v>
      </c>
      <c r="E711" s="2"/>
      <c r="F711" s="1" t="s">
        <v>39</v>
      </c>
      <c r="G711" s="1" t="s">
        <v>19</v>
      </c>
      <c r="H711" s="1" t="s">
        <v>9633</v>
      </c>
      <c r="I711" s="1" t="s">
        <v>9634</v>
      </c>
      <c r="J711" s="1" t="s">
        <v>9634</v>
      </c>
      <c r="K711" s="2"/>
      <c r="L711" s="1">
        <v>-4.0</v>
      </c>
      <c r="M711" s="1"/>
      <c r="N711" s="1">
        <v>21.998166666666666</v>
      </c>
      <c r="O711" s="1" t="s">
        <v>24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1" t="s">
        <v>15</v>
      </c>
      <c r="B712" s="1" t="s">
        <v>867</v>
      </c>
      <c r="C712" s="1">
        <v>199.0</v>
      </c>
      <c r="D712" s="1">
        <v>50.0</v>
      </c>
      <c r="E712" s="2"/>
      <c r="F712" s="1" t="s">
        <v>39</v>
      </c>
      <c r="G712" s="1" t="s">
        <v>35</v>
      </c>
      <c r="H712" s="1" t="s">
        <v>9635</v>
      </c>
      <c r="I712" s="2"/>
      <c r="J712" s="2"/>
      <c r="K712" s="2"/>
      <c r="L712" s="1">
        <v>0.0</v>
      </c>
      <c r="M712" s="1"/>
      <c r="N712" s="2"/>
      <c r="O712" s="1" t="s">
        <v>24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1" t="s">
        <v>55</v>
      </c>
      <c r="B713" s="1" t="s">
        <v>26</v>
      </c>
      <c r="C713" s="1">
        <v>488.0</v>
      </c>
      <c r="D713" s="1">
        <v>0.0</v>
      </c>
      <c r="E713" s="1" t="s">
        <v>9636</v>
      </c>
      <c r="F713" s="1" t="s">
        <v>27</v>
      </c>
      <c r="G713" s="1" t="s">
        <v>19</v>
      </c>
      <c r="H713" s="1" t="s">
        <v>9637</v>
      </c>
      <c r="I713" s="1" t="s">
        <v>9638</v>
      </c>
      <c r="J713" s="1" t="s">
        <v>9638</v>
      </c>
      <c r="K713" s="2"/>
      <c r="L713" s="1">
        <v>-8.0</v>
      </c>
      <c r="M713" s="1"/>
      <c r="N713" s="1">
        <v>6.160783333333334</v>
      </c>
      <c r="O713" s="1" t="s">
        <v>7892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1" t="s">
        <v>55</v>
      </c>
      <c r="B714" s="1" t="s">
        <v>26</v>
      </c>
      <c r="C714" s="1">
        <v>264.0</v>
      </c>
      <c r="D714" s="1">
        <v>0.0</v>
      </c>
      <c r="E714" s="1" t="s">
        <v>9636</v>
      </c>
      <c r="F714" s="1" t="s">
        <v>27</v>
      </c>
      <c r="G714" s="1" t="s">
        <v>19</v>
      </c>
      <c r="H714" s="1" t="s">
        <v>9639</v>
      </c>
      <c r="I714" s="1" t="s">
        <v>9640</v>
      </c>
      <c r="J714" s="1" t="s">
        <v>9640</v>
      </c>
      <c r="K714" s="2"/>
      <c r="L714" s="1">
        <v>-9.0</v>
      </c>
      <c r="M714" s="1"/>
      <c r="N714" s="1">
        <v>5.795483333333333</v>
      </c>
      <c r="O714" s="1" t="s">
        <v>7892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1" t="s">
        <v>15</v>
      </c>
      <c r="B715" s="1" t="s">
        <v>16</v>
      </c>
      <c r="C715" s="1">
        <v>234.0</v>
      </c>
      <c r="D715" s="1">
        <v>72.0</v>
      </c>
      <c r="E715" s="2"/>
      <c r="F715" s="1" t="s">
        <v>39</v>
      </c>
      <c r="G715" s="1" t="s">
        <v>19</v>
      </c>
      <c r="H715" s="1" t="s">
        <v>9641</v>
      </c>
      <c r="I715" s="1" t="s">
        <v>9642</v>
      </c>
      <c r="J715" s="1" t="s">
        <v>2302</v>
      </c>
      <c r="K715" s="2"/>
      <c r="L715" s="1">
        <v>309.0</v>
      </c>
      <c r="M715" s="1"/>
      <c r="N715" s="1">
        <v>7.475516666666667</v>
      </c>
      <c r="O715" s="1" t="s">
        <v>24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1" t="s">
        <v>44</v>
      </c>
      <c r="B716" s="1" t="s">
        <v>16</v>
      </c>
      <c r="C716" s="1">
        <v>413.0</v>
      </c>
      <c r="D716" s="1">
        <v>0.0</v>
      </c>
      <c r="E716" s="1" t="s">
        <v>45</v>
      </c>
      <c r="F716" s="1" t="s">
        <v>27</v>
      </c>
      <c r="G716" s="1" t="s">
        <v>19</v>
      </c>
      <c r="H716" s="1" t="s">
        <v>9643</v>
      </c>
      <c r="I716" s="1" t="s">
        <v>9644</v>
      </c>
      <c r="J716" s="1" t="s">
        <v>9644</v>
      </c>
      <c r="K716" s="2"/>
      <c r="L716" s="1">
        <v>-7.0</v>
      </c>
      <c r="M716" s="1"/>
      <c r="N716" s="1">
        <v>10.029516666666666</v>
      </c>
      <c r="O716" s="1" t="s">
        <v>7892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1" t="s">
        <v>44</v>
      </c>
      <c r="B717" s="1" t="s">
        <v>16</v>
      </c>
      <c r="C717" s="1">
        <v>264.0</v>
      </c>
      <c r="D717" s="1">
        <v>0.0</v>
      </c>
      <c r="E717" s="1" t="s">
        <v>45</v>
      </c>
      <c r="F717" s="1" t="s">
        <v>27</v>
      </c>
      <c r="G717" s="1" t="s">
        <v>19</v>
      </c>
      <c r="H717" s="1" t="s">
        <v>9645</v>
      </c>
      <c r="I717" s="1" t="s">
        <v>9646</v>
      </c>
      <c r="J717" s="1" t="s">
        <v>9646</v>
      </c>
      <c r="K717" s="2"/>
      <c r="L717" s="1">
        <v>-6.0</v>
      </c>
      <c r="M717" s="1"/>
      <c r="N717" s="1">
        <v>8.62875</v>
      </c>
      <c r="O717" s="1" t="s">
        <v>7892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1" t="s">
        <v>44</v>
      </c>
      <c r="B718" s="1" t="s">
        <v>16</v>
      </c>
      <c r="C718" s="3">
        <v>329.0</v>
      </c>
      <c r="D718" s="1">
        <v>0.0</v>
      </c>
      <c r="E718" s="1" t="s">
        <v>45</v>
      </c>
      <c r="F718" s="1" t="s">
        <v>27</v>
      </c>
      <c r="G718" s="1" t="s">
        <v>19</v>
      </c>
      <c r="H718" s="1" t="s">
        <v>9647</v>
      </c>
      <c r="I718" s="1" t="s">
        <v>9648</v>
      </c>
      <c r="J718" s="1" t="s">
        <v>9648</v>
      </c>
      <c r="K718" s="2"/>
      <c r="L718" s="1">
        <v>-8.0</v>
      </c>
      <c r="M718" s="1"/>
      <c r="N718" s="1">
        <v>6.16595</v>
      </c>
      <c r="O718" s="1" t="s">
        <v>7892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1" t="s">
        <v>15</v>
      </c>
      <c r="B719" s="1" t="s">
        <v>16</v>
      </c>
      <c r="C719" s="3">
        <v>243.0</v>
      </c>
      <c r="D719" s="1">
        <v>61.0</v>
      </c>
      <c r="E719" s="2"/>
      <c r="F719" s="1" t="s">
        <v>39</v>
      </c>
      <c r="G719" s="1" t="s">
        <v>35</v>
      </c>
      <c r="H719" s="1" t="s">
        <v>9649</v>
      </c>
      <c r="I719" s="1" t="s">
        <v>9650</v>
      </c>
      <c r="J719" s="1" t="s">
        <v>2302</v>
      </c>
      <c r="K719" s="2"/>
      <c r="L719" s="1">
        <v>326.0</v>
      </c>
      <c r="M719" s="1"/>
      <c r="N719" s="1">
        <v>11.987883333333333</v>
      </c>
      <c r="O719" s="1" t="s">
        <v>24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1" t="s">
        <v>55</v>
      </c>
      <c r="B720" s="1" t="s">
        <v>26</v>
      </c>
      <c r="C720" s="1">
        <v>537.0</v>
      </c>
      <c r="D720" s="1">
        <v>0.0</v>
      </c>
      <c r="E720" s="1" t="s">
        <v>9651</v>
      </c>
      <c r="F720" s="1" t="s">
        <v>27</v>
      </c>
      <c r="G720" s="1" t="s">
        <v>19</v>
      </c>
      <c r="H720" s="1" t="s">
        <v>9652</v>
      </c>
      <c r="I720" s="1" t="s">
        <v>9653</v>
      </c>
      <c r="J720" s="1" t="s">
        <v>9653</v>
      </c>
      <c r="K720" s="2"/>
      <c r="L720" s="1">
        <v>-10.0</v>
      </c>
      <c r="M720" s="1"/>
      <c r="N720" s="1">
        <v>9.495933333333333</v>
      </c>
      <c r="O720" s="1" t="s">
        <v>7892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1" t="s">
        <v>25</v>
      </c>
      <c r="B721" s="1" t="s">
        <v>26</v>
      </c>
      <c r="C721" s="1">
        <v>329.0</v>
      </c>
      <c r="D721" s="1">
        <v>0.0</v>
      </c>
      <c r="E721" s="2"/>
      <c r="F721" s="1" t="s">
        <v>27</v>
      </c>
      <c r="G721" s="1" t="s">
        <v>19</v>
      </c>
      <c r="H721" s="1" t="s">
        <v>9654</v>
      </c>
      <c r="I721" s="1" t="s">
        <v>9655</v>
      </c>
      <c r="J721" s="1" t="s">
        <v>9655</v>
      </c>
      <c r="K721" s="2"/>
      <c r="L721" s="1">
        <v>-5.0</v>
      </c>
      <c r="M721" s="1"/>
      <c r="N721" s="1">
        <v>9.885116666666667</v>
      </c>
      <c r="O721" s="1" t="s">
        <v>7892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1" t="s">
        <v>44</v>
      </c>
      <c r="B722" s="1" t="s">
        <v>16</v>
      </c>
      <c r="C722" s="3">
        <v>289.0</v>
      </c>
      <c r="D722" s="1">
        <v>0.0</v>
      </c>
      <c r="E722" s="1" t="s">
        <v>45</v>
      </c>
      <c r="F722" s="1" t="s">
        <v>27</v>
      </c>
      <c r="G722" s="1" t="s">
        <v>19</v>
      </c>
      <c r="H722" s="1" t="s">
        <v>9656</v>
      </c>
      <c r="I722" s="1" t="s">
        <v>9657</v>
      </c>
      <c r="J722" s="1" t="s">
        <v>9657</v>
      </c>
      <c r="K722" s="2"/>
      <c r="L722" s="1">
        <v>-7.0</v>
      </c>
      <c r="M722" s="1"/>
      <c r="N722" s="1">
        <v>7.9505</v>
      </c>
      <c r="O722" s="1" t="s">
        <v>7892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1" t="s">
        <v>25</v>
      </c>
      <c r="B723" s="1" t="s">
        <v>26</v>
      </c>
      <c r="C723" s="1">
        <v>394.0</v>
      </c>
      <c r="D723" s="1">
        <v>0.0</v>
      </c>
      <c r="E723" s="2"/>
      <c r="F723" s="1" t="s">
        <v>27</v>
      </c>
      <c r="G723" s="1" t="s">
        <v>35</v>
      </c>
      <c r="H723" s="1" t="s">
        <v>9658</v>
      </c>
      <c r="I723" s="1" t="s">
        <v>9659</v>
      </c>
      <c r="J723" s="1" t="s">
        <v>9659</v>
      </c>
      <c r="K723" s="2"/>
      <c r="L723" s="1">
        <v>-7.0</v>
      </c>
      <c r="M723" s="1"/>
      <c r="N723" s="1">
        <v>7.818716666666667</v>
      </c>
      <c r="O723" s="1" t="s">
        <v>7892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1" t="s">
        <v>55</v>
      </c>
      <c r="B724" s="1" t="s">
        <v>26</v>
      </c>
      <c r="C724" s="1">
        <v>329.0</v>
      </c>
      <c r="D724" s="1">
        <v>0.0</v>
      </c>
      <c r="E724" s="1" t="s">
        <v>9660</v>
      </c>
      <c r="F724" s="1" t="s">
        <v>27</v>
      </c>
      <c r="G724" s="1" t="s">
        <v>19</v>
      </c>
      <c r="H724" s="1" t="s">
        <v>9661</v>
      </c>
      <c r="I724" s="1" t="s">
        <v>9662</v>
      </c>
      <c r="J724" s="1" t="s">
        <v>9662</v>
      </c>
      <c r="K724" s="2"/>
      <c r="L724" s="1">
        <v>-7.0</v>
      </c>
      <c r="M724" s="1"/>
      <c r="N724" s="1">
        <v>7.379683333333333</v>
      </c>
      <c r="O724" s="1" t="s">
        <v>7892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1" t="s">
        <v>44</v>
      </c>
      <c r="B725" s="1" t="s">
        <v>16</v>
      </c>
      <c r="C725" s="1">
        <v>396.0</v>
      </c>
      <c r="D725" s="1">
        <v>0.0</v>
      </c>
      <c r="E725" s="1" t="s">
        <v>45</v>
      </c>
      <c r="F725" s="1" t="s">
        <v>27</v>
      </c>
      <c r="G725" s="1" t="s">
        <v>19</v>
      </c>
      <c r="H725" s="1" t="s">
        <v>9663</v>
      </c>
      <c r="I725" s="1" t="s">
        <v>9664</v>
      </c>
      <c r="J725" s="1" t="s">
        <v>9664</v>
      </c>
      <c r="K725" s="2"/>
      <c r="L725" s="1">
        <v>-8.0</v>
      </c>
      <c r="M725" s="1"/>
      <c r="N725" s="1">
        <v>6.432783333333333</v>
      </c>
      <c r="O725" s="1" t="s">
        <v>7892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1" t="s">
        <v>55</v>
      </c>
      <c r="B726" s="1" t="s">
        <v>26</v>
      </c>
      <c r="C726" s="1">
        <v>321.0</v>
      </c>
      <c r="D726" s="1">
        <v>0.0</v>
      </c>
      <c r="E726" s="1" t="s">
        <v>9189</v>
      </c>
      <c r="F726" s="1" t="s">
        <v>27</v>
      </c>
      <c r="G726" s="1" t="s">
        <v>19</v>
      </c>
      <c r="H726" s="1" t="s">
        <v>9665</v>
      </c>
      <c r="I726" s="1" t="s">
        <v>9666</v>
      </c>
      <c r="J726" s="1" t="s">
        <v>9666</v>
      </c>
      <c r="K726" s="2"/>
      <c r="L726" s="1">
        <v>-7.0</v>
      </c>
      <c r="M726" s="1"/>
      <c r="N726" s="1">
        <v>7.373366666666667</v>
      </c>
      <c r="O726" s="1" t="s">
        <v>7892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1" t="s">
        <v>44</v>
      </c>
      <c r="B727" s="1" t="s">
        <v>16</v>
      </c>
      <c r="C727" s="3">
        <v>585.0</v>
      </c>
      <c r="D727" s="1">
        <v>0.0</v>
      </c>
      <c r="E727" s="1" t="s">
        <v>45</v>
      </c>
      <c r="F727" s="1" t="s">
        <v>27</v>
      </c>
      <c r="G727" s="1" t="s">
        <v>19</v>
      </c>
      <c r="H727" s="1" t="s">
        <v>9667</v>
      </c>
      <c r="I727" s="1" t="s">
        <v>9668</v>
      </c>
      <c r="J727" s="1" t="s">
        <v>9668</v>
      </c>
      <c r="K727" s="2"/>
      <c r="L727" s="1">
        <v>-8.0</v>
      </c>
      <c r="M727" s="1"/>
      <c r="N727" s="1">
        <v>11.812816666666667</v>
      </c>
      <c r="O727" s="1" t="s">
        <v>7892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1" t="s">
        <v>38</v>
      </c>
      <c r="B728" s="1" t="s">
        <v>16</v>
      </c>
      <c r="C728" s="1">
        <v>249.0</v>
      </c>
      <c r="D728" s="1">
        <v>0.0</v>
      </c>
      <c r="E728" s="2"/>
      <c r="F728" s="1" t="s">
        <v>39</v>
      </c>
      <c r="G728" s="1" t="s">
        <v>35</v>
      </c>
      <c r="H728" s="1" t="s">
        <v>9669</v>
      </c>
      <c r="I728" s="1" t="s">
        <v>9670</v>
      </c>
      <c r="J728" s="1" t="s">
        <v>2302</v>
      </c>
      <c r="K728" s="2"/>
      <c r="L728" s="1">
        <v>374.0</v>
      </c>
      <c r="M728" s="1"/>
      <c r="N728" s="1">
        <v>5.61875</v>
      </c>
      <c r="O728" s="1" t="s">
        <v>43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1" t="s">
        <v>44</v>
      </c>
      <c r="B729" s="1" t="s">
        <v>16</v>
      </c>
      <c r="C729" s="3">
        <v>394.0</v>
      </c>
      <c r="D729" s="1">
        <v>0.0</v>
      </c>
      <c r="E729" s="1" t="s">
        <v>45</v>
      </c>
      <c r="F729" s="1" t="s">
        <v>27</v>
      </c>
      <c r="G729" s="1" t="s">
        <v>19</v>
      </c>
      <c r="H729" s="1" t="s">
        <v>9671</v>
      </c>
      <c r="I729" s="1" t="s">
        <v>9672</v>
      </c>
      <c r="J729" s="1" t="s">
        <v>9672</v>
      </c>
      <c r="K729" s="2"/>
      <c r="L729" s="1">
        <v>-11.0</v>
      </c>
      <c r="M729" s="1"/>
      <c r="N729" s="1">
        <v>7.33205</v>
      </c>
      <c r="O729" s="1" t="s">
        <v>7892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1" t="s">
        <v>25</v>
      </c>
      <c r="B730" s="1" t="s">
        <v>26</v>
      </c>
      <c r="C730" s="3">
        <v>329.0</v>
      </c>
      <c r="D730" s="1">
        <v>0.0</v>
      </c>
      <c r="E730" s="2"/>
      <c r="F730" s="1" t="s">
        <v>27</v>
      </c>
      <c r="G730" s="1" t="s">
        <v>19</v>
      </c>
      <c r="H730" s="1" t="s">
        <v>9673</v>
      </c>
      <c r="I730" s="1" t="s">
        <v>9674</v>
      </c>
      <c r="J730" s="1" t="s">
        <v>9674</v>
      </c>
      <c r="K730" s="2"/>
      <c r="L730" s="1">
        <v>-7.0</v>
      </c>
      <c r="M730" s="1"/>
      <c r="N730" s="1">
        <v>7.165466666666667</v>
      </c>
      <c r="O730" s="1" t="s">
        <v>7892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1" t="s">
        <v>55</v>
      </c>
      <c r="B731" s="1" t="s">
        <v>16</v>
      </c>
      <c r="C731" s="1">
        <v>329.0</v>
      </c>
      <c r="D731" s="1">
        <v>0.0</v>
      </c>
      <c r="E731" s="1" t="s">
        <v>9636</v>
      </c>
      <c r="F731" s="1" t="s">
        <v>27</v>
      </c>
      <c r="G731" s="1" t="s">
        <v>19</v>
      </c>
      <c r="H731" s="1" t="s">
        <v>9675</v>
      </c>
      <c r="I731" s="1" t="s">
        <v>9676</v>
      </c>
      <c r="J731" s="1" t="s">
        <v>9676</v>
      </c>
      <c r="K731" s="2"/>
      <c r="L731" s="1">
        <v>-4.0</v>
      </c>
      <c r="M731" s="1"/>
      <c r="N731" s="1">
        <v>10.462766666666667</v>
      </c>
      <c r="O731" s="1" t="s">
        <v>7892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1" t="s">
        <v>25</v>
      </c>
      <c r="B732" s="1" t="s">
        <v>26</v>
      </c>
      <c r="C732" s="1">
        <v>553.0</v>
      </c>
      <c r="D732" s="1">
        <v>0.0</v>
      </c>
      <c r="E732" s="2"/>
      <c r="F732" s="1" t="s">
        <v>27</v>
      </c>
      <c r="G732" s="1" t="s">
        <v>19</v>
      </c>
      <c r="H732" s="1" t="s">
        <v>9677</v>
      </c>
      <c r="I732" s="1" t="s">
        <v>9678</v>
      </c>
      <c r="J732" s="1" t="s">
        <v>9678</v>
      </c>
      <c r="K732" s="2"/>
      <c r="L732" s="1">
        <v>-10.0</v>
      </c>
      <c r="M732" s="1"/>
      <c r="N732" s="1">
        <v>9.073916666666667</v>
      </c>
      <c r="O732" s="1" t="s">
        <v>7892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1" t="s">
        <v>25</v>
      </c>
      <c r="B733" s="1" t="s">
        <v>26</v>
      </c>
      <c r="C733" s="1">
        <v>384.0</v>
      </c>
      <c r="D733" s="1">
        <v>0.0</v>
      </c>
      <c r="E733" s="2"/>
      <c r="F733" s="1" t="s">
        <v>27</v>
      </c>
      <c r="G733" s="1" t="s">
        <v>19</v>
      </c>
      <c r="H733" s="1" t="s">
        <v>9679</v>
      </c>
      <c r="I733" s="1" t="s">
        <v>9680</v>
      </c>
      <c r="J733" s="1" t="s">
        <v>9680</v>
      </c>
      <c r="K733" s="2"/>
      <c r="L733" s="1">
        <v>-8.0</v>
      </c>
      <c r="M733" s="1"/>
      <c r="N733" s="1">
        <v>6.693</v>
      </c>
      <c r="O733" s="1" t="s">
        <v>7892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1" t="s">
        <v>44</v>
      </c>
      <c r="B734" s="1" t="s">
        <v>16</v>
      </c>
      <c r="C734" s="1">
        <v>264.0</v>
      </c>
      <c r="D734" s="1">
        <v>0.0</v>
      </c>
      <c r="E734" s="1" t="s">
        <v>45</v>
      </c>
      <c r="F734" s="1" t="s">
        <v>27</v>
      </c>
      <c r="G734" s="1" t="s">
        <v>19</v>
      </c>
      <c r="H734" s="1" t="s">
        <v>9681</v>
      </c>
      <c r="I734" s="1" t="s">
        <v>9682</v>
      </c>
      <c r="J734" s="1" t="s">
        <v>9682</v>
      </c>
      <c r="K734" s="2"/>
      <c r="L734" s="1">
        <v>-10.0</v>
      </c>
      <c r="M734" s="1"/>
      <c r="N734" s="1">
        <v>4.151833333333333</v>
      </c>
      <c r="O734" s="1" t="s">
        <v>7892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1" t="s">
        <v>25</v>
      </c>
      <c r="B735" s="1" t="s">
        <v>26</v>
      </c>
      <c r="C735" s="1">
        <v>528.0</v>
      </c>
      <c r="D735" s="1">
        <v>0.0</v>
      </c>
      <c r="E735" s="2"/>
      <c r="F735" s="1" t="s">
        <v>27</v>
      </c>
      <c r="G735" s="1" t="s">
        <v>19</v>
      </c>
      <c r="H735" s="1" t="s">
        <v>9683</v>
      </c>
      <c r="I735" s="1" t="s">
        <v>9684</v>
      </c>
      <c r="J735" s="1" t="s">
        <v>9684</v>
      </c>
      <c r="K735" s="2"/>
      <c r="L735" s="1">
        <v>-10.0</v>
      </c>
      <c r="M735" s="1"/>
      <c r="N735" s="1">
        <v>9.2228</v>
      </c>
      <c r="O735" s="1" t="s">
        <v>7892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1" t="s">
        <v>15</v>
      </c>
      <c r="B736" s="1" t="s">
        <v>16</v>
      </c>
      <c r="C736" s="1">
        <v>319.0</v>
      </c>
      <c r="D736" s="1">
        <v>0.0</v>
      </c>
      <c r="E736" s="1" t="s">
        <v>8297</v>
      </c>
      <c r="F736" s="1" t="s">
        <v>18</v>
      </c>
      <c r="G736" s="1" t="s">
        <v>19</v>
      </c>
      <c r="H736" s="1" t="s">
        <v>9685</v>
      </c>
      <c r="I736" s="1" t="s">
        <v>9686</v>
      </c>
      <c r="J736" s="1" t="s">
        <v>9687</v>
      </c>
      <c r="K736" s="1" t="s">
        <v>9688</v>
      </c>
      <c r="L736" s="1">
        <v>-31.0</v>
      </c>
      <c r="M736" s="1">
        <v>0.006566666666666667</v>
      </c>
      <c r="N736" s="1">
        <v>7.6374</v>
      </c>
      <c r="O736" s="1" t="s">
        <v>24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1" t="s">
        <v>55</v>
      </c>
      <c r="B737" s="1" t="s">
        <v>26</v>
      </c>
      <c r="C737" s="1">
        <v>208.0</v>
      </c>
      <c r="D737" s="1">
        <v>0.0</v>
      </c>
      <c r="E737" s="1" t="s">
        <v>1828</v>
      </c>
      <c r="F737" s="1" t="s">
        <v>27</v>
      </c>
      <c r="G737" s="1" t="s">
        <v>19</v>
      </c>
      <c r="H737" s="1" t="s">
        <v>9689</v>
      </c>
      <c r="I737" s="1" t="s">
        <v>9690</v>
      </c>
      <c r="J737" s="1" t="s">
        <v>9690</v>
      </c>
      <c r="K737" s="2"/>
      <c r="L737" s="1">
        <v>-2.0</v>
      </c>
      <c r="M737" s="1"/>
      <c r="N737" s="1">
        <v>12.676116666666667</v>
      </c>
      <c r="O737" s="1" t="s">
        <v>7892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1" t="s">
        <v>55</v>
      </c>
      <c r="B738" s="1" t="s">
        <v>16</v>
      </c>
      <c r="C738" s="1">
        <v>274.0</v>
      </c>
      <c r="D738" s="1">
        <v>0.0</v>
      </c>
      <c r="E738" s="2"/>
      <c r="F738" s="1" t="s">
        <v>39</v>
      </c>
      <c r="G738" s="1" t="s">
        <v>19</v>
      </c>
      <c r="H738" s="1" t="s">
        <v>9691</v>
      </c>
      <c r="I738" s="1" t="s">
        <v>9692</v>
      </c>
      <c r="J738" s="1" t="s">
        <v>9692</v>
      </c>
      <c r="K738" s="2"/>
      <c r="L738" s="1">
        <v>-9.0</v>
      </c>
      <c r="M738" s="1"/>
      <c r="N738" s="1">
        <v>5.327683333333334</v>
      </c>
      <c r="O738" s="1" t="s">
        <v>7892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1" t="s">
        <v>44</v>
      </c>
      <c r="B739" s="1" t="s">
        <v>16</v>
      </c>
      <c r="C739" s="1">
        <v>264.0</v>
      </c>
      <c r="D739" s="1">
        <v>0.0</v>
      </c>
      <c r="E739" s="1" t="s">
        <v>45</v>
      </c>
      <c r="F739" s="1" t="s">
        <v>27</v>
      </c>
      <c r="G739" s="1" t="s">
        <v>19</v>
      </c>
      <c r="H739" s="1" t="s">
        <v>9693</v>
      </c>
      <c r="I739" s="1" t="s">
        <v>9694</v>
      </c>
      <c r="J739" s="1" t="s">
        <v>9694</v>
      </c>
      <c r="K739" s="2"/>
      <c r="L739" s="1">
        <v>-7.0</v>
      </c>
      <c r="M739" s="1"/>
      <c r="N739" s="1">
        <v>7.274166666666667</v>
      </c>
      <c r="O739" s="1" t="s">
        <v>7892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1" t="s">
        <v>44</v>
      </c>
      <c r="B740" s="1" t="s">
        <v>16</v>
      </c>
      <c r="C740" s="1">
        <v>274.0</v>
      </c>
      <c r="D740" s="1">
        <v>0.0</v>
      </c>
      <c r="E740" s="1" t="s">
        <v>45</v>
      </c>
      <c r="F740" s="1" t="s">
        <v>27</v>
      </c>
      <c r="G740" s="1" t="s">
        <v>19</v>
      </c>
      <c r="H740" s="1" t="s">
        <v>9695</v>
      </c>
      <c r="I740" s="1" t="s">
        <v>9696</v>
      </c>
      <c r="J740" s="1" t="s">
        <v>9696</v>
      </c>
      <c r="K740" s="2"/>
      <c r="L740" s="1">
        <v>0.0</v>
      </c>
      <c r="M740" s="1"/>
      <c r="N740" s="1">
        <v>15.18965</v>
      </c>
      <c r="O740" s="1" t="s">
        <v>7892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1" t="s">
        <v>15</v>
      </c>
      <c r="B741" s="1" t="s">
        <v>16</v>
      </c>
      <c r="C741" s="3">
        <v>424.0</v>
      </c>
      <c r="D741" s="1">
        <v>0.0</v>
      </c>
      <c r="E741" s="1" t="s">
        <v>8297</v>
      </c>
      <c r="F741" s="1" t="s">
        <v>18</v>
      </c>
      <c r="G741" s="1" t="s">
        <v>19</v>
      </c>
      <c r="H741" s="1" t="s">
        <v>9697</v>
      </c>
      <c r="I741" s="1" t="s">
        <v>9698</v>
      </c>
      <c r="J741" s="1" t="s">
        <v>9699</v>
      </c>
      <c r="K741" s="1" t="s">
        <v>9700</v>
      </c>
      <c r="L741" s="1">
        <v>-10.0</v>
      </c>
      <c r="M741" s="1">
        <v>0.004666666666666667</v>
      </c>
      <c r="N741" s="1">
        <v>6.7445</v>
      </c>
      <c r="O741" s="1" t="s">
        <v>24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1" t="s">
        <v>44</v>
      </c>
      <c r="B742" s="1" t="s">
        <v>16</v>
      </c>
      <c r="C742" s="1">
        <v>504.0</v>
      </c>
      <c r="D742" s="1">
        <v>0.0</v>
      </c>
      <c r="E742" s="1" t="s">
        <v>45</v>
      </c>
      <c r="F742" s="1" t="s">
        <v>27</v>
      </c>
      <c r="G742" s="1" t="s">
        <v>19</v>
      </c>
      <c r="H742" s="1" t="s">
        <v>9701</v>
      </c>
      <c r="I742" s="1" t="s">
        <v>9702</v>
      </c>
      <c r="J742" s="1" t="s">
        <v>9702</v>
      </c>
      <c r="K742" s="2"/>
      <c r="L742" s="1">
        <v>-6.0</v>
      </c>
      <c r="M742" s="1"/>
      <c r="N742" s="1">
        <v>13.122433333333333</v>
      </c>
      <c r="O742" s="1" t="s">
        <v>7892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1" t="s">
        <v>44</v>
      </c>
      <c r="B743" s="1" t="s">
        <v>16</v>
      </c>
      <c r="C743" s="1">
        <v>401.0</v>
      </c>
      <c r="D743" s="1">
        <v>0.0</v>
      </c>
      <c r="E743" s="1" t="s">
        <v>45</v>
      </c>
      <c r="F743" s="1" t="s">
        <v>27</v>
      </c>
      <c r="G743" s="1" t="s">
        <v>19</v>
      </c>
      <c r="H743" s="1" t="s">
        <v>9703</v>
      </c>
      <c r="I743" s="1" t="s">
        <v>9704</v>
      </c>
      <c r="J743" s="1" t="s">
        <v>9704</v>
      </c>
      <c r="K743" s="2"/>
      <c r="L743" s="1">
        <v>-8.0</v>
      </c>
      <c r="M743" s="1"/>
      <c r="N743" s="1">
        <v>6.356366666666666</v>
      </c>
      <c r="O743" s="1" t="s">
        <v>7892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1" t="s">
        <v>25</v>
      </c>
      <c r="B744" s="1" t="s">
        <v>26</v>
      </c>
      <c r="C744" s="1">
        <v>264.0</v>
      </c>
      <c r="D744" s="1">
        <v>0.0</v>
      </c>
      <c r="E744" s="2"/>
      <c r="F744" s="1" t="s">
        <v>27</v>
      </c>
      <c r="G744" s="1" t="s">
        <v>19</v>
      </c>
      <c r="H744" s="1" t="s">
        <v>9705</v>
      </c>
      <c r="I744" s="1" t="s">
        <v>9706</v>
      </c>
      <c r="J744" s="1" t="s">
        <v>9706</v>
      </c>
      <c r="K744" s="2"/>
      <c r="L744" s="1">
        <v>-7.0</v>
      </c>
      <c r="M744" s="1"/>
      <c r="N744" s="1">
        <v>7.670283333333333</v>
      </c>
      <c r="O744" s="1" t="s">
        <v>7892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1" t="s">
        <v>15</v>
      </c>
      <c r="B745" s="1" t="s">
        <v>16</v>
      </c>
      <c r="C745" s="1">
        <v>80.0</v>
      </c>
      <c r="D745" s="1">
        <v>170.0</v>
      </c>
      <c r="E745" s="1" t="s">
        <v>8297</v>
      </c>
      <c r="F745" s="1" t="s">
        <v>18</v>
      </c>
      <c r="G745" s="1" t="s">
        <v>19</v>
      </c>
      <c r="H745" s="1" t="s">
        <v>9707</v>
      </c>
      <c r="I745" s="1" t="s">
        <v>9708</v>
      </c>
      <c r="J745" s="1" t="s">
        <v>9709</v>
      </c>
      <c r="K745" s="1" t="s">
        <v>9710</v>
      </c>
      <c r="L745" s="1">
        <v>-16.0</v>
      </c>
      <c r="M745" s="1">
        <v>0.0054666666666666665</v>
      </c>
      <c r="N745" s="1">
        <v>7.970083333333333</v>
      </c>
      <c r="O745" s="1" t="s">
        <v>24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1" t="s">
        <v>15</v>
      </c>
      <c r="B746" s="1" t="s">
        <v>16</v>
      </c>
      <c r="C746" s="1">
        <v>348.0</v>
      </c>
      <c r="D746" s="1">
        <v>0.0</v>
      </c>
      <c r="E746" s="1" t="s">
        <v>8297</v>
      </c>
      <c r="F746" s="1" t="s">
        <v>18</v>
      </c>
      <c r="G746" s="1" t="s">
        <v>19</v>
      </c>
      <c r="H746" s="1" t="s">
        <v>9711</v>
      </c>
      <c r="I746" s="1" t="s">
        <v>9712</v>
      </c>
      <c r="J746" s="1" t="s">
        <v>9713</v>
      </c>
      <c r="K746" s="1" t="s">
        <v>9714</v>
      </c>
      <c r="L746" s="1">
        <v>-7.0</v>
      </c>
      <c r="M746" s="1">
        <v>0.005033333333333333</v>
      </c>
      <c r="N746" s="1">
        <v>6.922233333333334</v>
      </c>
      <c r="O746" s="1" t="s">
        <v>24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1" t="s">
        <v>15</v>
      </c>
      <c r="B747" s="1" t="s">
        <v>16</v>
      </c>
      <c r="C747" s="3">
        <v>538.0</v>
      </c>
      <c r="D747" s="1">
        <v>135.0</v>
      </c>
      <c r="E747" s="2"/>
      <c r="F747" s="1" t="s">
        <v>39</v>
      </c>
      <c r="G747" s="1" t="s">
        <v>19</v>
      </c>
      <c r="H747" s="1" t="s">
        <v>9715</v>
      </c>
      <c r="I747" s="1" t="s">
        <v>9716</v>
      </c>
      <c r="J747" s="1" t="s">
        <v>9716</v>
      </c>
      <c r="K747" s="2"/>
      <c r="L747" s="1">
        <v>-9.0</v>
      </c>
      <c r="M747" s="1"/>
      <c r="N747" s="1">
        <v>12.667483333333333</v>
      </c>
      <c r="O747" s="1" t="s">
        <v>24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1" t="s">
        <v>25</v>
      </c>
      <c r="B748" s="1" t="s">
        <v>26</v>
      </c>
      <c r="C748" s="3">
        <v>564.0</v>
      </c>
      <c r="D748" s="1">
        <v>0.0</v>
      </c>
      <c r="E748" s="2"/>
      <c r="F748" s="1" t="s">
        <v>27</v>
      </c>
      <c r="G748" s="1" t="s">
        <v>19</v>
      </c>
      <c r="H748" s="1" t="s">
        <v>9717</v>
      </c>
      <c r="I748" s="1" t="s">
        <v>9718</v>
      </c>
      <c r="J748" s="1" t="s">
        <v>9718</v>
      </c>
      <c r="K748" s="2"/>
      <c r="L748" s="1">
        <v>-12.0</v>
      </c>
      <c r="M748" s="1"/>
      <c r="N748" s="1">
        <v>7.829716666666667</v>
      </c>
      <c r="O748" s="1" t="s">
        <v>7892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1" t="s">
        <v>25</v>
      </c>
      <c r="B749" s="1" t="s">
        <v>16</v>
      </c>
      <c r="C749" s="1">
        <v>431.0</v>
      </c>
      <c r="D749" s="1">
        <v>0.0</v>
      </c>
      <c r="E749" s="2"/>
      <c r="F749" s="1" t="s">
        <v>27</v>
      </c>
      <c r="G749" s="1" t="s">
        <v>19</v>
      </c>
      <c r="H749" s="1" t="s">
        <v>9719</v>
      </c>
      <c r="I749" s="1" t="s">
        <v>9720</v>
      </c>
      <c r="J749" s="1" t="s">
        <v>9720</v>
      </c>
      <c r="K749" s="2"/>
      <c r="L749" s="1">
        <v>-6.0</v>
      </c>
      <c r="M749" s="1"/>
      <c r="N749" s="1">
        <v>8.834716666666667</v>
      </c>
      <c r="O749" s="1" t="s">
        <v>7892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1" t="s">
        <v>38</v>
      </c>
      <c r="B750" s="1" t="s">
        <v>16</v>
      </c>
      <c r="C750" s="1">
        <v>269.0</v>
      </c>
      <c r="D750" s="1">
        <v>0.0</v>
      </c>
      <c r="E750" s="1" t="s">
        <v>8297</v>
      </c>
      <c r="F750" s="1" t="s">
        <v>18</v>
      </c>
      <c r="G750" s="1" t="s">
        <v>35</v>
      </c>
      <c r="H750" s="1" t="s">
        <v>9721</v>
      </c>
      <c r="I750" s="1" t="s">
        <v>9722</v>
      </c>
      <c r="J750" s="1" t="s">
        <v>9723</v>
      </c>
      <c r="K750" s="1" t="s">
        <v>9724</v>
      </c>
      <c r="L750" s="1">
        <v>-6.0</v>
      </c>
      <c r="M750" s="1">
        <v>0.0046</v>
      </c>
      <c r="N750" s="1">
        <v>11.559833333333334</v>
      </c>
      <c r="O750" s="1" t="s">
        <v>43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1" t="s">
        <v>55</v>
      </c>
      <c r="B751" s="1" t="s">
        <v>16</v>
      </c>
      <c r="C751" s="1">
        <v>498.0</v>
      </c>
      <c r="D751" s="1">
        <v>0.0</v>
      </c>
      <c r="E751" s="1" t="s">
        <v>9725</v>
      </c>
      <c r="F751" s="1" t="s">
        <v>27</v>
      </c>
      <c r="G751" s="1" t="s">
        <v>19</v>
      </c>
      <c r="H751" s="1" t="s">
        <v>9726</v>
      </c>
      <c r="I751" s="1" t="s">
        <v>9727</v>
      </c>
      <c r="J751" s="1" t="s">
        <v>9727</v>
      </c>
      <c r="K751" s="2"/>
      <c r="L751" s="1">
        <v>0.0</v>
      </c>
      <c r="M751" s="1"/>
      <c r="N751" s="1">
        <v>14.087983333333334</v>
      </c>
      <c r="O751" s="1" t="s">
        <v>7892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1" t="s">
        <v>44</v>
      </c>
      <c r="B752" s="1" t="s">
        <v>867</v>
      </c>
      <c r="C752" s="3">
        <v>593.0</v>
      </c>
      <c r="D752" s="1">
        <v>0.0</v>
      </c>
      <c r="E752" s="1" t="s">
        <v>45</v>
      </c>
      <c r="F752" s="1" t="s">
        <v>27</v>
      </c>
      <c r="G752" s="1" t="s">
        <v>19</v>
      </c>
      <c r="H752" s="1" t="s">
        <v>9728</v>
      </c>
      <c r="I752" s="2"/>
      <c r="J752" s="2"/>
      <c r="K752" s="2"/>
      <c r="L752" s="1">
        <v>0.0</v>
      </c>
      <c r="M752" s="1"/>
      <c r="N752" s="2"/>
      <c r="O752" s="1" t="s">
        <v>7892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1" t="s">
        <v>44</v>
      </c>
      <c r="B753" s="1" t="s">
        <v>16</v>
      </c>
      <c r="C753" s="1">
        <v>264.0</v>
      </c>
      <c r="D753" s="1">
        <v>0.0</v>
      </c>
      <c r="E753" s="1" t="s">
        <v>45</v>
      </c>
      <c r="F753" s="1" t="s">
        <v>27</v>
      </c>
      <c r="G753" s="1" t="s">
        <v>19</v>
      </c>
      <c r="H753" s="1" t="s">
        <v>9729</v>
      </c>
      <c r="I753" s="1" t="s">
        <v>9730</v>
      </c>
      <c r="J753" s="1" t="s">
        <v>9730</v>
      </c>
      <c r="K753" s="2"/>
      <c r="L753" s="1">
        <v>-8.0</v>
      </c>
      <c r="M753" s="1"/>
      <c r="N753" s="1">
        <v>6.4451</v>
      </c>
      <c r="O753" s="1" t="s">
        <v>7892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1" t="s">
        <v>44</v>
      </c>
      <c r="B754" s="1" t="s">
        <v>16</v>
      </c>
      <c r="C754" s="1">
        <v>598.0</v>
      </c>
      <c r="D754" s="1">
        <v>0.0</v>
      </c>
      <c r="E754" s="1" t="s">
        <v>45</v>
      </c>
      <c r="F754" s="1" t="s">
        <v>27</v>
      </c>
      <c r="G754" s="1" t="s">
        <v>19</v>
      </c>
      <c r="H754" s="1" t="s">
        <v>9731</v>
      </c>
      <c r="I754" s="1" t="s">
        <v>9732</v>
      </c>
      <c r="J754" s="1" t="s">
        <v>9732</v>
      </c>
      <c r="K754" s="2"/>
      <c r="L754" s="1">
        <v>-6.0</v>
      </c>
      <c r="M754" s="1"/>
      <c r="N754" s="1">
        <v>13.170416666666666</v>
      </c>
      <c r="O754" s="1" t="s">
        <v>7892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1" t="s">
        <v>55</v>
      </c>
      <c r="B755" s="1" t="s">
        <v>16</v>
      </c>
      <c r="C755" s="1">
        <v>264.0</v>
      </c>
      <c r="D755" s="1">
        <v>0.0</v>
      </c>
      <c r="E755" s="1" t="s">
        <v>9733</v>
      </c>
      <c r="F755" s="1" t="s">
        <v>27</v>
      </c>
      <c r="G755" s="1" t="s">
        <v>19</v>
      </c>
      <c r="H755" s="1" t="s">
        <v>9734</v>
      </c>
      <c r="I755" s="1" t="s">
        <v>9735</v>
      </c>
      <c r="J755" s="1" t="s">
        <v>9735</v>
      </c>
      <c r="K755" s="2"/>
      <c r="L755" s="1">
        <v>-1.0</v>
      </c>
      <c r="M755" s="1"/>
      <c r="N755" s="1">
        <v>13.5125</v>
      </c>
      <c r="O755" s="1" t="s">
        <v>7892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1" t="s">
        <v>15</v>
      </c>
      <c r="B756" s="1" t="s">
        <v>16</v>
      </c>
      <c r="C756" s="1">
        <v>250.0</v>
      </c>
      <c r="D756" s="1">
        <v>0.0</v>
      </c>
      <c r="E756" s="1" t="s">
        <v>8297</v>
      </c>
      <c r="F756" s="1" t="s">
        <v>18</v>
      </c>
      <c r="G756" s="1" t="s">
        <v>19</v>
      </c>
      <c r="H756" s="1" t="s">
        <v>9736</v>
      </c>
      <c r="I756" s="1" t="s">
        <v>9737</v>
      </c>
      <c r="J756" s="1" t="s">
        <v>9738</v>
      </c>
      <c r="K756" s="1" t="s">
        <v>9739</v>
      </c>
      <c r="L756" s="1">
        <v>7.0</v>
      </c>
      <c r="M756" s="1">
        <v>0.00555</v>
      </c>
      <c r="N756" s="1">
        <v>21.408816666666667</v>
      </c>
      <c r="O756" s="1" t="s">
        <v>24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1" t="s">
        <v>15</v>
      </c>
      <c r="B757" s="1" t="s">
        <v>16</v>
      </c>
      <c r="C757" s="3">
        <v>608.0</v>
      </c>
      <c r="D757" s="1">
        <v>0.0</v>
      </c>
      <c r="E757" s="1" t="s">
        <v>8297</v>
      </c>
      <c r="F757" s="1" t="s">
        <v>18</v>
      </c>
      <c r="G757" s="1" t="s">
        <v>19</v>
      </c>
      <c r="H757" s="1" t="s">
        <v>9740</v>
      </c>
      <c r="I757" s="1" t="s">
        <v>9741</v>
      </c>
      <c r="J757" s="1" t="s">
        <v>9742</v>
      </c>
      <c r="K757" s="1" t="s">
        <v>9743</v>
      </c>
      <c r="L757" s="1">
        <v>-5.0</v>
      </c>
      <c r="M757" s="1">
        <v>0.005183333333333333</v>
      </c>
      <c r="N757" s="1">
        <v>12.05345</v>
      </c>
      <c r="O757" s="1" t="s">
        <v>24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1" t="s">
        <v>15</v>
      </c>
      <c r="B758" s="1" t="s">
        <v>16</v>
      </c>
      <c r="C758" s="1">
        <v>285.0</v>
      </c>
      <c r="D758" s="1">
        <v>89.0</v>
      </c>
      <c r="E758" s="2"/>
      <c r="F758" s="1" t="s">
        <v>39</v>
      </c>
      <c r="G758" s="1" t="s">
        <v>19</v>
      </c>
      <c r="H758" s="1" t="s">
        <v>9744</v>
      </c>
      <c r="I758" s="1" t="s">
        <v>9745</v>
      </c>
      <c r="J758" s="1" t="s">
        <v>9745</v>
      </c>
      <c r="K758" s="2"/>
      <c r="L758" s="1">
        <v>-11.0</v>
      </c>
      <c r="M758" s="1"/>
      <c r="N758" s="1">
        <v>14.137433333333334</v>
      </c>
      <c r="O758" s="1" t="s">
        <v>24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1" t="s">
        <v>38</v>
      </c>
      <c r="B759" s="1" t="s">
        <v>16</v>
      </c>
      <c r="C759" s="1">
        <v>20.0</v>
      </c>
      <c r="D759" s="1">
        <v>30.0</v>
      </c>
      <c r="E759" s="2"/>
      <c r="F759" s="1" t="s">
        <v>39</v>
      </c>
      <c r="G759" s="1" t="s">
        <v>35</v>
      </c>
      <c r="H759" s="1" t="s">
        <v>9746</v>
      </c>
      <c r="I759" s="1" t="s">
        <v>9747</v>
      </c>
      <c r="J759" s="1" t="s">
        <v>9747</v>
      </c>
      <c r="K759" s="2"/>
      <c r="L759" s="1">
        <v>-5.0</v>
      </c>
      <c r="M759" s="1"/>
      <c r="N759" s="1">
        <v>0.8351833333333334</v>
      </c>
      <c r="O759" s="1" t="s">
        <v>43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1" t="s">
        <v>15</v>
      </c>
      <c r="B760" s="1" t="s">
        <v>16</v>
      </c>
      <c r="C760" s="1">
        <v>250.0</v>
      </c>
      <c r="D760" s="1">
        <v>0.0</v>
      </c>
      <c r="E760" s="1" t="s">
        <v>8297</v>
      </c>
      <c r="F760" s="1" t="s">
        <v>18</v>
      </c>
      <c r="G760" s="1" t="s">
        <v>35</v>
      </c>
      <c r="H760" s="1" t="s">
        <v>9748</v>
      </c>
      <c r="I760" s="1" t="s">
        <v>9749</v>
      </c>
      <c r="J760" s="1" t="s">
        <v>9750</v>
      </c>
      <c r="K760" s="1" t="s">
        <v>9751</v>
      </c>
      <c r="L760" s="1">
        <v>-7.0</v>
      </c>
      <c r="M760" s="1">
        <v>0.005483333333333333</v>
      </c>
      <c r="N760" s="1">
        <v>11.502883333333333</v>
      </c>
      <c r="O760" s="1" t="s">
        <v>24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1" t="s">
        <v>44</v>
      </c>
      <c r="B761" s="1" t="s">
        <v>16</v>
      </c>
      <c r="C761" s="1">
        <v>306.0</v>
      </c>
      <c r="D761" s="1">
        <v>0.0</v>
      </c>
      <c r="E761" s="1" t="s">
        <v>45</v>
      </c>
      <c r="F761" s="1" t="s">
        <v>27</v>
      </c>
      <c r="G761" s="1" t="s">
        <v>19</v>
      </c>
      <c r="H761" s="1" t="s">
        <v>9752</v>
      </c>
      <c r="I761" s="1" t="s">
        <v>9753</v>
      </c>
      <c r="J761" s="1" t="s">
        <v>9753</v>
      </c>
      <c r="K761" s="2"/>
      <c r="L761" s="1">
        <v>-10.0</v>
      </c>
      <c r="M761" s="1"/>
      <c r="N761" s="1">
        <v>4.030016666666667</v>
      </c>
      <c r="O761" s="1" t="s">
        <v>7892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1" t="s">
        <v>44</v>
      </c>
      <c r="B762" s="1" t="s">
        <v>16</v>
      </c>
      <c r="C762" s="1">
        <v>593.0</v>
      </c>
      <c r="D762" s="1">
        <v>0.0</v>
      </c>
      <c r="E762" s="1" t="s">
        <v>45</v>
      </c>
      <c r="F762" s="1" t="s">
        <v>27</v>
      </c>
      <c r="G762" s="1" t="s">
        <v>19</v>
      </c>
      <c r="H762" s="1" t="s">
        <v>9754</v>
      </c>
      <c r="I762" s="1" t="s">
        <v>9755</v>
      </c>
      <c r="J762" s="1" t="s">
        <v>9755</v>
      </c>
      <c r="K762" s="2"/>
      <c r="L762" s="1">
        <v>-7.0</v>
      </c>
      <c r="M762" s="1"/>
      <c r="N762" s="1">
        <v>12.49895</v>
      </c>
      <c r="O762" s="1" t="s">
        <v>7892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1" t="s">
        <v>55</v>
      </c>
      <c r="B763" s="1" t="s">
        <v>16</v>
      </c>
      <c r="C763" s="1">
        <v>198.0</v>
      </c>
      <c r="D763" s="1">
        <v>0.0</v>
      </c>
      <c r="E763" s="1" t="s">
        <v>372</v>
      </c>
      <c r="F763" s="1" t="s">
        <v>27</v>
      </c>
      <c r="G763" s="1" t="s">
        <v>19</v>
      </c>
      <c r="H763" s="1" t="s">
        <v>9756</v>
      </c>
      <c r="I763" s="1" t="s">
        <v>9757</v>
      </c>
      <c r="J763" s="1" t="s">
        <v>9757</v>
      </c>
      <c r="K763" s="2"/>
      <c r="L763" s="1">
        <v>-7.0</v>
      </c>
      <c r="M763" s="1"/>
      <c r="N763" s="1">
        <v>7.94105</v>
      </c>
      <c r="O763" s="1" t="s">
        <v>7892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1" t="s">
        <v>15</v>
      </c>
      <c r="B764" s="1" t="s">
        <v>16</v>
      </c>
      <c r="C764" s="1">
        <v>651.0</v>
      </c>
      <c r="D764" s="1">
        <v>0.0</v>
      </c>
      <c r="E764" s="1" t="s">
        <v>45</v>
      </c>
      <c r="F764" s="1" t="s">
        <v>18</v>
      </c>
      <c r="G764" s="1" t="s">
        <v>35</v>
      </c>
      <c r="H764" s="1" t="s">
        <v>9758</v>
      </c>
      <c r="I764" s="1" t="s">
        <v>9759</v>
      </c>
      <c r="J764" s="1" t="s">
        <v>9760</v>
      </c>
      <c r="K764" s="1" t="s">
        <v>9761</v>
      </c>
      <c r="L764" s="1">
        <v>6.0</v>
      </c>
      <c r="M764" s="1">
        <v>2.605583333333333</v>
      </c>
      <c r="N764" s="1">
        <v>16.7624</v>
      </c>
      <c r="O764" s="1" t="s">
        <v>24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1" t="s">
        <v>25</v>
      </c>
      <c r="B765" s="1" t="s">
        <v>16</v>
      </c>
      <c r="C765" s="1">
        <v>329.0</v>
      </c>
      <c r="D765" s="1">
        <v>0.0</v>
      </c>
      <c r="E765" s="2"/>
      <c r="F765" s="1" t="s">
        <v>27</v>
      </c>
      <c r="G765" s="1" t="s">
        <v>19</v>
      </c>
      <c r="H765" s="1" t="s">
        <v>9762</v>
      </c>
      <c r="I765" s="1" t="s">
        <v>9763</v>
      </c>
      <c r="J765" s="1" t="s">
        <v>9763</v>
      </c>
      <c r="K765" s="2"/>
      <c r="L765" s="1">
        <v>-5.0</v>
      </c>
      <c r="M765" s="1"/>
      <c r="N765" s="1">
        <v>9.5928</v>
      </c>
      <c r="O765" s="1" t="s">
        <v>7892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1" t="s">
        <v>15</v>
      </c>
      <c r="B766" s="1" t="s">
        <v>16</v>
      </c>
      <c r="C766" s="1">
        <v>318.0</v>
      </c>
      <c r="D766" s="1">
        <v>0.0</v>
      </c>
      <c r="E766" s="1" t="s">
        <v>8297</v>
      </c>
      <c r="F766" s="1" t="s">
        <v>18</v>
      </c>
      <c r="G766" s="1" t="s">
        <v>19</v>
      </c>
      <c r="H766" s="1" t="s">
        <v>9764</v>
      </c>
      <c r="I766" s="1" t="s">
        <v>9765</v>
      </c>
      <c r="J766" s="1" t="s">
        <v>9766</v>
      </c>
      <c r="K766" s="1" t="s">
        <v>9767</v>
      </c>
      <c r="L766" s="1">
        <v>-27.0</v>
      </c>
      <c r="M766" s="1">
        <v>0.006233333333333333</v>
      </c>
      <c r="N766" s="1">
        <v>8.517383333333333</v>
      </c>
      <c r="O766" s="1" t="s">
        <v>24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1" t="s">
        <v>25</v>
      </c>
      <c r="B767" s="1" t="s">
        <v>16</v>
      </c>
      <c r="C767" s="1">
        <v>519.0</v>
      </c>
      <c r="D767" s="1">
        <v>0.0</v>
      </c>
      <c r="E767" s="2"/>
      <c r="F767" s="1" t="s">
        <v>27</v>
      </c>
      <c r="G767" s="1" t="s">
        <v>35</v>
      </c>
      <c r="H767" s="1" t="s">
        <v>9768</v>
      </c>
      <c r="I767" s="1" t="s">
        <v>9769</v>
      </c>
      <c r="J767" s="1" t="s">
        <v>9769</v>
      </c>
      <c r="K767" s="2"/>
      <c r="L767" s="1">
        <v>-12.0</v>
      </c>
      <c r="M767" s="1"/>
      <c r="N767" s="1">
        <v>7.698216666666666</v>
      </c>
      <c r="O767" s="1" t="s">
        <v>7892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1" t="s">
        <v>15</v>
      </c>
      <c r="B768" s="1" t="s">
        <v>16</v>
      </c>
      <c r="C768" s="1">
        <v>247.0</v>
      </c>
      <c r="D768" s="1">
        <v>62.0</v>
      </c>
      <c r="E768" s="2"/>
      <c r="F768" s="1" t="s">
        <v>39</v>
      </c>
      <c r="G768" s="1" t="s">
        <v>52</v>
      </c>
      <c r="H768" s="1" t="s">
        <v>9770</v>
      </c>
      <c r="I768" s="1" t="s">
        <v>9771</v>
      </c>
      <c r="J768" s="1" t="s">
        <v>9771</v>
      </c>
      <c r="K768" s="2"/>
      <c r="L768" s="1">
        <v>-9.0</v>
      </c>
      <c r="M768" s="1"/>
      <c r="N768" s="1">
        <v>10.263416666666666</v>
      </c>
      <c r="O768" s="1" t="s">
        <v>24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1" t="s">
        <v>44</v>
      </c>
      <c r="B769" s="1" t="s">
        <v>16</v>
      </c>
      <c r="C769" s="3">
        <v>264.0</v>
      </c>
      <c r="D769" s="1">
        <v>0.0</v>
      </c>
      <c r="E769" s="1" t="s">
        <v>45</v>
      </c>
      <c r="F769" s="1" t="s">
        <v>27</v>
      </c>
      <c r="G769" s="1" t="s">
        <v>19</v>
      </c>
      <c r="H769" s="1" t="s">
        <v>9772</v>
      </c>
      <c r="I769" s="1" t="s">
        <v>9773</v>
      </c>
      <c r="J769" s="1" t="s">
        <v>9773</v>
      </c>
      <c r="K769" s="2"/>
      <c r="L769" s="1">
        <v>-8.0</v>
      </c>
      <c r="M769" s="1"/>
      <c r="N769" s="1">
        <v>6.654016666666666</v>
      </c>
      <c r="O769" s="1" t="s">
        <v>7892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1" t="s">
        <v>25</v>
      </c>
      <c r="B770" s="1" t="s">
        <v>16</v>
      </c>
      <c r="C770" s="1">
        <v>329.0</v>
      </c>
      <c r="D770" s="1">
        <v>0.0</v>
      </c>
      <c r="E770" s="2"/>
      <c r="F770" s="1" t="s">
        <v>27</v>
      </c>
      <c r="G770" s="1" t="s">
        <v>19</v>
      </c>
      <c r="H770" s="1" t="s">
        <v>9774</v>
      </c>
      <c r="I770" s="1" t="s">
        <v>9775</v>
      </c>
      <c r="J770" s="1" t="s">
        <v>9775</v>
      </c>
      <c r="K770" s="2"/>
      <c r="L770" s="1">
        <v>-2.0</v>
      </c>
      <c r="M770" s="1"/>
      <c r="N770" s="1">
        <v>12.71955</v>
      </c>
      <c r="O770" s="1" t="s">
        <v>7892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1" t="s">
        <v>55</v>
      </c>
      <c r="B771" s="1" t="s">
        <v>16</v>
      </c>
      <c r="C771" s="1">
        <v>264.0</v>
      </c>
      <c r="D771" s="1">
        <v>0.0</v>
      </c>
      <c r="E771" s="1" t="s">
        <v>9776</v>
      </c>
      <c r="F771" s="1" t="s">
        <v>27</v>
      </c>
      <c r="G771" s="1" t="s">
        <v>19</v>
      </c>
      <c r="H771" s="1" t="s">
        <v>9777</v>
      </c>
      <c r="I771" s="1" t="s">
        <v>9778</v>
      </c>
      <c r="J771" s="1" t="s">
        <v>9778</v>
      </c>
      <c r="K771" s="2"/>
      <c r="L771" s="1">
        <v>1.0</v>
      </c>
      <c r="M771" s="1"/>
      <c r="N771" s="1">
        <v>16.236083333333333</v>
      </c>
      <c r="O771" s="1" t="s">
        <v>7892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1" t="s">
        <v>15</v>
      </c>
      <c r="B772" s="1" t="s">
        <v>16</v>
      </c>
      <c r="C772" s="3">
        <v>368.0</v>
      </c>
      <c r="D772" s="1">
        <v>0.0</v>
      </c>
      <c r="E772" s="1" t="s">
        <v>8297</v>
      </c>
      <c r="F772" s="1" t="s">
        <v>18</v>
      </c>
      <c r="G772" s="1" t="s">
        <v>19</v>
      </c>
      <c r="H772" s="1" t="s">
        <v>9779</v>
      </c>
      <c r="I772" s="1" t="s">
        <v>9780</v>
      </c>
      <c r="J772" s="1" t="s">
        <v>9781</v>
      </c>
      <c r="K772" s="1" t="s">
        <v>9782</v>
      </c>
      <c r="L772" s="1">
        <v>-6.0</v>
      </c>
      <c r="M772" s="1">
        <v>0.0059833333333333336</v>
      </c>
      <c r="N772" s="1">
        <v>10.538016666666667</v>
      </c>
      <c r="O772" s="1" t="s">
        <v>24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1" t="s">
        <v>15</v>
      </c>
      <c r="B773" s="1" t="s">
        <v>16</v>
      </c>
      <c r="C773" s="1">
        <v>229.0</v>
      </c>
      <c r="D773" s="1">
        <v>50.0</v>
      </c>
      <c r="E773" s="2"/>
      <c r="F773" s="1" t="s">
        <v>39</v>
      </c>
      <c r="G773" s="1" t="s">
        <v>19</v>
      </c>
      <c r="H773" s="1" t="s">
        <v>9783</v>
      </c>
      <c r="I773" s="1" t="s">
        <v>9784</v>
      </c>
      <c r="J773" s="1" t="s">
        <v>9784</v>
      </c>
      <c r="K773" s="2"/>
      <c r="L773" s="1">
        <v>-10.0</v>
      </c>
      <c r="M773" s="1"/>
      <c r="N773" s="1">
        <v>7.9314</v>
      </c>
      <c r="O773" s="1" t="s">
        <v>24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1" t="s">
        <v>25</v>
      </c>
      <c r="B774" s="1" t="s">
        <v>16</v>
      </c>
      <c r="C774" s="1">
        <v>541.0</v>
      </c>
      <c r="D774" s="1">
        <v>0.0</v>
      </c>
      <c r="E774" s="2"/>
      <c r="F774" s="1" t="s">
        <v>27</v>
      </c>
      <c r="G774" s="1" t="s">
        <v>19</v>
      </c>
      <c r="H774" s="1" t="s">
        <v>9785</v>
      </c>
      <c r="I774" s="1" t="s">
        <v>9786</v>
      </c>
      <c r="J774" s="1" t="s">
        <v>9786</v>
      </c>
      <c r="K774" s="2"/>
      <c r="L774" s="1">
        <v>-5.0</v>
      </c>
      <c r="M774" s="1"/>
      <c r="N774" s="1">
        <v>14.40425</v>
      </c>
      <c r="O774" s="1" t="s">
        <v>7892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1" t="s">
        <v>44</v>
      </c>
      <c r="B775" s="1" t="s">
        <v>16</v>
      </c>
      <c r="C775" s="1">
        <v>399.0</v>
      </c>
      <c r="D775" s="1">
        <v>0.0</v>
      </c>
      <c r="E775" s="1" t="s">
        <v>45</v>
      </c>
      <c r="F775" s="1" t="s">
        <v>27</v>
      </c>
      <c r="G775" s="1" t="s">
        <v>19</v>
      </c>
      <c r="H775" s="1" t="s">
        <v>9787</v>
      </c>
      <c r="I775" s="1" t="s">
        <v>9788</v>
      </c>
      <c r="J775" s="1" t="s">
        <v>9788</v>
      </c>
      <c r="K775" s="2"/>
      <c r="L775" s="1">
        <v>-1.0</v>
      </c>
      <c r="M775" s="1"/>
      <c r="N775" s="1">
        <v>13.639683333333334</v>
      </c>
      <c r="O775" s="1" t="s">
        <v>7892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1" t="s">
        <v>15</v>
      </c>
      <c r="B776" s="1" t="s">
        <v>16</v>
      </c>
      <c r="C776" s="1">
        <v>728.0</v>
      </c>
      <c r="D776" s="1">
        <v>0.0</v>
      </c>
      <c r="E776" s="1" t="s">
        <v>8297</v>
      </c>
      <c r="F776" s="1" t="s">
        <v>18</v>
      </c>
      <c r="G776" s="1" t="s">
        <v>19</v>
      </c>
      <c r="H776" s="1" t="s">
        <v>9789</v>
      </c>
      <c r="I776" s="1" t="s">
        <v>9790</v>
      </c>
      <c r="J776" s="1" t="s">
        <v>9791</v>
      </c>
      <c r="K776" s="1" t="s">
        <v>9792</v>
      </c>
      <c r="L776" s="1">
        <v>-12.0</v>
      </c>
      <c r="M776" s="1">
        <v>0.025016666666666666</v>
      </c>
      <c r="N776" s="1">
        <v>8.1873</v>
      </c>
      <c r="O776" s="1" t="s">
        <v>24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1" t="s">
        <v>15</v>
      </c>
      <c r="B777" s="1" t="s">
        <v>16</v>
      </c>
      <c r="C777" s="1">
        <v>250.0</v>
      </c>
      <c r="D777" s="1">
        <v>0.0</v>
      </c>
      <c r="E777" s="1" t="s">
        <v>8297</v>
      </c>
      <c r="F777" s="1" t="s">
        <v>18</v>
      </c>
      <c r="G777" s="1" t="s">
        <v>19</v>
      </c>
      <c r="H777" s="1" t="s">
        <v>9793</v>
      </c>
      <c r="I777" s="1" t="s">
        <v>9794</v>
      </c>
      <c r="J777" s="1" t="s">
        <v>9795</v>
      </c>
      <c r="K777" s="1" t="s">
        <v>9796</v>
      </c>
      <c r="L777" s="1">
        <v>5.0</v>
      </c>
      <c r="M777" s="1">
        <v>0.010533333333333334</v>
      </c>
      <c r="N777" s="1">
        <v>5.121266666666667</v>
      </c>
      <c r="O777" s="1" t="s">
        <v>24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1" t="s">
        <v>44</v>
      </c>
      <c r="B778" s="1" t="s">
        <v>16</v>
      </c>
      <c r="C778" s="1">
        <v>344.0</v>
      </c>
      <c r="D778" s="1">
        <v>0.0</v>
      </c>
      <c r="E778" s="1" t="s">
        <v>45</v>
      </c>
      <c r="F778" s="1" t="s">
        <v>27</v>
      </c>
      <c r="G778" s="1" t="s">
        <v>19</v>
      </c>
      <c r="H778" s="1" t="s">
        <v>9797</v>
      </c>
      <c r="I778" s="1" t="s">
        <v>9798</v>
      </c>
      <c r="J778" s="1" t="s">
        <v>9798</v>
      </c>
      <c r="K778" s="2"/>
      <c r="L778" s="1">
        <v>-5.0</v>
      </c>
      <c r="M778" s="1"/>
      <c r="N778" s="1">
        <v>9.95625</v>
      </c>
      <c r="O778" s="1" t="s">
        <v>7892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1" t="s">
        <v>15</v>
      </c>
      <c r="B779" s="1" t="s">
        <v>16</v>
      </c>
      <c r="C779" s="1">
        <v>575.0</v>
      </c>
      <c r="D779" s="1">
        <v>0.0</v>
      </c>
      <c r="E779" s="1" t="s">
        <v>8297</v>
      </c>
      <c r="F779" s="1" t="s">
        <v>18</v>
      </c>
      <c r="G779" s="1" t="s">
        <v>19</v>
      </c>
      <c r="H779" s="1" t="s">
        <v>9799</v>
      </c>
      <c r="I779" s="1" t="s">
        <v>9800</v>
      </c>
      <c r="J779" s="1" t="s">
        <v>9801</v>
      </c>
      <c r="K779" s="1" t="s">
        <v>9802</v>
      </c>
      <c r="L779" s="1">
        <v>-6.0</v>
      </c>
      <c r="M779" s="1">
        <v>0.0072</v>
      </c>
      <c r="N779" s="1">
        <v>10.959733333333334</v>
      </c>
      <c r="O779" s="1" t="s">
        <v>24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1" t="s">
        <v>15</v>
      </c>
      <c r="B780" s="1" t="s">
        <v>16</v>
      </c>
      <c r="C780" s="1">
        <v>418.0</v>
      </c>
      <c r="D780" s="1">
        <v>105.0</v>
      </c>
      <c r="E780" s="2"/>
      <c r="F780" s="1" t="s">
        <v>39</v>
      </c>
      <c r="G780" s="1" t="s">
        <v>52</v>
      </c>
      <c r="H780" s="1" t="s">
        <v>9803</v>
      </c>
      <c r="I780" s="1" t="s">
        <v>9804</v>
      </c>
      <c r="J780" s="1" t="s">
        <v>9804</v>
      </c>
      <c r="K780" s="2"/>
      <c r="L780" s="1">
        <v>-10.0</v>
      </c>
      <c r="M780" s="1"/>
      <c r="N780" s="1">
        <v>9.600133333333334</v>
      </c>
      <c r="O780" s="1" t="s">
        <v>24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1" t="s">
        <v>15</v>
      </c>
      <c r="B781" s="1" t="s">
        <v>16</v>
      </c>
      <c r="C781" s="1">
        <v>588.0</v>
      </c>
      <c r="D781" s="1">
        <v>0.0</v>
      </c>
      <c r="E781" s="1" t="s">
        <v>45</v>
      </c>
      <c r="F781" s="1" t="s">
        <v>18</v>
      </c>
      <c r="G781" s="1" t="s">
        <v>19</v>
      </c>
      <c r="H781" s="1" t="s">
        <v>9805</v>
      </c>
      <c r="I781" s="1" t="s">
        <v>9806</v>
      </c>
      <c r="J781" s="1" t="s">
        <v>9807</v>
      </c>
      <c r="K781" s="1" t="s">
        <v>9808</v>
      </c>
      <c r="L781" s="1">
        <v>-17.0</v>
      </c>
      <c r="M781" s="1">
        <v>0.6393166666666666</v>
      </c>
      <c r="N781" s="1">
        <v>7.7792</v>
      </c>
      <c r="O781" s="1" t="s">
        <v>24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1" t="s">
        <v>25</v>
      </c>
      <c r="B782" s="1" t="s">
        <v>16</v>
      </c>
      <c r="C782" s="1">
        <v>806.0</v>
      </c>
      <c r="D782" s="1">
        <v>0.0</v>
      </c>
      <c r="E782" s="2"/>
      <c r="F782" s="1" t="s">
        <v>27</v>
      </c>
      <c r="G782" s="1" t="s">
        <v>19</v>
      </c>
      <c r="H782" s="1" t="s">
        <v>9809</v>
      </c>
      <c r="I782" s="1" t="s">
        <v>9810</v>
      </c>
      <c r="J782" s="1" t="s">
        <v>9810</v>
      </c>
      <c r="K782" s="2"/>
      <c r="L782" s="1">
        <v>-7.0</v>
      </c>
      <c r="M782" s="1"/>
      <c r="N782" s="1">
        <v>12.80695</v>
      </c>
      <c r="O782" s="1" t="s">
        <v>7892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1" t="s">
        <v>25</v>
      </c>
      <c r="B783" s="1" t="s">
        <v>26</v>
      </c>
      <c r="C783" s="1">
        <v>585.0</v>
      </c>
      <c r="D783" s="1">
        <v>0.0</v>
      </c>
      <c r="E783" s="2"/>
      <c r="F783" s="1" t="s">
        <v>27</v>
      </c>
      <c r="G783" s="1" t="s">
        <v>19</v>
      </c>
      <c r="H783" s="1" t="s">
        <v>9811</v>
      </c>
      <c r="I783" s="1" t="s">
        <v>9812</v>
      </c>
      <c r="J783" s="1" t="s">
        <v>9812</v>
      </c>
      <c r="K783" s="2"/>
      <c r="L783" s="1">
        <v>-9.0</v>
      </c>
      <c r="M783" s="1"/>
      <c r="N783" s="1">
        <v>10.757466666666666</v>
      </c>
      <c r="O783" s="1" t="s">
        <v>7892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1" t="s">
        <v>44</v>
      </c>
      <c r="B784" s="1" t="s">
        <v>16</v>
      </c>
      <c r="C784" s="3">
        <v>361.0</v>
      </c>
      <c r="D784" s="1">
        <v>0.0</v>
      </c>
      <c r="E784" s="1" t="s">
        <v>45</v>
      </c>
      <c r="F784" s="1" t="s">
        <v>27</v>
      </c>
      <c r="G784" s="1" t="s">
        <v>19</v>
      </c>
      <c r="H784" s="1" t="s">
        <v>9813</v>
      </c>
      <c r="I784" s="1" t="s">
        <v>9814</v>
      </c>
      <c r="J784" s="1" t="s">
        <v>9814</v>
      </c>
      <c r="K784" s="2"/>
      <c r="L784" s="1">
        <v>-10.0</v>
      </c>
      <c r="M784" s="1"/>
      <c r="N784" s="1">
        <v>32.3704</v>
      </c>
      <c r="O784" s="1" t="s">
        <v>7892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1" t="s">
        <v>44</v>
      </c>
      <c r="B785" s="1" t="s">
        <v>16</v>
      </c>
      <c r="C785" s="3">
        <v>264.0</v>
      </c>
      <c r="D785" s="1">
        <v>0.0</v>
      </c>
      <c r="E785" s="1" t="s">
        <v>45</v>
      </c>
      <c r="F785" s="1" t="s">
        <v>27</v>
      </c>
      <c r="G785" s="1" t="s">
        <v>19</v>
      </c>
      <c r="H785" s="1" t="s">
        <v>9815</v>
      </c>
      <c r="I785" s="1" t="s">
        <v>9816</v>
      </c>
      <c r="J785" s="1" t="s">
        <v>9816</v>
      </c>
      <c r="K785" s="2"/>
      <c r="L785" s="1">
        <v>-5.0</v>
      </c>
      <c r="M785" s="1"/>
      <c r="N785" s="1">
        <v>9.152966666666666</v>
      </c>
      <c r="O785" s="1" t="s">
        <v>7892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1" t="s">
        <v>25</v>
      </c>
      <c r="B786" s="1" t="s">
        <v>26</v>
      </c>
      <c r="C786" s="1">
        <v>413.0</v>
      </c>
      <c r="D786" s="1">
        <v>0.0</v>
      </c>
      <c r="E786" s="2"/>
      <c r="F786" s="1" t="s">
        <v>27</v>
      </c>
      <c r="G786" s="1" t="s">
        <v>19</v>
      </c>
      <c r="H786" s="1" t="s">
        <v>9817</v>
      </c>
      <c r="I786" s="1" t="s">
        <v>9818</v>
      </c>
      <c r="J786" s="1" t="s">
        <v>9818</v>
      </c>
      <c r="K786" s="2"/>
      <c r="L786" s="1">
        <v>3.0</v>
      </c>
      <c r="M786" s="1"/>
      <c r="N786" s="1">
        <v>18.931233333333335</v>
      </c>
      <c r="O786" s="1" t="s">
        <v>7892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1" t="s">
        <v>15</v>
      </c>
      <c r="B787" s="1" t="s">
        <v>16</v>
      </c>
      <c r="C787" s="1">
        <v>309.0</v>
      </c>
      <c r="D787" s="1">
        <v>0.0</v>
      </c>
      <c r="E787" s="1" t="s">
        <v>7922</v>
      </c>
      <c r="F787" s="1" t="s">
        <v>18</v>
      </c>
      <c r="G787" s="1" t="s">
        <v>19</v>
      </c>
      <c r="H787" s="1" t="s">
        <v>9819</v>
      </c>
      <c r="I787" s="1" t="s">
        <v>9820</v>
      </c>
      <c r="J787" s="1" t="s">
        <v>9821</v>
      </c>
      <c r="K787" s="1" t="s">
        <v>9822</v>
      </c>
      <c r="L787" s="1">
        <v>0.0</v>
      </c>
      <c r="M787" s="1">
        <v>0.00425</v>
      </c>
      <c r="N787" s="1">
        <v>13.341366666666667</v>
      </c>
      <c r="O787" s="1" t="s">
        <v>24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1" t="s">
        <v>55</v>
      </c>
      <c r="B788" s="1" t="s">
        <v>867</v>
      </c>
      <c r="C788" s="3">
        <v>386.0</v>
      </c>
      <c r="D788" s="1">
        <v>0.0</v>
      </c>
      <c r="E788" s="1" t="s">
        <v>9823</v>
      </c>
      <c r="F788" s="1" t="s">
        <v>27</v>
      </c>
      <c r="G788" s="1" t="s">
        <v>19</v>
      </c>
      <c r="H788" s="1" t="s">
        <v>9824</v>
      </c>
      <c r="I788" s="1" t="s">
        <v>9825</v>
      </c>
      <c r="J788" s="1" t="s">
        <v>9825</v>
      </c>
      <c r="K788" s="2"/>
      <c r="L788" s="1">
        <v>-5.0</v>
      </c>
      <c r="M788" s="1"/>
      <c r="N788" s="1">
        <v>9.20755</v>
      </c>
      <c r="O788" s="1" t="s">
        <v>7892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1" t="s">
        <v>44</v>
      </c>
      <c r="B789" s="1" t="s">
        <v>16</v>
      </c>
      <c r="C789" s="1">
        <v>309.0</v>
      </c>
      <c r="D789" s="1">
        <v>0.0</v>
      </c>
      <c r="E789" s="1" t="s">
        <v>45</v>
      </c>
      <c r="F789" s="1" t="s">
        <v>27</v>
      </c>
      <c r="G789" s="1" t="s">
        <v>19</v>
      </c>
      <c r="H789" s="1" t="s">
        <v>9826</v>
      </c>
      <c r="I789" s="1" t="s">
        <v>9827</v>
      </c>
      <c r="J789" s="1" t="s">
        <v>9827</v>
      </c>
      <c r="K789" s="2"/>
      <c r="L789" s="1">
        <v>-13.0</v>
      </c>
      <c r="M789" s="1"/>
      <c r="N789" s="1">
        <v>8.101883333333333</v>
      </c>
      <c r="O789" s="1" t="s">
        <v>7892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1" t="s">
        <v>44</v>
      </c>
      <c r="B790" s="1" t="s">
        <v>16</v>
      </c>
      <c r="C790" s="1">
        <v>299.0</v>
      </c>
      <c r="D790" s="1">
        <v>0.0</v>
      </c>
      <c r="E790" s="2"/>
      <c r="F790" s="1" t="s">
        <v>39</v>
      </c>
      <c r="G790" s="1" t="s">
        <v>19</v>
      </c>
      <c r="H790" s="1" t="s">
        <v>9828</v>
      </c>
      <c r="I790" s="1" t="s">
        <v>9829</v>
      </c>
      <c r="J790" s="1" t="s">
        <v>9829</v>
      </c>
      <c r="K790" s="2"/>
      <c r="L790" s="1">
        <v>-6.0</v>
      </c>
      <c r="M790" s="1"/>
      <c r="N790" s="1">
        <v>8.1409</v>
      </c>
      <c r="O790" s="1" t="s">
        <v>7892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1" t="s">
        <v>44</v>
      </c>
      <c r="B791" s="1" t="s">
        <v>16</v>
      </c>
      <c r="C791" s="1">
        <v>553.0</v>
      </c>
      <c r="D791" s="1">
        <v>0.0</v>
      </c>
      <c r="E791" s="1" t="s">
        <v>45</v>
      </c>
      <c r="F791" s="1" t="s">
        <v>27</v>
      </c>
      <c r="G791" s="1" t="s">
        <v>19</v>
      </c>
      <c r="H791" s="1" t="s">
        <v>9830</v>
      </c>
      <c r="I791" s="1" t="s">
        <v>9831</v>
      </c>
      <c r="J791" s="1" t="s">
        <v>9831</v>
      </c>
      <c r="K791" s="2"/>
      <c r="L791" s="1">
        <v>-11.0</v>
      </c>
      <c r="M791" s="1"/>
      <c r="N791" s="1">
        <v>8.665016666666666</v>
      </c>
      <c r="O791" s="1" t="s">
        <v>7892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1" t="s">
        <v>25</v>
      </c>
      <c r="B792" s="1" t="s">
        <v>26</v>
      </c>
      <c r="C792" s="3">
        <v>439.0</v>
      </c>
      <c r="D792" s="1">
        <v>0.0</v>
      </c>
      <c r="E792" s="2"/>
      <c r="F792" s="1" t="s">
        <v>27</v>
      </c>
      <c r="G792" s="1" t="s">
        <v>19</v>
      </c>
      <c r="H792" s="1" t="s">
        <v>9832</v>
      </c>
      <c r="I792" s="1" t="s">
        <v>9833</v>
      </c>
      <c r="J792" s="1" t="s">
        <v>9833</v>
      </c>
      <c r="K792" s="2"/>
      <c r="L792" s="1">
        <v>-5.0</v>
      </c>
      <c r="M792" s="1"/>
      <c r="N792" s="1">
        <v>9.681133333333333</v>
      </c>
      <c r="O792" s="1" t="s">
        <v>7892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1" t="s">
        <v>15</v>
      </c>
      <c r="B793" s="1" t="s">
        <v>16</v>
      </c>
      <c r="C793" s="1">
        <v>746.0</v>
      </c>
      <c r="D793" s="1">
        <v>0.0</v>
      </c>
      <c r="E793" s="1" t="s">
        <v>7922</v>
      </c>
      <c r="F793" s="1" t="s">
        <v>18</v>
      </c>
      <c r="G793" s="1" t="s">
        <v>19</v>
      </c>
      <c r="H793" s="1" t="s">
        <v>9834</v>
      </c>
      <c r="I793" s="1" t="s">
        <v>9835</v>
      </c>
      <c r="J793" s="1" t="s">
        <v>9836</v>
      </c>
      <c r="K793" s="1" t="s">
        <v>9837</v>
      </c>
      <c r="L793" s="1">
        <v>-2.0</v>
      </c>
      <c r="M793" s="1">
        <v>0.00505</v>
      </c>
      <c r="N793" s="1">
        <v>16.167883333333332</v>
      </c>
      <c r="O793" s="1" t="s">
        <v>24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1" t="s">
        <v>25</v>
      </c>
      <c r="B794" s="1" t="s">
        <v>26</v>
      </c>
      <c r="C794" s="1">
        <v>264.0</v>
      </c>
      <c r="D794" s="1">
        <v>0.0</v>
      </c>
      <c r="E794" s="2"/>
      <c r="F794" s="1" t="s">
        <v>27</v>
      </c>
      <c r="G794" s="1" t="s">
        <v>19</v>
      </c>
      <c r="H794" s="1" t="s">
        <v>9838</v>
      </c>
      <c r="I794" s="1" t="s">
        <v>9839</v>
      </c>
      <c r="J794" s="1" t="s">
        <v>9839</v>
      </c>
      <c r="K794" s="2"/>
      <c r="L794" s="1">
        <v>-3.0</v>
      </c>
      <c r="M794" s="1"/>
      <c r="N794" s="1">
        <v>11.640933333333333</v>
      </c>
      <c r="O794" s="1" t="s">
        <v>7892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1" t="s">
        <v>44</v>
      </c>
      <c r="B795" s="1" t="s">
        <v>16</v>
      </c>
      <c r="C795" s="1">
        <v>369.0</v>
      </c>
      <c r="D795" s="1">
        <v>0.0</v>
      </c>
      <c r="E795" s="1" t="s">
        <v>45</v>
      </c>
      <c r="F795" s="1" t="s">
        <v>27</v>
      </c>
      <c r="G795" s="1" t="s">
        <v>19</v>
      </c>
      <c r="H795" s="1" t="s">
        <v>9840</v>
      </c>
      <c r="I795" s="1" t="s">
        <v>9841</v>
      </c>
      <c r="J795" s="1" t="s">
        <v>9841</v>
      </c>
      <c r="K795" s="2"/>
      <c r="L795" s="1">
        <v>-2.0</v>
      </c>
      <c r="M795" s="1"/>
      <c r="N795" s="1">
        <v>20.643016666666668</v>
      </c>
      <c r="O795" s="1" t="s">
        <v>7892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1" t="s">
        <v>15</v>
      </c>
      <c r="B796" s="1" t="s">
        <v>16</v>
      </c>
      <c r="C796" s="1">
        <v>279.0</v>
      </c>
      <c r="D796" s="1">
        <v>0.0</v>
      </c>
      <c r="E796" s="1" t="s">
        <v>7922</v>
      </c>
      <c r="F796" s="1" t="s">
        <v>18</v>
      </c>
      <c r="G796" s="1" t="s">
        <v>19</v>
      </c>
      <c r="H796" s="1" t="s">
        <v>9842</v>
      </c>
      <c r="I796" s="1" t="s">
        <v>9843</v>
      </c>
      <c r="J796" s="1" t="s">
        <v>9844</v>
      </c>
      <c r="K796" s="1" t="s">
        <v>9845</v>
      </c>
      <c r="L796" s="1">
        <v>0.0</v>
      </c>
      <c r="M796" s="1">
        <v>0.005183333333333333</v>
      </c>
      <c r="N796" s="1">
        <v>38.828</v>
      </c>
      <c r="O796" s="1" t="s">
        <v>24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1" t="s">
        <v>44</v>
      </c>
      <c r="B797" s="1" t="s">
        <v>16</v>
      </c>
      <c r="C797" s="3">
        <v>728.0</v>
      </c>
      <c r="D797" s="1">
        <v>0.0</v>
      </c>
      <c r="E797" s="1" t="s">
        <v>45</v>
      </c>
      <c r="F797" s="1" t="s">
        <v>27</v>
      </c>
      <c r="G797" s="1" t="s">
        <v>19</v>
      </c>
      <c r="H797" s="1" t="s">
        <v>9846</v>
      </c>
      <c r="I797" s="1" t="s">
        <v>9847</v>
      </c>
      <c r="J797" s="1" t="s">
        <v>9847</v>
      </c>
      <c r="K797" s="2"/>
      <c r="L797" s="1">
        <v>-12.0</v>
      </c>
      <c r="M797" s="1"/>
      <c r="N797" s="1">
        <v>11.547616666666666</v>
      </c>
      <c r="O797" s="1" t="s">
        <v>7892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1" t="s">
        <v>15</v>
      </c>
      <c r="B798" s="1" t="s">
        <v>16</v>
      </c>
      <c r="C798" s="1">
        <v>395.0</v>
      </c>
      <c r="D798" s="1">
        <v>0.0</v>
      </c>
      <c r="E798" s="1" t="s">
        <v>7922</v>
      </c>
      <c r="F798" s="1" t="s">
        <v>18</v>
      </c>
      <c r="G798" s="1" t="s">
        <v>19</v>
      </c>
      <c r="H798" s="1" t="s">
        <v>9848</v>
      </c>
      <c r="I798" s="1" t="s">
        <v>9849</v>
      </c>
      <c r="J798" s="1" t="s">
        <v>9850</v>
      </c>
      <c r="K798" s="1" t="s">
        <v>9851</v>
      </c>
      <c r="L798" s="1">
        <v>-18.0</v>
      </c>
      <c r="M798" s="1">
        <v>0.00475</v>
      </c>
      <c r="N798" s="1">
        <v>9.501533333333333</v>
      </c>
      <c r="O798" s="1" t="s">
        <v>24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1" t="s">
        <v>55</v>
      </c>
      <c r="B799" s="1" t="s">
        <v>26</v>
      </c>
      <c r="C799" s="1">
        <v>389.0</v>
      </c>
      <c r="D799" s="1">
        <v>0.0</v>
      </c>
      <c r="E799" s="1" t="s">
        <v>9852</v>
      </c>
      <c r="F799" s="1" t="s">
        <v>27</v>
      </c>
      <c r="G799" s="1" t="s">
        <v>19</v>
      </c>
      <c r="H799" s="1" t="s">
        <v>9853</v>
      </c>
      <c r="I799" s="1" t="s">
        <v>9854</v>
      </c>
      <c r="J799" s="1" t="s">
        <v>9854</v>
      </c>
      <c r="K799" s="2"/>
      <c r="L799" s="1">
        <v>-3.0</v>
      </c>
      <c r="M799" s="1"/>
      <c r="N799" s="1">
        <v>11.541</v>
      </c>
      <c r="O799" s="1" t="s">
        <v>7892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1" t="s">
        <v>25</v>
      </c>
      <c r="B800" s="1" t="s">
        <v>26</v>
      </c>
      <c r="C800" s="1">
        <v>314.0</v>
      </c>
      <c r="D800" s="1">
        <v>0.0</v>
      </c>
      <c r="E800" s="2"/>
      <c r="F800" s="1" t="s">
        <v>27</v>
      </c>
      <c r="G800" s="1" t="s">
        <v>35</v>
      </c>
      <c r="H800" s="1" t="s">
        <v>9855</v>
      </c>
      <c r="I800" s="1" t="s">
        <v>9856</v>
      </c>
      <c r="J800" s="1" t="s">
        <v>9856</v>
      </c>
      <c r="K800" s="2"/>
      <c r="L800" s="1">
        <v>2.0</v>
      </c>
      <c r="M800" s="1"/>
      <c r="N800" s="1">
        <v>17.05125</v>
      </c>
      <c r="O800" s="1" t="s">
        <v>7892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1" t="s">
        <v>44</v>
      </c>
      <c r="B801" s="1" t="s">
        <v>16</v>
      </c>
      <c r="C801" s="1">
        <v>416.0</v>
      </c>
      <c r="D801" s="1">
        <v>0.0</v>
      </c>
      <c r="E801" s="1" t="s">
        <v>45</v>
      </c>
      <c r="F801" s="1" t="s">
        <v>27</v>
      </c>
      <c r="G801" s="1" t="s">
        <v>19</v>
      </c>
      <c r="H801" s="1" t="s">
        <v>9857</v>
      </c>
      <c r="I801" s="1" t="s">
        <v>9858</v>
      </c>
      <c r="J801" s="1" t="s">
        <v>9858</v>
      </c>
      <c r="K801" s="2"/>
      <c r="L801" s="1">
        <v>-14.0</v>
      </c>
      <c r="M801" s="1"/>
      <c r="N801" s="1">
        <v>9.738116666666667</v>
      </c>
      <c r="O801" s="1" t="s">
        <v>7892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1" t="s">
        <v>15</v>
      </c>
      <c r="B802" s="1" t="s">
        <v>16</v>
      </c>
      <c r="C802" s="1">
        <v>284.0</v>
      </c>
      <c r="D802" s="1">
        <v>14.0</v>
      </c>
      <c r="E802" s="1" t="s">
        <v>7922</v>
      </c>
      <c r="F802" s="1" t="s">
        <v>18</v>
      </c>
      <c r="G802" s="1" t="s">
        <v>19</v>
      </c>
      <c r="H802" s="1" t="s">
        <v>9859</v>
      </c>
      <c r="I802" s="1" t="s">
        <v>9860</v>
      </c>
      <c r="J802" s="1" t="s">
        <v>9861</v>
      </c>
      <c r="K802" s="1" t="s">
        <v>9862</v>
      </c>
      <c r="L802" s="1">
        <v>17.0</v>
      </c>
      <c r="M802" s="1">
        <v>0.0071</v>
      </c>
      <c r="N802" s="1">
        <v>5.7698</v>
      </c>
      <c r="O802" s="1" t="s">
        <v>24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1" t="s">
        <v>25</v>
      </c>
      <c r="B803" s="1" t="s">
        <v>26</v>
      </c>
      <c r="C803" s="1">
        <v>346.0</v>
      </c>
      <c r="D803" s="1">
        <v>0.0</v>
      </c>
      <c r="E803" s="2"/>
      <c r="F803" s="1" t="s">
        <v>27</v>
      </c>
      <c r="G803" s="1" t="s">
        <v>19</v>
      </c>
      <c r="H803" s="1" t="s">
        <v>9863</v>
      </c>
      <c r="I803" s="1" t="s">
        <v>9864</v>
      </c>
      <c r="J803" s="1" t="s">
        <v>9864</v>
      </c>
      <c r="K803" s="2"/>
      <c r="L803" s="1">
        <v>-7.0</v>
      </c>
      <c r="M803" s="1"/>
      <c r="N803" s="1">
        <v>7.95845</v>
      </c>
      <c r="O803" s="1" t="s">
        <v>7892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1" t="s">
        <v>44</v>
      </c>
      <c r="B804" s="1" t="s">
        <v>16</v>
      </c>
      <c r="C804" s="1">
        <v>264.0</v>
      </c>
      <c r="D804" s="1">
        <v>0.0</v>
      </c>
      <c r="E804" s="1" t="s">
        <v>45</v>
      </c>
      <c r="F804" s="1" t="s">
        <v>27</v>
      </c>
      <c r="G804" s="1" t="s">
        <v>19</v>
      </c>
      <c r="H804" s="1" t="s">
        <v>9865</v>
      </c>
      <c r="I804" s="1" t="s">
        <v>9866</v>
      </c>
      <c r="J804" s="1" t="s">
        <v>9866</v>
      </c>
      <c r="K804" s="2"/>
      <c r="L804" s="1">
        <v>-8.0</v>
      </c>
      <c r="M804" s="1"/>
      <c r="N804" s="1">
        <v>6.229183333333333</v>
      </c>
      <c r="O804" s="1" t="s">
        <v>7892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1" t="s">
        <v>15</v>
      </c>
      <c r="B805" s="1" t="s">
        <v>16</v>
      </c>
      <c r="C805" s="1">
        <v>854.0</v>
      </c>
      <c r="D805" s="1">
        <v>0.0</v>
      </c>
      <c r="E805" s="1" t="s">
        <v>7922</v>
      </c>
      <c r="F805" s="1" t="s">
        <v>18</v>
      </c>
      <c r="G805" s="1" t="s">
        <v>19</v>
      </c>
      <c r="H805" s="1" t="s">
        <v>9867</v>
      </c>
      <c r="I805" s="1" t="s">
        <v>9868</v>
      </c>
      <c r="J805" s="1" t="s">
        <v>9869</v>
      </c>
      <c r="K805" s="1" t="s">
        <v>9870</v>
      </c>
      <c r="L805" s="1">
        <v>-27.0</v>
      </c>
      <c r="M805" s="1">
        <v>0.010233333333333334</v>
      </c>
      <c r="N805" s="1">
        <v>12.22345</v>
      </c>
      <c r="O805" s="1" t="s">
        <v>24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1" t="s">
        <v>25</v>
      </c>
      <c r="B806" s="1" t="s">
        <v>26</v>
      </c>
      <c r="C806" s="1">
        <v>329.0</v>
      </c>
      <c r="D806" s="1">
        <v>0.0</v>
      </c>
      <c r="E806" s="2"/>
      <c r="F806" s="1" t="s">
        <v>27</v>
      </c>
      <c r="G806" s="1" t="s">
        <v>19</v>
      </c>
      <c r="H806" s="1" t="s">
        <v>9871</v>
      </c>
      <c r="I806" s="1" t="s">
        <v>9872</v>
      </c>
      <c r="J806" s="1" t="s">
        <v>9872</v>
      </c>
      <c r="K806" s="2"/>
      <c r="L806" s="1">
        <v>-3.0</v>
      </c>
      <c r="M806" s="1"/>
      <c r="N806" s="1">
        <v>11.804266666666667</v>
      </c>
      <c r="O806" s="1" t="s">
        <v>7892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1" t="s">
        <v>44</v>
      </c>
      <c r="B807" s="1" t="s">
        <v>16</v>
      </c>
      <c r="C807" s="1">
        <v>982.0</v>
      </c>
      <c r="D807" s="1">
        <v>0.0</v>
      </c>
      <c r="E807" s="1" t="s">
        <v>45</v>
      </c>
      <c r="F807" s="1" t="s">
        <v>27</v>
      </c>
      <c r="G807" s="1" t="s">
        <v>19</v>
      </c>
      <c r="H807" s="1" t="s">
        <v>9873</v>
      </c>
      <c r="I807" s="1" t="s">
        <v>9874</v>
      </c>
      <c r="J807" s="1" t="s">
        <v>9874</v>
      </c>
      <c r="K807" s="2"/>
      <c r="L807" s="1">
        <v>-3.0</v>
      </c>
      <c r="M807" s="1"/>
      <c r="N807" s="1">
        <v>16.7577</v>
      </c>
      <c r="O807" s="1" t="s">
        <v>7892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1" t="s">
        <v>25</v>
      </c>
      <c r="B808" s="1" t="s">
        <v>26</v>
      </c>
      <c r="C808" s="1">
        <v>528.0</v>
      </c>
      <c r="D808" s="1">
        <v>0.0</v>
      </c>
      <c r="E808" s="2"/>
      <c r="F808" s="1" t="s">
        <v>27</v>
      </c>
      <c r="G808" s="1" t="s">
        <v>35</v>
      </c>
      <c r="H808" s="1" t="s">
        <v>9875</v>
      </c>
      <c r="I808" s="1" t="s">
        <v>9876</v>
      </c>
      <c r="J808" s="1" t="s">
        <v>9876</v>
      </c>
      <c r="K808" s="2"/>
      <c r="L808" s="1">
        <v>-11.0</v>
      </c>
      <c r="M808" s="1"/>
      <c r="N808" s="1">
        <v>8.09315</v>
      </c>
      <c r="O808" s="1" t="s">
        <v>7892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1" t="s">
        <v>15</v>
      </c>
      <c r="B809" s="1" t="s">
        <v>16</v>
      </c>
      <c r="C809" s="1">
        <v>259.0</v>
      </c>
      <c r="D809" s="1">
        <v>0.0</v>
      </c>
      <c r="E809" s="1" t="s">
        <v>7922</v>
      </c>
      <c r="F809" s="1" t="s">
        <v>18</v>
      </c>
      <c r="G809" s="1" t="s">
        <v>35</v>
      </c>
      <c r="H809" s="1" t="s">
        <v>9877</v>
      </c>
      <c r="I809" s="1" t="s">
        <v>9878</v>
      </c>
      <c r="J809" s="1" t="s">
        <v>9879</v>
      </c>
      <c r="K809" s="1" t="s">
        <v>9880</v>
      </c>
      <c r="L809" s="1">
        <v>-1.0</v>
      </c>
      <c r="M809" s="1">
        <v>0.005183333333333333</v>
      </c>
      <c r="N809" s="1">
        <v>24.647466666666666</v>
      </c>
      <c r="O809" s="1" t="s">
        <v>24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1" t="s">
        <v>44</v>
      </c>
      <c r="B810" s="1" t="s">
        <v>16</v>
      </c>
      <c r="C810" s="1">
        <v>364.0</v>
      </c>
      <c r="D810" s="1">
        <v>0.0</v>
      </c>
      <c r="E810" s="1" t="s">
        <v>45</v>
      </c>
      <c r="F810" s="1" t="s">
        <v>27</v>
      </c>
      <c r="G810" s="1" t="s">
        <v>19</v>
      </c>
      <c r="H810" s="1" t="s">
        <v>9881</v>
      </c>
      <c r="I810" s="1" t="s">
        <v>9882</v>
      </c>
      <c r="J810" s="1" t="s">
        <v>9882</v>
      </c>
      <c r="K810" s="2"/>
      <c r="L810" s="1">
        <v>-14.0</v>
      </c>
      <c r="M810" s="1"/>
      <c r="N810" s="1">
        <v>66.76773333333334</v>
      </c>
      <c r="O810" s="1" t="s">
        <v>7892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S1013" s="2"/>
      <c r="T1013" s="2"/>
      <c r="U1013" s="2"/>
      <c r="V1013" s="2"/>
      <c r="W1013" s="2"/>
      <c r="X1013" s="2"/>
      <c r="Y1013" s="2"/>
      <c r="Z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D1034" s="2"/>
      <c r="AE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D1047" s="2"/>
      <c r="AE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D1048" s="2"/>
      <c r="AE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</row>
    <row r="1053">
      <c r="A1053" s="2"/>
      <c r="B1053" s="2"/>
      <c r="C1053" s="4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D1054" s="2"/>
      <c r="AE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O1061" s="2"/>
      <c r="P1061" s="2"/>
      <c r="Q1061" s="2"/>
      <c r="S1061" s="2"/>
      <c r="T1061" s="2"/>
      <c r="U1061" s="2"/>
      <c r="V1061" s="2"/>
      <c r="W1061" s="2"/>
      <c r="X1061" s="2"/>
      <c r="Y1061" s="2"/>
      <c r="Z1061" s="2"/>
      <c r="AB1061" s="2"/>
      <c r="AC1061" s="2"/>
      <c r="AD1061" s="2"/>
      <c r="AE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S1082" s="2"/>
      <c r="T1082" s="2"/>
      <c r="U1082" s="2"/>
      <c r="V1082" s="2"/>
      <c r="W1082" s="2"/>
      <c r="X1082" s="2"/>
      <c r="Y1082" s="2"/>
      <c r="Z1082" s="2"/>
      <c r="AB1082" s="2"/>
      <c r="AC1082" s="2"/>
      <c r="AD1082" s="2"/>
      <c r="AE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X1083" s="2"/>
      <c r="Y1083" s="2"/>
      <c r="Z1083" s="2"/>
      <c r="AA1083" s="2"/>
      <c r="AB1083" s="2"/>
      <c r="AC1083" s="2"/>
      <c r="AD1083" s="2"/>
      <c r="AE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O1093" s="2"/>
      <c r="P1093" s="2"/>
      <c r="Q1093" s="2"/>
      <c r="S1093" s="2"/>
      <c r="T1093" s="2"/>
      <c r="U1093" s="2"/>
      <c r="V1093" s="2"/>
      <c r="W1093" s="2"/>
      <c r="X1093" s="2"/>
      <c r="Y1093" s="2"/>
      <c r="Z1093" s="2"/>
      <c r="AB1093" s="2"/>
      <c r="AC1093" s="2"/>
      <c r="AD1093" s="2"/>
      <c r="AE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P1122" s="2"/>
      <c r="Q1122" s="2"/>
      <c r="S1122" s="2"/>
      <c r="T1122" s="2"/>
      <c r="U1122" s="2"/>
      <c r="V1122" s="2"/>
      <c r="W1122" s="2"/>
      <c r="X1122" s="2"/>
      <c r="Y1122" s="2"/>
      <c r="Z1122" s="2"/>
      <c r="AB1122" s="2"/>
      <c r="AC1122" s="2"/>
      <c r="AD1122" s="2"/>
      <c r="AE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O1132" s="2"/>
      <c r="P1132" s="2"/>
      <c r="Q1132" s="2"/>
      <c r="S1132" s="2"/>
      <c r="T1132" s="2"/>
      <c r="U1132" s="2"/>
      <c r="V1132" s="2"/>
      <c r="W1132" s="2"/>
      <c r="X1132" s="2"/>
      <c r="Y1132" s="2"/>
      <c r="Z1132" s="2"/>
      <c r="AB1132" s="2"/>
      <c r="AC1132" s="2"/>
      <c r="AD1132" s="2"/>
      <c r="AE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55</v>
      </c>
      <c r="B2" s="1" t="s">
        <v>26</v>
      </c>
      <c r="C2" s="1">
        <v>264.0</v>
      </c>
      <c r="D2" s="1">
        <v>0.0</v>
      </c>
      <c r="E2" s="1" t="s">
        <v>9883</v>
      </c>
      <c r="F2" s="1" t="s">
        <v>27</v>
      </c>
      <c r="G2" s="1" t="s">
        <v>19</v>
      </c>
      <c r="H2" s="1" t="s">
        <v>9884</v>
      </c>
      <c r="I2" s="1" t="s">
        <v>9885</v>
      </c>
      <c r="J2" s="1" t="s">
        <v>9885</v>
      </c>
      <c r="K2" s="2"/>
      <c r="L2" s="1">
        <v>-8.0</v>
      </c>
      <c r="M2" s="1"/>
      <c r="N2" s="1">
        <v>6.514183333333333</v>
      </c>
      <c r="O2" s="1" t="s">
        <v>9886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" t="s">
        <v>55</v>
      </c>
      <c r="B3" s="1" t="s">
        <v>26</v>
      </c>
      <c r="C3" s="1">
        <v>872.0</v>
      </c>
      <c r="D3" s="1">
        <v>0.0</v>
      </c>
      <c r="E3" s="1" t="s">
        <v>9887</v>
      </c>
      <c r="F3" s="1" t="s">
        <v>27</v>
      </c>
      <c r="G3" s="1" t="s">
        <v>19</v>
      </c>
      <c r="H3" s="1" t="s">
        <v>9888</v>
      </c>
      <c r="I3" s="1" t="s">
        <v>9889</v>
      </c>
      <c r="J3" s="1" t="s">
        <v>9889</v>
      </c>
      <c r="K3" s="2"/>
      <c r="L3" s="1">
        <v>-9.0</v>
      </c>
      <c r="M3" s="1"/>
      <c r="N3" s="1">
        <v>10.715566666666666</v>
      </c>
      <c r="O3" s="1" t="s">
        <v>9886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 t="s">
        <v>44</v>
      </c>
      <c r="B4" s="1" t="s">
        <v>16</v>
      </c>
      <c r="C4" s="3">
        <v>399.0</v>
      </c>
      <c r="D4" s="1">
        <v>0.0</v>
      </c>
      <c r="E4" s="1" t="s">
        <v>45</v>
      </c>
      <c r="F4" s="1" t="s">
        <v>27</v>
      </c>
      <c r="G4" s="1" t="s">
        <v>19</v>
      </c>
      <c r="H4" s="1" t="s">
        <v>9890</v>
      </c>
      <c r="I4" s="1" t="s">
        <v>9891</v>
      </c>
      <c r="J4" s="1" t="s">
        <v>9891</v>
      </c>
      <c r="K4" s="2"/>
      <c r="L4" s="1">
        <v>-8.0</v>
      </c>
      <c r="M4" s="1"/>
      <c r="N4" s="1">
        <v>6.60105</v>
      </c>
      <c r="O4" s="1" t="s">
        <v>9886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1" t="s">
        <v>44</v>
      </c>
      <c r="B5" s="3" t="s">
        <v>16</v>
      </c>
      <c r="C5" s="3">
        <v>264.0</v>
      </c>
      <c r="D5" s="1">
        <v>0.0</v>
      </c>
      <c r="E5" s="1" t="s">
        <v>45</v>
      </c>
      <c r="F5" s="1" t="s">
        <v>27</v>
      </c>
      <c r="G5" s="1" t="s">
        <v>19</v>
      </c>
      <c r="H5" s="1" t="s">
        <v>9892</v>
      </c>
      <c r="I5" s="1" t="s">
        <v>9893</v>
      </c>
      <c r="J5" s="1" t="s">
        <v>9893</v>
      </c>
      <c r="K5" s="2"/>
      <c r="L5" s="1">
        <v>-9.0</v>
      </c>
      <c r="M5" s="1"/>
      <c r="N5" s="1">
        <v>5.520883333333333</v>
      </c>
      <c r="O5" s="1" t="s">
        <v>9886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" t="s">
        <v>44</v>
      </c>
      <c r="B6" s="1" t="s">
        <v>16</v>
      </c>
      <c r="C6" s="1">
        <v>299.0</v>
      </c>
      <c r="D6" s="1">
        <v>0.0</v>
      </c>
      <c r="E6" s="1" t="s">
        <v>45</v>
      </c>
      <c r="F6" s="1" t="s">
        <v>27</v>
      </c>
      <c r="G6" s="1" t="s">
        <v>19</v>
      </c>
      <c r="H6" s="1" t="s">
        <v>9894</v>
      </c>
      <c r="I6" s="1" t="s">
        <v>9895</v>
      </c>
      <c r="J6" s="1" t="s">
        <v>9895</v>
      </c>
      <c r="K6" s="2"/>
      <c r="L6" s="1">
        <v>-8.0</v>
      </c>
      <c r="M6" s="1"/>
      <c r="N6" s="1">
        <v>6.2461</v>
      </c>
      <c r="O6" s="1" t="s">
        <v>9886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" t="s">
        <v>25</v>
      </c>
      <c r="B7" s="1" t="s">
        <v>16</v>
      </c>
      <c r="C7" s="1">
        <v>329.0</v>
      </c>
      <c r="D7" s="1">
        <v>0.0</v>
      </c>
      <c r="E7" s="2"/>
      <c r="F7" s="1" t="s">
        <v>27</v>
      </c>
      <c r="G7" s="1" t="s">
        <v>19</v>
      </c>
      <c r="H7" s="1" t="s">
        <v>9896</v>
      </c>
      <c r="I7" s="1" t="s">
        <v>9897</v>
      </c>
      <c r="J7" s="1" t="s">
        <v>9897</v>
      </c>
      <c r="K7" s="2"/>
      <c r="L7" s="1">
        <v>-4.0</v>
      </c>
      <c r="M7" s="1"/>
      <c r="N7" s="1">
        <v>10.761166666666666</v>
      </c>
      <c r="O7" s="1" t="s">
        <v>9886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" t="s">
        <v>15</v>
      </c>
      <c r="B8" s="1" t="s">
        <v>16</v>
      </c>
      <c r="C8" s="1">
        <v>709.0</v>
      </c>
      <c r="D8" s="1">
        <v>0.0</v>
      </c>
      <c r="E8" s="1" t="s">
        <v>379</v>
      </c>
      <c r="F8" s="1" t="s">
        <v>18</v>
      </c>
      <c r="G8" s="1" t="s">
        <v>19</v>
      </c>
      <c r="H8" s="1" t="s">
        <v>9898</v>
      </c>
      <c r="I8" s="1" t="s">
        <v>9899</v>
      </c>
      <c r="J8" s="1" t="s">
        <v>9900</v>
      </c>
      <c r="K8" s="1" t="s">
        <v>9901</v>
      </c>
      <c r="L8" s="1">
        <v>-23.0</v>
      </c>
      <c r="M8" s="1">
        <v>0.0063</v>
      </c>
      <c r="N8" s="1">
        <v>13.919066666666666</v>
      </c>
      <c r="O8" s="1" t="s">
        <v>3396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" t="s">
        <v>44</v>
      </c>
      <c r="B9" s="1" t="s">
        <v>16</v>
      </c>
      <c r="C9" s="3">
        <v>289.0</v>
      </c>
      <c r="D9" s="1">
        <v>0.0</v>
      </c>
      <c r="E9" s="1" t="s">
        <v>45</v>
      </c>
      <c r="F9" s="1" t="s">
        <v>27</v>
      </c>
      <c r="G9" s="1" t="s">
        <v>19</v>
      </c>
      <c r="H9" s="1" t="s">
        <v>9902</v>
      </c>
      <c r="I9" s="1" t="s">
        <v>9903</v>
      </c>
      <c r="J9" s="1" t="s">
        <v>9903</v>
      </c>
      <c r="K9" s="2"/>
      <c r="L9" s="1">
        <v>-4.0</v>
      </c>
      <c r="M9" s="1"/>
      <c r="N9" s="1">
        <v>10.56495</v>
      </c>
      <c r="O9" s="1" t="s">
        <v>9886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" t="s">
        <v>44</v>
      </c>
      <c r="B10" s="1" t="s">
        <v>16</v>
      </c>
      <c r="C10" s="1">
        <v>871.0</v>
      </c>
      <c r="D10" s="1">
        <v>0.0</v>
      </c>
      <c r="E10" s="1" t="s">
        <v>45</v>
      </c>
      <c r="F10" s="1" t="s">
        <v>27</v>
      </c>
      <c r="G10" s="1" t="s">
        <v>19</v>
      </c>
      <c r="H10" s="1" t="s">
        <v>9904</v>
      </c>
      <c r="I10" s="1" t="s">
        <v>9905</v>
      </c>
      <c r="J10" s="1" t="s">
        <v>9905</v>
      </c>
      <c r="K10" s="2"/>
      <c r="L10" s="1">
        <v>-8.0</v>
      </c>
      <c r="M10" s="1"/>
      <c r="N10" s="1">
        <v>11.167016666666667</v>
      </c>
      <c r="O10" s="1" t="s">
        <v>9886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" t="s">
        <v>44</v>
      </c>
      <c r="B11" s="1" t="s">
        <v>16</v>
      </c>
      <c r="C11" s="1">
        <v>264.0</v>
      </c>
      <c r="D11" s="1">
        <v>0.0</v>
      </c>
      <c r="E11" s="1" t="s">
        <v>45</v>
      </c>
      <c r="F11" s="1" t="s">
        <v>27</v>
      </c>
      <c r="G11" s="1" t="s">
        <v>19</v>
      </c>
      <c r="H11" s="1" t="s">
        <v>9906</v>
      </c>
      <c r="I11" s="1" t="s">
        <v>9907</v>
      </c>
      <c r="J11" s="1" t="s">
        <v>9907</v>
      </c>
      <c r="K11" s="2"/>
      <c r="L11" s="1">
        <v>-5.0</v>
      </c>
      <c r="M11" s="1"/>
      <c r="N11" s="1">
        <v>9.905633333333334</v>
      </c>
      <c r="O11" s="1" t="s">
        <v>9886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" t="s">
        <v>38</v>
      </c>
      <c r="B12" s="1" t="s">
        <v>16</v>
      </c>
      <c r="C12" s="1">
        <v>274.0</v>
      </c>
      <c r="D12" s="1">
        <v>0.0</v>
      </c>
      <c r="E12" s="2"/>
      <c r="F12" s="1" t="s">
        <v>39</v>
      </c>
      <c r="G12" s="1" t="s">
        <v>35</v>
      </c>
      <c r="H12" s="1" t="s">
        <v>9908</v>
      </c>
      <c r="I12" s="1" t="s">
        <v>9909</v>
      </c>
      <c r="J12" s="1" t="s">
        <v>9909</v>
      </c>
      <c r="K12" s="2"/>
      <c r="L12" s="1">
        <v>1.0</v>
      </c>
      <c r="M12" s="1"/>
      <c r="N12" s="1">
        <v>6.3413</v>
      </c>
      <c r="O12" s="1" t="s">
        <v>43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 t="s">
        <v>38</v>
      </c>
      <c r="B13" s="1" t="s">
        <v>16</v>
      </c>
      <c r="C13" s="1">
        <v>344.0</v>
      </c>
      <c r="D13" s="1">
        <v>0.0</v>
      </c>
      <c r="E13" s="2"/>
      <c r="F13" s="1" t="s">
        <v>39</v>
      </c>
      <c r="G13" s="1" t="s">
        <v>35</v>
      </c>
      <c r="H13" s="1" t="s">
        <v>9910</v>
      </c>
      <c r="I13" s="1" t="s">
        <v>9911</v>
      </c>
      <c r="J13" s="1" t="s">
        <v>9911</v>
      </c>
      <c r="K13" s="2"/>
      <c r="L13" s="1">
        <v>1.0</v>
      </c>
      <c r="M13" s="1"/>
      <c r="N13" s="1">
        <v>6.476816666666667</v>
      </c>
      <c r="O13" s="1" t="s">
        <v>43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 t="s">
        <v>44</v>
      </c>
      <c r="B14" s="1" t="s">
        <v>16</v>
      </c>
      <c r="C14" s="1">
        <v>329.0</v>
      </c>
      <c r="D14" s="1">
        <v>0.0</v>
      </c>
      <c r="E14" s="1" t="s">
        <v>45</v>
      </c>
      <c r="F14" s="1" t="s">
        <v>27</v>
      </c>
      <c r="G14" s="1" t="s">
        <v>19</v>
      </c>
      <c r="H14" s="1" t="s">
        <v>9912</v>
      </c>
      <c r="I14" s="1" t="s">
        <v>9913</v>
      </c>
      <c r="J14" s="1" t="s">
        <v>9913</v>
      </c>
      <c r="K14" s="2"/>
      <c r="L14" s="1">
        <v>-7.0</v>
      </c>
      <c r="M14" s="1"/>
      <c r="N14" s="1">
        <v>7.3317</v>
      </c>
      <c r="O14" s="1" t="s">
        <v>9886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1" t="s">
        <v>15</v>
      </c>
      <c r="B15" s="1" t="s">
        <v>16</v>
      </c>
      <c r="C15" s="1">
        <v>199.0</v>
      </c>
      <c r="D15" s="1">
        <v>50.0</v>
      </c>
      <c r="E15" s="2"/>
      <c r="F15" s="1" t="s">
        <v>39</v>
      </c>
      <c r="G15" s="1" t="s">
        <v>35</v>
      </c>
      <c r="H15" s="1" t="s">
        <v>9914</v>
      </c>
      <c r="I15" s="1" t="s">
        <v>9915</v>
      </c>
      <c r="J15" s="1" t="s">
        <v>9915</v>
      </c>
      <c r="K15" s="2"/>
      <c r="L15" s="1">
        <v>-15.0</v>
      </c>
      <c r="M15" s="1"/>
      <c r="N15" s="1">
        <v>3.9067833333333333</v>
      </c>
      <c r="O15" s="1" t="s">
        <v>3396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" t="s">
        <v>25</v>
      </c>
      <c r="B16" s="1" t="s">
        <v>16</v>
      </c>
      <c r="C16" s="3">
        <v>299.0</v>
      </c>
      <c r="D16" s="1">
        <v>0.0</v>
      </c>
      <c r="E16" s="2"/>
      <c r="F16" s="1" t="s">
        <v>27</v>
      </c>
      <c r="G16" s="1" t="s">
        <v>19</v>
      </c>
      <c r="H16" s="1" t="s">
        <v>9916</v>
      </c>
      <c r="I16" s="1" t="s">
        <v>9917</v>
      </c>
      <c r="J16" s="1" t="s">
        <v>9917</v>
      </c>
      <c r="K16" s="2"/>
      <c r="L16" s="1">
        <v>-9.0</v>
      </c>
      <c r="M16" s="1"/>
      <c r="N16" s="1">
        <v>5.070916666666666</v>
      </c>
      <c r="O16" s="1" t="s">
        <v>9886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" t="s">
        <v>25</v>
      </c>
      <c r="B17" s="1" t="s">
        <v>16</v>
      </c>
      <c r="C17" s="1">
        <v>981.0</v>
      </c>
      <c r="D17" s="1">
        <v>0.0</v>
      </c>
      <c r="E17" s="2"/>
      <c r="F17" s="1" t="s">
        <v>27</v>
      </c>
      <c r="G17" s="1" t="s">
        <v>19</v>
      </c>
      <c r="H17" s="1" t="s">
        <v>9918</v>
      </c>
      <c r="I17" s="1" t="s">
        <v>9919</v>
      </c>
      <c r="J17" s="1" t="s">
        <v>9919</v>
      </c>
      <c r="K17" s="2"/>
      <c r="L17" s="1">
        <v>-8.0</v>
      </c>
      <c r="M17" s="1"/>
      <c r="N17" s="1">
        <v>10.984366666666666</v>
      </c>
      <c r="O17" s="1" t="s">
        <v>9886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 t="s">
        <v>15</v>
      </c>
      <c r="B18" s="3" t="s">
        <v>16</v>
      </c>
      <c r="C18" s="1">
        <v>368.0</v>
      </c>
      <c r="D18" s="1">
        <v>0.0</v>
      </c>
      <c r="E18" s="1" t="s">
        <v>379</v>
      </c>
      <c r="F18" s="1" t="s">
        <v>18</v>
      </c>
      <c r="G18" s="1" t="s">
        <v>19</v>
      </c>
      <c r="H18" s="1" t="s">
        <v>9920</v>
      </c>
      <c r="I18" s="1" t="s">
        <v>9921</v>
      </c>
      <c r="J18" s="1" t="s">
        <v>9922</v>
      </c>
      <c r="K18" s="1" t="s">
        <v>9923</v>
      </c>
      <c r="L18" s="1">
        <v>-7.0</v>
      </c>
      <c r="M18" s="1">
        <v>0.006033333333333333</v>
      </c>
      <c r="N18" s="1">
        <v>4.0452</v>
      </c>
      <c r="O18" s="1" t="s">
        <v>3396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" t="s">
        <v>15</v>
      </c>
      <c r="B19" s="1" t="s">
        <v>16</v>
      </c>
      <c r="C19" s="3">
        <v>530.0</v>
      </c>
      <c r="D19" s="1">
        <v>122.0</v>
      </c>
      <c r="E19" s="2"/>
      <c r="F19" s="1" t="s">
        <v>39</v>
      </c>
      <c r="G19" s="1" t="s">
        <v>35</v>
      </c>
      <c r="H19" s="1" t="s">
        <v>9924</v>
      </c>
      <c r="I19" s="1" t="s">
        <v>9925</v>
      </c>
      <c r="J19" s="1" t="s">
        <v>9925</v>
      </c>
      <c r="K19" s="2"/>
      <c r="L19" s="1">
        <v>-9.0</v>
      </c>
      <c r="M19" s="1"/>
      <c r="N19" s="1">
        <v>14.98175</v>
      </c>
      <c r="O19" s="1" t="s">
        <v>3396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1" t="s">
        <v>38</v>
      </c>
      <c r="B20" s="1" t="s">
        <v>16</v>
      </c>
      <c r="C20" s="1">
        <v>262.0</v>
      </c>
      <c r="D20" s="1">
        <v>0.0</v>
      </c>
      <c r="E20" s="1" t="s">
        <v>379</v>
      </c>
      <c r="F20" s="1" t="s">
        <v>18</v>
      </c>
      <c r="G20" s="1" t="s">
        <v>35</v>
      </c>
      <c r="H20" s="1" t="s">
        <v>9926</v>
      </c>
      <c r="I20" s="1" t="s">
        <v>9927</v>
      </c>
      <c r="J20" s="1" t="s">
        <v>9928</v>
      </c>
      <c r="K20" s="1" t="s">
        <v>9929</v>
      </c>
      <c r="L20" s="1">
        <v>-11.0</v>
      </c>
      <c r="M20" s="1">
        <v>0.01345</v>
      </c>
      <c r="N20" s="1">
        <v>16.8302</v>
      </c>
      <c r="O20" s="1" t="s">
        <v>43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" t="s">
        <v>55</v>
      </c>
      <c r="B21" s="1" t="s">
        <v>16</v>
      </c>
      <c r="C21" s="1">
        <v>299.0</v>
      </c>
      <c r="D21" s="1">
        <v>0.0</v>
      </c>
      <c r="E21" s="1" t="s">
        <v>9930</v>
      </c>
      <c r="F21" s="1" t="s">
        <v>27</v>
      </c>
      <c r="G21" s="1" t="s">
        <v>19</v>
      </c>
      <c r="H21" s="1" t="s">
        <v>9931</v>
      </c>
      <c r="I21" s="1" t="s">
        <v>9932</v>
      </c>
      <c r="J21" s="1" t="s">
        <v>9932</v>
      </c>
      <c r="K21" s="2"/>
      <c r="L21" s="1">
        <v>-7.0</v>
      </c>
      <c r="M21" s="1"/>
      <c r="N21" s="1">
        <v>7.346533333333333</v>
      </c>
      <c r="O21" s="1" t="s">
        <v>9886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" t="s">
        <v>44</v>
      </c>
      <c r="B22" s="1" t="s">
        <v>16</v>
      </c>
      <c r="C22" s="1">
        <v>264.0</v>
      </c>
      <c r="D22" s="1">
        <v>0.0</v>
      </c>
      <c r="E22" s="1" t="s">
        <v>45</v>
      </c>
      <c r="F22" s="1" t="s">
        <v>27</v>
      </c>
      <c r="G22" s="1" t="s">
        <v>19</v>
      </c>
      <c r="H22" s="1" t="s">
        <v>9933</v>
      </c>
      <c r="I22" s="1" t="s">
        <v>9934</v>
      </c>
      <c r="J22" s="1" t="s">
        <v>9934</v>
      </c>
      <c r="K22" s="2"/>
      <c r="L22" s="1">
        <v>-9.0</v>
      </c>
      <c r="M22" s="1"/>
      <c r="N22" s="1">
        <v>5.447416666666666</v>
      </c>
      <c r="O22" s="1" t="s">
        <v>9886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" t="s">
        <v>38</v>
      </c>
      <c r="B23" s="1" t="s">
        <v>16</v>
      </c>
      <c r="C23" s="1">
        <v>274.0</v>
      </c>
      <c r="D23" s="1">
        <v>0.0</v>
      </c>
      <c r="E23" s="2"/>
      <c r="F23" s="1" t="s">
        <v>39</v>
      </c>
      <c r="G23" s="1" t="s">
        <v>35</v>
      </c>
      <c r="H23" s="1" t="s">
        <v>9935</v>
      </c>
      <c r="I23" s="1" t="s">
        <v>9936</v>
      </c>
      <c r="J23" s="1" t="s">
        <v>9936</v>
      </c>
      <c r="K23" s="2"/>
      <c r="L23" s="1">
        <v>0.0</v>
      </c>
      <c r="M23" s="1"/>
      <c r="N23" s="1">
        <v>5.239483333333333</v>
      </c>
      <c r="O23" s="1" t="s">
        <v>43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" t="s">
        <v>15</v>
      </c>
      <c r="B24" s="1" t="s">
        <v>16</v>
      </c>
      <c r="C24" s="1">
        <v>648.0</v>
      </c>
      <c r="D24" s="1">
        <v>0.0</v>
      </c>
      <c r="E24" s="1" t="s">
        <v>379</v>
      </c>
      <c r="F24" s="1" t="s">
        <v>18</v>
      </c>
      <c r="G24" s="1" t="s">
        <v>19</v>
      </c>
      <c r="H24" s="1" t="s">
        <v>9937</v>
      </c>
      <c r="I24" s="1" t="s">
        <v>9938</v>
      </c>
      <c r="J24" s="1" t="s">
        <v>9939</v>
      </c>
      <c r="K24" s="1" t="s">
        <v>9940</v>
      </c>
      <c r="L24" s="1">
        <v>-13.0</v>
      </c>
      <c r="M24" s="1">
        <v>0.0057666666666666665</v>
      </c>
      <c r="N24" s="1">
        <v>4.28635</v>
      </c>
      <c r="O24" s="1" t="s">
        <v>3396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" t="s">
        <v>44</v>
      </c>
      <c r="B25" s="1" t="s">
        <v>16</v>
      </c>
      <c r="C25" s="1">
        <v>346.0</v>
      </c>
      <c r="D25" s="1">
        <v>0.0</v>
      </c>
      <c r="E25" s="1" t="s">
        <v>45</v>
      </c>
      <c r="F25" s="1" t="s">
        <v>27</v>
      </c>
      <c r="G25" s="1" t="s">
        <v>19</v>
      </c>
      <c r="H25" s="1" t="s">
        <v>9941</v>
      </c>
      <c r="I25" s="1" t="s">
        <v>9942</v>
      </c>
      <c r="J25" s="1" t="s">
        <v>9942</v>
      </c>
      <c r="K25" s="2"/>
      <c r="L25" s="1">
        <v>-7.0</v>
      </c>
      <c r="M25" s="1"/>
      <c r="N25" s="1">
        <v>7.720716666666666</v>
      </c>
      <c r="O25" s="1" t="s">
        <v>9886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" t="s">
        <v>44</v>
      </c>
      <c r="B26" s="1" t="s">
        <v>16</v>
      </c>
      <c r="C26" s="1">
        <v>274.0</v>
      </c>
      <c r="D26" s="1">
        <v>0.0</v>
      </c>
      <c r="E26" s="1" t="s">
        <v>45</v>
      </c>
      <c r="F26" s="1" t="s">
        <v>27</v>
      </c>
      <c r="G26" s="1" t="s">
        <v>19</v>
      </c>
      <c r="H26" s="1" t="s">
        <v>9943</v>
      </c>
      <c r="I26" s="1" t="s">
        <v>9944</v>
      </c>
      <c r="J26" s="1" t="s">
        <v>9944</v>
      </c>
      <c r="K26" s="2"/>
      <c r="L26" s="1">
        <v>-7.0</v>
      </c>
      <c r="M26" s="1"/>
      <c r="N26" s="1">
        <v>7.726483333333333</v>
      </c>
      <c r="O26" s="1" t="s">
        <v>9886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" t="s">
        <v>25</v>
      </c>
      <c r="B27" s="1" t="s">
        <v>16</v>
      </c>
      <c r="C27" s="1">
        <v>394.0</v>
      </c>
      <c r="D27" s="1">
        <v>0.0</v>
      </c>
      <c r="E27" s="2"/>
      <c r="F27" s="1" t="s">
        <v>27</v>
      </c>
      <c r="G27" s="1" t="s">
        <v>19</v>
      </c>
      <c r="H27" s="1" t="s">
        <v>9945</v>
      </c>
      <c r="I27" s="1" t="s">
        <v>9946</v>
      </c>
      <c r="J27" s="1" t="s">
        <v>9946</v>
      </c>
      <c r="K27" s="2"/>
      <c r="L27" s="1">
        <v>-5.0</v>
      </c>
      <c r="M27" s="1"/>
      <c r="N27" s="1">
        <v>9.2755</v>
      </c>
      <c r="O27" s="1" t="s">
        <v>9886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1" t="s">
        <v>44</v>
      </c>
      <c r="B28" s="1" t="s">
        <v>16</v>
      </c>
      <c r="C28" s="1">
        <v>234.0</v>
      </c>
      <c r="D28" s="1">
        <v>0.0</v>
      </c>
      <c r="E28" s="1" t="s">
        <v>45</v>
      </c>
      <c r="F28" s="1" t="s">
        <v>27</v>
      </c>
      <c r="G28" s="1" t="s">
        <v>19</v>
      </c>
      <c r="H28" s="1" t="s">
        <v>9947</v>
      </c>
      <c r="I28" s="1" t="s">
        <v>9948</v>
      </c>
      <c r="J28" s="1" t="s">
        <v>9948</v>
      </c>
      <c r="K28" s="2"/>
      <c r="L28" s="1">
        <v>-8.0</v>
      </c>
      <c r="M28" s="1"/>
      <c r="N28" s="1">
        <v>6.710416666666666</v>
      </c>
      <c r="O28" s="1" t="s">
        <v>9886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" t="s">
        <v>38</v>
      </c>
      <c r="B29" s="1" t="s">
        <v>16</v>
      </c>
      <c r="C29" s="3">
        <v>249.0</v>
      </c>
      <c r="D29" s="1">
        <v>0.0</v>
      </c>
      <c r="E29" s="2"/>
      <c r="F29" s="1" t="s">
        <v>39</v>
      </c>
      <c r="G29" s="1" t="s">
        <v>35</v>
      </c>
      <c r="H29" s="1" t="s">
        <v>9949</v>
      </c>
      <c r="I29" s="1" t="s">
        <v>9950</v>
      </c>
      <c r="J29" s="1" t="s">
        <v>9950</v>
      </c>
      <c r="K29" s="2"/>
      <c r="L29" s="1">
        <v>2.0</v>
      </c>
      <c r="M29" s="1"/>
      <c r="N29" s="1">
        <v>7.789783333333333</v>
      </c>
      <c r="O29" s="1" t="s">
        <v>43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" t="s">
        <v>44</v>
      </c>
      <c r="B30" s="1" t="s">
        <v>16</v>
      </c>
      <c r="C30" s="3">
        <v>1081.0</v>
      </c>
      <c r="D30" s="1">
        <v>0.0</v>
      </c>
      <c r="E30" s="1" t="s">
        <v>45</v>
      </c>
      <c r="F30" s="1" t="s">
        <v>27</v>
      </c>
      <c r="G30" s="1" t="s">
        <v>19</v>
      </c>
      <c r="H30" s="1" t="s">
        <v>9951</v>
      </c>
      <c r="I30" s="1" t="s">
        <v>9952</v>
      </c>
      <c r="J30" s="1" t="s">
        <v>9952</v>
      </c>
      <c r="K30" s="2"/>
      <c r="L30" s="1">
        <v>-8.0</v>
      </c>
      <c r="M30" s="1"/>
      <c r="N30" s="1">
        <v>11.39845</v>
      </c>
      <c r="O30" s="1" t="s">
        <v>9886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" t="s">
        <v>15</v>
      </c>
      <c r="B31" s="1" t="s">
        <v>16</v>
      </c>
      <c r="C31" s="1">
        <v>508.0</v>
      </c>
      <c r="D31" s="1">
        <v>0.0</v>
      </c>
      <c r="E31" s="1" t="s">
        <v>379</v>
      </c>
      <c r="F31" s="1" t="s">
        <v>18</v>
      </c>
      <c r="G31" s="1" t="s">
        <v>19</v>
      </c>
      <c r="H31" s="1" t="s">
        <v>9953</v>
      </c>
      <c r="I31" s="1" t="s">
        <v>9954</v>
      </c>
      <c r="J31" s="1" t="s">
        <v>9955</v>
      </c>
      <c r="K31" s="1" t="s">
        <v>9956</v>
      </c>
      <c r="L31" s="1">
        <v>-6.0</v>
      </c>
      <c r="M31" s="1">
        <v>0.00405</v>
      </c>
      <c r="N31" s="1">
        <v>10.889433333333333</v>
      </c>
      <c r="O31" s="1" t="s">
        <v>3396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" t="s">
        <v>44</v>
      </c>
      <c r="B32" s="1" t="s">
        <v>16</v>
      </c>
      <c r="C32" s="1">
        <v>329.0</v>
      </c>
      <c r="D32" s="1">
        <v>0.0</v>
      </c>
      <c r="E32" s="1" t="s">
        <v>45</v>
      </c>
      <c r="F32" s="1" t="s">
        <v>27</v>
      </c>
      <c r="G32" s="1" t="s">
        <v>19</v>
      </c>
      <c r="H32" s="1" t="s">
        <v>9957</v>
      </c>
      <c r="I32" s="1" t="s">
        <v>9958</v>
      </c>
      <c r="J32" s="1" t="s">
        <v>9958</v>
      </c>
      <c r="K32" s="2"/>
      <c r="L32" s="1">
        <v>-9.0</v>
      </c>
      <c r="M32" s="1"/>
      <c r="N32" s="1">
        <v>5.228116666666667</v>
      </c>
      <c r="O32" s="1" t="s">
        <v>9886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" t="s">
        <v>25</v>
      </c>
      <c r="B33" s="1" t="s">
        <v>16</v>
      </c>
      <c r="C33" s="1">
        <v>329.0</v>
      </c>
      <c r="D33" s="1">
        <v>0.0</v>
      </c>
      <c r="E33" s="2"/>
      <c r="F33" s="1" t="s">
        <v>27</v>
      </c>
      <c r="G33" s="1" t="s">
        <v>19</v>
      </c>
      <c r="H33" s="1" t="s">
        <v>9959</v>
      </c>
      <c r="I33" s="1" t="s">
        <v>9960</v>
      </c>
      <c r="J33" s="1" t="s">
        <v>9960</v>
      </c>
      <c r="K33" s="2"/>
      <c r="L33" s="1">
        <v>-7.0</v>
      </c>
      <c r="M33" s="1"/>
      <c r="N33" s="1">
        <v>7.219966666666667</v>
      </c>
      <c r="O33" s="1" t="s">
        <v>9886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1" t="s">
        <v>15</v>
      </c>
      <c r="B34" s="1" t="s">
        <v>16</v>
      </c>
      <c r="C34" s="1">
        <v>618.0</v>
      </c>
      <c r="D34" s="1">
        <v>0.0</v>
      </c>
      <c r="E34" s="1" t="s">
        <v>379</v>
      </c>
      <c r="F34" s="1" t="s">
        <v>18</v>
      </c>
      <c r="G34" s="1" t="s">
        <v>35</v>
      </c>
      <c r="H34" s="1" t="s">
        <v>9961</v>
      </c>
      <c r="I34" s="1" t="s">
        <v>9962</v>
      </c>
      <c r="J34" s="1" t="s">
        <v>9963</v>
      </c>
      <c r="K34" s="1" t="s">
        <v>9964</v>
      </c>
      <c r="L34" s="1">
        <v>-3.0</v>
      </c>
      <c r="M34" s="1">
        <v>0.0041</v>
      </c>
      <c r="N34" s="1">
        <v>12.312583333333333</v>
      </c>
      <c r="O34" s="1" t="s">
        <v>3396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" t="s">
        <v>25</v>
      </c>
      <c r="B35" s="1" t="s">
        <v>16</v>
      </c>
      <c r="C35" s="1">
        <v>264.0</v>
      </c>
      <c r="D35" s="1">
        <v>0.0</v>
      </c>
      <c r="E35" s="2"/>
      <c r="F35" s="1" t="s">
        <v>27</v>
      </c>
      <c r="G35" s="1" t="s">
        <v>19</v>
      </c>
      <c r="H35" s="1" t="s">
        <v>9965</v>
      </c>
      <c r="I35" s="1" t="s">
        <v>9966</v>
      </c>
      <c r="J35" s="1" t="s">
        <v>9966</v>
      </c>
      <c r="K35" s="2"/>
      <c r="L35" s="1">
        <v>-7.0</v>
      </c>
      <c r="M35" s="1"/>
      <c r="N35" s="1">
        <v>7.660933333333333</v>
      </c>
      <c r="O35" s="1" t="s">
        <v>9886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" t="s">
        <v>55</v>
      </c>
      <c r="B36" s="1" t="s">
        <v>16</v>
      </c>
      <c r="C36" s="1">
        <v>628.0</v>
      </c>
      <c r="D36" s="1">
        <v>0.0</v>
      </c>
      <c r="E36" s="1" t="s">
        <v>3643</v>
      </c>
      <c r="F36" s="1" t="s">
        <v>27</v>
      </c>
      <c r="G36" s="1" t="s">
        <v>19</v>
      </c>
      <c r="H36" s="1" t="s">
        <v>9967</v>
      </c>
      <c r="I36" s="1" t="s">
        <v>9968</v>
      </c>
      <c r="J36" s="1" t="s">
        <v>9968</v>
      </c>
      <c r="K36" s="2"/>
      <c r="L36" s="1">
        <v>-4.0</v>
      </c>
      <c r="M36" s="1"/>
      <c r="N36" s="1">
        <v>15.998983333333333</v>
      </c>
      <c r="O36" s="1" t="s">
        <v>9886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" t="s">
        <v>44</v>
      </c>
      <c r="B37" s="1" t="s">
        <v>16</v>
      </c>
      <c r="C37" s="1">
        <v>788.0</v>
      </c>
      <c r="D37" s="1">
        <v>0.0</v>
      </c>
      <c r="E37" s="1" t="s">
        <v>45</v>
      </c>
      <c r="F37" s="1" t="s">
        <v>27</v>
      </c>
      <c r="G37" s="1" t="s">
        <v>19</v>
      </c>
      <c r="H37" s="1" t="s">
        <v>9969</v>
      </c>
      <c r="I37" s="1" t="s">
        <v>9970</v>
      </c>
      <c r="J37" s="1" t="s">
        <v>9970</v>
      </c>
      <c r="K37" s="2"/>
      <c r="L37" s="1">
        <v>-7.0</v>
      </c>
      <c r="M37" s="1"/>
      <c r="N37" s="1">
        <v>12.073216666666667</v>
      </c>
      <c r="O37" s="1" t="s">
        <v>9886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" t="s">
        <v>44</v>
      </c>
      <c r="B38" s="1" t="s">
        <v>16</v>
      </c>
      <c r="C38" s="1">
        <v>758.0</v>
      </c>
      <c r="D38" s="1">
        <v>0.0</v>
      </c>
      <c r="E38" s="1" t="s">
        <v>45</v>
      </c>
      <c r="F38" s="1" t="s">
        <v>27</v>
      </c>
      <c r="G38" s="1" t="s">
        <v>19</v>
      </c>
      <c r="H38" s="1" t="s">
        <v>9971</v>
      </c>
      <c r="I38" s="1" t="s">
        <v>9972</v>
      </c>
      <c r="J38" s="1" t="s">
        <v>9972</v>
      </c>
      <c r="K38" s="2"/>
      <c r="L38" s="1">
        <v>-8.0</v>
      </c>
      <c r="M38" s="1"/>
      <c r="N38" s="1">
        <v>11.874616666666666</v>
      </c>
      <c r="O38" s="1" t="s">
        <v>9886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" t="s">
        <v>15</v>
      </c>
      <c r="B39" s="1" t="s">
        <v>16</v>
      </c>
      <c r="C39" s="3">
        <v>254.0</v>
      </c>
      <c r="D39" s="1">
        <v>50.0</v>
      </c>
      <c r="E39" s="2"/>
      <c r="F39" s="1" t="s">
        <v>39</v>
      </c>
      <c r="G39" s="1" t="s">
        <v>19</v>
      </c>
      <c r="H39" s="1" t="s">
        <v>9973</v>
      </c>
      <c r="I39" s="1" t="s">
        <v>9974</v>
      </c>
      <c r="J39" s="1" t="s">
        <v>9974</v>
      </c>
      <c r="K39" s="2"/>
      <c r="L39" s="1">
        <v>-12.0</v>
      </c>
      <c r="M39" s="1"/>
      <c r="N39" s="1">
        <v>6.323733333333333</v>
      </c>
      <c r="O39" s="1" t="s">
        <v>3396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" t="s">
        <v>25</v>
      </c>
      <c r="B40" s="1" t="s">
        <v>16</v>
      </c>
      <c r="C40" s="1">
        <v>346.0</v>
      </c>
      <c r="D40" s="1">
        <v>0.0</v>
      </c>
      <c r="E40" s="2"/>
      <c r="F40" s="1" t="s">
        <v>27</v>
      </c>
      <c r="G40" s="1" t="s">
        <v>19</v>
      </c>
      <c r="H40" s="1" t="s">
        <v>9975</v>
      </c>
      <c r="I40" s="1" t="s">
        <v>9976</v>
      </c>
      <c r="J40" s="1" t="s">
        <v>9976</v>
      </c>
      <c r="K40" s="2"/>
      <c r="L40" s="1">
        <v>-7.0</v>
      </c>
      <c r="M40" s="1"/>
      <c r="N40" s="1">
        <v>7.03445</v>
      </c>
      <c r="O40" s="1" t="s">
        <v>9886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" t="s">
        <v>15</v>
      </c>
      <c r="B41" s="1" t="s">
        <v>16</v>
      </c>
      <c r="C41" s="3">
        <v>279.0</v>
      </c>
      <c r="D41" s="1">
        <v>0.0</v>
      </c>
      <c r="E41" s="1" t="s">
        <v>379</v>
      </c>
      <c r="F41" s="1" t="s">
        <v>18</v>
      </c>
      <c r="G41" s="1" t="s">
        <v>35</v>
      </c>
      <c r="H41" s="1" t="s">
        <v>9977</v>
      </c>
      <c r="I41" s="1" t="s">
        <v>9978</v>
      </c>
      <c r="J41" s="1" t="s">
        <v>9979</v>
      </c>
      <c r="K41" s="1" t="s">
        <v>9980</v>
      </c>
      <c r="L41" s="1">
        <v>-14.0</v>
      </c>
      <c r="M41" s="1">
        <v>0.004516666666666667</v>
      </c>
      <c r="N41" s="1">
        <v>4.959033333333333</v>
      </c>
      <c r="O41" s="1" t="s">
        <v>3396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" t="s">
        <v>15</v>
      </c>
      <c r="B42" s="1" t="s">
        <v>16</v>
      </c>
      <c r="C42" s="1">
        <v>247.0</v>
      </c>
      <c r="D42" s="1">
        <v>62.0</v>
      </c>
      <c r="E42" s="2"/>
      <c r="F42" s="1" t="s">
        <v>39</v>
      </c>
      <c r="G42" s="1" t="s">
        <v>19</v>
      </c>
      <c r="H42" s="1" t="s">
        <v>9981</v>
      </c>
      <c r="I42" s="1" t="s">
        <v>9982</v>
      </c>
      <c r="J42" s="1" t="s">
        <v>9982</v>
      </c>
      <c r="K42" s="2"/>
      <c r="L42" s="1">
        <v>-10.0</v>
      </c>
      <c r="M42" s="1"/>
      <c r="N42" s="1">
        <v>8.654333333333334</v>
      </c>
      <c r="O42" s="1" t="s">
        <v>3396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" t="s">
        <v>44</v>
      </c>
      <c r="B43" s="1" t="s">
        <v>16</v>
      </c>
      <c r="C43" s="1">
        <v>642.0</v>
      </c>
      <c r="D43" s="1">
        <v>0.0</v>
      </c>
      <c r="E43" s="1" t="s">
        <v>45</v>
      </c>
      <c r="F43" s="1" t="s">
        <v>27</v>
      </c>
      <c r="G43" s="1" t="s">
        <v>19</v>
      </c>
      <c r="H43" s="1" t="s">
        <v>9983</v>
      </c>
      <c r="I43" s="1" t="s">
        <v>9984</v>
      </c>
      <c r="J43" s="1" t="s">
        <v>9984</v>
      </c>
      <c r="K43" s="2"/>
      <c r="L43" s="1">
        <v>-8.0</v>
      </c>
      <c r="M43" s="1"/>
      <c r="N43" s="1">
        <v>11.006616666666666</v>
      </c>
      <c r="O43" s="1" t="s">
        <v>9886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" t="s">
        <v>15</v>
      </c>
      <c r="B44" s="1" t="s">
        <v>16</v>
      </c>
      <c r="C44" s="1">
        <v>379.0</v>
      </c>
      <c r="D44" s="1">
        <v>90.0</v>
      </c>
      <c r="E44" s="2"/>
      <c r="F44" s="1" t="s">
        <v>39</v>
      </c>
      <c r="G44" s="1" t="s">
        <v>35</v>
      </c>
      <c r="H44" s="1" t="s">
        <v>9985</v>
      </c>
      <c r="I44" s="1" t="s">
        <v>9986</v>
      </c>
      <c r="J44" s="1" t="s">
        <v>9986</v>
      </c>
      <c r="K44" s="2"/>
      <c r="L44" s="1">
        <v>-12.0</v>
      </c>
      <c r="M44" s="1"/>
      <c r="N44" s="1">
        <v>7.048016666666666</v>
      </c>
      <c r="O44" s="1" t="s">
        <v>3396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" t="s">
        <v>44</v>
      </c>
      <c r="B45" s="1" t="s">
        <v>16</v>
      </c>
      <c r="C45" s="1">
        <v>333.0</v>
      </c>
      <c r="D45" s="1">
        <v>0.0</v>
      </c>
      <c r="E45" s="1" t="s">
        <v>45</v>
      </c>
      <c r="F45" s="1" t="s">
        <v>27</v>
      </c>
      <c r="G45" s="1" t="s">
        <v>19</v>
      </c>
      <c r="H45" s="1" t="s">
        <v>9987</v>
      </c>
      <c r="I45" s="1" t="s">
        <v>9988</v>
      </c>
      <c r="J45" s="1" t="s">
        <v>9988</v>
      </c>
      <c r="K45" s="2"/>
      <c r="L45" s="1">
        <v>-8.0</v>
      </c>
      <c r="M45" s="1"/>
      <c r="N45" s="1">
        <v>6.289816666666667</v>
      </c>
      <c r="O45" s="1" t="s">
        <v>9886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" t="s">
        <v>44</v>
      </c>
      <c r="B46" s="1" t="s">
        <v>16</v>
      </c>
      <c r="C46" s="1">
        <v>599.0</v>
      </c>
      <c r="D46" s="1">
        <v>0.0</v>
      </c>
      <c r="E46" s="1" t="s">
        <v>45</v>
      </c>
      <c r="F46" s="1" t="s">
        <v>27</v>
      </c>
      <c r="G46" s="1" t="s">
        <v>19</v>
      </c>
      <c r="H46" s="1" t="s">
        <v>9989</v>
      </c>
      <c r="I46" s="1" t="s">
        <v>9990</v>
      </c>
      <c r="J46" s="1" t="s">
        <v>9990</v>
      </c>
      <c r="K46" s="2"/>
      <c r="L46" s="1">
        <v>-11.0</v>
      </c>
      <c r="M46" s="1"/>
      <c r="N46" s="1">
        <v>8.697066666666666</v>
      </c>
      <c r="O46" s="1" t="s">
        <v>9886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" t="s">
        <v>44</v>
      </c>
      <c r="B47" s="1" t="s">
        <v>16</v>
      </c>
      <c r="C47" s="1">
        <v>264.0</v>
      </c>
      <c r="D47" s="1">
        <v>0.0</v>
      </c>
      <c r="E47" s="1" t="s">
        <v>45</v>
      </c>
      <c r="F47" s="1" t="s">
        <v>27</v>
      </c>
      <c r="G47" s="1" t="s">
        <v>19</v>
      </c>
      <c r="H47" s="1" t="s">
        <v>9991</v>
      </c>
      <c r="I47" s="1" t="s">
        <v>9992</v>
      </c>
      <c r="J47" s="1" t="s">
        <v>9992</v>
      </c>
      <c r="K47" s="2"/>
      <c r="L47" s="1">
        <v>-8.0</v>
      </c>
      <c r="M47" s="1"/>
      <c r="N47" s="1">
        <v>6.0114</v>
      </c>
      <c r="O47" s="1" t="s">
        <v>9886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" t="s">
        <v>38</v>
      </c>
      <c r="B48" s="1" t="s">
        <v>16</v>
      </c>
      <c r="C48" s="3">
        <v>119.0</v>
      </c>
      <c r="D48" s="1">
        <v>0.0</v>
      </c>
      <c r="E48" s="2"/>
      <c r="F48" s="1" t="s">
        <v>39</v>
      </c>
      <c r="G48" s="1" t="s">
        <v>35</v>
      </c>
      <c r="H48" s="1" t="s">
        <v>9993</v>
      </c>
      <c r="I48" s="1" t="s">
        <v>9994</v>
      </c>
      <c r="J48" s="1" t="s">
        <v>9994</v>
      </c>
      <c r="K48" s="2"/>
      <c r="L48" s="1">
        <v>-3.0</v>
      </c>
      <c r="M48" s="1"/>
      <c r="N48" s="1">
        <v>1.8625666666666667</v>
      </c>
      <c r="O48" s="1" t="s">
        <v>43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" t="s">
        <v>44</v>
      </c>
      <c r="B49" s="1" t="s">
        <v>16</v>
      </c>
      <c r="C49" s="1">
        <v>488.0</v>
      </c>
      <c r="D49" s="1">
        <v>0.0</v>
      </c>
      <c r="E49" s="1" t="s">
        <v>45</v>
      </c>
      <c r="F49" s="1" t="s">
        <v>27</v>
      </c>
      <c r="G49" s="1" t="s">
        <v>19</v>
      </c>
      <c r="H49" s="1" t="s">
        <v>9995</v>
      </c>
      <c r="I49" s="1" t="s">
        <v>9996</v>
      </c>
      <c r="J49" s="1" t="s">
        <v>9996</v>
      </c>
      <c r="K49" s="2"/>
      <c r="L49" s="1">
        <v>-7.0</v>
      </c>
      <c r="M49" s="1"/>
      <c r="N49" s="1">
        <v>7.27965</v>
      </c>
      <c r="O49" s="1" t="s">
        <v>9886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" t="s">
        <v>44</v>
      </c>
      <c r="B50" s="1" t="s">
        <v>16</v>
      </c>
      <c r="C50" s="1">
        <v>319.0</v>
      </c>
      <c r="D50" s="1">
        <v>0.0</v>
      </c>
      <c r="E50" s="1" t="s">
        <v>45</v>
      </c>
      <c r="F50" s="1" t="s">
        <v>27</v>
      </c>
      <c r="G50" s="1" t="s">
        <v>19</v>
      </c>
      <c r="H50" s="1" t="s">
        <v>9997</v>
      </c>
      <c r="I50" s="1" t="s">
        <v>9998</v>
      </c>
      <c r="J50" s="1" t="s">
        <v>9998</v>
      </c>
      <c r="K50" s="2"/>
      <c r="L50" s="1">
        <v>-6.0</v>
      </c>
      <c r="M50" s="1"/>
      <c r="N50" s="1">
        <v>8.371383333333334</v>
      </c>
      <c r="O50" s="1" t="s">
        <v>9886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" t="s">
        <v>44</v>
      </c>
      <c r="B51" s="1" t="s">
        <v>16</v>
      </c>
      <c r="C51" s="1">
        <v>289.0</v>
      </c>
      <c r="D51" s="1">
        <v>0.0</v>
      </c>
      <c r="E51" s="1" t="s">
        <v>45</v>
      </c>
      <c r="F51" s="1" t="s">
        <v>27</v>
      </c>
      <c r="G51" s="1" t="s">
        <v>19</v>
      </c>
      <c r="H51" s="1" t="s">
        <v>9999</v>
      </c>
      <c r="I51" s="1" t="s">
        <v>10000</v>
      </c>
      <c r="J51" s="1" t="s">
        <v>10000</v>
      </c>
      <c r="K51" s="2"/>
      <c r="L51" s="1">
        <v>-8.0</v>
      </c>
      <c r="M51" s="1"/>
      <c r="N51" s="1">
        <v>6.610783333333333</v>
      </c>
      <c r="O51" s="1" t="s">
        <v>9886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1" t="s">
        <v>44</v>
      </c>
      <c r="B52" s="1" t="s">
        <v>16</v>
      </c>
      <c r="C52" s="1">
        <v>667.0</v>
      </c>
      <c r="D52" s="1">
        <v>0.0</v>
      </c>
      <c r="E52" s="1" t="s">
        <v>45</v>
      </c>
      <c r="F52" s="1" t="s">
        <v>27</v>
      </c>
      <c r="G52" s="1" t="s">
        <v>19</v>
      </c>
      <c r="H52" s="1" t="s">
        <v>10001</v>
      </c>
      <c r="I52" s="1" t="s">
        <v>10002</v>
      </c>
      <c r="J52" s="1" t="s">
        <v>10002</v>
      </c>
      <c r="K52" s="2"/>
      <c r="L52" s="1">
        <v>-9.0</v>
      </c>
      <c r="M52" s="1"/>
      <c r="N52" s="1">
        <v>10.69185</v>
      </c>
      <c r="O52" s="1" t="s">
        <v>9886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" t="s">
        <v>25</v>
      </c>
      <c r="B53" s="1" t="s">
        <v>16</v>
      </c>
      <c r="C53" s="1">
        <v>331.0</v>
      </c>
      <c r="D53" s="1">
        <v>0.0</v>
      </c>
      <c r="E53" s="2"/>
      <c r="F53" s="1" t="s">
        <v>27</v>
      </c>
      <c r="G53" s="1" t="s">
        <v>19</v>
      </c>
      <c r="H53" s="1" t="s">
        <v>10003</v>
      </c>
      <c r="I53" s="1" t="s">
        <v>10004</v>
      </c>
      <c r="J53" s="1" t="s">
        <v>10004</v>
      </c>
      <c r="K53" s="2"/>
      <c r="L53" s="1">
        <v>-7.0</v>
      </c>
      <c r="M53" s="1"/>
      <c r="N53" s="1">
        <v>7.619033333333333</v>
      </c>
      <c r="O53" s="1" t="s">
        <v>9886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1" t="s">
        <v>44</v>
      </c>
      <c r="B54" s="1" t="s">
        <v>16</v>
      </c>
      <c r="C54" s="1">
        <v>383.0</v>
      </c>
      <c r="D54" s="1">
        <v>0.0</v>
      </c>
      <c r="E54" s="1" t="s">
        <v>45</v>
      </c>
      <c r="F54" s="1" t="s">
        <v>27</v>
      </c>
      <c r="G54" s="1" t="s">
        <v>19</v>
      </c>
      <c r="H54" s="1" t="s">
        <v>10005</v>
      </c>
      <c r="I54" s="1" t="s">
        <v>10006</v>
      </c>
      <c r="J54" s="1" t="s">
        <v>10006</v>
      </c>
      <c r="K54" s="2"/>
      <c r="L54" s="1">
        <v>-7.0</v>
      </c>
      <c r="M54" s="1"/>
      <c r="N54" s="1">
        <v>7.338616666666667</v>
      </c>
      <c r="O54" s="1" t="s">
        <v>9886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" t="s">
        <v>25</v>
      </c>
      <c r="B55" s="1" t="s">
        <v>16</v>
      </c>
      <c r="C55" s="1">
        <v>618.0</v>
      </c>
      <c r="D55" s="1">
        <v>0.0</v>
      </c>
      <c r="E55" s="2"/>
      <c r="F55" s="1" t="s">
        <v>27</v>
      </c>
      <c r="G55" s="1" t="s">
        <v>19</v>
      </c>
      <c r="H55" s="1" t="s">
        <v>10007</v>
      </c>
      <c r="I55" s="1" t="s">
        <v>10008</v>
      </c>
      <c r="J55" s="1" t="s">
        <v>10008</v>
      </c>
      <c r="K55" s="2"/>
      <c r="L55" s="1">
        <v>-9.0</v>
      </c>
      <c r="M55" s="1"/>
      <c r="N55" s="1">
        <v>9.35655</v>
      </c>
      <c r="O55" s="1" t="s">
        <v>9886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" t="s">
        <v>44</v>
      </c>
      <c r="B56" s="1" t="s">
        <v>16</v>
      </c>
      <c r="C56" s="1">
        <v>294.0</v>
      </c>
      <c r="D56" s="1">
        <v>0.0</v>
      </c>
      <c r="E56" s="1" t="s">
        <v>45</v>
      </c>
      <c r="F56" s="1" t="s">
        <v>27</v>
      </c>
      <c r="G56" s="1" t="s">
        <v>19</v>
      </c>
      <c r="H56" s="1" t="s">
        <v>10009</v>
      </c>
      <c r="I56" s="1" t="s">
        <v>10010</v>
      </c>
      <c r="J56" s="1" t="s">
        <v>10010</v>
      </c>
      <c r="K56" s="2"/>
      <c r="L56" s="1">
        <v>-5.0</v>
      </c>
      <c r="M56" s="1"/>
      <c r="N56" s="1">
        <v>9.821333333333333</v>
      </c>
      <c r="O56" s="1" t="s">
        <v>9886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" t="s">
        <v>44</v>
      </c>
      <c r="B57" s="1" t="s">
        <v>16</v>
      </c>
      <c r="C57" s="1">
        <v>321.0</v>
      </c>
      <c r="D57" s="1">
        <v>0.0</v>
      </c>
      <c r="E57" s="1" t="s">
        <v>45</v>
      </c>
      <c r="F57" s="1" t="s">
        <v>27</v>
      </c>
      <c r="G57" s="1" t="s">
        <v>19</v>
      </c>
      <c r="H57" s="1" t="s">
        <v>10011</v>
      </c>
      <c r="I57" s="1" t="s">
        <v>10012</v>
      </c>
      <c r="J57" s="1" t="s">
        <v>10012</v>
      </c>
      <c r="K57" s="2"/>
      <c r="L57" s="1">
        <v>-5.0</v>
      </c>
      <c r="M57" s="1"/>
      <c r="N57" s="1">
        <v>9.233933333333333</v>
      </c>
      <c r="O57" s="1" t="s">
        <v>9886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" t="s">
        <v>25</v>
      </c>
      <c r="B58" s="1" t="s">
        <v>16</v>
      </c>
      <c r="C58" s="1">
        <v>429.0</v>
      </c>
      <c r="D58" s="1">
        <v>0.0</v>
      </c>
      <c r="E58" s="2"/>
      <c r="F58" s="1" t="s">
        <v>27</v>
      </c>
      <c r="G58" s="1" t="s">
        <v>19</v>
      </c>
      <c r="H58" s="1" t="s">
        <v>10013</v>
      </c>
      <c r="I58" s="1" t="s">
        <v>10014</v>
      </c>
      <c r="J58" s="1" t="s">
        <v>10014</v>
      </c>
      <c r="K58" s="2"/>
      <c r="L58" s="1">
        <v>-11.0</v>
      </c>
      <c r="M58" s="1"/>
      <c r="N58" s="1">
        <v>3.9856833333333332</v>
      </c>
      <c r="O58" s="1" t="s">
        <v>9886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1" t="s">
        <v>44</v>
      </c>
      <c r="B59" s="1" t="s">
        <v>16</v>
      </c>
      <c r="C59" s="1">
        <v>329.0</v>
      </c>
      <c r="D59" s="1">
        <v>0.0</v>
      </c>
      <c r="E59" s="1" t="s">
        <v>45</v>
      </c>
      <c r="F59" s="1" t="s">
        <v>27</v>
      </c>
      <c r="G59" s="1" t="s">
        <v>19</v>
      </c>
      <c r="H59" s="1" t="s">
        <v>10015</v>
      </c>
      <c r="I59" s="1" t="s">
        <v>10016</v>
      </c>
      <c r="J59" s="1" t="s">
        <v>10016</v>
      </c>
      <c r="K59" s="2"/>
      <c r="L59" s="1">
        <v>-11.0</v>
      </c>
      <c r="M59" s="1"/>
      <c r="N59" s="1">
        <v>3.808133333333333</v>
      </c>
      <c r="O59" s="1" t="s">
        <v>9886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" t="s">
        <v>15</v>
      </c>
      <c r="B60" s="1" t="s">
        <v>16</v>
      </c>
      <c r="C60" s="1">
        <v>249.0</v>
      </c>
      <c r="D60" s="1">
        <v>0.0</v>
      </c>
      <c r="E60" s="1" t="s">
        <v>379</v>
      </c>
      <c r="F60" s="1" t="s">
        <v>18</v>
      </c>
      <c r="G60" s="1" t="s">
        <v>35</v>
      </c>
      <c r="H60" s="1" t="s">
        <v>10017</v>
      </c>
      <c r="I60" s="1" t="s">
        <v>10018</v>
      </c>
      <c r="J60" s="1" t="s">
        <v>10019</v>
      </c>
      <c r="K60" s="1" t="s">
        <v>10020</v>
      </c>
      <c r="L60" s="1">
        <v>-7.0</v>
      </c>
      <c r="M60" s="1">
        <v>0.009733333333333333</v>
      </c>
      <c r="N60" s="1">
        <v>5.171116666666666</v>
      </c>
      <c r="O60" s="1" t="s">
        <v>3396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1" t="s">
        <v>25</v>
      </c>
      <c r="B61" s="1" t="s">
        <v>16</v>
      </c>
      <c r="C61" s="1">
        <v>991.0</v>
      </c>
      <c r="D61" s="1">
        <v>0.0</v>
      </c>
      <c r="E61" s="2"/>
      <c r="F61" s="1" t="s">
        <v>27</v>
      </c>
      <c r="G61" s="1" t="s">
        <v>19</v>
      </c>
      <c r="H61" s="1" t="s">
        <v>10021</v>
      </c>
      <c r="I61" s="1" t="s">
        <v>10022</v>
      </c>
      <c r="J61" s="1" t="s">
        <v>10022</v>
      </c>
      <c r="K61" s="2"/>
      <c r="L61" s="1">
        <v>-12.0</v>
      </c>
      <c r="M61" s="1"/>
      <c r="N61" s="1">
        <v>7.733533333333333</v>
      </c>
      <c r="O61" s="1" t="s">
        <v>9886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1" t="s">
        <v>15</v>
      </c>
      <c r="B62" s="1" t="s">
        <v>16</v>
      </c>
      <c r="C62" s="3">
        <v>558.0</v>
      </c>
      <c r="D62" s="1">
        <v>0.0</v>
      </c>
      <c r="E62" s="1" t="s">
        <v>379</v>
      </c>
      <c r="F62" s="1" t="s">
        <v>18</v>
      </c>
      <c r="G62" s="1" t="s">
        <v>19</v>
      </c>
      <c r="H62" s="1" t="s">
        <v>10023</v>
      </c>
      <c r="I62" s="1" t="s">
        <v>10024</v>
      </c>
      <c r="J62" s="1" t="s">
        <v>10025</v>
      </c>
      <c r="K62" s="1" t="s">
        <v>10026</v>
      </c>
      <c r="L62" s="1">
        <v>-11.0</v>
      </c>
      <c r="M62" s="1">
        <v>0.004716666666666667</v>
      </c>
      <c r="N62" s="1">
        <v>5.3380833333333335</v>
      </c>
      <c r="O62" s="1" t="s">
        <v>3396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" t="s">
        <v>25</v>
      </c>
      <c r="B63" s="1" t="s">
        <v>16</v>
      </c>
      <c r="C63" s="1">
        <v>847.0</v>
      </c>
      <c r="D63" s="1">
        <v>0.0</v>
      </c>
      <c r="E63" s="2"/>
      <c r="F63" s="1" t="s">
        <v>27</v>
      </c>
      <c r="G63" s="1" t="s">
        <v>19</v>
      </c>
      <c r="H63" s="1" t="s">
        <v>10027</v>
      </c>
      <c r="I63" s="1" t="s">
        <v>10028</v>
      </c>
      <c r="J63" s="1" t="s">
        <v>10028</v>
      </c>
      <c r="K63" s="2"/>
      <c r="L63" s="1">
        <v>-10.0</v>
      </c>
      <c r="M63" s="1"/>
      <c r="N63" s="1">
        <v>9.261266666666666</v>
      </c>
      <c r="O63" s="1" t="s">
        <v>9886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1" t="s">
        <v>44</v>
      </c>
      <c r="B64" s="1" t="s">
        <v>16</v>
      </c>
      <c r="C64" s="3">
        <v>329.0</v>
      </c>
      <c r="D64" s="1">
        <v>0.0</v>
      </c>
      <c r="E64" s="1" t="s">
        <v>45</v>
      </c>
      <c r="F64" s="1" t="s">
        <v>27</v>
      </c>
      <c r="G64" s="1" t="s">
        <v>19</v>
      </c>
      <c r="H64" s="1" t="s">
        <v>10029</v>
      </c>
      <c r="I64" s="1" t="s">
        <v>10030</v>
      </c>
      <c r="J64" s="1" t="s">
        <v>10030</v>
      </c>
      <c r="K64" s="2"/>
      <c r="L64" s="1">
        <v>-8.0</v>
      </c>
      <c r="M64" s="1"/>
      <c r="N64" s="1">
        <v>6.551683333333333</v>
      </c>
      <c r="O64" s="1" t="s">
        <v>9886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" t="s">
        <v>25</v>
      </c>
      <c r="B65" s="1" t="s">
        <v>16</v>
      </c>
      <c r="C65" s="1">
        <v>740.0</v>
      </c>
      <c r="D65" s="1">
        <v>0.0</v>
      </c>
      <c r="E65" s="2"/>
      <c r="F65" s="1" t="s">
        <v>27</v>
      </c>
      <c r="G65" s="1" t="s">
        <v>19</v>
      </c>
      <c r="H65" s="1" t="s">
        <v>10031</v>
      </c>
      <c r="I65" s="1" t="s">
        <v>10032</v>
      </c>
      <c r="J65" s="1" t="s">
        <v>10032</v>
      </c>
      <c r="K65" s="2"/>
      <c r="L65" s="1">
        <v>1.0</v>
      </c>
      <c r="M65" s="1"/>
      <c r="N65" s="1">
        <v>12.43565</v>
      </c>
      <c r="O65" s="1" t="s">
        <v>9886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" t="s">
        <v>15</v>
      </c>
      <c r="B66" s="1" t="s">
        <v>16</v>
      </c>
      <c r="C66" s="1">
        <v>653.0</v>
      </c>
      <c r="D66" s="1">
        <v>0.0</v>
      </c>
      <c r="E66" s="1" t="s">
        <v>379</v>
      </c>
      <c r="F66" s="1" t="s">
        <v>18</v>
      </c>
      <c r="G66" s="1" t="s">
        <v>19</v>
      </c>
      <c r="H66" s="1" t="s">
        <v>10033</v>
      </c>
      <c r="I66" s="1" t="s">
        <v>10034</v>
      </c>
      <c r="J66" s="1" t="s">
        <v>10035</v>
      </c>
      <c r="K66" s="1" t="s">
        <v>10036</v>
      </c>
      <c r="L66" s="1">
        <v>-12.0</v>
      </c>
      <c r="M66" s="1">
        <v>0.0049</v>
      </c>
      <c r="N66" s="1">
        <v>8.157183333333334</v>
      </c>
      <c r="O66" s="1" t="s">
        <v>3396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1" t="s">
        <v>15</v>
      </c>
      <c r="B67" s="1" t="s">
        <v>16</v>
      </c>
      <c r="C67" s="1">
        <v>558.0</v>
      </c>
      <c r="D67" s="1">
        <v>0.0</v>
      </c>
      <c r="E67" s="1" t="s">
        <v>379</v>
      </c>
      <c r="F67" s="1" t="s">
        <v>18</v>
      </c>
      <c r="G67" s="1" t="s">
        <v>19</v>
      </c>
      <c r="H67" s="1" t="s">
        <v>10037</v>
      </c>
      <c r="I67" s="1" t="s">
        <v>10038</v>
      </c>
      <c r="J67" s="1" t="s">
        <v>10039</v>
      </c>
      <c r="K67" s="1" t="s">
        <v>10040</v>
      </c>
      <c r="L67" s="1">
        <v>-1.0</v>
      </c>
      <c r="M67" s="1">
        <v>0.0037166666666666667</v>
      </c>
      <c r="N67" s="1">
        <v>13.154433333333333</v>
      </c>
      <c r="O67" s="1" t="s">
        <v>3396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1" t="s">
        <v>44</v>
      </c>
      <c r="B68" s="1" t="s">
        <v>16</v>
      </c>
      <c r="C68" s="1">
        <v>449.0</v>
      </c>
      <c r="D68" s="1">
        <v>0.0</v>
      </c>
      <c r="E68" s="1" t="s">
        <v>45</v>
      </c>
      <c r="F68" s="1" t="s">
        <v>27</v>
      </c>
      <c r="G68" s="1" t="s">
        <v>19</v>
      </c>
      <c r="H68" s="1" t="s">
        <v>10041</v>
      </c>
      <c r="I68" s="1" t="s">
        <v>10042</v>
      </c>
      <c r="J68" s="1" t="s">
        <v>10042</v>
      </c>
      <c r="K68" s="2"/>
      <c r="L68" s="1">
        <v>-8.0</v>
      </c>
      <c r="M68" s="1"/>
      <c r="N68" s="1">
        <v>6.466183333333333</v>
      </c>
      <c r="O68" s="1" t="s">
        <v>9886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" t="s">
        <v>15</v>
      </c>
      <c r="B69" s="1" t="s">
        <v>16</v>
      </c>
      <c r="C69" s="1">
        <v>579.0</v>
      </c>
      <c r="D69" s="1">
        <v>26.0</v>
      </c>
      <c r="E69" s="1" t="s">
        <v>379</v>
      </c>
      <c r="F69" s="1" t="s">
        <v>18</v>
      </c>
      <c r="G69" s="1" t="s">
        <v>19</v>
      </c>
      <c r="H69" s="1" t="s">
        <v>10043</v>
      </c>
      <c r="I69" s="1" t="s">
        <v>10044</v>
      </c>
      <c r="J69" s="1" t="s">
        <v>10045</v>
      </c>
      <c r="K69" s="1" t="s">
        <v>10046</v>
      </c>
      <c r="L69" s="1">
        <v>-18.0</v>
      </c>
      <c r="M69" s="1">
        <v>0.005116666666666667</v>
      </c>
      <c r="N69" s="1">
        <v>4.239933333333333</v>
      </c>
      <c r="O69" s="1" t="s">
        <v>3396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1" t="s">
        <v>44</v>
      </c>
      <c r="B70" s="1" t="s">
        <v>16</v>
      </c>
      <c r="C70" s="1">
        <v>321.0</v>
      </c>
      <c r="D70" s="1">
        <v>0.0</v>
      </c>
      <c r="E70" s="1" t="s">
        <v>45</v>
      </c>
      <c r="F70" s="1" t="s">
        <v>27</v>
      </c>
      <c r="G70" s="1" t="s">
        <v>19</v>
      </c>
      <c r="H70" s="1" t="s">
        <v>10047</v>
      </c>
      <c r="I70" s="1" t="s">
        <v>10048</v>
      </c>
      <c r="J70" s="1" t="s">
        <v>10048</v>
      </c>
      <c r="K70" s="2"/>
      <c r="L70" s="1">
        <v>-7.0</v>
      </c>
      <c r="M70" s="1"/>
      <c r="N70" s="1">
        <v>7.60375</v>
      </c>
      <c r="O70" s="1" t="s">
        <v>9886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1" t="s">
        <v>15</v>
      </c>
      <c r="B71" s="1" t="s">
        <v>16</v>
      </c>
      <c r="C71" s="3">
        <v>191.0</v>
      </c>
      <c r="D71" s="1">
        <v>58.0</v>
      </c>
      <c r="E71" s="2"/>
      <c r="F71" s="1" t="s">
        <v>39</v>
      </c>
      <c r="G71" s="1" t="s">
        <v>35</v>
      </c>
      <c r="H71" s="1" t="s">
        <v>10049</v>
      </c>
      <c r="I71" s="1" t="s">
        <v>10050</v>
      </c>
      <c r="J71" s="1" t="s">
        <v>10050</v>
      </c>
      <c r="K71" s="2"/>
      <c r="L71" s="1">
        <v>-15.0</v>
      </c>
      <c r="M71" s="1"/>
      <c r="N71" s="1">
        <v>4.35815</v>
      </c>
      <c r="O71" s="1" t="s">
        <v>3396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" t="s">
        <v>25</v>
      </c>
      <c r="B72" s="1" t="s">
        <v>16</v>
      </c>
      <c r="C72" s="1">
        <v>329.0</v>
      </c>
      <c r="D72" s="1">
        <v>0.0</v>
      </c>
      <c r="E72" s="2"/>
      <c r="F72" s="1" t="s">
        <v>27</v>
      </c>
      <c r="G72" s="1" t="s">
        <v>19</v>
      </c>
      <c r="H72" s="1" t="s">
        <v>10051</v>
      </c>
      <c r="I72" s="1" t="s">
        <v>10052</v>
      </c>
      <c r="J72" s="1" t="s">
        <v>10052</v>
      </c>
      <c r="K72" s="2"/>
      <c r="L72" s="1">
        <v>-8.0</v>
      </c>
      <c r="M72" s="1"/>
      <c r="N72" s="1">
        <v>6.229183333333333</v>
      </c>
      <c r="O72" s="1" t="s">
        <v>9886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1" t="s">
        <v>44</v>
      </c>
      <c r="B73" s="1" t="s">
        <v>16</v>
      </c>
      <c r="C73" s="1">
        <v>642.0</v>
      </c>
      <c r="D73" s="1">
        <v>0.0</v>
      </c>
      <c r="E73" s="1" t="s">
        <v>45</v>
      </c>
      <c r="F73" s="1" t="s">
        <v>27</v>
      </c>
      <c r="G73" s="1" t="s">
        <v>19</v>
      </c>
      <c r="H73" s="1" t="s">
        <v>10053</v>
      </c>
      <c r="I73" s="1" t="s">
        <v>10054</v>
      </c>
      <c r="J73" s="1" t="s">
        <v>10054</v>
      </c>
      <c r="K73" s="2"/>
      <c r="L73" s="1">
        <v>-10.0</v>
      </c>
      <c r="M73" s="1"/>
      <c r="N73" s="1">
        <v>9.235716666666667</v>
      </c>
      <c r="O73" s="1" t="s">
        <v>9886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1" t="s">
        <v>38</v>
      </c>
      <c r="B74" s="1" t="s">
        <v>16</v>
      </c>
      <c r="C74" s="1">
        <v>309.0</v>
      </c>
      <c r="D74" s="1">
        <v>0.0</v>
      </c>
      <c r="E74" s="2"/>
      <c r="F74" s="1" t="s">
        <v>39</v>
      </c>
      <c r="G74" s="1" t="s">
        <v>35</v>
      </c>
      <c r="H74" s="1" t="s">
        <v>10055</v>
      </c>
      <c r="I74" s="1" t="s">
        <v>10056</v>
      </c>
      <c r="J74" s="1" t="s">
        <v>397</v>
      </c>
      <c r="K74" s="2"/>
      <c r="L74" s="1">
        <v>191.0</v>
      </c>
      <c r="M74" s="1"/>
      <c r="N74" s="1">
        <v>1.7920333333333334</v>
      </c>
      <c r="O74" s="1" t="s">
        <v>43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1" t="s">
        <v>55</v>
      </c>
      <c r="B75" s="1" t="s">
        <v>26</v>
      </c>
      <c r="C75" s="1">
        <v>289.0</v>
      </c>
      <c r="D75" s="1">
        <v>0.0</v>
      </c>
      <c r="E75" s="1" t="s">
        <v>10057</v>
      </c>
      <c r="F75" s="1" t="s">
        <v>27</v>
      </c>
      <c r="G75" s="1" t="s">
        <v>19</v>
      </c>
      <c r="H75" s="1" t="s">
        <v>10058</v>
      </c>
      <c r="I75" s="1" t="s">
        <v>10059</v>
      </c>
      <c r="J75" s="1" t="s">
        <v>10059</v>
      </c>
      <c r="K75" s="2"/>
      <c r="L75" s="1">
        <v>-13.0</v>
      </c>
      <c r="M75" s="1"/>
      <c r="N75" s="1">
        <v>1.8713666666666666</v>
      </c>
      <c r="O75" s="1" t="s">
        <v>9886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" t="s">
        <v>55</v>
      </c>
      <c r="B76" s="1" t="s">
        <v>26</v>
      </c>
      <c r="C76" s="1">
        <v>632.0</v>
      </c>
      <c r="D76" s="1">
        <v>0.0</v>
      </c>
      <c r="E76" s="1" t="s">
        <v>10057</v>
      </c>
      <c r="F76" s="1" t="s">
        <v>27</v>
      </c>
      <c r="G76" s="1" t="s">
        <v>19</v>
      </c>
      <c r="H76" s="1" t="s">
        <v>10060</v>
      </c>
      <c r="I76" s="1" t="s">
        <v>10061</v>
      </c>
      <c r="J76" s="1" t="s">
        <v>10061</v>
      </c>
      <c r="K76" s="2"/>
      <c r="L76" s="1">
        <v>-12.0</v>
      </c>
      <c r="M76" s="1"/>
      <c r="N76" s="1">
        <v>7.246016666666667</v>
      </c>
      <c r="O76" s="1" t="s">
        <v>9886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" t="s">
        <v>55</v>
      </c>
      <c r="B77" s="1" t="s">
        <v>26</v>
      </c>
      <c r="C77" s="1">
        <v>398.0</v>
      </c>
      <c r="D77" s="1">
        <v>0.0</v>
      </c>
      <c r="E77" s="1" t="s">
        <v>141</v>
      </c>
      <c r="F77" s="1" t="s">
        <v>27</v>
      </c>
      <c r="G77" s="1" t="s">
        <v>19</v>
      </c>
      <c r="H77" s="1" t="s">
        <v>10062</v>
      </c>
      <c r="I77" s="1" t="s">
        <v>10063</v>
      </c>
      <c r="J77" s="1" t="s">
        <v>10063</v>
      </c>
      <c r="K77" s="2"/>
      <c r="L77" s="1">
        <v>-6.0</v>
      </c>
      <c r="M77" s="1"/>
      <c r="N77" s="1">
        <v>8.690533333333333</v>
      </c>
      <c r="O77" s="1" t="s">
        <v>9886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1" t="s">
        <v>44</v>
      </c>
      <c r="B78" s="1" t="s">
        <v>16</v>
      </c>
      <c r="C78" s="1">
        <v>289.0</v>
      </c>
      <c r="D78" s="1">
        <v>0.0</v>
      </c>
      <c r="E78" s="1" t="s">
        <v>45</v>
      </c>
      <c r="F78" s="1" t="s">
        <v>27</v>
      </c>
      <c r="G78" s="1" t="s">
        <v>19</v>
      </c>
      <c r="H78" s="1" t="s">
        <v>10064</v>
      </c>
      <c r="I78" s="1" t="s">
        <v>10065</v>
      </c>
      <c r="J78" s="1" t="s">
        <v>10065</v>
      </c>
      <c r="K78" s="2"/>
      <c r="L78" s="1">
        <v>-9.0</v>
      </c>
      <c r="M78" s="1"/>
      <c r="N78" s="1">
        <v>5.035816666666666</v>
      </c>
      <c r="O78" s="1" t="s">
        <v>9886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" t="s">
        <v>44</v>
      </c>
      <c r="B79" s="1" t="s">
        <v>16</v>
      </c>
      <c r="C79" s="1">
        <v>987.0</v>
      </c>
      <c r="D79" s="1">
        <v>0.0</v>
      </c>
      <c r="E79" s="1" t="s">
        <v>45</v>
      </c>
      <c r="F79" s="1" t="s">
        <v>27</v>
      </c>
      <c r="G79" s="1" t="s">
        <v>19</v>
      </c>
      <c r="H79" s="1" t="s">
        <v>10066</v>
      </c>
      <c r="I79" s="1" t="s">
        <v>10067</v>
      </c>
      <c r="J79" s="1" t="s">
        <v>10067</v>
      </c>
      <c r="K79" s="2"/>
      <c r="L79" s="1">
        <v>-7.0</v>
      </c>
      <c r="M79" s="1"/>
      <c r="N79" s="1">
        <v>12.090066666666667</v>
      </c>
      <c r="O79" s="1" t="s">
        <v>9886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1" t="s">
        <v>44</v>
      </c>
      <c r="B80" s="1" t="s">
        <v>16</v>
      </c>
      <c r="C80" s="1">
        <v>264.0</v>
      </c>
      <c r="D80" s="1">
        <v>0.0</v>
      </c>
      <c r="E80" s="1" t="s">
        <v>45</v>
      </c>
      <c r="F80" s="1" t="s">
        <v>27</v>
      </c>
      <c r="G80" s="1" t="s">
        <v>19</v>
      </c>
      <c r="H80" s="1" t="s">
        <v>10068</v>
      </c>
      <c r="I80" s="1" t="s">
        <v>10069</v>
      </c>
      <c r="J80" s="1" t="s">
        <v>10069</v>
      </c>
      <c r="K80" s="2"/>
      <c r="L80" s="1">
        <v>-7.0</v>
      </c>
      <c r="M80" s="1"/>
      <c r="N80" s="1">
        <v>7.54165</v>
      </c>
      <c r="O80" s="1" t="s">
        <v>9886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" t="s">
        <v>55</v>
      </c>
      <c r="B81" s="1" t="s">
        <v>16</v>
      </c>
      <c r="C81" s="1">
        <v>1222.0</v>
      </c>
      <c r="D81" s="1">
        <v>0.0</v>
      </c>
      <c r="E81" s="1" t="s">
        <v>1452</v>
      </c>
      <c r="F81" s="1" t="s">
        <v>27</v>
      </c>
      <c r="G81" s="1" t="s">
        <v>19</v>
      </c>
      <c r="H81" s="1" t="s">
        <v>10070</v>
      </c>
      <c r="I81" s="1" t="s">
        <v>10071</v>
      </c>
      <c r="J81" s="1" t="s">
        <v>10071</v>
      </c>
      <c r="K81" s="2"/>
      <c r="L81" s="1">
        <v>-3.0</v>
      </c>
      <c r="M81" s="1"/>
      <c r="N81" s="1">
        <v>16.8235</v>
      </c>
      <c r="O81" s="1" t="s">
        <v>9886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" t="s">
        <v>44</v>
      </c>
      <c r="B82" s="1" t="s">
        <v>16</v>
      </c>
      <c r="C82" s="1">
        <v>364.0</v>
      </c>
      <c r="D82" s="1">
        <v>0.0</v>
      </c>
      <c r="E82" s="1" t="s">
        <v>45</v>
      </c>
      <c r="F82" s="1" t="s">
        <v>27</v>
      </c>
      <c r="G82" s="1" t="s">
        <v>19</v>
      </c>
      <c r="H82" s="1" t="s">
        <v>10072</v>
      </c>
      <c r="I82" s="1" t="s">
        <v>10073</v>
      </c>
      <c r="J82" s="1" t="s">
        <v>10073</v>
      </c>
      <c r="K82" s="2"/>
      <c r="L82" s="1">
        <v>-4.0</v>
      </c>
      <c r="M82" s="1"/>
      <c r="N82" s="1">
        <v>10.159116666666666</v>
      </c>
      <c r="O82" s="1" t="s">
        <v>9886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1" t="s">
        <v>44</v>
      </c>
      <c r="B83" s="1" t="s">
        <v>16</v>
      </c>
      <c r="C83" s="1">
        <v>618.0</v>
      </c>
      <c r="D83" s="1">
        <v>0.0</v>
      </c>
      <c r="E83" s="1" t="s">
        <v>45</v>
      </c>
      <c r="F83" s="1" t="s">
        <v>27</v>
      </c>
      <c r="G83" s="1" t="s">
        <v>19</v>
      </c>
      <c r="H83" s="1" t="s">
        <v>10074</v>
      </c>
      <c r="I83" s="1" t="s">
        <v>10075</v>
      </c>
      <c r="J83" s="1" t="s">
        <v>10075</v>
      </c>
      <c r="K83" s="2"/>
      <c r="L83" s="1">
        <v>-10.0</v>
      </c>
      <c r="M83" s="1"/>
      <c r="N83" s="1">
        <v>9.903583333333334</v>
      </c>
      <c r="O83" s="1" t="s">
        <v>9886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1" t="s">
        <v>44</v>
      </c>
      <c r="B84" s="1" t="s">
        <v>16</v>
      </c>
      <c r="C84" s="3">
        <v>379.0</v>
      </c>
      <c r="D84" s="1">
        <v>0.0</v>
      </c>
      <c r="E84" s="1" t="s">
        <v>45</v>
      </c>
      <c r="F84" s="1" t="s">
        <v>27</v>
      </c>
      <c r="G84" s="1" t="s">
        <v>19</v>
      </c>
      <c r="H84" s="1" t="s">
        <v>10076</v>
      </c>
      <c r="I84" s="1" t="s">
        <v>10077</v>
      </c>
      <c r="J84" s="1" t="s">
        <v>10077</v>
      </c>
      <c r="K84" s="2"/>
      <c r="L84" s="1">
        <v>-6.0</v>
      </c>
      <c r="M84" s="1"/>
      <c r="N84" s="1">
        <v>8.895916666666666</v>
      </c>
      <c r="O84" s="1" t="s">
        <v>9886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1" t="s">
        <v>44</v>
      </c>
      <c r="B85" s="1" t="s">
        <v>16</v>
      </c>
      <c r="C85" s="3">
        <v>264.0</v>
      </c>
      <c r="D85" s="1">
        <v>0.0</v>
      </c>
      <c r="E85" s="1" t="s">
        <v>45</v>
      </c>
      <c r="F85" s="1" t="s">
        <v>27</v>
      </c>
      <c r="G85" s="1" t="s">
        <v>19</v>
      </c>
      <c r="H85" s="1" t="s">
        <v>10078</v>
      </c>
      <c r="I85" s="1" t="s">
        <v>10079</v>
      </c>
      <c r="J85" s="1" t="s">
        <v>10079</v>
      </c>
      <c r="K85" s="2"/>
      <c r="L85" s="1">
        <v>-7.0</v>
      </c>
      <c r="M85" s="1"/>
      <c r="N85" s="1">
        <v>7.826366666666667</v>
      </c>
      <c r="O85" s="1" t="s">
        <v>9886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1" t="s">
        <v>44</v>
      </c>
      <c r="B86" s="1" t="s">
        <v>16</v>
      </c>
      <c r="C86" s="1">
        <v>364.0</v>
      </c>
      <c r="D86" s="1">
        <v>0.0</v>
      </c>
      <c r="E86" s="1" t="s">
        <v>45</v>
      </c>
      <c r="F86" s="1" t="s">
        <v>27</v>
      </c>
      <c r="G86" s="1" t="s">
        <v>19</v>
      </c>
      <c r="H86" s="1" t="s">
        <v>10080</v>
      </c>
      <c r="I86" s="1" t="s">
        <v>10081</v>
      </c>
      <c r="J86" s="1" t="s">
        <v>10081</v>
      </c>
      <c r="K86" s="2"/>
      <c r="L86" s="1">
        <v>-2.0</v>
      </c>
      <c r="M86" s="1"/>
      <c r="N86" s="1">
        <v>12.138816666666667</v>
      </c>
      <c r="O86" s="1" t="s">
        <v>9886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" t="s">
        <v>44</v>
      </c>
      <c r="B87" s="1" t="s">
        <v>16</v>
      </c>
      <c r="C87" s="1">
        <v>299.0</v>
      </c>
      <c r="D87" s="1">
        <v>0.0</v>
      </c>
      <c r="E87" s="1" t="s">
        <v>45</v>
      </c>
      <c r="F87" s="1" t="s">
        <v>27</v>
      </c>
      <c r="G87" s="1" t="s">
        <v>19</v>
      </c>
      <c r="H87" s="1" t="s">
        <v>10082</v>
      </c>
      <c r="I87" s="1" t="s">
        <v>10083</v>
      </c>
      <c r="J87" s="1" t="s">
        <v>10083</v>
      </c>
      <c r="K87" s="2"/>
      <c r="L87" s="1">
        <v>-9.0</v>
      </c>
      <c r="M87" s="1"/>
      <c r="N87" s="1">
        <v>5.6454</v>
      </c>
      <c r="O87" s="1" t="s">
        <v>9886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" t="s">
        <v>44</v>
      </c>
      <c r="B88" s="1" t="s">
        <v>16</v>
      </c>
      <c r="C88" s="3">
        <v>264.0</v>
      </c>
      <c r="D88" s="1">
        <v>0.0</v>
      </c>
      <c r="E88" s="1" t="s">
        <v>45</v>
      </c>
      <c r="F88" s="1" t="s">
        <v>27</v>
      </c>
      <c r="G88" s="1" t="s">
        <v>19</v>
      </c>
      <c r="H88" s="1" t="s">
        <v>10084</v>
      </c>
      <c r="I88" s="1" t="s">
        <v>10085</v>
      </c>
      <c r="J88" s="1" t="s">
        <v>10085</v>
      </c>
      <c r="K88" s="2"/>
      <c r="L88" s="1">
        <v>-7.0</v>
      </c>
      <c r="M88" s="1"/>
      <c r="N88" s="1">
        <v>7.815766666666667</v>
      </c>
      <c r="O88" s="1" t="s">
        <v>9886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" t="s">
        <v>44</v>
      </c>
      <c r="B89" s="1" t="s">
        <v>16</v>
      </c>
      <c r="C89" s="1">
        <v>264.0</v>
      </c>
      <c r="D89" s="1">
        <v>0.0</v>
      </c>
      <c r="E89" s="1" t="s">
        <v>45</v>
      </c>
      <c r="F89" s="1" t="s">
        <v>27</v>
      </c>
      <c r="G89" s="1" t="s">
        <v>19</v>
      </c>
      <c r="H89" s="1" t="s">
        <v>10086</v>
      </c>
      <c r="I89" s="1" t="s">
        <v>10087</v>
      </c>
      <c r="J89" s="1" t="s">
        <v>10087</v>
      </c>
      <c r="K89" s="2"/>
      <c r="L89" s="1">
        <v>-8.0</v>
      </c>
      <c r="M89" s="1"/>
      <c r="N89" s="1">
        <v>6.9058166666666665</v>
      </c>
      <c r="O89" s="1" t="s">
        <v>9886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" t="s">
        <v>55</v>
      </c>
      <c r="B90" s="1" t="s">
        <v>16</v>
      </c>
      <c r="C90" s="1">
        <v>264.0</v>
      </c>
      <c r="D90" s="1">
        <v>0.0</v>
      </c>
      <c r="E90" s="1" t="s">
        <v>9887</v>
      </c>
      <c r="F90" s="1" t="s">
        <v>27</v>
      </c>
      <c r="G90" s="1" t="s">
        <v>19</v>
      </c>
      <c r="H90" s="1" t="s">
        <v>10088</v>
      </c>
      <c r="I90" s="1" t="s">
        <v>10089</v>
      </c>
      <c r="J90" s="1" t="s">
        <v>10089</v>
      </c>
      <c r="K90" s="2"/>
      <c r="L90" s="1">
        <v>-7.0</v>
      </c>
      <c r="M90" s="1"/>
      <c r="N90" s="1">
        <v>7.2048</v>
      </c>
      <c r="O90" s="1" t="s">
        <v>9886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" t="s">
        <v>44</v>
      </c>
      <c r="B91" s="1" t="s">
        <v>16</v>
      </c>
      <c r="C91" s="1">
        <v>364.0</v>
      </c>
      <c r="D91" s="1">
        <v>0.0</v>
      </c>
      <c r="E91" s="1" t="s">
        <v>45</v>
      </c>
      <c r="F91" s="1" t="s">
        <v>27</v>
      </c>
      <c r="G91" s="1" t="s">
        <v>19</v>
      </c>
      <c r="H91" s="1" t="s">
        <v>10090</v>
      </c>
      <c r="I91" s="1" t="s">
        <v>10091</v>
      </c>
      <c r="J91" s="1" t="s">
        <v>10091</v>
      </c>
      <c r="K91" s="2"/>
      <c r="L91" s="1">
        <v>-4.0</v>
      </c>
      <c r="M91" s="1"/>
      <c r="N91" s="1">
        <v>10.358833333333333</v>
      </c>
      <c r="O91" s="1" t="s">
        <v>9886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" t="s">
        <v>25</v>
      </c>
      <c r="B92" s="1" t="s">
        <v>16</v>
      </c>
      <c r="C92" s="1">
        <v>429.0</v>
      </c>
      <c r="D92" s="1">
        <v>0.0</v>
      </c>
      <c r="E92" s="2"/>
      <c r="F92" s="1" t="s">
        <v>27</v>
      </c>
      <c r="G92" s="1" t="s">
        <v>19</v>
      </c>
      <c r="H92" s="1" t="s">
        <v>10092</v>
      </c>
      <c r="I92" s="1" t="s">
        <v>10093</v>
      </c>
      <c r="J92" s="1" t="s">
        <v>10093</v>
      </c>
      <c r="K92" s="2"/>
      <c r="L92" s="1">
        <v>-1.0</v>
      </c>
      <c r="M92" s="1"/>
      <c r="N92" s="1">
        <v>13.863116666666667</v>
      </c>
      <c r="O92" s="1" t="s">
        <v>9886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" t="s">
        <v>44</v>
      </c>
      <c r="B93" s="1" t="s">
        <v>16</v>
      </c>
      <c r="C93" s="1">
        <v>413.0</v>
      </c>
      <c r="D93" s="1">
        <v>0.0</v>
      </c>
      <c r="E93" s="1" t="s">
        <v>45</v>
      </c>
      <c r="F93" s="1" t="s">
        <v>27</v>
      </c>
      <c r="G93" s="1" t="s">
        <v>19</v>
      </c>
      <c r="H93" s="1" t="s">
        <v>10094</v>
      </c>
      <c r="I93" s="1" t="s">
        <v>10095</v>
      </c>
      <c r="J93" s="1" t="s">
        <v>10095</v>
      </c>
      <c r="K93" s="2"/>
      <c r="L93" s="1">
        <v>-6.0</v>
      </c>
      <c r="M93" s="1"/>
      <c r="N93" s="1">
        <v>8.009033333333333</v>
      </c>
      <c r="O93" s="1" t="s">
        <v>9886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" t="s">
        <v>55</v>
      </c>
      <c r="B94" s="1" t="s">
        <v>16</v>
      </c>
      <c r="C94" s="1">
        <v>282.0</v>
      </c>
      <c r="D94" s="1">
        <v>0.0</v>
      </c>
      <c r="E94" s="1" t="s">
        <v>10096</v>
      </c>
      <c r="F94" s="1" t="s">
        <v>27</v>
      </c>
      <c r="G94" s="1" t="s">
        <v>19</v>
      </c>
      <c r="H94" s="1" t="s">
        <v>10097</v>
      </c>
      <c r="I94" s="1" t="s">
        <v>10098</v>
      </c>
      <c r="J94" s="1" t="s">
        <v>10098</v>
      </c>
      <c r="K94" s="2"/>
      <c r="L94" s="1">
        <v>-6.0</v>
      </c>
      <c r="M94" s="1"/>
      <c r="N94" s="1">
        <v>8.916683333333333</v>
      </c>
      <c r="O94" s="1" t="s">
        <v>9886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" t="s">
        <v>44</v>
      </c>
      <c r="B95" s="1" t="s">
        <v>16</v>
      </c>
      <c r="C95" s="1">
        <v>528.0</v>
      </c>
      <c r="D95" s="1">
        <v>0.0</v>
      </c>
      <c r="E95" s="1" t="s">
        <v>45</v>
      </c>
      <c r="F95" s="1" t="s">
        <v>27</v>
      </c>
      <c r="G95" s="1" t="s">
        <v>19</v>
      </c>
      <c r="H95" s="1" t="s">
        <v>10099</v>
      </c>
      <c r="I95" s="1" t="s">
        <v>10100</v>
      </c>
      <c r="J95" s="1" t="s">
        <v>10100</v>
      </c>
      <c r="K95" s="2"/>
      <c r="L95" s="1">
        <v>-7.0</v>
      </c>
      <c r="M95" s="1"/>
      <c r="N95" s="1">
        <v>12.086766666666668</v>
      </c>
      <c r="O95" s="1" t="s">
        <v>9886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" t="s">
        <v>55</v>
      </c>
      <c r="B96" s="1" t="s">
        <v>16</v>
      </c>
      <c r="C96" s="1">
        <v>399.0</v>
      </c>
      <c r="D96" s="1">
        <v>0.0</v>
      </c>
      <c r="E96" s="1" t="s">
        <v>134</v>
      </c>
      <c r="F96" s="1" t="s">
        <v>27</v>
      </c>
      <c r="G96" s="1" t="s">
        <v>19</v>
      </c>
      <c r="H96" s="1" t="s">
        <v>10101</v>
      </c>
      <c r="I96" s="1" t="s">
        <v>10102</v>
      </c>
      <c r="J96" s="1" t="s">
        <v>10102</v>
      </c>
      <c r="K96" s="2"/>
      <c r="L96" s="1">
        <v>-10.0</v>
      </c>
      <c r="M96" s="1"/>
      <c r="N96" s="1">
        <v>4.897683333333333</v>
      </c>
      <c r="O96" s="1" t="s">
        <v>9886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" t="s">
        <v>44</v>
      </c>
      <c r="B97" s="1" t="s">
        <v>16</v>
      </c>
      <c r="C97" s="3">
        <v>376.0</v>
      </c>
      <c r="D97" s="1">
        <v>0.0</v>
      </c>
      <c r="E97" s="1" t="s">
        <v>45</v>
      </c>
      <c r="F97" s="1" t="s">
        <v>27</v>
      </c>
      <c r="G97" s="1" t="s">
        <v>19</v>
      </c>
      <c r="H97" s="1" t="s">
        <v>10103</v>
      </c>
      <c r="I97" s="1" t="s">
        <v>10104</v>
      </c>
      <c r="J97" s="1" t="s">
        <v>10104</v>
      </c>
      <c r="K97" s="2"/>
      <c r="L97" s="1">
        <v>-7.0</v>
      </c>
      <c r="M97" s="1"/>
      <c r="N97" s="1">
        <v>7.283883333333334</v>
      </c>
      <c r="O97" s="1" t="s">
        <v>9886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" t="s">
        <v>38</v>
      </c>
      <c r="B98" s="1" t="s">
        <v>16</v>
      </c>
      <c r="C98" s="1">
        <v>238.0</v>
      </c>
      <c r="D98" s="1">
        <v>0.0</v>
      </c>
      <c r="E98" s="2"/>
      <c r="F98" s="1" t="s">
        <v>39</v>
      </c>
      <c r="G98" s="1" t="s">
        <v>35</v>
      </c>
      <c r="H98" s="1" t="s">
        <v>10105</v>
      </c>
      <c r="I98" s="1" t="s">
        <v>10106</v>
      </c>
      <c r="J98" s="1" t="s">
        <v>10106</v>
      </c>
      <c r="K98" s="2"/>
      <c r="L98" s="1">
        <v>-1.0</v>
      </c>
      <c r="M98" s="1"/>
      <c r="N98" s="1">
        <v>3.178366666666667</v>
      </c>
      <c r="O98" s="1" t="s">
        <v>43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" t="s">
        <v>44</v>
      </c>
      <c r="B99" s="1" t="s">
        <v>16</v>
      </c>
      <c r="C99" s="1">
        <v>329.0</v>
      </c>
      <c r="D99" s="1">
        <v>0.0</v>
      </c>
      <c r="E99" s="1" t="s">
        <v>45</v>
      </c>
      <c r="F99" s="1" t="s">
        <v>27</v>
      </c>
      <c r="G99" s="1" t="s">
        <v>19</v>
      </c>
      <c r="H99" s="1" t="s">
        <v>10107</v>
      </c>
      <c r="I99" s="1" t="s">
        <v>10108</v>
      </c>
      <c r="J99" s="1" t="s">
        <v>10108</v>
      </c>
      <c r="K99" s="2"/>
      <c r="L99" s="1">
        <v>-9.0</v>
      </c>
      <c r="M99" s="1"/>
      <c r="N99" s="1">
        <v>5.201016666666667</v>
      </c>
      <c r="O99" s="1" t="s">
        <v>9886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" t="s">
        <v>44</v>
      </c>
      <c r="B100" s="1" t="s">
        <v>16</v>
      </c>
      <c r="C100" s="1">
        <v>553.0</v>
      </c>
      <c r="D100" s="1">
        <v>0.0</v>
      </c>
      <c r="E100" s="1" t="s">
        <v>45</v>
      </c>
      <c r="F100" s="1" t="s">
        <v>27</v>
      </c>
      <c r="G100" s="1" t="s">
        <v>19</v>
      </c>
      <c r="H100" s="1" t="s">
        <v>10109</v>
      </c>
      <c r="I100" s="1" t="s">
        <v>10110</v>
      </c>
      <c r="J100" s="1" t="s">
        <v>10110</v>
      </c>
      <c r="K100" s="2"/>
      <c r="L100" s="1">
        <v>-11.0</v>
      </c>
      <c r="M100" s="1"/>
      <c r="N100" s="1">
        <v>8.47125</v>
      </c>
      <c r="O100" s="1" t="s">
        <v>9886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" t="s">
        <v>25</v>
      </c>
      <c r="B101" s="1" t="s">
        <v>16</v>
      </c>
      <c r="C101" s="3">
        <v>433.0</v>
      </c>
      <c r="D101" s="1">
        <v>0.0</v>
      </c>
      <c r="E101" s="2"/>
      <c r="F101" s="1" t="s">
        <v>27</v>
      </c>
      <c r="G101" s="1" t="s">
        <v>19</v>
      </c>
      <c r="H101" s="1" t="s">
        <v>10111</v>
      </c>
      <c r="I101" s="1" t="s">
        <v>10112</v>
      </c>
      <c r="J101" s="1" t="s">
        <v>10112</v>
      </c>
      <c r="K101" s="2"/>
      <c r="L101" s="1">
        <v>-3.0</v>
      </c>
      <c r="M101" s="1"/>
      <c r="N101" s="1">
        <v>11.656433333333334</v>
      </c>
      <c r="O101" s="1" t="s">
        <v>9886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" t="s">
        <v>44</v>
      </c>
      <c r="B102" s="1" t="s">
        <v>16</v>
      </c>
      <c r="C102" s="1">
        <v>463.0</v>
      </c>
      <c r="D102" s="1">
        <v>0.0</v>
      </c>
      <c r="E102" s="1" t="s">
        <v>45</v>
      </c>
      <c r="F102" s="1" t="s">
        <v>27</v>
      </c>
      <c r="G102" s="1" t="s">
        <v>19</v>
      </c>
      <c r="H102" s="1" t="s">
        <v>10113</v>
      </c>
      <c r="I102" s="1" t="s">
        <v>10114</v>
      </c>
      <c r="J102" s="1" t="s">
        <v>10114</v>
      </c>
      <c r="K102" s="2"/>
      <c r="L102" s="1">
        <v>-1.0</v>
      </c>
      <c r="M102" s="1"/>
      <c r="N102" s="1">
        <v>13.58</v>
      </c>
      <c r="O102" s="1" t="s">
        <v>9886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" t="s">
        <v>44</v>
      </c>
      <c r="B103" s="1" t="s">
        <v>16</v>
      </c>
      <c r="C103" s="1">
        <v>321.0</v>
      </c>
      <c r="D103" s="1">
        <v>0.0</v>
      </c>
      <c r="E103" s="1" t="s">
        <v>45</v>
      </c>
      <c r="F103" s="1" t="s">
        <v>27</v>
      </c>
      <c r="G103" s="1" t="s">
        <v>19</v>
      </c>
      <c r="H103" s="1" t="s">
        <v>10115</v>
      </c>
      <c r="I103" s="1" t="s">
        <v>10116</v>
      </c>
      <c r="J103" s="1" t="s">
        <v>10116</v>
      </c>
      <c r="K103" s="2"/>
      <c r="L103" s="1">
        <v>-3.0</v>
      </c>
      <c r="M103" s="1"/>
      <c r="N103" s="1">
        <v>11.718783333333333</v>
      </c>
      <c r="O103" s="1" t="s">
        <v>9886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" t="s">
        <v>44</v>
      </c>
      <c r="B104" s="1" t="s">
        <v>16</v>
      </c>
      <c r="C104" s="1">
        <v>264.0</v>
      </c>
      <c r="D104" s="1">
        <v>0.0</v>
      </c>
      <c r="E104" s="1" t="s">
        <v>45</v>
      </c>
      <c r="F104" s="1" t="s">
        <v>27</v>
      </c>
      <c r="G104" s="1" t="s">
        <v>19</v>
      </c>
      <c r="H104" s="1" t="s">
        <v>10117</v>
      </c>
      <c r="I104" s="1" t="s">
        <v>10118</v>
      </c>
      <c r="J104" s="1" t="s">
        <v>10118</v>
      </c>
      <c r="K104" s="2"/>
      <c r="L104" s="1">
        <v>-7.0</v>
      </c>
      <c r="M104" s="1"/>
      <c r="N104" s="1">
        <v>7.326716666666667</v>
      </c>
      <c r="O104" s="1" t="s">
        <v>9886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" t="s">
        <v>25</v>
      </c>
      <c r="B105" s="1" t="s">
        <v>16</v>
      </c>
      <c r="C105" s="1">
        <v>264.0</v>
      </c>
      <c r="D105" s="1">
        <v>0.0</v>
      </c>
      <c r="E105" s="2"/>
      <c r="F105" s="1" t="s">
        <v>27</v>
      </c>
      <c r="G105" s="1" t="s">
        <v>19</v>
      </c>
      <c r="H105" s="1" t="s">
        <v>10119</v>
      </c>
      <c r="I105" s="1" t="s">
        <v>10120</v>
      </c>
      <c r="J105" s="1" t="s">
        <v>10120</v>
      </c>
      <c r="K105" s="2"/>
      <c r="L105" s="1">
        <v>-6.0</v>
      </c>
      <c r="M105" s="1"/>
      <c r="N105" s="1">
        <v>8.97345</v>
      </c>
      <c r="O105" s="1" t="s">
        <v>9886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" t="s">
        <v>44</v>
      </c>
      <c r="B106" s="1" t="s">
        <v>16</v>
      </c>
      <c r="C106" s="3">
        <v>329.0</v>
      </c>
      <c r="D106" s="1">
        <v>0.0</v>
      </c>
      <c r="E106" s="1" t="s">
        <v>45</v>
      </c>
      <c r="F106" s="1" t="s">
        <v>27</v>
      </c>
      <c r="G106" s="1" t="s">
        <v>19</v>
      </c>
      <c r="H106" s="1" t="s">
        <v>10121</v>
      </c>
      <c r="I106" s="1" t="s">
        <v>10122</v>
      </c>
      <c r="J106" s="1" t="s">
        <v>10122</v>
      </c>
      <c r="K106" s="2"/>
      <c r="L106" s="1">
        <v>-4.0</v>
      </c>
      <c r="M106" s="1"/>
      <c r="N106" s="1">
        <v>10.59025</v>
      </c>
      <c r="O106" s="1" t="s">
        <v>9886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" t="s">
        <v>44</v>
      </c>
      <c r="B107" s="1" t="s">
        <v>16</v>
      </c>
      <c r="C107" s="1">
        <v>289.0</v>
      </c>
      <c r="D107" s="1">
        <v>0.0</v>
      </c>
      <c r="E107" s="1" t="s">
        <v>45</v>
      </c>
      <c r="F107" s="1" t="s">
        <v>27</v>
      </c>
      <c r="G107" s="1" t="s">
        <v>19</v>
      </c>
      <c r="H107" s="1" t="s">
        <v>10123</v>
      </c>
      <c r="I107" s="1" t="s">
        <v>10124</v>
      </c>
      <c r="J107" s="1" t="s">
        <v>10124</v>
      </c>
      <c r="K107" s="2"/>
      <c r="L107" s="1">
        <v>-7.0</v>
      </c>
      <c r="M107" s="1"/>
      <c r="N107" s="1">
        <v>7.87465</v>
      </c>
      <c r="O107" s="1" t="s">
        <v>9886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" t="s">
        <v>44</v>
      </c>
      <c r="B108" s="1" t="s">
        <v>16</v>
      </c>
      <c r="C108" s="1">
        <v>394.0</v>
      </c>
      <c r="D108" s="1">
        <v>0.0</v>
      </c>
      <c r="E108" s="1" t="s">
        <v>45</v>
      </c>
      <c r="F108" s="1" t="s">
        <v>27</v>
      </c>
      <c r="G108" s="1" t="s">
        <v>19</v>
      </c>
      <c r="H108" s="1" t="s">
        <v>10125</v>
      </c>
      <c r="I108" s="1" t="s">
        <v>10126</v>
      </c>
      <c r="J108" s="1" t="s">
        <v>10126</v>
      </c>
      <c r="K108" s="2"/>
      <c r="L108" s="1">
        <v>-3.0</v>
      </c>
      <c r="M108" s="1"/>
      <c r="N108" s="1">
        <v>11.178916666666666</v>
      </c>
      <c r="O108" s="1" t="s">
        <v>9886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" t="s">
        <v>44</v>
      </c>
      <c r="B109" s="1" t="s">
        <v>16</v>
      </c>
      <c r="C109" s="1">
        <v>687.0</v>
      </c>
      <c r="D109" s="1">
        <v>0.0</v>
      </c>
      <c r="E109" s="1" t="s">
        <v>45</v>
      </c>
      <c r="F109" s="1" t="s">
        <v>27</v>
      </c>
      <c r="G109" s="1" t="s">
        <v>19</v>
      </c>
      <c r="H109" s="1" t="s">
        <v>10127</v>
      </c>
      <c r="I109" s="1" t="s">
        <v>10128</v>
      </c>
      <c r="J109" s="1" t="s">
        <v>10128</v>
      </c>
      <c r="K109" s="2"/>
      <c r="L109" s="1">
        <v>-7.0</v>
      </c>
      <c r="M109" s="1"/>
      <c r="N109" s="1">
        <v>12.6715</v>
      </c>
      <c r="O109" s="1" t="s">
        <v>9886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" t="s">
        <v>25</v>
      </c>
      <c r="B110" s="1" t="s">
        <v>16</v>
      </c>
      <c r="C110" s="1">
        <v>436.0</v>
      </c>
      <c r="D110" s="1">
        <v>0.0</v>
      </c>
      <c r="E110" s="2"/>
      <c r="F110" s="1" t="s">
        <v>27</v>
      </c>
      <c r="G110" s="1" t="s">
        <v>19</v>
      </c>
      <c r="H110" s="1" t="s">
        <v>10129</v>
      </c>
      <c r="I110" s="1" t="s">
        <v>10130</v>
      </c>
      <c r="J110" s="1" t="s">
        <v>10130</v>
      </c>
      <c r="K110" s="2"/>
      <c r="L110" s="1">
        <v>-7.0</v>
      </c>
      <c r="M110" s="1"/>
      <c r="N110" s="1">
        <v>7.6706</v>
      </c>
      <c r="O110" s="1" t="s">
        <v>9886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" t="s">
        <v>44</v>
      </c>
      <c r="B111" s="1" t="s">
        <v>16</v>
      </c>
      <c r="C111" s="1">
        <v>289.0</v>
      </c>
      <c r="D111" s="1">
        <v>0.0</v>
      </c>
      <c r="E111" s="1" t="s">
        <v>45</v>
      </c>
      <c r="F111" s="1" t="s">
        <v>27</v>
      </c>
      <c r="G111" s="1" t="s">
        <v>19</v>
      </c>
      <c r="H111" s="1" t="s">
        <v>10131</v>
      </c>
      <c r="I111" s="1" t="s">
        <v>10132</v>
      </c>
      <c r="J111" s="1" t="s">
        <v>10132</v>
      </c>
      <c r="K111" s="2"/>
      <c r="L111" s="1">
        <v>-5.0</v>
      </c>
      <c r="M111" s="1"/>
      <c r="N111" s="1">
        <v>9.402483333333333</v>
      </c>
      <c r="O111" s="1" t="s">
        <v>9886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" t="s">
        <v>44</v>
      </c>
      <c r="B112" s="1" t="s">
        <v>16</v>
      </c>
      <c r="C112" s="1">
        <v>329.0</v>
      </c>
      <c r="D112" s="1">
        <v>0.0</v>
      </c>
      <c r="E112" s="1" t="s">
        <v>45</v>
      </c>
      <c r="F112" s="1" t="s">
        <v>27</v>
      </c>
      <c r="G112" s="1" t="s">
        <v>19</v>
      </c>
      <c r="H112" s="1" t="s">
        <v>10133</v>
      </c>
      <c r="I112" s="1" t="s">
        <v>10134</v>
      </c>
      <c r="J112" s="1" t="s">
        <v>10134</v>
      </c>
      <c r="K112" s="2"/>
      <c r="L112" s="1">
        <v>-4.0</v>
      </c>
      <c r="M112" s="1"/>
      <c r="N112" s="1">
        <v>10.828733333333334</v>
      </c>
      <c r="O112" s="1" t="s">
        <v>9886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" t="s">
        <v>25</v>
      </c>
      <c r="B113" s="1" t="s">
        <v>16</v>
      </c>
      <c r="C113" s="1">
        <v>264.0</v>
      </c>
      <c r="D113" s="1">
        <v>0.0</v>
      </c>
      <c r="E113" s="2"/>
      <c r="F113" s="1" t="s">
        <v>27</v>
      </c>
      <c r="G113" s="1" t="s">
        <v>19</v>
      </c>
      <c r="H113" s="1" t="s">
        <v>10135</v>
      </c>
      <c r="I113" s="1" t="s">
        <v>10136</v>
      </c>
      <c r="J113" s="1" t="s">
        <v>10136</v>
      </c>
      <c r="K113" s="2"/>
      <c r="L113" s="1">
        <v>-4.0</v>
      </c>
      <c r="M113" s="1"/>
      <c r="N113" s="1">
        <v>10.4295</v>
      </c>
      <c r="O113" s="1" t="s">
        <v>9886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" t="s">
        <v>44</v>
      </c>
      <c r="B114" s="1" t="s">
        <v>16</v>
      </c>
      <c r="C114" s="1">
        <v>384.0</v>
      </c>
      <c r="D114" s="1">
        <v>0.0</v>
      </c>
      <c r="E114" s="1" t="s">
        <v>45</v>
      </c>
      <c r="F114" s="1" t="s">
        <v>27</v>
      </c>
      <c r="G114" s="1" t="s">
        <v>19</v>
      </c>
      <c r="H114" s="1" t="s">
        <v>10137</v>
      </c>
      <c r="I114" s="1" t="s">
        <v>10138</v>
      </c>
      <c r="J114" s="1" t="s">
        <v>10138</v>
      </c>
      <c r="K114" s="2"/>
      <c r="L114" s="1">
        <v>-6.0</v>
      </c>
      <c r="M114" s="1"/>
      <c r="N114" s="1">
        <v>8.158316666666666</v>
      </c>
      <c r="O114" s="1" t="s">
        <v>9886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" t="s">
        <v>55</v>
      </c>
      <c r="B115" s="1" t="s">
        <v>16</v>
      </c>
      <c r="C115" s="1">
        <v>429.0</v>
      </c>
      <c r="D115" s="1">
        <v>0.0</v>
      </c>
      <c r="E115" s="1" t="s">
        <v>10139</v>
      </c>
      <c r="F115" s="1" t="s">
        <v>27</v>
      </c>
      <c r="G115" s="1" t="s">
        <v>19</v>
      </c>
      <c r="H115" s="1" t="s">
        <v>10140</v>
      </c>
      <c r="I115" s="1" t="s">
        <v>10141</v>
      </c>
      <c r="J115" s="1" t="s">
        <v>10141</v>
      </c>
      <c r="K115" s="2"/>
      <c r="L115" s="1">
        <v>-5.0</v>
      </c>
      <c r="M115" s="1"/>
      <c r="N115" s="1">
        <v>9.064266666666667</v>
      </c>
      <c r="O115" s="1" t="s">
        <v>9886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" t="s">
        <v>15</v>
      </c>
      <c r="B116" s="1" t="s">
        <v>16</v>
      </c>
      <c r="C116" s="1">
        <v>323.0</v>
      </c>
      <c r="D116" s="1">
        <v>106.0</v>
      </c>
      <c r="E116" s="2"/>
      <c r="F116" s="1" t="s">
        <v>39</v>
      </c>
      <c r="G116" s="1" t="s">
        <v>19</v>
      </c>
      <c r="H116" s="1" t="s">
        <v>10142</v>
      </c>
      <c r="I116" s="1" t="s">
        <v>10143</v>
      </c>
      <c r="J116" s="1" t="s">
        <v>10143</v>
      </c>
      <c r="K116" s="2"/>
      <c r="L116" s="1">
        <v>-9.0</v>
      </c>
      <c r="M116" s="1"/>
      <c r="N116" s="1">
        <v>9.086366666666667</v>
      </c>
      <c r="O116" s="1" t="s">
        <v>3396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" t="s">
        <v>44</v>
      </c>
      <c r="B117" s="1" t="s">
        <v>16</v>
      </c>
      <c r="C117" s="1">
        <v>364.0</v>
      </c>
      <c r="D117" s="1">
        <v>0.0</v>
      </c>
      <c r="E117" s="1" t="s">
        <v>45</v>
      </c>
      <c r="F117" s="1" t="s">
        <v>27</v>
      </c>
      <c r="G117" s="1" t="s">
        <v>19</v>
      </c>
      <c r="H117" s="1" t="s">
        <v>10144</v>
      </c>
      <c r="I117" s="1" t="s">
        <v>10145</v>
      </c>
      <c r="J117" s="1" t="s">
        <v>10145</v>
      </c>
      <c r="K117" s="2"/>
      <c r="L117" s="1">
        <v>-4.0</v>
      </c>
      <c r="M117" s="1"/>
      <c r="N117" s="1">
        <v>10.696433333333333</v>
      </c>
      <c r="O117" s="1" t="s">
        <v>9886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" t="s">
        <v>55</v>
      </c>
      <c r="B118" s="1" t="s">
        <v>16</v>
      </c>
      <c r="C118" s="1">
        <v>394.0</v>
      </c>
      <c r="D118" s="1">
        <v>0.0</v>
      </c>
      <c r="E118" s="1" t="s">
        <v>8424</v>
      </c>
      <c r="F118" s="1" t="s">
        <v>27</v>
      </c>
      <c r="G118" s="1" t="s">
        <v>19</v>
      </c>
      <c r="H118" s="1" t="s">
        <v>10146</v>
      </c>
      <c r="I118" s="1" t="s">
        <v>10147</v>
      </c>
      <c r="J118" s="1" t="s">
        <v>10147</v>
      </c>
      <c r="K118" s="2"/>
      <c r="L118" s="1">
        <v>-9.0</v>
      </c>
      <c r="M118" s="1"/>
      <c r="N118" s="1">
        <v>5.7839</v>
      </c>
      <c r="O118" s="1" t="s">
        <v>9886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" t="s">
        <v>25</v>
      </c>
      <c r="B119" s="1" t="s">
        <v>16</v>
      </c>
      <c r="C119" s="1">
        <v>413.0</v>
      </c>
      <c r="D119" s="1">
        <v>0.0</v>
      </c>
      <c r="E119" s="2"/>
      <c r="F119" s="1" t="s">
        <v>27</v>
      </c>
      <c r="G119" s="1" t="s">
        <v>19</v>
      </c>
      <c r="H119" s="1" t="s">
        <v>10148</v>
      </c>
      <c r="I119" s="1" t="s">
        <v>10149</v>
      </c>
      <c r="J119" s="1" t="s">
        <v>10149</v>
      </c>
      <c r="K119" s="2"/>
      <c r="L119" s="1">
        <v>-7.0</v>
      </c>
      <c r="M119" s="1"/>
      <c r="N119" s="1">
        <v>7.8793</v>
      </c>
      <c r="O119" s="1" t="s">
        <v>9886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" t="s">
        <v>44</v>
      </c>
      <c r="B120" s="1" t="s">
        <v>16</v>
      </c>
      <c r="C120" s="3">
        <v>321.0</v>
      </c>
      <c r="D120" s="1">
        <v>0.0</v>
      </c>
      <c r="E120" s="1" t="s">
        <v>45</v>
      </c>
      <c r="F120" s="1" t="s">
        <v>27</v>
      </c>
      <c r="G120" s="1" t="s">
        <v>19</v>
      </c>
      <c r="H120" s="1" t="s">
        <v>10150</v>
      </c>
      <c r="I120" s="1" t="s">
        <v>10151</v>
      </c>
      <c r="J120" s="1" t="s">
        <v>10151</v>
      </c>
      <c r="K120" s="2"/>
      <c r="L120" s="1">
        <v>-7.0</v>
      </c>
      <c r="M120" s="1"/>
      <c r="N120" s="1">
        <v>7.219616666666667</v>
      </c>
      <c r="O120" s="1" t="s">
        <v>9886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" t="s">
        <v>44</v>
      </c>
      <c r="B121" s="1" t="s">
        <v>16</v>
      </c>
      <c r="C121" s="1">
        <v>528.0</v>
      </c>
      <c r="D121" s="1">
        <v>0.0</v>
      </c>
      <c r="E121" s="1" t="s">
        <v>45</v>
      </c>
      <c r="F121" s="1" t="s">
        <v>27</v>
      </c>
      <c r="G121" s="1" t="s">
        <v>19</v>
      </c>
      <c r="H121" s="1" t="s">
        <v>10152</v>
      </c>
      <c r="I121" s="1" t="s">
        <v>10153</v>
      </c>
      <c r="J121" s="1" t="s">
        <v>10153</v>
      </c>
      <c r="K121" s="2"/>
      <c r="L121" s="1">
        <v>-13.0</v>
      </c>
      <c r="M121" s="1"/>
      <c r="N121" s="1">
        <v>6.5084</v>
      </c>
      <c r="O121" s="1" t="s">
        <v>9886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" t="s">
        <v>38</v>
      </c>
      <c r="B122" s="1" t="s">
        <v>16</v>
      </c>
      <c r="C122" s="3">
        <v>309.0</v>
      </c>
      <c r="D122" s="1">
        <v>0.0</v>
      </c>
      <c r="E122" s="2"/>
      <c r="F122" s="1" t="s">
        <v>39</v>
      </c>
      <c r="G122" s="1" t="s">
        <v>35</v>
      </c>
      <c r="H122" s="1" t="s">
        <v>10154</v>
      </c>
      <c r="I122" s="1" t="s">
        <v>10155</v>
      </c>
      <c r="J122" s="1" t="s">
        <v>10155</v>
      </c>
      <c r="K122" s="2"/>
      <c r="L122" s="1">
        <v>4.0</v>
      </c>
      <c r="M122" s="1"/>
      <c r="N122" s="1">
        <v>9.150733333333333</v>
      </c>
      <c r="O122" s="1" t="s">
        <v>43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" t="s">
        <v>25</v>
      </c>
      <c r="B123" s="1" t="s">
        <v>16</v>
      </c>
      <c r="C123" s="1">
        <v>1033.0</v>
      </c>
      <c r="D123" s="1">
        <v>0.0</v>
      </c>
      <c r="E123" s="2"/>
      <c r="F123" s="1" t="s">
        <v>27</v>
      </c>
      <c r="G123" s="1" t="s">
        <v>19</v>
      </c>
      <c r="H123" s="1" t="s">
        <v>10156</v>
      </c>
      <c r="I123" s="1" t="s">
        <v>10157</v>
      </c>
      <c r="J123" s="1" t="s">
        <v>10157</v>
      </c>
      <c r="K123" s="2"/>
      <c r="L123" s="1">
        <v>-11.0</v>
      </c>
      <c r="M123" s="1"/>
      <c r="N123" s="1">
        <v>8.871666666666666</v>
      </c>
      <c r="O123" s="1" t="s">
        <v>9886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" t="s">
        <v>25</v>
      </c>
      <c r="B124" s="1" t="s">
        <v>16</v>
      </c>
      <c r="C124" s="1">
        <v>553.0</v>
      </c>
      <c r="D124" s="1">
        <v>0.0</v>
      </c>
      <c r="E124" s="2"/>
      <c r="F124" s="1" t="s">
        <v>27</v>
      </c>
      <c r="G124" s="1" t="s">
        <v>19</v>
      </c>
      <c r="H124" s="1" t="s">
        <v>10158</v>
      </c>
      <c r="I124" s="1" t="s">
        <v>10159</v>
      </c>
      <c r="J124" s="1" t="s">
        <v>10159</v>
      </c>
      <c r="K124" s="2"/>
      <c r="L124" s="1">
        <v>-12.0</v>
      </c>
      <c r="M124" s="1"/>
      <c r="N124" s="1">
        <v>7.522133333333334</v>
      </c>
      <c r="O124" s="1" t="s">
        <v>9886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" t="s">
        <v>25</v>
      </c>
      <c r="B125" s="1" t="s">
        <v>16</v>
      </c>
      <c r="C125" s="1">
        <v>329.0</v>
      </c>
      <c r="D125" s="1">
        <v>0.0</v>
      </c>
      <c r="E125" s="2"/>
      <c r="F125" s="1" t="s">
        <v>27</v>
      </c>
      <c r="G125" s="1" t="s">
        <v>19</v>
      </c>
      <c r="H125" s="1" t="s">
        <v>10160</v>
      </c>
      <c r="I125" s="1" t="s">
        <v>10161</v>
      </c>
      <c r="J125" s="1" t="s">
        <v>10161</v>
      </c>
      <c r="K125" s="2"/>
      <c r="L125" s="1">
        <v>-8.0</v>
      </c>
      <c r="M125" s="1"/>
      <c r="N125" s="1">
        <v>6.17295</v>
      </c>
      <c r="O125" s="1" t="s">
        <v>9886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" t="s">
        <v>15</v>
      </c>
      <c r="B126" s="1" t="s">
        <v>16</v>
      </c>
      <c r="C126" s="1">
        <v>671.0</v>
      </c>
      <c r="D126" s="1">
        <v>0.0</v>
      </c>
      <c r="E126" s="1" t="s">
        <v>379</v>
      </c>
      <c r="F126" s="1" t="s">
        <v>18</v>
      </c>
      <c r="G126" s="1" t="s">
        <v>19</v>
      </c>
      <c r="H126" s="1" t="s">
        <v>10162</v>
      </c>
      <c r="I126" s="1" t="s">
        <v>10163</v>
      </c>
      <c r="J126" s="1" t="s">
        <v>10164</v>
      </c>
      <c r="K126" s="1" t="s">
        <v>10165</v>
      </c>
      <c r="L126" s="1">
        <v>-10.0</v>
      </c>
      <c r="M126" s="1">
        <v>0.005266666666666667</v>
      </c>
      <c r="N126" s="1">
        <v>8.274316666666667</v>
      </c>
      <c r="O126" s="1" t="s">
        <v>3396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1" t="s">
        <v>38</v>
      </c>
      <c r="B127" s="1" t="s">
        <v>16</v>
      </c>
      <c r="C127" s="1">
        <v>154.5</v>
      </c>
      <c r="D127" s="1">
        <v>154.5</v>
      </c>
      <c r="E127" s="2"/>
      <c r="F127" s="1" t="s">
        <v>39</v>
      </c>
      <c r="G127" s="1" t="s">
        <v>35</v>
      </c>
      <c r="H127" s="1" t="s">
        <v>10166</v>
      </c>
      <c r="I127" s="1" t="s">
        <v>10167</v>
      </c>
      <c r="J127" s="1" t="s">
        <v>10167</v>
      </c>
      <c r="K127" s="2"/>
      <c r="L127" s="1">
        <v>1.0</v>
      </c>
      <c r="M127" s="1"/>
      <c r="N127" s="1">
        <v>6.20225</v>
      </c>
      <c r="O127" s="1" t="s">
        <v>43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1" t="s">
        <v>25</v>
      </c>
      <c r="B128" s="1" t="s">
        <v>16</v>
      </c>
      <c r="C128" s="3">
        <v>368.0</v>
      </c>
      <c r="D128" s="1">
        <v>0.0</v>
      </c>
      <c r="E128" s="2"/>
      <c r="F128" s="1" t="s">
        <v>27</v>
      </c>
      <c r="G128" s="1" t="s">
        <v>19</v>
      </c>
      <c r="H128" s="1" t="s">
        <v>10168</v>
      </c>
      <c r="I128" s="1" t="s">
        <v>10169</v>
      </c>
      <c r="J128" s="1" t="s">
        <v>10169</v>
      </c>
      <c r="K128" s="2"/>
      <c r="L128" s="1">
        <v>-9.0</v>
      </c>
      <c r="M128" s="1"/>
      <c r="N128" s="1">
        <v>5.01065</v>
      </c>
      <c r="O128" s="1" t="s">
        <v>9886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1" t="s">
        <v>25</v>
      </c>
      <c r="B129" s="1" t="s">
        <v>16</v>
      </c>
      <c r="C129" s="1">
        <v>394.0</v>
      </c>
      <c r="D129" s="1">
        <v>0.0</v>
      </c>
      <c r="E129" s="2"/>
      <c r="F129" s="1" t="s">
        <v>27</v>
      </c>
      <c r="G129" s="1" t="s">
        <v>19</v>
      </c>
      <c r="H129" s="1" t="s">
        <v>10170</v>
      </c>
      <c r="I129" s="1" t="s">
        <v>10171</v>
      </c>
      <c r="J129" s="1" t="s">
        <v>10171</v>
      </c>
      <c r="K129" s="2"/>
      <c r="L129" s="1">
        <v>-8.0</v>
      </c>
      <c r="M129" s="1"/>
      <c r="N129" s="1">
        <v>6.7404166666666665</v>
      </c>
      <c r="O129" s="1" t="s">
        <v>9886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1" t="s">
        <v>38</v>
      </c>
      <c r="B130" s="1" t="s">
        <v>16</v>
      </c>
      <c r="C130" s="1">
        <v>309.0</v>
      </c>
      <c r="D130" s="1">
        <v>0.0</v>
      </c>
      <c r="E130" s="2"/>
      <c r="F130" s="1" t="s">
        <v>39</v>
      </c>
      <c r="G130" s="1" t="s">
        <v>35</v>
      </c>
      <c r="H130" s="1" t="s">
        <v>10172</v>
      </c>
      <c r="I130" s="1" t="s">
        <v>10173</v>
      </c>
      <c r="J130" s="1" t="s">
        <v>10173</v>
      </c>
      <c r="K130" s="2"/>
      <c r="L130" s="1">
        <v>-1.0</v>
      </c>
      <c r="M130" s="1"/>
      <c r="N130" s="1">
        <v>3.0803666666666665</v>
      </c>
      <c r="O130" s="1" t="s">
        <v>43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1" t="s">
        <v>25</v>
      </c>
      <c r="B131" s="1" t="s">
        <v>16</v>
      </c>
      <c r="C131" s="1">
        <v>399.0</v>
      </c>
      <c r="D131" s="1">
        <v>0.0</v>
      </c>
      <c r="E131" s="2"/>
      <c r="F131" s="1" t="s">
        <v>27</v>
      </c>
      <c r="G131" s="1" t="s">
        <v>19</v>
      </c>
      <c r="H131" s="1" t="s">
        <v>10174</v>
      </c>
      <c r="I131" s="1" t="s">
        <v>10175</v>
      </c>
      <c r="J131" s="1" t="s">
        <v>10175</v>
      </c>
      <c r="K131" s="2"/>
      <c r="L131" s="1">
        <v>-3.0</v>
      </c>
      <c r="M131" s="1"/>
      <c r="N131" s="1">
        <v>11.4772</v>
      </c>
      <c r="O131" s="1" t="s">
        <v>9886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" t="s">
        <v>55</v>
      </c>
      <c r="B132" s="1" t="s">
        <v>16</v>
      </c>
      <c r="C132" s="1">
        <v>922.0</v>
      </c>
      <c r="D132" s="1">
        <v>0.0</v>
      </c>
      <c r="E132" s="1" t="s">
        <v>8799</v>
      </c>
      <c r="F132" s="1" t="s">
        <v>27</v>
      </c>
      <c r="G132" s="1" t="s">
        <v>19</v>
      </c>
      <c r="H132" s="1" t="s">
        <v>10176</v>
      </c>
      <c r="I132" s="1" t="s">
        <v>10177</v>
      </c>
      <c r="J132" s="1" t="s">
        <v>10177</v>
      </c>
      <c r="K132" s="2"/>
      <c r="L132" s="1">
        <v>0.0</v>
      </c>
      <c r="M132" s="1"/>
      <c r="N132" s="1">
        <v>20.3039</v>
      </c>
      <c r="O132" s="1" t="s">
        <v>9886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1" t="s">
        <v>15</v>
      </c>
      <c r="B133" s="1" t="s">
        <v>16</v>
      </c>
      <c r="C133" s="1">
        <v>608.0</v>
      </c>
      <c r="D133" s="1">
        <v>0.0</v>
      </c>
      <c r="E133" s="1" t="s">
        <v>379</v>
      </c>
      <c r="F133" s="1" t="s">
        <v>18</v>
      </c>
      <c r="G133" s="1" t="s">
        <v>35</v>
      </c>
      <c r="H133" s="1" t="s">
        <v>10178</v>
      </c>
      <c r="I133" s="1" t="s">
        <v>10179</v>
      </c>
      <c r="J133" s="1" t="s">
        <v>10180</v>
      </c>
      <c r="K133" s="1" t="s">
        <v>10181</v>
      </c>
      <c r="L133" s="1">
        <v>-1.0</v>
      </c>
      <c r="M133" s="1">
        <v>0.005716666666666667</v>
      </c>
      <c r="N133" s="1">
        <v>13.726483333333332</v>
      </c>
      <c r="O133" s="1" t="s">
        <v>3396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" t="s">
        <v>44</v>
      </c>
      <c r="B134" s="1" t="s">
        <v>16</v>
      </c>
      <c r="C134" s="1">
        <v>658.0</v>
      </c>
      <c r="D134" s="1">
        <v>0.0</v>
      </c>
      <c r="E134" s="1" t="s">
        <v>45</v>
      </c>
      <c r="F134" s="1" t="s">
        <v>27</v>
      </c>
      <c r="G134" s="1" t="s">
        <v>19</v>
      </c>
      <c r="H134" s="1" t="s">
        <v>10182</v>
      </c>
      <c r="I134" s="1" t="s">
        <v>10183</v>
      </c>
      <c r="J134" s="1" t="s">
        <v>10183</v>
      </c>
      <c r="K134" s="2"/>
      <c r="L134" s="1">
        <v>-6.0</v>
      </c>
      <c r="M134" s="1"/>
      <c r="N134" s="1">
        <v>13.81415</v>
      </c>
      <c r="O134" s="1" t="s">
        <v>9886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1" t="s">
        <v>44</v>
      </c>
      <c r="B135" s="1" t="s">
        <v>16</v>
      </c>
      <c r="C135" s="3">
        <v>1016.0</v>
      </c>
      <c r="D135" s="1">
        <v>0.0</v>
      </c>
      <c r="E135" s="1" t="s">
        <v>45</v>
      </c>
      <c r="F135" s="1" t="s">
        <v>27</v>
      </c>
      <c r="G135" s="1" t="s">
        <v>19</v>
      </c>
      <c r="H135" s="1" t="s">
        <v>10184</v>
      </c>
      <c r="I135" s="1" t="s">
        <v>10185</v>
      </c>
      <c r="J135" s="1" t="s">
        <v>10185</v>
      </c>
      <c r="K135" s="2"/>
      <c r="L135" s="1">
        <v>-9.0</v>
      </c>
      <c r="M135" s="1"/>
      <c r="N135" s="1">
        <v>10.0206</v>
      </c>
      <c r="O135" s="1" t="s">
        <v>9886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" t="s">
        <v>15</v>
      </c>
      <c r="B136" s="1" t="s">
        <v>16</v>
      </c>
      <c r="C136" s="1">
        <v>448.0</v>
      </c>
      <c r="D136" s="1">
        <v>45.0</v>
      </c>
      <c r="E136" s="1" t="s">
        <v>379</v>
      </c>
      <c r="F136" s="1" t="s">
        <v>18</v>
      </c>
      <c r="G136" s="1" t="s">
        <v>19</v>
      </c>
      <c r="H136" s="1" t="s">
        <v>10186</v>
      </c>
      <c r="I136" s="1" t="s">
        <v>10187</v>
      </c>
      <c r="J136" s="1" t="s">
        <v>10188</v>
      </c>
      <c r="K136" s="1" t="s">
        <v>10189</v>
      </c>
      <c r="L136" s="1">
        <v>-19.0</v>
      </c>
      <c r="M136" s="1">
        <v>0.004583333333333333</v>
      </c>
      <c r="N136" s="1">
        <v>6.96075</v>
      </c>
      <c r="O136" s="1" t="s">
        <v>3396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1" t="s">
        <v>25</v>
      </c>
      <c r="B137" s="1" t="s">
        <v>16</v>
      </c>
      <c r="C137" s="1">
        <v>394.0</v>
      </c>
      <c r="D137" s="1">
        <v>0.0</v>
      </c>
      <c r="E137" s="2"/>
      <c r="F137" s="1" t="s">
        <v>27</v>
      </c>
      <c r="G137" s="1" t="s">
        <v>19</v>
      </c>
      <c r="H137" s="1" t="s">
        <v>10190</v>
      </c>
      <c r="I137" s="1" t="s">
        <v>10191</v>
      </c>
      <c r="J137" s="1" t="s">
        <v>10191</v>
      </c>
      <c r="K137" s="2"/>
      <c r="L137" s="1">
        <v>-9.0</v>
      </c>
      <c r="M137" s="1"/>
      <c r="N137" s="1">
        <v>5.7948</v>
      </c>
      <c r="O137" s="1" t="s">
        <v>9886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1" t="s">
        <v>15</v>
      </c>
      <c r="B138" s="1" t="s">
        <v>16</v>
      </c>
      <c r="C138" s="1">
        <v>319.0</v>
      </c>
      <c r="D138" s="1">
        <v>0.0</v>
      </c>
      <c r="E138" s="1" t="s">
        <v>379</v>
      </c>
      <c r="F138" s="1" t="s">
        <v>18</v>
      </c>
      <c r="G138" s="1" t="s">
        <v>19</v>
      </c>
      <c r="H138" s="1" t="s">
        <v>10192</v>
      </c>
      <c r="I138" s="1" t="s">
        <v>10193</v>
      </c>
      <c r="J138" s="1" t="s">
        <v>10194</v>
      </c>
      <c r="K138" s="1" t="s">
        <v>10195</v>
      </c>
      <c r="L138" s="1">
        <v>-7.0</v>
      </c>
      <c r="M138" s="1">
        <v>0.008583333333333333</v>
      </c>
      <c r="N138" s="1">
        <v>5.146366666666666</v>
      </c>
      <c r="O138" s="1" t="s">
        <v>3396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1" t="s">
        <v>15</v>
      </c>
      <c r="B139" s="1" t="s">
        <v>16</v>
      </c>
      <c r="C139" s="1">
        <v>423.0</v>
      </c>
      <c r="D139" s="1">
        <v>0.0</v>
      </c>
      <c r="E139" s="1" t="s">
        <v>45</v>
      </c>
      <c r="F139" s="1" t="s">
        <v>18</v>
      </c>
      <c r="G139" s="1" t="s">
        <v>19</v>
      </c>
      <c r="H139" s="1" t="s">
        <v>10196</v>
      </c>
      <c r="I139" s="1" t="s">
        <v>10197</v>
      </c>
      <c r="J139" s="1" t="s">
        <v>10198</v>
      </c>
      <c r="K139" s="1" t="s">
        <v>10199</v>
      </c>
      <c r="L139" s="1">
        <v>-2.0</v>
      </c>
      <c r="M139" s="1">
        <v>0.8142833333333334</v>
      </c>
      <c r="N139" s="1">
        <v>5.760016666666667</v>
      </c>
      <c r="O139" s="1" t="s">
        <v>3396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1" t="s">
        <v>44</v>
      </c>
      <c r="B140" s="1" t="s">
        <v>16</v>
      </c>
      <c r="C140" s="1">
        <v>344.0</v>
      </c>
      <c r="D140" s="1">
        <v>0.0</v>
      </c>
      <c r="E140" s="1" t="s">
        <v>45</v>
      </c>
      <c r="F140" s="1" t="s">
        <v>27</v>
      </c>
      <c r="G140" s="1" t="s">
        <v>19</v>
      </c>
      <c r="H140" s="1" t="s">
        <v>10200</v>
      </c>
      <c r="I140" s="1" t="s">
        <v>10201</v>
      </c>
      <c r="J140" s="1" t="s">
        <v>10201</v>
      </c>
      <c r="K140" s="2"/>
      <c r="L140" s="1">
        <v>-5.0</v>
      </c>
      <c r="M140" s="1"/>
      <c r="N140" s="1">
        <v>9.120283333333333</v>
      </c>
      <c r="O140" s="1" t="s">
        <v>9886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" t="s">
        <v>25</v>
      </c>
      <c r="B141" s="1" t="s">
        <v>16</v>
      </c>
      <c r="C141" s="1">
        <v>538.0</v>
      </c>
      <c r="D141" s="1">
        <v>0.0</v>
      </c>
      <c r="E141" s="2"/>
      <c r="F141" s="1" t="s">
        <v>27</v>
      </c>
      <c r="G141" s="1" t="s">
        <v>19</v>
      </c>
      <c r="H141" s="1" t="s">
        <v>10202</v>
      </c>
      <c r="I141" s="1" t="s">
        <v>10203</v>
      </c>
      <c r="J141" s="1" t="s">
        <v>10203</v>
      </c>
      <c r="K141" s="2"/>
      <c r="L141" s="1">
        <v>0.0</v>
      </c>
      <c r="M141" s="1"/>
      <c r="N141" s="1">
        <v>7.956583333333334</v>
      </c>
      <c r="O141" s="1" t="s">
        <v>9886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" t="s">
        <v>15</v>
      </c>
      <c r="B142" s="1" t="s">
        <v>16</v>
      </c>
      <c r="C142" s="3">
        <v>398.0</v>
      </c>
      <c r="D142" s="1">
        <v>0.0</v>
      </c>
      <c r="E142" s="1" t="s">
        <v>45</v>
      </c>
      <c r="F142" s="1" t="s">
        <v>18</v>
      </c>
      <c r="G142" s="1" t="s">
        <v>19</v>
      </c>
      <c r="H142" s="1" t="s">
        <v>10204</v>
      </c>
      <c r="I142" s="1" t="s">
        <v>10205</v>
      </c>
      <c r="J142" s="1" t="s">
        <v>10206</v>
      </c>
      <c r="K142" s="1" t="s">
        <v>10207</v>
      </c>
      <c r="L142" s="1">
        <v>-9.0</v>
      </c>
      <c r="M142" s="1">
        <v>0.60745</v>
      </c>
      <c r="N142" s="1">
        <v>9.740583333333333</v>
      </c>
      <c r="O142" s="1" t="s">
        <v>3396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1" t="s">
        <v>25</v>
      </c>
      <c r="B143" s="1" t="s">
        <v>16</v>
      </c>
      <c r="C143" s="1">
        <v>321.0</v>
      </c>
      <c r="D143" s="1">
        <v>0.0</v>
      </c>
      <c r="E143" s="2"/>
      <c r="F143" s="1" t="s">
        <v>27</v>
      </c>
      <c r="G143" s="1" t="s">
        <v>19</v>
      </c>
      <c r="H143" s="1" t="s">
        <v>10208</v>
      </c>
      <c r="I143" s="1" t="s">
        <v>10209</v>
      </c>
      <c r="J143" s="1" t="s">
        <v>10209</v>
      </c>
      <c r="K143" s="2"/>
      <c r="L143" s="1">
        <v>-5.0</v>
      </c>
      <c r="M143" s="1"/>
      <c r="N143" s="1">
        <v>9.340983333333334</v>
      </c>
      <c r="O143" s="1" t="s">
        <v>9886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1" t="s">
        <v>55</v>
      </c>
      <c r="B144" s="1" t="s">
        <v>16</v>
      </c>
      <c r="C144" s="1">
        <v>294.0</v>
      </c>
      <c r="D144" s="1">
        <v>0.0</v>
      </c>
      <c r="E144" s="1" t="s">
        <v>10210</v>
      </c>
      <c r="F144" s="1" t="s">
        <v>27</v>
      </c>
      <c r="G144" s="1" t="s">
        <v>19</v>
      </c>
      <c r="H144" s="1" t="s">
        <v>10211</v>
      </c>
      <c r="I144" s="1" t="s">
        <v>10212</v>
      </c>
      <c r="J144" s="1" t="s">
        <v>10212</v>
      </c>
      <c r="K144" s="2"/>
      <c r="L144" s="1">
        <v>-11.0</v>
      </c>
      <c r="M144" s="1"/>
      <c r="N144" s="1">
        <v>3.9884333333333335</v>
      </c>
      <c r="O144" s="1" t="s">
        <v>9886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" t="s">
        <v>44</v>
      </c>
      <c r="B145" s="1" t="s">
        <v>16</v>
      </c>
      <c r="C145" s="1">
        <v>463.0</v>
      </c>
      <c r="D145" s="1">
        <v>0.0</v>
      </c>
      <c r="E145" s="1" t="s">
        <v>45</v>
      </c>
      <c r="F145" s="1" t="s">
        <v>27</v>
      </c>
      <c r="G145" s="1" t="s">
        <v>19</v>
      </c>
      <c r="H145" s="1" t="s">
        <v>10213</v>
      </c>
      <c r="I145" s="1" t="s">
        <v>10214</v>
      </c>
      <c r="J145" s="1" t="s">
        <v>10214</v>
      </c>
      <c r="K145" s="2"/>
      <c r="L145" s="1">
        <v>-11.0</v>
      </c>
      <c r="M145" s="1"/>
      <c r="N145" s="1">
        <v>3.3508666666666667</v>
      </c>
      <c r="O145" s="1" t="s">
        <v>9886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1" t="s">
        <v>38</v>
      </c>
      <c r="B146" s="1" t="s">
        <v>16</v>
      </c>
      <c r="C146" s="3">
        <v>0.0</v>
      </c>
      <c r="D146" s="1">
        <v>3197.0</v>
      </c>
      <c r="E146" s="1" t="s">
        <v>379</v>
      </c>
      <c r="F146" s="1" t="s">
        <v>18</v>
      </c>
      <c r="G146" s="1" t="s">
        <v>35</v>
      </c>
      <c r="H146" s="1" t="s">
        <v>10215</v>
      </c>
      <c r="I146" s="1" t="s">
        <v>10216</v>
      </c>
      <c r="J146" s="1" t="s">
        <v>10217</v>
      </c>
      <c r="K146" s="1" t="s">
        <v>10218</v>
      </c>
      <c r="L146" s="1">
        <v>-12.0</v>
      </c>
      <c r="M146" s="1">
        <v>0.00505</v>
      </c>
      <c r="N146" s="1">
        <v>2.5692833333333334</v>
      </c>
      <c r="O146" s="1" t="s">
        <v>43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" t="s">
        <v>38</v>
      </c>
      <c r="B147" s="1" t="s">
        <v>867</v>
      </c>
      <c r="C147" s="1">
        <v>3197.0</v>
      </c>
      <c r="D147" s="1">
        <v>0.0</v>
      </c>
      <c r="E147" s="2"/>
      <c r="F147" s="1" t="s">
        <v>18</v>
      </c>
      <c r="G147" s="1" t="s">
        <v>35</v>
      </c>
      <c r="H147" s="1" t="s">
        <v>10219</v>
      </c>
      <c r="I147" s="2"/>
      <c r="J147" s="2"/>
      <c r="K147" s="1" t="s">
        <v>10220</v>
      </c>
      <c r="L147" s="1">
        <v>0.0</v>
      </c>
      <c r="M147" s="1">
        <v>0.00445</v>
      </c>
      <c r="N147" s="2"/>
      <c r="O147" s="1" t="s">
        <v>43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" t="s">
        <v>44</v>
      </c>
      <c r="B148" s="1" t="s">
        <v>16</v>
      </c>
      <c r="C148" s="1">
        <v>329.0</v>
      </c>
      <c r="D148" s="1">
        <v>0.0</v>
      </c>
      <c r="E148" s="1" t="s">
        <v>45</v>
      </c>
      <c r="F148" s="1" t="s">
        <v>27</v>
      </c>
      <c r="G148" s="1" t="s">
        <v>19</v>
      </c>
      <c r="H148" s="1" t="s">
        <v>10221</v>
      </c>
      <c r="I148" s="1" t="s">
        <v>10222</v>
      </c>
      <c r="J148" s="1" t="s">
        <v>10222</v>
      </c>
      <c r="K148" s="2"/>
      <c r="L148" s="1">
        <v>3.0</v>
      </c>
      <c r="M148" s="1"/>
      <c r="N148" s="1">
        <v>18.627866666666666</v>
      </c>
      <c r="O148" s="1" t="s">
        <v>9886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" t="s">
        <v>55</v>
      </c>
      <c r="B149" s="1" t="s">
        <v>16</v>
      </c>
      <c r="C149" s="1">
        <v>376.0</v>
      </c>
      <c r="D149" s="1">
        <v>0.0</v>
      </c>
      <c r="E149" s="1" t="s">
        <v>8053</v>
      </c>
      <c r="F149" s="1" t="s">
        <v>27</v>
      </c>
      <c r="G149" s="1" t="s">
        <v>19</v>
      </c>
      <c r="H149" s="1" t="s">
        <v>10223</v>
      </c>
      <c r="I149" s="1" t="s">
        <v>10224</v>
      </c>
      <c r="J149" s="1" t="s">
        <v>10224</v>
      </c>
      <c r="K149" s="2"/>
      <c r="L149" s="1">
        <v>-5.0</v>
      </c>
      <c r="M149" s="1"/>
      <c r="N149" s="1">
        <v>9.621833333333333</v>
      </c>
      <c r="O149" s="1" t="s">
        <v>9886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" t="s">
        <v>44</v>
      </c>
      <c r="B150" s="1" t="s">
        <v>16</v>
      </c>
      <c r="C150" s="1">
        <v>329.0</v>
      </c>
      <c r="D150" s="1">
        <v>0.0</v>
      </c>
      <c r="E150" s="1" t="s">
        <v>45</v>
      </c>
      <c r="F150" s="1" t="s">
        <v>27</v>
      </c>
      <c r="G150" s="1" t="s">
        <v>19</v>
      </c>
      <c r="H150" s="1" t="s">
        <v>10225</v>
      </c>
      <c r="I150" s="1" t="s">
        <v>10226</v>
      </c>
      <c r="J150" s="1" t="s">
        <v>10226</v>
      </c>
      <c r="K150" s="2"/>
      <c r="L150" s="1">
        <v>-7.0</v>
      </c>
      <c r="M150" s="1"/>
      <c r="N150" s="1">
        <v>7.877783333333333</v>
      </c>
      <c r="O150" s="1" t="s">
        <v>9886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1" t="s">
        <v>15</v>
      </c>
      <c r="B151" s="1" t="s">
        <v>16</v>
      </c>
      <c r="C151" s="1">
        <v>1106.0</v>
      </c>
      <c r="D151" s="1">
        <v>0.0</v>
      </c>
      <c r="E151" s="1" t="s">
        <v>379</v>
      </c>
      <c r="F151" s="1" t="s">
        <v>18</v>
      </c>
      <c r="G151" s="1" t="s">
        <v>19</v>
      </c>
      <c r="H151" s="1" t="s">
        <v>10227</v>
      </c>
      <c r="I151" s="1" t="s">
        <v>10228</v>
      </c>
      <c r="J151" s="1" t="s">
        <v>10229</v>
      </c>
      <c r="K151" s="1" t="s">
        <v>10230</v>
      </c>
      <c r="L151" s="1">
        <v>-27.0</v>
      </c>
      <c r="M151" s="1">
        <v>0.004733333333333333</v>
      </c>
      <c r="N151" s="1">
        <v>11.900033333333333</v>
      </c>
      <c r="O151" s="1" t="s">
        <v>3396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1" t="s">
        <v>25</v>
      </c>
      <c r="B152" s="1" t="s">
        <v>16</v>
      </c>
      <c r="C152" s="1">
        <v>618.0</v>
      </c>
      <c r="D152" s="1">
        <v>0.0</v>
      </c>
      <c r="E152" s="2"/>
      <c r="F152" s="1" t="s">
        <v>27</v>
      </c>
      <c r="G152" s="1" t="s">
        <v>19</v>
      </c>
      <c r="H152" s="1" t="s">
        <v>10231</v>
      </c>
      <c r="I152" s="1" t="s">
        <v>10232</v>
      </c>
      <c r="J152" s="1" t="s">
        <v>10232</v>
      </c>
      <c r="K152" s="2"/>
      <c r="L152" s="1">
        <v>-9.0</v>
      </c>
      <c r="M152" s="1"/>
      <c r="N152" s="1">
        <v>9.2418</v>
      </c>
      <c r="O152" s="1" t="s">
        <v>9886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1" t="s">
        <v>38</v>
      </c>
      <c r="B153" s="1" t="s">
        <v>16</v>
      </c>
      <c r="C153" s="1">
        <v>249.0</v>
      </c>
      <c r="D153" s="1">
        <v>0.0</v>
      </c>
      <c r="E153" s="2"/>
      <c r="F153" s="1" t="s">
        <v>39</v>
      </c>
      <c r="G153" s="1" t="s">
        <v>35</v>
      </c>
      <c r="H153" s="1" t="s">
        <v>10233</v>
      </c>
      <c r="I153" s="1" t="s">
        <v>10234</v>
      </c>
      <c r="J153" s="1" t="s">
        <v>10234</v>
      </c>
      <c r="K153" s="2"/>
      <c r="L153" s="1">
        <v>-4.0</v>
      </c>
      <c r="M153" s="1"/>
      <c r="N153" s="1">
        <v>0.3952</v>
      </c>
      <c r="O153" s="1" t="s">
        <v>43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" t="s">
        <v>25</v>
      </c>
      <c r="B154" s="1" t="s">
        <v>16</v>
      </c>
      <c r="C154" s="1">
        <v>807.0</v>
      </c>
      <c r="D154" s="1">
        <v>0.0</v>
      </c>
      <c r="E154" s="2"/>
      <c r="F154" s="1" t="s">
        <v>27</v>
      </c>
      <c r="G154" s="1" t="s">
        <v>19</v>
      </c>
      <c r="H154" s="1" t="s">
        <v>10235</v>
      </c>
      <c r="I154" s="1" t="s">
        <v>10236</v>
      </c>
      <c r="J154" s="1" t="s">
        <v>10236</v>
      </c>
      <c r="K154" s="2"/>
      <c r="L154" s="1">
        <v>-4.0</v>
      </c>
      <c r="M154" s="1"/>
      <c r="N154" s="1">
        <v>15.859516666666666</v>
      </c>
      <c r="O154" s="1" t="s">
        <v>9886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1" t="s">
        <v>44</v>
      </c>
      <c r="B155" s="1" t="s">
        <v>16</v>
      </c>
      <c r="C155" s="1">
        <v>329.0</v>
      </c>
      <c r="D155" s="1">
        <v>0.0</v>
      </c>
      <c r="E155" s="1" t="s">
        <v>45</v>
      </c>
      <c r="F155" s="1" t="s">
        <v>27</v>
      </c>
      <c r="G155" s="1" t="s">
        <v>19</v>
      </c>
      <c r="H155" s="1" t="s">
        <v>10237</v>
      </c>
      <c r="I155" s="1" t="s">
        <v>10238</v>
      </c>
      <c r="J155" s="1" t="s">
        <v>10238</v>
      </c>
      <c r="K155" s="2"/>
      <c r="L155" s="1">
        <v>-3.0</v>
      </c>
      <c r="M155" s="1"/>
      <c r="N155" s="1">
        <v>11.0301</v>
      </c>
      <c r="O155" s="1" t="s">
        <v>9886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1" t="s">
        <v>44</v>
      </c>
      <c r="B156" s="1" t="s">
        <v>16</v>
      </c>
      <c r="C156" s="1">
        <v>329.0</v>
      </c>
      <c r="D156" s="1">
        <v>0.0</v>
      </c>
      <c r="E156" s="1" t="s">
        <v>45</v>
      </c>
      <c r="F156" s="1" t="s">
        <v>27</v>
      </c>
      <c r="G156" s="1" t="s">
        <v>19</v>
      </c>
      <c r="H156" s="1" t="s">
        <v>10239</v>
      </c>
      <c r="I156" s="1" t="s">
        <v>10240</v>
      </c>
      <c r="J156" s="1" t="s">
        <v>10240</v>
      </c>
      <c r="K156" s="2"/>
      <c r="L156" s="1">
        <v>0.0</v>
      </c>
      <c r="M156" s="1"/>
      <c r="N156" s="1">
        <v>15.284616666666667</v>
      </c>
      <c r="O156" s="1" t="s">
        <v>9886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1" t="s">
        <v>55</v>
      </c>
      <c r="B157" s="1" t="s">
        <v>16</v>
      </c>
      <c r="C157" s="1">
        <v>319.0</v>
      </c>
      <c r="D157" s="1">
        <v>0.0</v>
      </c>
      <c r="E157" s="1" t="s">
        <v>10139</v>
      </c>
      <c r="F157" s="1" t="s">
        <v>27</v>
      </c>
      <c r="G157" s="1" t="s">
        <v>19</v>
      </c>
      <c r="H157" s="1" t="s">
        <v>10241</v>
      </c>
      <c r="I157" s="1" t="s">
        <v>10242</v>
      </c>
      <c r="J157" s="1" t="s">
        <v>10242</v>
      </c>
      <c r="K157" s="2"/>
      <c r="L157" s="1">
        <v>-1.0</v>
      </c>
      <c r="M157" s="1"/>
      <c r="N157" s="1">
        <v>13.547433333333334</v>
      </c>
      <c r="O157" s="1" t="s">
        <v>9886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1" t="s">
        <v>25</v>
      </c>
      <c r="B158" s="1" t="s">
        <v>16</v>
      </c>
      <c r="C158" s="1">
        <v>329.0</v>
      </c>
      <c r="D158" s="1">
        <v>0.0</v>
      </c>
      <c r="E158" s="2"/>
      <c r="F158" s="1" t="s">
        <v>27</v>
      </c>
      <c r="G158" s="1" t="s">
        <v>19</v>
      </c>
      <c r="H158" s="1" t="s">
        <v>10243</v>
      </c>
      <c r="I158" s="1" t="s">
        <v>10244</v>
      </c>
      <c r="J158" s="1" t="s">
        <v>10244</v>
      </c>
      <c r="K158" s="2"/>
      <c r="L158" s="1">
        <v>-1.0</v>
      </c>
      <c r="M158" s="1"/>
      <c r="N158" s="1">
        <v>13.669233333333333</v>
      </c>
      <c r="O158" s="1" t="s">
        <v>9886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1" t="s">
        <v>44</v>
      </c>
      <c r="B159" s="1" t="s">
        <v>16</v>
      </c>
      <c r="C159" s="1">
        <v>1051.0</v>
      </c>
      <c r="D159" s="1">
        <v>0.0</v>
      </c>
      <c r="E159" s="1" t="s">
        <v>45</v>
      </c>
      <c r="F159" s="1" t="s">
        <v>27</v>
      </c>
      <c r="G159" s="1" t="s">
        <v>19</v>
      </c>
      <c r="H159" s="1" t="s">
        <v>10245</v>
      </c>
      <c r="I159" s="1" t="s">
        <v>10246</v>
      </c>
      <c r="J159" s="1" t="s">
        <v>10246</v>
      </c>
      <c r="K159" s="2"/>
      <c r="L159" s="1">
        <v>-4.0</v>
      </c>
      <c r="M159" s="1"/>
      <c r="N159" s="1">
        <v>15.17335</v>
      </c>
      <c r="O159" s="1" t="s">
        <v>9886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1" t="s">
        <v>15</v>
      </c>
      <c r="B160" s="1" t="s">
        <v>16</v>
      </c>
      <c r="C160" s="1">
        <v>348.0</v>
      </c>
      <c r="D160" s="1">
        <v>0.0</v>
      </c>
      <c r="E160" s="1" t="s">
        <v>379</v>
      </c>
      <c r="F160" s="1" t="s">
        <v>18</v>
      </c>
      <c r="G160" s="1" t="s">
        <v>19</v>
      </c>
      <c r="H160" s="1" t="s">
        <v>10247</v>
      </c>
      <c r="I160" s="1" t="s">
        <v>10248</v>
      </c>
      <c r="J160" s="1" t="s">
        <v>10249</v>
      </c>
      <c r="K160" s="1" t="s">
        <v>10250</v>
      </c>
      <c r="L160" s="1">
        <v>-2.0</v>
      </c>
      <c r="M160" s="1">
        <v>0.003683333333333333</v>
      </c>
      <c r="N160" s="1">
        <v>13.441516666666667</v>
      </c>
      <c r="O160" s="1" t="s">
        <v>3396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1" t="s">
        <v>44</v>
      </c>
      <c r="B161" s="1" t="s">
        <v>16</v>
      </c>
      <c r="C161" s="3">
        <v>289.0</v>
      </c>
      <c r="D161" s="1">
        <v>0.0</v>
      </c>
      <c r="E161" s="1" t="s">
        <v>45</v>
      </c>
      <c r="F161" s="1" t="s">
        <v>27</v>
      </c>
      <c r="G161" s="1" t="s">
        <v>19</v>
      </c>
      <c r="H161" s="1" t="s">
        <v>10251</v>
      </c>
      <c r="I161" s="1" t="s">
        <v>10252</v>
      </c>
      <c r="J161" s="1" t="s">
        <v>10252</v>
      </c>
      <c r="K161" s="2"/>
      <c r="L161" s="1">
        <v>-7.0</v>
      </c>
      <c r="M161" s="1"/>
      <c r="N161" s="1">
        <v>7.301583333333333</v>
      </c>
      <c r="O161" s="1" t="s">
        <v>9886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" t="s">
        <v>38</v>
      </c>
      <c r="B162" s="1" t="s">
        <v>16</v>
      </c>
      <c r="C162" s="3">
        <v>309.0</v>
      </c>
      <c r="D162" s="1">
        <v>0.0</v>
      </c>
      <c r="E162" s="2"/>
      <c r="F162" s="1" t="s">
        <v>39</v>
      </c>
      <c r="G162" s="1" t="s">
        <v>35</v>
      </c>
      <c r="H162" s="1" t="s">
        <v>10253</v>
      </c>
      <c r="I162" s="1" t="s">
        <v>10254</v>
      </c>
      <c r="J162" s="1" t="s">
        <v>10254</v>
      </c>
      <c r="K162" s="2"/>
      <c r="L162" s="1">
        <v>1.0</v>
      </c>
      <c r="M162" s="1"/>
      <c r="N162" s="1">
        <v>6.693066666666667</v>
      </c>
      <c r="O162" s="1" t="s">
        <v>43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1" t="s">
        <v>44</v>
      </c>
      <c r="B163" s="1" t="s">
        <v>16</v>
      </c>
      <c r="C163" s="1">
        <v>817.0</v>
      </c>
      <c r="D163" s="1">
        <v>0.0</v>
      </c>
      <c r="E163" s="1" t="s">
        <v>45</v>
      </c>
      <c r="F163" s="1" t="s">
        <v>27</v>
      </c>
      <c r="G163" s="1" t="s">
        <v>19</v>
      </c>
      <c r="H163" s="1" t="s">
        <v>10255</v>
      </c>
      <c r="I163" s="1" t="s">
        <v>10256</v>
      </c>
      <c r="J163" s="1" t="s">
        <v>10256</v>
      </c>
      <c r="K163" s="2"/>
      <c r="L163" s="1">
        <v>-9.0</v>
      </c>
      <c r="M163" s="1"/>
      <c r="N163" s="1">
        <v>10.582866666666666</v>
      </c>
      <c r="O163" s="1" t="s">
        <v>9886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1" t="s">
        <v>44</v>
      </c>
      <c r="B164" s="1" t="s">
        <v>16</v>
      </c>
      <c r="C164" s="3">
        <v>329.0</v>
      </c>
      <c r="D164" s="1">
        <v>0.0</v>
      </c>
      <c r="E164" s="1" t="s">
        <v>45</v>
      </c>
      <c r="F164" s="1" t="s">
        <v>27</v>
      </c>
      <c r="G164" s="1" t="s">
        <v>19</v>
      </c>
      <c r="H164" s="1" t="s">
        <v>10257</v>
      </c>
      <c r="I164" s="1" t="s">
        <v>10258</v>
      </c>
      <c r="J164" s="1" t="s">
        <v>10258</v>
      </c>
      <c r="K164" s="2"/>
      <c r="L164" s="1">
        <v>-9.0</v>
      </c>
      <c r="M164" s="1"/>
      <c r="N164" s="1">
        <v>5.3723</v>
      </c>
      <c r="O164" s="1" t="s">
        <v>9886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1" t="s">
        <v>25</v>
      </c>
      <c r="B165" s="1" t="s">
        <v>16</v>
      </c>
      <c r="C165" s="3">
        <v>379.0</v>
      </c>
      <c r="D165" s="1">
        <v>0.0</v>
      </c>
      <c r="E165" s="2"/>
      <c r="F165" s="1" t="s">
        <v>27</v>
      </c>
      <c r="G165" s="1" t="s">
        <v>19</v>
      </c>
      <c r="H165" s="1" t="s">
        <v>10259</v>
      </c>
      <c r="I165" s="1" t="s">
        <v>10260</v>
      </c>
      <c r="J165" s="1" t="s">
        <v>10260</v>
      </c>
      <c r="K165" s="2"/>
      <c r="L165" s="1">
        <v>-5.0</v>
      </c>
      <c r="M165" s="1"/>
      <c r="N165" s="1">
        <v>9.882633333333333</v>
      </c>
      <c r="O165" s="1" t="s">
        <v>9886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1" t="s">
        <v>25</v>
      </c>
      <c r="B166" s="1" t="s">
        <v>16</v>
      </c>
      <c r="C166" s="1">
        <v>662.0</v>
      </c>
      <c r="D166" s="1">
        <v>0.0</v>
      </c>
      <c r="E166" s="2"/>
      <c r="F166" s="1" t="s">
        <v>27</v>
      </c>
      <c r="G166" s="1" t="s">
        <v>19</v>
      </c>
      <c r="H166" s="1" t="s">
        <v>10261</v>
      </c>
      <c r="I166" s="1" t="s">
        <v>10262</v>
      </c>
      <c r="J166" s="1" t="s">
        <v>10262</v>
      </c>
      <c r="K166" s="2"/>
      <c r="L166" s="1">
        <v>-9.0</v>
      </c>
      <c r="M166" s="1"/>
      <c r="N166" s="1">
        <v>9.7465</v>
      </c>
      <c r="O166" s="1" t="s">
        <v>9886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1" t="s">
        <v>44</v>
      </c>
      <c r="B167" s="1" t="s">
        <v>16</v>
      </c>
      <c r="C167" s="1">
        <v>1121.0</v>
      </c>
      <c r="D167" s="1">
        <v>0.0</v>
      </c>
      <c r="E167" s="1" t="s">
        <v>45</v>
      </c>
      <c r="F167" s="1" t="s">
        <v>27</v>
      </c>
      <c r="G167" s="1" t="s">
        <v>19</v>
      </c>
      <c r="H167" s="1" t="s">
        <v>10263</v>
      </c>
      <c r="I167" s="1" t="s">
        <v>10264</v>
      </c>
      <c r="J167" s="1" t="s">
        <v>10264</v>
      </c>
      <c r="K167" s="2"/>
      <c r="L167" s="1">
        <v>-5.0</v>
      </c>
      <c r="M167" s="1"/>
      <c r="N167" s="1">
        <v>14.412216666666666</v>
      </c>
      <c r="O167" s="1" t="s">
        <v>9886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" t="s">
        <v>38</v>
      </c>
      <c r="B168" s="1" t="s">
        <v>16</v>
      </c>
      <c r="C168" s="1">
        <v>306.0</v>
      </c>
      <c r="D168" s="1">
        <v>0.0</v>
      </c>
      <c r="E168" s="2"/>
      <c r="F168" s="1" t="s">
        <v>39</v>
      </c>
      <c r="G168" s="1" t="s">
        <v>35</v>
      </c>
      <c r="H168" s="1" t="s">
        <v>10265</v>
      </c>
      <c r="I168" s="1" t="s">
        <v>10266</v>
      </c>
      <c r="J168" s="1" t="s">
        <v>10266</v>
      </c>
      <c r="K168" s="2"/>
      <c r="L168" s="1">
        <v>0.0</v>
      </c>
      <c r="M168" s="1"/>
      <c r="N168" s="1">
        <v>5.255</v>
      </c>
      <c r="O168" s="1" t="s">
        <v>43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" t="s">
        <v>44</v>
      </c>
      <c r="B169" s="1" t="s">
        <v>16</v>
      </c>
      <c r="C169" s="3">
        <v>264.0</v>
      </c>
      <c r="D169" s="1">
        <v>0.0</v>
      </c>
      <c r="E169" s="1" t="s">
        <v>45</v>
      </c>
      <c r="F169" s="1" t="s">
        <v>27</v>
      </c>
      <c r="G169" s="1" t="s">
        <v>19</v>
      </c>
      <c r="H169" s="1" t="s">
        <v>10267</v>
      </c>
      <c r="I169" s="1" t="s">
        <v>10268</v>
      </c>
      <c r="J169" s="1" t="s">
        <v>10268</v>
      </c>
      <c r="K169" s="2"/>
      <c r="L169" s="1">
        <v>-8.0</v>
      </c>
      <c r="M169" s="1"/>
      <c r="N169" s="1">
        <v>6.34585</v>
      </c>
      <c r="O169" s="1" t="s">
        <v>9886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" t="s">
        <v>15</v>
      </c>
      <c r="B170" s="1" t="s">
        <v>16</v>
      </c>
      <c r="C170" s="1">
        <v>900.0</v>
      </c>
      <c r="D170" s="1">
        <v>218.0</v>
      </c>
      <c r="E170" s="2"/>
      <c r="F170" s="1" t="s">
        <v>39</v>
      </c>
      <c r="G170" s="1" t="s">
        <v>19</v>
      </c>
      <c r="H170" s="1" t="s">
        <v>10269</v>
      </c>
      <c r="I170" s="1" t="s">
        <v>10270</v>
      </c>
      <c r="J170" s="1" t="s">
        <v>10270</v>
      </c>
      <c r="K170" s="2"/>
      <c r="L170" s="1">
        <v>-10.0</v>
      </c>
      <c r="M170" s="1"/>
      <c r="N170" s="1">
        <v>11.6913</v>
      </c>
      <c r="O170" s="1" t="s">
        <v>3396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" t="s">
        <v>44</v>
      </c>
      <c r="B171" s="1" t="s">
        <v>16</v>
      </c>
      <c r="C171" s="3">
        <v>608.0</v>
      </c>
      <c r="D171" s="1">
        <v>0.0</v>
      </c>
      <c r="E171" s="1" t="s">
        <v>45</v>
      </c>
      <c r="F171" s="1" t="s">
        <v>27</v>
      </c>
      <c r="G171" s="1" t="s">
        <v>19</v>
      </c>
      <c r="H171" s="1" t="s">
        <v>10271</v>
      </c>
      <c r="I171" s="1" t="s">
        <v>10272</v>
      </c>
      <c r="J171" s="1" t="s">
        <v>10272</v>
      </c>
      <c r="K171" s="2"/>
      <c r="L171" s="1">
        <v>-9.0</v>
      </c>
      <c r="M171" s="1"/>
      <c r="N171" s="1">
        <v>10.375466666666666</v>
      </c>
      <c r="O171" s="1" t="s">
        <v>9886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" t="s">
        <v>44</v>
      </c>
      <c r="B172" s="1" t="s">
        <v>16</v>
      </c>
      <c r="C172" s="1">
        <v>632.0</v>
      </c>
      <c r="D172" s="1">
        <v>0.0</v>
      </c>
      <c r="E172" s="1" t="s">
        <v>45</v>
      </c>
      <c r="F172" s="1" t="s">
        <v>27</v>
      </c>
      <c r="G172" s="1" t="s">
        <v>19</v>
      </c>
      <c r="H172" s="1" t="s">
        <v>10273</v>
      </c>
      <c r="I172" s="1" t="s">
        <v>10274</v>
      </c>
      <c r="J172" s="1" t="s">
        <v>10274</v>
      </c>
      <c r="K172" s="2"/>
      <c r="L172" s="1">
        <v>-3.0</v>
      </c>
      <c r="M172" s="1"/>
      <c r="N172" s="1">
        <v>16.195833333333333</v>
      </c>
      <c r="O172" s="1" t="s">
        <v>9886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" t="s">
        <v>44</v>
      </c>
      <c r="B173" s="1" t="s">
        <v>16</v>
      </c>
      <c r="C173" s="1">
        <v>264.0</v>
      </c>
      <c r="D173" s="1">
        <v>0.0</v>
      </c>
      <c r="E173" s="1" t="s">
        <v>45</v>
      </c>
      <c r="F173" s="1" t="s">
        <v>27</v>
      </c>
      <c r="G173" s="1" t="s">
        <v>19</v>
      </c>
      <c r="H173" s="1" t="s">
        <v>10275</v>
      </c>
      <c r="I173" s="1" t="s">
        <v>10276</v>
      </c>
      <c r="J173" s="1" t="s">
        <v>10276</v>
      </c>
      <c r="K173" s="2"/>
      <c r="L173" s="1">
        <v>-6.0</v>
      </c>
      <c r="M173" s="1"/>
      <c r="N173" s="1">
        <v>8.6146</v>
      </c>
      <c r="O173" s="1" t="s">
        <v>9886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" t="s">
        <v>44</v>
      </c>
      <c r="B174" s="1" t="s">
        <v>16</v>
      </c>
      <c r="C174" s="1">
        <v>585.0</v>
      </c>
      <c r="D174" s="1">
        <v>0.0</v>
      </c>
      <c r="E174" s="1" t="s">
        <v>45</v>
      </c>
      <c r="F174" s="1" t="s">
        <v>27</v>
      </c>
      <c r="G174" s="1" t="s">
        <v>19</v>
      </c>
      <c r="H174" s="1" t="s">
        <v>10277</v>
      </c>
      <c r="I174" s="1" t="s">
        <v>10278</v>
      </c>
      <c r="J174" s="1" t="s">
        <v>10278</v>
      </c>
      <c r="K174" s="2"/>
      <c r="L174" s="1">
        <v>-8.0</v>
      </c>
      <c r="M174" s="1"/>
      <c r="N174" s="1">
        <v>11.259383333333334</v>
      </c>
      <c r="O174" s="1" t="s">
        <v>9886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" t="s">
        <v>25</v>
      </c>
      <c r="B175" s="1" t="s">
        <v>16</v>
      </c>
      <c r="C175" s="1">
        <v>658.0</v>
      </c>
      <c r="D175" s="1">
        <v>0.0</v>
      </c>
      <c r="E175" s="2"/>
      <c r="F175" s="1" t="s">
        <v>27</v>
      </c>
      <c r="G175" s="1" t="s">
        <v>19</v>
      </c>
      <c r="H175" s="1" t="s">
        <v>10279</v>
      </c>
      <c r="I175" s="1" t="s">
        <v>10280</v>
      </c>
      <c r="J175" s="1" t="s">
        <v>10280</v>
      </c>
      <c r="K175" s="2"/>
      <c r="L175" s="1">
        <v>-8.0</v>
      </c>
      <c r="M175" s="1"/>
      <c r="N175" s="1">
        <v>10.336433333333334</v>
      </c>
      <c r="O175" s="1" t="s">
        <v>9886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47"/>
      <c r="AE175" s="2"/>
    </row>
    <row r="176">
      <c r="A176" s="1" t="s">
        <v>44</v>
      </c>
      <c r="B176" s="1" t="s">
        <v>16</v>
      </c>
      <c r="C176" s="1">
        <v>289.0</v>
      </c>
      <c r="D176" s="1">
        <v>0.0</v>
      </c>
      <c r="E176" s="1" t="s">
        <v>45</v>
      </c>
      <c r="F176" s="1" t="s">
        <v>27</v>
      </c>
      <c r="G176" s="1" t="s">
        <v>19</v>
      </c>
      <c r="H176" s="1" t="s">
        <v>10281</v>
      </c>
      <c r="I176" s="1" t="s">
        <v>10282</v>
      </c>
      <c r="J176" s="1" t="s">
        <v>10282</v>
      </c>
      <c r="K176" s="2"/>
      <c r="L176" s="1">
        <v>-8.0</v>
      </c>
      <c r="M176" s="1"/>
      <c r="N176" s="1">
        <v>6.188316666666666</v>
      </c>
      <c r="O176" s="1" t="s">
        <v>9886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" t="s">
        <v>55</v>
      </c>
      <c r="B177" s="1" t="s">
        <v>16</v>
      </c>
      <c r="C177" s="1">
        <v>364.0</v>
      </c>
      <c r="D177" s="1">
        <v>0.0</v>
      </c>
      <c r="E177" s="1" t="s">
        <v>10283</v>
      </c>
      <c r="F177" s="1" t="s">
        <v>27</v>
      </c>
      <c r="G177" s="1" t="s">
        <v>19</v>
      </c>
      <c r="H177" s="1" t="s">
        <v>10284</v>
      </c>
      <c r="I177" s="1" t="s">
        <v>10285</v>
      </c>
      <c r="J177" s="1" t="s">
        <v>10285</v>
      </c>
      <c r="K177" s="2"/>
      <c r="L177" s="1">
        <v>-8.0</v>
      </c>
      <c r="M177" s="1"/>
      <c r="N177" s="1">
        <v>6.1252</v>
      </c>
      <c r="O177" s="1" t="s">
        <v>9886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" t="s">
        <v>44</v>
      </c>
      <c r="B178" s="1" t="s">
        <v>16</v>
      </c>
      <c r="C178" s="1">
        <v>289.0</v>
      </c>
      <c r="D178" s="1">
        <v>0.0</v>
      </c>
      <c r="E178" s="1" t="s">
        <v>45</v>
      </c>
      <c r="F178" s="1" t="s">
        <v>27</v>
      </c>
      <c r="G178" s="1" t="s">
        <v>19</v>
      </c>
      <c r="H178" s="1" t="s">
        <v>10286</v>
      </c>
      <c r="I178" s="1" t="s">
        <v>10287</v>
      </c>
      <c r="J178" s="1" t="s">
        <v>10287</v>
      </c>
      <c r="K178" s="2"/>
      <c r="L178" s="1">
        <v>-11.0</v>
      </c>
      <c r="M178" s="1"/>
      <c r="N178" s="1">
        <v>3.6702</v>
      </c>
      <c r="O178" s="1" t="s">
        <v>9886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" t="s">
        <v>25</v>
      </c>
      <c r="B179" s="1" t="s">
        <v>16</v>
      </c>
      <c r="C179" s="3">
        <v>713.0</v>
      </c>
      <c r="D179" s="1">
        <v>0.0</v>
      </c>
      <c r="E179" s="2"/>
      <c r="F179" s="1" t="s">
        <v>27</v>
      </c>
      <c r="G179" s="1" t="s">
        <v>19</v>
      </c>
      <c r="H179" s="1" t="s">
        <v>10288</v>
      </c>
      <c r="I179" s="1" t="s">
        <v>10289</v>
      </c>
      <c r="J179" s="1" t="s">
        <v>10289</v>
      </c>
      <c r="K179" s="2"/>
      <c r="L179" s="1">
        <v>-11.0</v>
      </c>
      <c r="M179" s="1"/>
      <c r="N179" s="1">
        <v>8.6834</v>
      </c>
      <c r="O179" s="1" t="s">
        <v>9886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" t="s">
        <v>44</v>
      </c>
      <c r="B180" s="1" t="s">
        <v>16</v>
      </c>
      <c r="C180" s="1">
        <v>329.0</v>
      </c>
      <c r="D180" s="1">
        <v>0.0</v>
      </c>
      <c r="E180" s="1" t="s">
        <v>45</v>
      </c>
      <c r="F180" s="1" t="s">
        <v>27</v>
      </c>
      <c r="G180" s="1" t="s">
        <v>19</v>
      </c>
      <c r="H180" s="1" t="s">
        <v>10290</v>
      </c>
      <c r="I180" s="1" t="s">
        <v>10291</v>
      </c>
      <c r="J180" s="1" t="s">
        <v>10291</v>
      </c>
      <c r="K180" s="2"/>
      <c r="L180" s="1">
        <v>-13.0</v>
      </c>
      <c r="M180" s="1"/>
      <c r="N180" s="1">
        <v>1.54755</v>
      </c>
      <c r="O180" s="1" t="s">
        <v>9886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1" t="s">
        <v>44</v>
      </c>
      <c r="B181" s="1" t="s">
        <v>16</v>
      </c>
      <c r="C181" s="1">
        <v>264.0</v>
      </c>
      <c r="D181" s="1">
        <v>0.0</v>
      </c>
      <c r="E181" s="1" t="s">
        <v>45</v>
      </c>
      <c r="F181" s="1" t="s">
        <v>27</v>
      </c>
      <c r="G181" s="1" t="s">
        <v>19</v>
      </c>
      <c r="H181" s="1" t="s">
        <v>10292</v>
      </c>
      <c r="I181" s="1" t="s">
        <v>10293</v>
      </c>
      <c r="J181" s="1" t="s">
        <v>10293</v>
      </c>
      <c r="K181" s="2"/>
      <c r="L181" s="1">
        <v>-8.0</v>
      </c>
      <c r="M181" s="1"/>
      <c r="N181" s="1">
        <v>6.028383333333333</v>
      </c>
      <c r="O181" s="1" t="s">
        <v>9886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" t="s">
        <v>44</v>
      </c>
      <c r="B182" s="1" t="s">
        <v>16</v>
      </c>
      <c r="C182" s="3">
        <v>987.0</v>
      </c>
      <c r="D182" s="1">
        <v>0.0</v>
      </c>
      <c r="E182" s="1" t="s">
        <v>45</v>
      </c>
      <c r="F182" s="1" t="s">
        <v>27</v>
      </c>
      <c r="G182" s="1" t="s">
        <v>19</v>
      </c>
      <c r="H182" s="1" t="s">
        <v>10294</v>
      </c>
      <c r="I182" s="1" t="s">
        <v>10295</v>
      </c>
      <c r="J182" s="1" t="s">
        <v>10295</v>
      </c>
      <c r="K182" s="2"/>
      <c r="L182" s="1">
        <v>-4.0</v>
      </c>
      <c r="M182" s="1"/>
      <c r="N182" s="1">
        <v>15.074516666666666</v>
      </c>
      <c r="O182" s="1" t="s">
        <v>9886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" t="s">
        <v>25</v>
      </c>
      <c r="B183" s="1" t="s">
        <v>16</v>
      </c>
      <c r="C183" s="1">
        <v>336.0</v>
      </c>
      <c r="D183" s="1">
        <v>0.0</v>
      </c>
      <c r="E183" s="2"/>
      <c r="F183" s="1" t="s">
        <v>27</v>
      </c>
      <c r="G183" s="1" t="s">
        <v>19</v>
      </c>
      <c r="H183" s="1" t="s">
        <v>10296</v>
      </c>
      <c r="I183" s="1" t="s">
        <v>10297</v>
      </c>
      <c r="J183" s="1" t="s">
        <v>10297</v>
      </c>
      <c r="K183" s="2"/>
      <c r="L183" s="1">
        <v>-8.0</v>
      </c>
      <c r="M183" s="1"/>
      <c r="N183" s="1">
        <v>6.445333333333333</v>
      </c>
      <c r="O183" s="1" t="s">
        <v>9886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" t="s">
        <v>44</v>
      </c>
      <c r="B184" s="1" t="s">
        <v>16</v>
      </c>
      <c r="C184" s="1">
        <v>329.0</v>
      </c>
      <c r="D184" s="1">
        <v>0.0</v>
      </c>
      <c r="E184" s="1" t="s">
        <v>45</v>
      </c>
      <c r="F184" s="1" t="s">
        <v>27</v>
      </c>
      <c r="G184" s="1" t="s">
        <v>19</v>
      </c>
      <c r="H184" s="1" t="s">
        <v>10298</v>
      </c>
      <c r="I184" s="1" t="s">
        <v>10299</v>
      </c>
      <c r="J184" s="1" t="s">
        <v>10299</v>
      </c>
      <c r="K184" s="2"/>
      <c r="L184" s="1">
        <v>-6.0</v>
      </c>
      <c r="M184" s="1"/>
      <c r="N184" s="1">
        <v>8.818366666666666</v>
      </c>
      <c r="O184" s="1" t="s">
        <v>9886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" t="s">
        <v>15</v>
      </c>
      <c r="B185" s="1" t="s">
        <v>16</v>
      </c>
      <c r="C185" s="1">
        <v>245.0</v>
      </c>
      <c r="D185" s="1">
        <v>61.0</v>
      </c>
      <c r="E185" s="2"/>
      <c r="F185" s="1" t="s">
        <v>39</v>
      </c>
      <c r="G185" s="1" t="s">
        <v>35</v>
      </c>
      <c r="H185" s="1" t="s">
        <v>10300</v>
      </c>
      <c r="I185" s="1" t="s">
        <v>10301</v>
      </c>
      <c r="J185" s="1" t="s">
        <v>10301</v>
      </c>
      <c r="K185" s="2"/>
      <c r="L185" s="1">
        <v>-10.0</v>
      </c>
      <c r="M185" s="1"/>
      <c r="N185" s="1">
        <v>9.477816666666667</v>
      </c>
      <c r="O185" s="1" t="s">
        <v>3396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1" t="s">
        <v>25</v>
      </c>
      <c r="B186" s="1" t="s">
        <v>16</v>
      </c>
      <c r="C186" s="3">
        <v>329.0</v>
      </c>
      <c r="D186" s="1">
        <v>0.0</v>
      </c>
      <c r="E186" s="2"/>
      <c r="F186" s="1" t="s">
        <v>27</v>
      </c>
      <c r="G186" s="1" t="s">
        <v>19</v>
      </c>
      <c r="H186" s="1" t="s">
        <v>10302</v>
      </c>
      <c r="I186" s="1" t="s">
        <v>10303</v>
      </c>
      <c r="J186" s="1" t="s">
        <v>10303</v>
      </c>
      <c r="K186" s="2"/>
      <c r="L186" s="1">
        <v>-4.0</v>
      </c>
      <c r="M186" s="1"/>
      <c r="N186" s="1">
        <v>10.139616666666667</v>
      </c>
      <c r="O186" s="1" t="s">
        <v>9886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1" t="s">
        <v>44</v>
      </c>
      <c r="B187" s="1" t="s">
        <v>16</v>
      </c>
      <c r="C187" s="1">
        <v>364.0</v>
      </c>
      <c r="D187" s="1">
        <v>0.0</v>
      </c>
      <c r="E187" s="1" t="s">
        <v>45</v>
      </c>
      <c r="F187" s="1" t="s">
        <v>27</v>
      </c>
      <c r="G187" s="1" t="s">
        <v>19</v>
      </c>
      <c r="H187" s="1" t="s">
        <v>10304</v>
      </c>
      <c r="I187" s="1" t="s">
        <v>10305</v>
      </c>
      <c r="J187" s="1" t="s">
        <v>10305</v>
      </c>
      <c r="K187" s="2"/>
      <c r="L187" s="1">
        <v>-5.0</v>
      </c>
      <c r="M187" s="1"/>
      <c r="N187" s="1">
        <v>9.546316666666666</v>
      </c>
      <c r="O187" s="1" t="s">
        <v>9886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" t="s">
        <v>44</v>
      </c>
      <c r="B188" s="1" t="s">
        <v>16</v>
      </c>
      <c r="C188" s="1">
        <v>547.0</v>
      </c>
      <c r="D188" s="1">
        <v>0.0</v>
      </c>
      <c r="E188" s="1" t="s">
        <v>45</v>
      </c>
      <c r="F188" s="1" t="s">
        <v>27</v>
      </c>
      <c r="G188" s="1" t="s">
        <v>19</v>
      </c>
      <c r="H188" s="1" t="s">
        <v>10306</v>
      </c>
      <c r="I188" s="1" t="s">
        <v>10307</v>
      </c>
      <c r="J188" s="1" t="s">
        <v>10307</v>
      </c>
      <c r="K188" s="2"/>
      <c r="L188" s="1">
        <v>-13.0</v>
      </c>
      <c r="M188" s="1"/>
      <c r="N188" s="1">
        <v>6.8102</v>
      </c>
      <c r="O188" s="1" t="s">
        <v>9886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1" t="s">
        <v>25</v>
      </c>
      <c r="B189" s="1" t="s">
        <v>16</v>
      </c>
      <c r="C189" s="1">
        <v>264.0</v>
      </c>
      <c r="D189" s="1">
        <v>0.0</v>
      </c>
      <c r="E189" s="2"/>
      <c r="F189" s="1" t="s">
        <v>27</v>
      </c>
      <c r="G189" s="1" t="s">
        <v>19</v>
      </c>
      <c r="H189" s="1" t="s">
        <v>10308</v>
      </c>
      <c r="I189" s="1" t="s">
        <v>10309</v>
      </c>
      <c r="J189" s="1" t="s">
        <v>10309</v>
      </c>
      <c r="K189" s="2"/>
      <c r="L189" s="1">
        <v>3.0</v>
      </c>
      <c r="M189" s="1"/>
      <c r="N189" s="1">
        <v>10.919</v>
      </c>
      <c r="O189" s="1" t="s">
        <v>9886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" t="s">
        <v>25</v>
      </c>
      <c r="B190" s="1" t="s">
        <v>16</v>
      </c>
      <c r="C190" s="3">
        <v>394.0</v>
      </c>
      <c r="D190" s="1">
        <v>0.0</v>
      </c>
      <c r="E190" s="2"/>
      <c r="F190" s="1" t="s">
        <v>27</v>
      </c>
      <c r="G190" s="1" t="s">
        <v>19</v>
      </c>
      <c r="H190" s="1" t="s">
        <v>10310</v>
      </c>
      <c r="I190" s="1" t="s">
        <v>10311</v>
      </c>
      <c r="J190" s="1" t="s">
        <v>10311</v>
      </c>
      <c r="K190" s="2"/>
      <c r="L190" s="1">
        <v>0.0</v>
      </c>
      <c r="M190" s="1"/>
      <c r="N190" s="1">
        <v>14.094683333333334</v>
      </c>
      <c r="O190" s="1" t="s">
        <v>9886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" t="s">
        <v>44</v>
      </c>
      <c r="B191" s="1" t="s">
        <v>16</v>
      </c>
      <c r="C191" s="3">
        <v>329.0</v>
      </c>
      <c r="D191" s="1">
        <v>0.0</v>
      </c>
      <c r="E191" s="1" t="s">
        <v>45</v>
      </c>
      <c r="F191" s="1" t="s">
        <v>27</v>
      </c>
      <c r="G191" s="1" t="s">
        <v>19</v>
      </c>
      <c r="H191" s="1" t="s">
        <v>10312</v>
      </c>
      <c r="I191" s="1" t="s">
        <v>10313</v>
      </c>
      <c r="J191" s="1" t="s">
        <v>10313</v>
      </c>
      <c r="K191" s="2"/>
      <c r="L191" s="1">
        <v>0.0</v>
      </c>
      <c r="M191" s="1"/>
      <c r="N191" s="1">
        <v>14.753883333333333</v>
      </c>
      <c r="O191" s="1" t="s">
        <v>9886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1" t="s">
        <v>15</v>
      </c>
      <c r="B192" s="1" t="s">
        <v>16</v>
      </c>
      <c r="C192" s="1">
        <v>528.0</v>
      </c>
      <c r="D192" s="1">
        <v>0.0</v>
      </c>
      <c r="E192" s="1" t="s">
        <v>10314</v>
      </c>
      <c r="F192" s="1" t="s">
        <v>18</v>
      </c>
      <c r="G192" s="1" t="s">
        <v>19</v>
      </c>
      <c r="H192" s="1" t="s">
        <v>10315</v>
      </c>
      <c r="I192" s="1" t="s">
        <v>10316</v>
      </c>
      <c r="J192" s="1" t="s">
        <v>10317</v>
      </c>
      <c r="K192" s="1" t="s">
        <v>10318</v>
      </c>
      <c r="L192" s="1">
        <v>-12.0</v>
      </c>
      <c r="M192" s="1">
        <v>0.0089</v>
      </c>
      <c r="N192" s="1">
        <v>4.672816666666667</v>
      </c>
      <c r="O192" s="1" t="s">
        <v>3396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1" t="s">
        <v>15</v>
      </c>
      <c r="B193" s="1" t="s">
        <v>16</v>
      </c>
      <c r="C193" s="1">
        <v>334.0</v>
      </c>
      <c r="D193" s="1">
        <v>0.0</v>
      </c>
      <c r="E193" s="1" t="s">
        <v>10314</v>
      </c>
      <c r="F193" s="1" t="s">
        <v>18</v>
      </c>
      <c r="G193" s="1" t="s">
        <v>19</v>
      </c>
      <c r="H193" s="1" t="s">
        <v>10319</v>
      </c>
      <c r="I193" s="1" t="s">
        <v>10320</v>
      </c>
      <c r="J193" s="1" t="s">
        <v>10321</v>
      </c>
      <c r="K193" s="1" t="s">
        <v>10322</v>
      </c>
      <c r="L193" s="1">
        <v>-12.0</v>
      </c>
      <c r="M193" s="1">
        <v>0.004733333333333333</v>
      </c>
      <c r="N193" s="1">
        <v>8.638983333333334</v>
      </c>
      <c r="O193" s="1" t="s">
        <v>3396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1" t="s">
        <v>25</v>
      </c>
      <c r="B194" s="1" t="s">
        <v>16</v>
      </c>
      <c r="C194" s="1">
        <v>224.0</v>
      </c>
      <c r="D194" s="1">
        <v>0.0</v>
      </c>
      <c r="E194" s="2"/>
      <c r="F194" s="1" t="s">
        <v>27</v>
      </c>
      <c r="G194" s="1" t="s">
        <v>19</v>
      </c>
      <c r="H194" s="1" t="s">
        <v>10323</v>
      </c>
      <c r="I194" s="1" t="s">
        <v>10324</v>
      </c>
      <c r="J194" s="1" t="s">
        <v>10324</v>
      </c>
      <c r="K194" s="2"/>
      <c r="L194" s="1">
        <v>-11.0</v>
      </c>
      <c r="M194" s="1"/>
      <c r="N194" s="1">
        <v>3.0662</v>
      </c>
      <c r="O194" s="1" t="s">
        <v>9886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" t="s">
        <v>44</v>
      </c>
      <c r="B195" s="1" t="s">
        <v>16</v>
      </c>
      <c r="C195" s="3">
        <v>658.0</v>
      </c>
      <c r="D195" s="1">
        <v>0.0</v>
      </c>
      <c r="E195" s="1" t="s">
        <v>45</v>
      </c>
      <c r="F195" s="1" t="s">
        <v>27</v>
      </c>
      <c r="G195" s="1" t="s">
        <v>19</v>
      </c>
      <c r="H195" s="1" t="s">
        <v>10325</v>
      </c>
      <c r="I195" s="1" t="s">
        <v>10326</v>
      </c>
      <c r="J195" s="1" t="s">
        <v>10326</v>
      </c>
      <c r="K195" s="2"/>
      <c r="L195" s="1">
        <v>-11.0</v>
      </c>
      <c r="M195" s="1"/>
      <c r="N195" s="1">
        <v>8.134333333333334</v>
      </c>
      <c r="O195" s="1" t="s">
        <v>9886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1" t="s">
        <v>25</v>
      </c>
      <c r="B196" s="1" t="s">
        <v>16</v>
      </c>
      <c r="C196" s="1">
        <v>768.0</v>
      </c>
      <c r="D196" s="1">
        <v>0.0</v>
      </c>
      <c r="E196" s="2"/>
      <c r="F196" s="1" t="s">
        <v>27</v>
      </c>
      <c r="G196" s="1" t="s">
        <v>19</v>
      </c>
      <c r="H196" s="1" t="s">
        <v>10327</v>
      </c>
      <c r="I196" s="1" t="s">
        <v>10328</v>
      </c>
      <c r="J196" s="1" t="s">
        <v>10328</v>
      </c>
      <c r="K196" s="2"/>
      <c r="L196" s="1">
        <v>-11.0</v>
      </c>
      <c r="M196" s="1"/>
      <c r="N196" s="1">
        <v>8.066333333333333</v>
      </c>
      <c r="O196" s="1" t="s">
        <v>9886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1" t="s">
        <v>25</v>
      </c>
      <c r="B197" s="1" t="s">
        <v>16</v>
      </c>
      <c r="C197" s="1">
        <v>399.0</v>
      </c>
      <c r="D197" s="1">
        <v>0.0</v>
      </c>
      <c r="E197" s="2"/>
      <c r="F197" s="1" t="s">
        <v>27</v>
      </c>
      <c r="G197" s="1" t="s">
        <v>19</v>
      </c>
      <c r="H197" s="1" t="s">
        <v>10329</v>
      </c>
      <c r="I197" s="1" t="s">
        <v>10330</v>
      </c>
      <c r="J197" s="1" t="s">
        <v>10330</v>
      </c>
      <c r="K197" s="2"/>
      <c r="L197" s="1">
        <v>-7.0</v>
      </c>
      <c r="M197" s="1"/>
      <c r="N197" s="1">
        <v>7.478883333333333</v>
      </c>
      <c r="O197" s="1" t="s">
        <v>9886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" t="s">
        <v>38</v>
      </c>
      <c r="B198" s="1" t="s">
        <v>16</v>
      </c>
      <c r="C198" s="3">
        <v>309.0</v>
      </c>
      <c r="D198" s="1">
        <v>0.0</v>
      </c>
      <c r="E198" s="2"/>
      <c r="F198" s="1" t="s">
        <v>39</v>
      </c>
      <c r="G198" s="1" t="s">
        <v>35</v>
      </c>
      <c r="H198" s="1" t="s">
        <v>10331</v>
      </c>
      <c r="I198" s="1" t="s">
        <v>10332</v>
      </c>
      <c r="J198" s="1" t="s">
        <v>10332</v>
      </c>
      <c r="K198" s="2"/>
      <c r="L198" s="1">
        <v>0.0</v>
      </c>
      <c r="M198" s="1"/>
      <c r="N198" s="1">
        <v>5.79075</v>
      </c>
      <c r="O198" s="1" t="s">
        <v>43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" t="s">
        <v>44</v>
      </c>
      <c r="B199" s="1" t="s">
        <v>16</v>
      </c>
      <c r="C199" s="3">
        <v>309.0</v>
      </c>
      <c r="D199" s="1">
        <v>0.0</v>
      </c>
      <c r="E199" s="1" t="s">
        <v>45</v>
      </c>
      <c r="F199" s="1" t="s">
        <v>27</v>
      </c>
      <c r="G199" s="1" t="s">
        <v>19</v>
      </c>
      <c r="H199" s="1" t="s">
        <v>10333</v>
      </c>
      <c r="I199" s="1" t="s">
        <v>10334</v>
      </c>
      <c r="J199" s="1" t="s">
        <v>10334</v>
      </c>
      <c r="K199" s="2"/>
      <c r="L199" s="1">
        <v>-8.0</v>
      </c>
      <c r="M199" s="1"/>
      <c r="N199" s="1">
        <v>6.287733333333334</v>
      </c>
      <c r="O199" s="1" t="s">
        <v>9886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1" t="s">
        <v>15</v>
      </c>
      <c r="B200" s="1" t="s">
        <v>16</v>
      </c>
      <c r="C200" s="1">
        <v>358.0</v>
      </c>
      <c r="D200" s="1">
        <v>0.0</v>
      </c>
      <c r="E200" s="1" t="s">
        <v>10314</v>
      </c>
      <c r="F200" s="1" t="s">
        <v>18</v>
      </c>
      <c r="G200" s="1" t="s">
        <v>19</v>
      </c>
      <c r="H200" s="1" t="s">
        <v>10335</v>
      </c>
      <c r="I200" s="1" t="s">
        <v>10336</v>
      </c>
      <c r="J200" s="1" t="s">
        <v>10337</v>
      </c>
      <c r="K200" s="1" t="s">
        <v>10338</v>
      </c>
      <c r="L200" s="1">
        <v>-8.0</v>
      </c>
      <c r="M200" s="1">
        <v>0.0038666666666666667</v>
      </c>
      <c r="N200" s="1">
        <v>7.113733333333333</v>
      </c>
      <c r="O200" s="1" t="s">
        <v>3396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" t="s">
        <v>44</v>
      </c>
      <c r="B201" s="1" t="s">
        <v>16</v>
      </c>
      <c r="C201" s="1">
        <v>683.0</v>
      </c>
      <c r="D201" s="1">
        <v>0.0</v>
      </c>
      <c r="E201" s="1" t="s">
        <v>45</v>
      </c>
      <c r="F201" s="1" t="s">
        <v>27</v>
      </c>
      <c r="G201" s="1" t="s">
        <v>19</v>
      </c>
      <c r="H201" s="1" t="s">
        <v>10339</v>
      </c>
      <c r="I201" s="1" t="s">
        <v>10340</v>
      </c>
      <c r="J201" s="1" t="s">
        <v>10340</v>
      </c>
      <c r="K201" s="2"/>
      <c r="L201" s="1">
        <v>-12.0</v>
      </c>
      <c r="M201" s="1"/>
      <c r="N201" s="1">
        <v>7.13225</v>
      </c>
      <c r="O201" s="1" t="s">
        <v>9886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1" t="s">
        <v>25</v>
      </c>
      <c r="B202" s="1" t="s">
        <v>16</v>
      </c>
      <c r="C202" s="1">
        <v>908.0</v>
      </c>
      <c r="D202" s="1">
        <v>0.0</v>
      </c>
      <c r="E202" s="2"/>
      <c r="F202" s="1" t="s">
        <v>27</v>
      </c>
      <c r="G202" s="1" t="s">
        <v>19</v>
      </c>
      <c r="H202" s="1" t="s">
        <v>10341</v>
      </c>
      <c r="I202" s="1" t="s">
        <v>10342</v>
      </c>
      <c r="J202" s="1" t="s">
        <v>10342</v>
      </c>
      <c r="K202" s="2"/>
      <c r="L202" s="1">
        <v>-11.0</v>
      </c>
      <c r="M202" s="1"/>
      <c r="N202" s="1">
        <v>8.7079</v>
      </c>
      <c r="O202" s="1" t="s">
        <v>9886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" t="s">
        <v>38</v>
      </c>
      <c r="B203" s="1" t="s">
        <v>16</v>
      </c>
      <c r="C203" s="1">
        <v>309.0</v>
      </c>
      <c r="D203" s="1">
        <v>0.0</v>
      </c>
      <c r="E203" s="2"/>
      <c r="F203" s="1" t="s">
        <v>39</v>
      </c>
      <c r="G203" s="1" t="s">
        <v>35</v>
      </c>
      <c r="H203" s="1" t="s">
        <v>10343</v>
      </c>
      <c r="I203" s="1" t="s">
        <v>10344</v>
      </c>
      <c r="J203" s="1" t="s">
        <v>10344</v>
      </c>
      <c r="K203" s="2"/>
      <c r="L203" s="1">
        <v>1.0</v>
      </c>
      <c r="M203" s="1"/>
      <c r="N203" s="1">
        <v>6.3931</v>
      </c>
      <c r="O203" s="1" t="s">
        <v>43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1" t="s">
        <v>44</v>
      </c>
      <c r="B204" s="1" t="s">
        <v>16</v>
      </c>
      <c r="C204" s="1">
        <v>528.0</v>
      </c>
      <c r="D204" s="1">
        <v>0.0</v>
      </c>
      <c r="E204" s="1" t="s">
        <v>45</v>
      </c>
      <c r="F204" s="1" t="s">
        <v>27</v>
      </c>
      <c r="G204" s="1" t="s">
        <v>19</v>
      </c>
      <c r="H204" s="1" t="s">
        <v>10345</v>
      </c>
      <c r="I204" s="1" t="s">
        <v>10346</v>
      </c>
      <c r="J204" s="1" t="s">
        <v>10346</v>
      </c>
      <c r="K204" s="2"/>
      <c r="L204" s="1">
        <v>-12.0</v>
      </c>
      <c r="M204" s="1"/>
      <c r="N204" s="1">
        <v>7.58225</v>
      </c>
      <c r="O204" s="1" t="s">
        <v>9886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" t="s">
        <v>25</v>
      </c>
      <c r="B205" s="1" t="s">
        <v>16</v>
      </c>
      <c r="C205" s="1">
        <v>433.0</v>
      </c>
      <c r="D205" s="1">
        <v>0.0</v>
      </c>
      <c r="E205" s="2"/>
      <c r="F205" s="1" t="s">
        <v>27</v>
      </c>
      <c r="G205" s="1" t="s">
        <v>19</v>
      </c>
      <c r="H205" s="1" t="s">
        <v>10347</v>
      </c>
      <c r="I205" s="1" t="s">
        <v>10348</v>
      </c>
      <c r="J205" s="1" t="s">
        <v>10348</v>
      </c>
      <c r="K205" s="2"/>
      <c r="L205" s="1">
        <v>-9.0</v>
      </c>
      <c r="M205" s="1"/>
      <c r="N205" s="1">
        <v>5.2305166666666665</v>
      </c>
      <c r="O205" s="1" t="s">
        <v>9886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" t="s">
        <v>25</v>
      </c>
      <c r="B206" s="1" t="s">
        <v>16</v>
      </c>
      <c r="C206" s="3">
        <v>393.0</v>
      </c>
      <c r="D206" s="1">
        <v>0.0</v>
      </c>
      <c r="E206" s="2"/>
      <c r="F206" s="1" t="s">
        <v>27</v>
      </c>
      <c r="G206" s="1" t="s">
        <v>19</v>
      </c>
      <c r="H206" s="1" t="s">
        <v>10349</v>
      </c>
      <c r="I206" s="1" t="s">
        <v>10350</v>
      </c>
      <c r="J206" s="1" t="s">
        <v>10350</v>
      </c>
      <c r="K206" s="2"/>
      <c r="L206" s="1">
        <v>-10.0</v>
      </c>
      <c r="M206" s="1"/>
      <c r="N206" s="1">
        <v>4.9574</v>
      </c>
      <c r="O206" s="1" t="s">
        <v>9886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1" t="s">
        <v>44</v>
      </c>
      <c r="B207" s="1" t="s">
        <v>16</v>
      </c>
      <c r="C207" s="1">
        <v>658.0</v>
      </c>
      <c r="D207" s="1">
        <v>0.0</v>
      </c>
      <c r="E207" s="1" t="s">
        <v>45</v>
      </c>
      <c r="F207" s="1" t="s">
        <v>27</v>
      </c>
      <c r="G207" s="1" t="s">
        <v>19</v>
      </c>
      <c r="H207" s="1" t="s">
        <v>10351</v>
      </c>
      <c r="I207" s="1" t="s">
        <v>10352</v>
      </c>
      <c r="J207" s="1" t="s">
        <v>10352</v>
      </c>
      <c r="K207" s="2"/>
      <c r="L207" s="1">
        <v>-14.0</v>
      </c>
      <c r="M207" s="1"/>
      <c r="N207" s="1">
        <v>5.27005</v>
      </c>
      <c r="O207" s="1" t="s">
        <v>9886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" t="s">
        <v>15</v>
      </c>
      <c r="B208" s="1" t="s">
        <v>16</v>
      </c>
      <c r="C208" s="1">
        <v>618.0</v>
      </c>
      <c r="D208" s="1">
        <v>0.0</v>
      </c>
      <c r="E208" s="1" t="s">
        <v>10314</v>
      </c>
      <c r="F208" s="1" t="s">
        <v>18</v>
      </c>
      <c r="G208" s="1" t="s">
        <v>35</v>
      </c>
      <c r="H208" s="1" t="s">
        <v>10353</v>
      </c>
      <c r="I208" s="1" t="s">
        <v>10354</v>
      </c>
      <c r="J208" s="1" t="s">
        <v>10355</v>
      </c>
      <c r="K208" s="1" t="s">
        <v>10356</v>
      </c>
      <c r="L208" s="1">
        <v>-7.0</v>
      </c>
      <c r="M208" s="1">
        <v>0.0102</v>
      </c>
      <c r="N208" s="1">
        <v>10.680583333333333</v>
      </c>
      <c r="O208" s="1" t="s">
        <v>3396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" t="s">
        <v>38</v>
      </c>
      <c r="B209" s="1" t="s">
        <v>16</v>
      </c>
      <c r="C209" s="1">
        <v>409.0</v>
      </c>
      <c r="D209" s="1">
        <v>0.0</v>
      </c>
      <c r="E209" s="2"/>
      <c r="F209" s="1" t="s">
        <v>39</v>
      </c>
      <c r="G209" s="1" t="s">
        <v>35</v>
      </c>
      <c r="H209" s="1" t="s">
        <v>10357</v>
      </c>
      <c r="I209" s="1" t="s">
        <v>10358</v>
      </c>
      <c r="J209" s="1" t="s">
        <v>10358</v>
      </c>
      <c r="K209" s="2"/>
      <c r="L209" s="1">
        <v>0.0</v>
      </c>
      <c r="M209" s="1"/>
      <c r="N209" s="1">
        <v>5.394466666666666</v>
      </c>
      <c r="O209" s="1" t="s">
        <v>43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" t="s">
        <v>25</v>
      </c>
      <c r="B210" s="1" t="s">
        <v>16</v>
      </c>
      <c r="C210" s="1">
        <v>419.0</v>
      </c>
      <c r="D210" s="1">
        <v>0.0</v>
      </c>
      <c r="E210" s="2"/>
      <c r="F210" s="1" t="s">
        <v>27</v>
      </c>
      <c r="G210" s="1" t="s">
        <v>19</v>
      </c>
      <c r="H210" s="1" t="s">
        <v>10359</v>
      </c>
      <c r="I210" s="1" t="s">
        <v>10360</v>
      </c>
      <c r="J210" s="1" t="s">
        <v>10360</v>
      </c>
      <c r="K210" s="2"/>
      <c r="L210" s="1">
        <v>-8.0</v>
      </c>
      <c r="M210" s="1"/>
      <c r="N210" s="1">
        <v>6.4438</v>
      </c>
      <c r="O210" s="1" t="s">
        <v>9886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1" t="s">
        <v>15</v>
      </c>
      <c r="B211" s="1" t="s">
        <v>16</v>
      </c>
      <c r="C211" s="1">
        <v>736.0</v>
      </c>
      <c r="D211" s="1">
        <v>0.0</v>
      </c>
      <c r="E211" s="1" t="s">
        <v>10314</v>
      </c>
      <c r="F211" s="1" t="s">
        <v>18</v>
      </c>
      <c r="G211" s="1" t="s">
        <v>35</v>
      </c>
      <c r="H211" s="1" t="s">
        <v>10361</v>
      </c>
      <c r="I211" s="1" t="s">
        <v>10362</v>
      </c>
      <c r="J211" s="1" t="s">
        <v>10363</v>
      </c>
      <c r="K211" s="1" t="s">
        <v>10364</v>
      </c>
      <c r="L211" s="1">
        <v>-22.0</v>
      </c>
      <c r="M211" s="1">
        <v>0.0048</v>
      </c>
      <c r="N211" s="1">
        <v>0.44975</v>
      </c>
      <c r="O211" s="1" t="s">
        <v>3396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" t="s">
        <v>25</v>
      </c>
      <c r="B212" s="1" t="s">
        <v>16</v>
      </c>
      <c r="C212" s="1">
        <v>593.0</v>
      </c>
      <c r="D212" s="1">
        <v>0.0</v>
      </c>
      <c r="E212" s="2"/>
      <c r="F212" s="1" t="s">
        <v>27</v>
      </c>
      <c r="G212" s="1" t="s">
        <v>19</v>
      </c>
      <c r="H212" s="1" t="s">
        <v>10365</v>
      </c>
      <c r="I212" s="1" t="s">
        <v>10366</v>
      </c>
      <c r="J212" s="1" t="s">
        <v>10366</v>
      </c>
      <c r="K212" s="2"/>
      <c r="L212" s="1">
        <v>-11.0</v>
      </c>
      <c r="M212" s="1"/>
      <c r="N212" s="1">
        <v>8.308883333333334</v>
      </c>
      <c r="O212" s="1" t="s">
        <v>9886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1" t="s">
        <v>38</v>
      </c>
      <c r="B213" s="1" t="s">
        <v>16</v>
      </c>
      <c r="C213" s="1">
        <v>119.0</v>
      </c>
      <c r="D213" s="1">
        <v>0.0</v>
      </c>
      <c r="E213" s="2"/>
      <c r="F213" s="1" t="s">
        <v>39</v>
      </c>
      <c r="G213" s="1" t="s">
        <v>35</v>
      </c>
      <c r="H213" s="1" t="s">
        <v>10367</v>
      </c>
      <c r="I213" s="1" t="s">
        <v>10368</v>
      </c>
      <c r="J213" s="1" t="s">
        <v>10368</v>
      </c>
      <c r="K213" s="2"/>
      <c r="L213" s="1">
        <v>-1.0</v>
      </c>
      <c r="M213" s="1"/>
      <c r="N213" s="1">
        <v>3.6505833333333335</v>
      </c>
      <c r="O213" s="1" t="s">
        <v>43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" t="s">
        <v>44</v>
      </c>
      <c r="B214" s="1" t="s">
        <v>16</v>
      </c>
      <c r="C214" s="1">
        <v>429.0</v>
      </c>
      <c r="D214" s="1">
        <v>0.0</v>
      </c>
      <c r="E214" s="1" t="s">
        <v>45</v>
      </c>
      <c r="F214" s="1" t="s">
        <v>27</v>
      </c>
      <c r="G214" s="1" t="s">
        <v>19</v>
      </c>
      <c r="H214" s="1" t="s">
        <v>10369</v>
      </c>
      <c r="I214" s="1" t="s">
        <v>10370</v>
      </c>
      <c r="J214" s="1" t="s">
        <v>10370</v>
      </c>
      <c r="K214" s="2"/>
      <c r="L214" s="1">
        <v>-3.0</v>
      </c>
      <c r="M214" s="1"/>
      <c r="N214" s="1">
        <v>11.022733333333333</v>
      </c>
      <c r="O214" s="1" t="s">
        <v>9886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" t="s">
        <v>44</v>
      </c>
      <c r="B215" s="1" t="s">
        <v>16</v>
      </c>
      <c r="C215" s="3">
        <v>264.0</v>
      </c>
      <c r="D215" s="1">
        <v>0.0</v>
      </c>
      <c r="E215" s="1" t="s">
        <v>45</v>
      </c>
      <c r="F215" s="1" t="s">
        <v>27</v>
      </c>
      <c r="G215" s="1" t="s">
        <v>19</v>
      </c>
      <c r="H215" s="1" t="s">
        <v>10371</v>
      </c>
      <c r="I215" s="1" t="s">
        <v>10372</v>
      </c>
      <c r="J215" s="1" t="s">
        <v>10372</v>
      </c>
      <c r="K215" s="2"/>
      <c r="L215" s="1">
        <v>-9.0</v>
      </c>
      <c r="M215" s="1"/>
      <c r="N215" s="1">
        <v>5.335483333333333</v>
      </c>
      <c r="O215" s="1" t="s">
        <v>9886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1" t="s">
        <v>44</v>
      </c>
      <c r="B216" s="1" t="s">
        <v>16</v>
      </c>
      <c r="C216" s="3">
        <v>366.0</v>
      </c>
      <c r="D216" s="1">
        <v>0.0</v>
      </c>
      <c r="E216" s="1" t="s">
        <v>45</v>
      </c>
      <c r="F216" s="1" t="s">
        <v>27</v>
      </c>
      <c r="G216" s="1" t="s">
        <v>19</v>
      </c>
      <c r="H216" s="1" t="s">
        <v>10373</v>
      </c>
      <c r="I216" s="1" t="s">
        <v>10374</v>
      </c>
      <c r="J216" s="1" t="s">
        <v>10374</v>
      </c>
      <c r="K216" s="2"/>
      <c r="L216" s="1">
        <v>-8.0</v>
      </c>
      <c r="M216" s="1"/>
      <c r="N216" s="1">
        <v>6.94075</v>
      </c>
      <c r="O216" s="1" t="s">
        <v>9886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1" t="s">
        <v>38</v>
      </c>
      <c r="B217" s="1" t="s">
        <v>16</v>
      </c>
      <c r="C217" s="1">
        <v>119.0</v>
      </c>
      <c r="D217" s="1">
        <v>0.0</v>
      </c>
      <c r="E217" s="2"/>
      <c r="F217" s="1" t="s">
        <v>39</v>
      </c>
      <c r="G217" s="1" t="s">
        <v>35</v>
      </c>
      <c r="H217" s="1" t="s">
        <v>10375</v>
      </c>
      <c r="I217" s="1" t="s">
        <v>10376</v>
      </c>
      <c r="J217" s="1" t="s">
        <v>10376</v>
      </c>
      <c r="K217" s="2"/>
      <c r="L217" s="1">
        <v>-2.0</v>
      </c>
      <c r="M217" s="1"/>
      <c r="N217" s="1">
        <v>2.9791333333333334</v>
      </c>
      <c r="O217" s="1" t="s">
        <v>43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1" t="s">
        <v>38</v>
      </c>
      <c r="B218" s="1" t="s">
        <v>16</v>
      </c>
      <c r="C218" s="1">
        <v>464.0</v>
      </c>
      <c r="D218" s="1">
        <v>0.0</v>
      </c>
      <c r="E218" s="2"/>
      <c r="F218" s="1" t="s">
        <v>39</v>
      </c>
      <c r="G218" s="1" t="s">
        <v>35</v>
      </c>
      <c r="H218" s="1" t="s">
        <v>10377</v>
      </c>
      <c r="I218" s="1" t="s">
        <v>10378</v>
      </c>
      <c r="J218" s="1" t="s">
        <v>10378</v>
      </c>
      <c r="K218" s="2"/>
      <c r="L218" s="1">
        <v>-1.0</v>
      </c>
      <c r="M218" s="1"/>
      <c r="N218" s="1">
        <v>3.1357166666666667</v>
      </c>
      <c r="O218" s="1" t="s">
        <v>43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" t="s">
        <v>44</v>
      </c>
      <c r="B219" s="1" t="s">
        <v>16</v>
      </c>
      <c r="C219" s="1">
        <v>321.0</v>
      </c>
      <c r="D219" s="1">
        <v>0.0</v>
      </c>
      <c r="E219" s="1" t="s">
        <v>45</v>
      </c>
      <c r="F219" s="1" t="s">
        <v>27</v>
      </c>
      <c r="G219" s="1" t="s">
        <v>19</v>
      </c>
      <c r="H219" s="1" t="s">
        <v>10379</v>
      </c>
      <c r="I219" s="1" t="s">
        <v>10380</v>
      </c>
      <c r="J219" s="1" t="s">
        <v>10380</v>
      </c>
      <c r="K219" s="2"/>
      <c r="L219" s="1">
        <v>-7.0</v>
      </c>
      <c r="M219" s="1"/>
      <c r="N219" s="1">
        <v>7.938366666666667</v>
      </c>
      <c r="O219" s="1" t="s">
        <v>9886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" t="s">
        <v>44</v>
      </c>
      <c r="B220" s="1" t="s">
        <v>16</v>
      </c>
      <c r="C220" s="1">
        <v>364.0</v>
      </c>
      <c r="D220" s="1">
        <v>0.0</v>
      </c>
      <c r="E220" s="1" t="s">
        <v>45</v>
      </c>
      <c r="F220" s="1" t="s">
        <v>27</v>
      </c>
      <c r="G220" s="1" t="s">
        <v>19</v>
      </c>
      <c r="H220" s="1" t="s">
        <v>10381</v>
      </c>
      <c r="I220" s="1" t="s">
        <v>10382</v>
      </c>
      <c r="J220" s="1" t="s">
        <v>10382</v>
      </c>
      <c r="K220" s="2"/>
      <c r="L220" s="1">
        <v>-8.0</v>
      </c>
      <c r="M220" s="1"/>
      <c r="N220" s="1">
        <v>6.37465</v>
      </c>
      <c r="O220" s="1" t="s">
        <v>9886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1" t="s">
        <v>44</v>
      </c>
      <c r="B221" s="1" t="s">
        <v>16</v>
      </c>
      <c r="C221" s="1">
        <v>528.0</v>
      </c>
      <c r="D221" s="1">
        <v>0.0</v>
      </c>
      <c r="E221" s="1" t="s">
        <v>45</v>
      </c>
      <c r="F221" s="1" t="s">
        <v>27</v>
      </c>
      <c r="G221" s="1" t="s">
        <v>19</v>
      </c>
      <c r="H221" s="1" t="s">
        <v>10383</v>
      </c>
      <c r="I221" s="1" t="s">
        <v>10384</v>
      </c>
      <c r="J221" s="1" t="s">
        <v>10384</v>
      </c>
      <c r="K221" s="2"/>
      <c r="L221" s="1">
        <v>-16.0</v>
      </c>
      <c r="M221" s="1"/>
      <c r="N221" s="1">
        <v>3.9894666666666665</v>
      </c>
      <c r="O221" s="1" t="s">
        <v>9886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1" t="s">
        <v>15</v>
      </c>
      <c r="B222" s="1" t="s">
        <v>16</v>
      </c>
      <c r="C222" s="3">
        <v>199.0</v>
      </c>
      <c r="D222" s="1">
        <v>50.0</v>
      </c>
      <c r="E222" s="2"/>
      <c r="F222" s="1" t="s">
        <v>39</v>
      </c>
      <c r="G222" s="1" t="s">
        <v>19</v>
      </c>
      <c r="H222" s="1" t="s">
        <v>10385</v>
      </c>
      <c r="I222" s="1" t="s">
        <v>10386</v>
      </c>
      <c r="J222" s="1" t="s">
        <v>10386</v>
      </c>
      <c r="K222" s="2"/>
      <c r="L222" s="1">
        <v>-12.0</v>
      </c>
      <c r="M222" s="1"/>
      <c r="N222" s="1">
        <v>6.134516666666666</v>
      </c>
      <c r="O222" s="1" t="s">
        <v>3396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1" t="s">
        <v>15</v>
      </c>
      <c r="B223" s="1" t="s">
        <v>16</v>
      </c>
      <c r="C223" s="3">
        <v>309.0</v>
      </c>
      <c r="D223" s="1">
        <v>0.0</v>
      </c>
      <c r="E223" s="1" t="s">
        <v>10314</v>
      </c>
      <c r="F223" s="1" t="s">
        <v>18</v>
      </c>
      <c r="G223" s="1" t="s">
        <v>35</v>
      </c>
      <c r="H223" s="1" t="s">
        <v>10387</v>
      </c>
      <c r="I223" s="1" t="s">
        <v>10388</v>
      </c>
      <c r="J223" s="1" t="s">
        <v>10389</v>
      </c>
      <c r="K223" s="1" t="s">
        <v>10390</v>
      </c>
      <c r="L223" s="1">
        <v>-3.0</v>
      </c>
      <c r="M223" s="1">
        <v>0.00635</v>
      </c>
      <c r="N223" s="1">
        <v>5.16485</v>
      </c>
      <c r="O223" s="1" t="s">
        <v>3396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" t="s">
        <v>44</v>
      </c>
      <c r="B224" s="1" t="s">
        <v>16</v>
      </c>
      <c r="C224" s="1">
        <v>334.0</v>
      </c>
      <c r="D224" s="1">
        <v>0.0</v>
      </c>
      <c r="E224" s="1" t="s">
        <v>45</v>
      </c>
      <c r="F224" s="1" t="s">
        <v>27</v>
      </c>
      <c r="G224" s="1" t="s">
        <v>19</v>
      </c>
      <c r="H224" s="1" t="s">
        <v>10391</v>
      </c>
      <c r="I224" s="1" t="s">
        <v>10392</v>
      </c>
      <c r="J224" s="1" t="s">
        <v>10392</v>
      </c>
      <c r="K224" s="2"/>
      <c r="L224" s="1">
        <v>-9.0</v>
      </c>
      <c r="M224" s="1"/>
      <c r="N224" s="1">
        <v>5.26675</v>
      </c>
      <c r="O224" s="1" t="s">
        <v>9886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1" t="s">
        <v>25</v>
      </c>
      <c r="B225" s="1" t="s">
        <v>16</v>
      </c>
      <c r="C225" s="1">
        <v>329.0</v>
      </c>
      <c r="D225" s="1">
        <v>0.0</v>
      </c>
      <c r="E225" s="2"/>
      <c r="F225" s="1" t="s">
        <v>27</v>
      </c>
      <c r="G225" s="1" t="s">
        <v>19</v>
      </c>
      <c r="H225" s="1" t="s">
        <v>10393</v>
      </c>
      <c r="I225" s="1" t="s">
        <v>10394</v>
      </c>
      <c r="J225" s="1" t="s">
        <v>10394</v>
      </c>
      <c r="K225" s="2"/>
      <c r="L225" s="1">
        <v>-11.0</v>
      </c>
      <c r="M225" s="1"/>
      <c r="N225" s="1">
        <v>3.3453166666666667</v>
      </c>
      <c r="O225" s="1" t="s">
        <v>9886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1" t="s">
        <v>25</v>
      </c>
      <c r="B226" s="1" t="s">
        <v>16</v>
      </c>
      <c r="C226" s="3">
        <v>464.0</v>
      </c>
      <c r="D226" s="1">
        <v>0.0</v>
      </c>
      <c r="E226" s="2"/>
      <c r="F226" s="1" t="s">
        <v>27</v>
      </c>
      <c r="G226" s="1" t="s">
        <v>19</v>
      </c>
      <c r="H226" s="1" t="s">
        <v>10395</v>
      </c>
      <c r="I226" s="1" t="s">
        <v>10396</v>
      </c>
      <c r="J226" s="1" t="s">
        <v>10396</v>
      </c>
      <c r="K226" s="2"/>
      <c r="L226" s="1">
        <v>-6.0</v>
      </c>
      <c r="M226" s="1"/>
      <c r="N226" s="1">
        <v>8.4658</v>
      </c>
      <c r="O226" s="1" t="s">
        <v>9886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1" t="s">
        <v>38</v>
      </c>
      <c r="B227" s="1" t="s">
        <v>16</v>
      </c>
      <c r="C227" s="1">
        <v>124.5</v>
      </c>
      <c r="D227" s="1">
        <v>124.5</v>
      </c>
      <c r="E227" s="2"/>
      <c r="F227" s="1" t="s">
        <v>39</v>
      </c>
      <c r="G227" s="1" t="s">
        <v>35</v>
      </c>
      <c r="H227" s="1" t="s">
        <v>10397</v>
      </c>
      <c r="I227" s="1" t="s">
        <v>10398</v>
      </c>
      <c r="J227" s="1" t="s">
        <v>10398</v>
      </c>
      <c r="K227" s="2"/>
      <c r="L227" s="1">
        <v>0.0</v>
      </c>
      <c r="M227" s="1"/>
      <c r="N227" s="1">
        <v>4.592533333333333</v>
      </c>
      <c r="O227" s="1" t="s">
        <v>43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" t="s">
        <v>15</v>
      </c>
      <c r="B228" s="1" t="s">
        <v>16</v>
      </c>
      <c r="C228" s="1">
        <v>483.0</v>
      </c>
      <c r="D228" s="1">
        <v>135.0</v>
      </c>
      <c r="E228" s="2"/>
      <c r="F228" s="1" t="s">
        <v>39</v>
      </c>
      <c r="G228" s="1" t="s">
        <v>19</v>
      </c>
      <c r="H228" s="1" t="s">
        <v>10399</v>
      </c>
      <c r="I228" s="1" t="s">
        <v>10400</v>
      </c>
      <c r="J228" s="1" t="s">
        <v>10400</v>
      </c>
      <c r="K228" s="2"/>
      <c r="L228" s="1">
        <v>-10.0</v>
      </c>
      <c r="M228" s="1"/>
      <c r="N228" s="1">
        <v>7.3677</v>
      </c>
      <c r="O228" s="1" t="s">
        <v>3396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" t="s">
        <v>15</v>
      </c>
      <c r="B229" s="1" t="s">
        <v>16</v>
      </c>
      <c r="C229" s="1">
        <v>309.0</v>
      </c>
      <c r="D229" s="1">
        <v>0.0</v>
      </c>
      <c r="E229" s="1" t="s">
        <v>10314</v>
      </c>
      <c r="F229" s="1" t="s">
        <v>18</v>
      </c>
      <c r="G229" s="1" t="s">
        <v>35</v>
      </c>
      <c r="H229" s="1" t="s">
        <v>10401</v>
      </c>
      <c r="I229" s="1" t="s">
        <v>10402</v>
      </c>
      <c r="J229" s="1" t="s">
        <v>10403</v>
      </c>
      <c r="K229" s="1" t="s">
        <v>10404</v>
      </c>
      <c r="L229" s="1">
        <v>-6.0</v>
      </c>
      <c r="M229" s="1">
        <v>0.0054666666666666665</v>
      </c>
      <c r="N229" s="1">
        <v>2.8177666666666665</v>
      </c>
      <c r="O229" s="1" t="s">
        <v>3396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1" t="s">
        <v>15</v>
      </c>
      <c r="B230" s="1" t="s">
        <v>16</v>
      </c>
      <c r="C230" s="1">
        <v>338.0</v>
      </c>
      <c r="D230" s="1">
        <v>0.0</v>
      </c>
      <c r="E230" s="1" t="s">
        <v>45</v>
      </c>
      <c r="F230" s="1" t="s">
        <v>18</v>
      </c>
      <c r="G230" s="1" t="s">
        <v>19</v>
      </c>
      <c r="H230" s="1" t="s">
        <v>10405</v>
      </c>
      <c r="I230" s="1" t="s">
        <v>10406</v>
      </c>
      <c r="J230" s="1" t="s">
        <v>10407</v>
      </c>
      <c r="K230" s="1" t="s">
        <v>10408</v>
      </c>
      <c r="L230" s="1">
        <v>-5.0</v>
      </c>
      <c r="M230" s="1">
        <v>0.3131833333333333</v>
      </c>
      <c r="N230" s="1">
        <v>8.984566666666666</v>
      </c>
      <c r="O230" s="1" t="s">
        <v>3396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" t="s">
        <v>44</v>
      </c>
      <c r="B231" s="1" t="s">
        <v>16</v>
      </c>
      <c r="C231" s="3">
        <v>394.0</v>
      </c>
      <c r="D231" s="1">
        <v>0.0</v>
      </c>
      <c r="E231" s="1" t="s">
        <v>45</v>
      </c>
      <c r="F231" s="1" t="s">
        <v>27</v>
      </c>
      <c r="G231" s="1" t="s">
        <v>19</v>
      </c>
      <c r="H231" s="1" t="s">
        <v>10409</v>
      </c>
      <c r="I231" s="1" t="s">
        <v>10410</v>
      </c>
      <c r="J231" s="1" t="s">
        <v>10410</v>
      </c>
      <c r="K231" s="2"/>
      <c r="L231" s="1">
        <v>-5.0</v>
      </c>
      <c r="M231" s="1"/>
      <c r="N231" s="1">
        <v>9.392833333333334</v>
      </c>
      <c r="O231" s="1" t="s">
        <v>9886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1" t="s">
        <v>44</v>
      </c>
      <c r="B232" s="1" t="s">
        <v>16</v>
      </c>
      <c r="C232" s="1">
        <v>321.0</v>
      </c>
      <c r="D232" s="1">
        <v>0.0</v>
      </c>
      <c r="E232" s="1" t="s">
        <v>45</v>
      </c>
      <c r="F232" s="1" t="s">
        <v>27</v>
      </c>
      <c r="G232" s="1" t="s">
        <v>19</v>
      </c>
      <c r="H232" s="1" t="s">
        <v>10411</v>
      </c>
      <c r="I232" s="1" t="s">
        <v>10412</v>
      </c>
      <c r="J232" s="1" t="s">
        <v>10412</v>
      </c>
      <c r="K232" s="2"/>
      <c r="L232" s="1">
        <v>-5.0</v>
      </c>
      <c r="M232" s="1"/>
      <c r="N232" s="1">
        <v>9.91405</v>
      </c>
      <c r="O232" s="1" t="s">
        <v>9886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1" t="s">
        <v>15</v>
      </c>
      <c r="B233" s="1" t="s">
        <v>16</v>
      </c>
      <c r="C233" s="1">
        <v>446.0</v>
      </c>
      <c r="D233" s="1">
        <v>58.0</v>
      </c>
      <c r="E233" s="1" t="s">
        <v>10314</v>
      </c>
      <c r="F233" s="1" t="s">
        <v>18</v>
      </c>
      <c r="G233" s="1" t="s">
        <v>19</v>
      </c>
      <c r="H233" s="1" t="s">
        <v>10413</v>
      </c>
      <c r="I233" s="1" t="s">
        <v>10414</v>
      </c>
      <c r="J233" s="1" t="s">
        <v>10415</v>
      </c>
      <c r="K233" s="1" t="s">
        <v>10416</v>
      </c>
      <c r="L233" s="1">
        <v>0.0</v>
      </c>
      <c r="M233" s="1">
        <v>0.005316666666666667</v>
      </c>
      <c r="N233" s="1">
        <v>6.216066666666666</v>
      </c>
      <c r="O233" s="1" t="s">
        <v>3396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1" t="s">
        <v>55</v>
      </c>
      <c r="B234" s="1" t="s">
        <v>16</v>
      </c>
      <c r="C234" s="1">
        <v>528.0</v>
      </c>
      <c r="D234" s="1">
        <v>0.0</v>
      </c>
      <c r="E234" s="1" t="s">
        <v>10417</v>
      </c>
      <c r="F234" s="1" t="s">
        <v>27</v>
      </c>
      <c r="G234" s="1" t="s">
        <v>19</v>
      </c>
      <c r="H234" s="1" t="s">
        <v>10418</v>
      </c>
      <c r="I234" s="1" t="s">
        <v>10419</v>
      </c>
      <c r="J234" s="1" t="s">
        <v>10419</v>
      </c>
      <c r="K234" s="2"/>
      <c r="L234" s="1">
        <v>-11.0</v>
      </c>
      <c r="M234" s="1"/>
      <c r="N234" s="1">
        <v>8.607216666666666</v>
      </c>
      <c r="O234" s="1" t="s">
        <v>9886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1" t="s">
        <v>15</v>
      </c>
      <c r="B235" s="1" t="s">
        <v>16</v>
      </c>
      <c r="C235" s="1">
        <v>433.0</v>
      </c>
      <c r="D235" s="1">
        <v>0.0</v>
      </c>
      <c r="E235" s="1" t="s">
        <v>10314</v>
      </c>
      <c r="F235" s="1" t="s">
        <v>18</v>
      </c>
      <c r="G235" s="1" t="s">
        <v>35</v>
      </c>
      <c r="H235" s="1" t="s">
        <v>10420</v>
      </c>
      <c r="I235" s="1" t="s">
        <v>10421</v>
      </c>
      <c r="J235" s="1" t="s">
        <v>10422</v>
      </c>
      <c r="K235" s="1" t="s">
        <v>10423</v>
      </c>
      <c r="L235" s="1">
        <v>-6.0</v>
      </c>
      <c r="M235" s="1">
        <v>0.0037166666666666667</v>
      </c>
      <c r="N235" s="1">
        <v>13.100866666666667</v>
      </c>
      <c r="O235" s="1" t="s">
        <v>3396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1" t="s">
        <v>25</v>
      </c>
      <c r="B236" s="1" t="s">
        <v>16</v>
      </c>
      <c r="C236" s="1">
        <v>537.0</v>
      </c>
      <c r="D236" s="1">
        <v>0.0</v>
      </c>
      <c r="E236" s="2"/>
      <c r="F236" s="1" t="s">
        <v>27</v>
      </c>
      <c r="G236" s="1" t="s">
        <v>19</v>
      </c>
      <c r="H236" s="1" t="s">
        <v>10424</v>
      </c>
      <c r="I236" s="1" t="s">
        <v>10425</v>
      </c>
      <c r="J236" s="1" t="s">
        <v>10425</v>
      </c>
      <c r="K236" s="2"/>
      <c r="L236" s="1">
        <v>-11.0</v>
      </c>
      <c r="M236" s="1"/>
      <c r="N236" s="1">
        <v>7.943516666666667</v>
      </c>
      <c r="O236" s="1" t="s">
        <v>9886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1" t="s">
        <v>44</v>
      </c>
      <c r="B237" s="1" t="s">
        <v>16</v>
      </c>
      <c r="C237" s="1">
        <v>329.0</v>
      </c>
      <c r="D237" s="1">
        <v>0.0</v>
      </c>
      <c r="E237" s="1" t="s">
        <v>45</v>
      </c>
      <c r="F237" s="1" t="s">
        <v>27</v>
      </c>
      <c r="G237" s="1" t="s">
        <v>19</v>
      </c>
      <c r="H237" s="1" t="s">
        <v>10426</v>
      </c>
      <c r="I237" s="1" t="s">
        <v>10427</v>
      </c>
      <c r="J237" s="1" t="s">
        <v>10427</v>
      </c>
      <c r="K237" s="2"/>
      <c r="L237" s="1">
        <v>-6.0</v>
      </c>
      <c r="M237" s="1"/>
      <c r="N237" s="1">
        <v>8.335283333333333</v>
      </c>
      <c r="O237" s="1" t="s">
        <v>9886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1" t="s">
        <v>15</v>
      </c>
      <c r="B238" s="1" t="s">
        <v>16</v>
      </c>
      <c r="C238" s="1">
        <v>119.0</v>
      </c>
      <c r="D238" s="1">
        <v>0.0</v>
      </c>
      <c r="E238" s="2"/>
      <c r="F238" s="1" t="s">
        <v>39</v>
      </c>
      <c r="G238" s="1" t="s">
        <v>19</v>
      </c>
      <c r="H238" s="1" t="s">
        <v>10428</v>
      </c>
      <c r="I238" s="1" t="s">
        <v>10429</v>
      </c>
      <c r="J238" s="1" t="s">
        <v>10429</v>
      </c>
      <c r="K238" s="2"/>
      <c r="L238" s="1">
        <v>-8.0</v>
      </c>
      <c r="M238" s="1"/>
      <c r="N238" s="1">
        <v>10.65385</v>
      </c>
      <c r="O238" s="1" t="s">
        <v>3396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1" t="s">
        <v>44</v>
      </c>
      <c r="B239" s="1" t="s">
        <v>16</v>
      </c>
      <c r="C239" s="1">
        <v>882.0</v>
      </c>
      <c r="D239" s="1">
        <v>0.0</v>
      </c>
      <c r="E239" s="1" t="s">
        <v>45</v>
      </c>
      <c r="F239" s="1" t="s">
        <v>27</v>
      </c>
      <c r="G239" s="1" t="s">
        <v>19</v>
      </c>
      <c r="H239" s="1" t="s">
        <v>10430</v>
      </c>
      <c r="I239" s="1" t="s">
        <v>10431</v>
      </c>
      <c r="J239" s="1" t="s">
        <v>10431</v>
      </c>
      <c r="K239" s="2"/>
      <c r="L239" s="1">
        <v>-12.0</v>
      </c>
      <c r="M239" s="1"/>
      <c r="N239" s="1">
        <v>7.4032</v>
      </c>
      <c r="O239" s="1" t="s">
        <v>9886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" t="s">
        <v>55</v>
      </c>
      <c r="B240" s="1" t="s">
        <v>16</v>
      </c>
      <c r="C240" s="1">
        <v>329.0</v>
      </c>
      <c r="D240" s="1">
        <v>0.0</v>
      </c>
      <c r="E240" s="2"/>
      <c r="F240" s="1" t="s">
        <v>39</v>
      </c>
      <c r="G240" s="1" t="s">
        <v>19</v>
      </c>
      <c r="H240" s="1" t="s">
        <v>10432</v>
      </c>
      <c r="I240" s="1" t="s">
        <v>10433</v>
      </c>
      <c r="J240" s="1" t="s">
        <v>10433</v>
      </c>
      <c r="K240" s="2"/>
      <c r="L240" s="1">
        <v>-7.0</v>
      </c>
      <c r="M240" s="1"/>
      <c r="N240" s="1">
        <v>7.62435</v>
      </c>
      <c r="O240" s="1" t="s">
        <v>9886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1" t="s">
        <v>25</v>
      </c>
      <c r="B241" s="1" t="s">
        <v>16</v>
      </c>
      <c r="C241" s="1">
        <v>712.0</v>
      </c>
      <c r="D241" s="1">
        <v>0.0</v>
      </c>
      <c r="E241" s="2"/>
      <c r="F241" s="1" t="s">
        <v>27</v>
      </c>
      <c r="G241" s="1" t="s">
        <v>19</v>
      </c>
      <c r="H241" s="1" t="s">
        <v>10434</v>
      </c>
      <c r="I241" s="1" t="s">
        <v>10435</v>
      </c>
      <c r="J241" s="1" t="s">
        <v>10435</v>
      </c>
      <c r="K241" s="2"/>
      <c r="L241" s="1">
        <v>-15.0</v>
      </c>
      <c r="M241" s="1"/>
      <c r="N241" s="1">
        <v>4.613033333333333</v>
      </c>
      <c r="O241" s="1" t="s">
        <v>9886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1" t="s">
        <v>15</v>
      </c>
      <c r="B242" s="1" t="s">
        <v>16</v>
      </c>
      <c r="C242" s="3">
        <v>527.0</v>
      </c>
      <c r="D242" s="1">
        <v>0.0</v>
      </c>
      <c r="E242" s="1" t="s">
        <v>10314</v>
      </c>
      <c r="F242" s="1" t="s">
        <v>18</v>
      </c>
      <c r="G242" s="1" t="s">
        <v>19</v>
      </c>
      <c r="H242" s="1" t="s">
        <v>10436</v>
      </c>
      <c r="I242" s="1" t="s">
        <v>10437</v>
      </c>
      <c r="J242" s="1" t="s">
        <v>10438</v>
      </c>
      <c r="K242" s="1" t="s">
        <v>10439</v>
      </c>
      <c r="L242" s="1">
        <v>0.0</v>
      </c>
      <c r="M242" s="1">
        <v>0.0041</v>
      </c>
      <c r="N242" s="1">
        <v>7.176683333333333</v>
      </c>
      <c r="O242" s="1" t="s">
        <v>3396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1" t="s">
        <v>15</v>
      </c>
      <c r="B243" s="1" t="s">
        <v>16</v>
      </c>
      <c r="C243" s="1">
        <v>538.0</v>
      </c>
      <c r="D243" s="1">
        <v>0.0</v>
      </c>
      <c r="E243" s="1" t="s">
        <v>10314</v>
      </c>
      <c r="F243" s="1" t="s">
        <v>18</v>
      </c>
      <c r="G243" s="1" t="s">
        <v>19</v>
      </c>
      <c r="H243" s="1" t="s">
        <v>10440</v>
      </c>
      <c r="I243" s="1" t="s">
        <v>10441</v>
      </c>
      <c r="J243" s="1" t="s">
        <v>10442</v>
      </c>
      <c r="K243" s="1" t="s">
        <v>10443</v>
      </c>
      <c r="L243" s="1">
        <v>-12.0</v>
      </c>
      <c r="M243" s="1">
        <v>0.008916666666666666</v>
      </c>
      <c r="N243" s="1">
        <v>7.1518</v>
      </c>
      <c r="O243" s="1" t="s">
        <v>3396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1" t="s">
        <v>44</v>
      </c>
      <c r="B244" s="1" t="s">
        <v>16</v>
      </c>
      <c r="C244" s="1">
        <v>847.0</v>
      </c>
      <c r="D244" s="1">
        <v>0.0</v>
      </c>
      <c r="E244" s="1" t="s">
        <v>45</v>
      </c>
      <c r="F244" s="1" t="s">
        <v>27</v>
      </c>
      <c r="G244" s="1" t="s">
        <v>19</v>
      </c>
      <c r="H244" s="1" t="s">
        <v>10444</v>
      </c>
      <c r="I244" s="1" t="s">
        <v>10445</v>
      </c>
      <c r="J244" s="1" t="s">
        <v>10445</v>
      </c>
      <c r="K244" s="2"/>
      <c r="L244" s="1">
        <v>-11.0</v>
      </c>
      <c r="M244" s="1"/>
      <c r="N244" s="1">
        <v>8.2011</v>
      </c>
      <c r="O244" s="1" t="s">
        <v>9886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" t="s">
        <v>15</v>
      </c>
      <c r="B245" s="1" t="s">
        <v>16</v>
      </c>
      <c r="C245" s="1">
        <v>306.0</v>
      </c>
      <c r="D245" s="1">
        <v>0.0</v>
      </c>
      <c r="E245" s="1" t="s">
        <v>45</v>
      </c>
      <c r="F245" s="1" t="s">
        <v>18</v>
      </c>
      <c r="G245" s="1" t="s">
        <v>19</v>
      </c>
      <c r="H245" s="1" t="s">
        <v>10446</v>
      </c>
      <c r="I245" s="1" t="s">
        <v>10447</v>
      </c>
      <c r="J245" s="1" t="s">
        <v>10448</v>
      </c>
      <c r="K245" s="1" t="s">
        <v>10449</v>
      </c>
      <c r="L245" s="1">
        <v>-9.0</v>
      </c>
      <c r="M245" s="1">
        <v>0.6634833333333333</v>
      </c>
      <c r="N245" s="1">
        <v>3.569166666666667</v>
      </c>
      <c r="O245" s="1" t="s">
        <v>3396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1" t="s">
        <v>44</v>
      </c>
      <c r="B246" s="1" t="s">
        <v>16</v>
      </c>
      <c r="C246" s="1">
        <v>528.0</v>
      </c>
      <c r="D246" s="1">
        <v>0.0</v>
      </c>
      <c r="E246" s="1" t="s">
        <v>45</v>
      </c>
      <c r="F246" s="1" t="s">
        <v>27</v>
      </c>
      <c r="G246" s="1" t="s">
        <v>19</v>
      </c>
      <c r="H246" s="1" t="s">
        <v>10450</v>
      </c>
      <c r="I246" s="1" t="s">
        <v>10451</v>
      </c>
      <c r="J246" s="1" t="s">
        <v>10451</v>
      </c>
      <c r="K246" s="2"/>
      <c r="L246" s="1">
        <v>-10.0</v>
      </c>
      <c r="M246" s="1"/>
      <c r="N246" s="1">
        <v>9.277366666666667</v>
      </c>
      <c r="O246" s="1" t="s">
        <v>9886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1" t="s">
        <v>15</v>
      </c>
      <c r="B247" s="1" t="s">
        <v>16</v>
      </c>
      <c r="C247" s="1">
        <v>526.0</v>
      </c>
      <c r="D247" s="1">
        <v>132.0</v>
      </c>
      <c r="E247" s="2"/>
      <c r="F247" s="1" t="s">
        <v>39</v>
      </c>
      <c r="G247" s="1" t="s">
        <v>35</v>
      </c>
      <c r="H247" s="1" t="s">
        <v>10452</v>
      </c>
      <c r="I247" s="1" t="s">
        <v>10453</v>
      </c>
      <c r="J247" s="1" t="s">
        <v>10453</v>
      </c>
      <c r="K247" s="2"/>
      <c r="L247" s="1">
        <v>-15.0</v>
      </c>
      <c r="M247" s="1"/>
      <c r="N247" s="1">
        <v>9.436983333333334</v>
      </c>
      <c r="O247" s="1" t="s">
        <v>3396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" t="s">
        <v>44</v>
      </c>
      <c r="B248" s="1" t="s">
        <v>16</v>
      </c>
      <c r="C248" s="1">
        <v>728.0</v>
      </c>
      <c r="D248" s="1">
        <v>0.0</v>
      </c>
      <c r="E248" s="1" t="s">
        <v>45</v>
      </c>
      <c r="F248" s="1" t="s">
        <v>27</v>
      </c>
      <c r="G248" s="1" t="s">
        <v>19</v>
      </c>
      <c r="H248" s="1" t="s">
        <v>10454</v>
      </c>
      <c r="I248" s="1" t="s">
        <v>10455</v>
      </c>
      <c r="J248" s="1" t="s">
        <v>10455</v>
      </c>
      <c r="K248" s="2"/>
      <c r="L248" s="1">
        <v>-9.0</v>
      </c>
      <c r="M248" s="1"/>
      <c r="N248" s="1">
        <v>10.648683333333333</v>
      </c>
      <c r="O248" s="1" t="s">
        <v>9886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1" t="s">
        <v>15</v>
      </c>
      <c r="B249" s="1" t="s">
        <v>16</v>
      </c>
      <c r="C249" s="1">
        <v>698.0</v>
      </c>
      <c r="D249" s="1">
        <v>0.0</v>
      </c>
      <c r="E249" s="1" t="s">
        <v>45</v>
      </c>
      <c r="F249" s="1" t="s">
        <v>18</v>
      </c>
      <c r="G249" s="1" t="s">
        <v>19</v>
      </c>
      <c r="H249" s="1" t="s">
        <v>10456</v>
      </c>
      <c r="I249" s="1" t="s">
        <v>10457</v>
      </c>
      <c r="J249" s="1" t="s">
        <v>10458</v>
      </c>
      <c r="K249" s="1" t="s">
        <v>10459</v>
      </c>
      <c r="L249" s="1">
        <v>-15.0</v>
      </c>
      <c r="M249" s="1">
        <v>0.448</v>
      </c>
      <c r="N249" s="1">
        <v>5.998483333333334</v>
      </c>
      <c r="O249" s="1" t="s">
        <v>3396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" t="s">
        <v>44</v>
      </c>
      <c r="B250" s="1" t="s">
        <v>16</v>
      </c>
      <c r="C250" s="1">
        <v>523.0</v>
      </c>
      <c r="D250" s="1">
        <v>0.0</v>
      </c>
      <c r="E250" s="1" t="s">
        <v>45</v>
      </c>
      <c r="F250" s="1" t="s">
        <v>27</v>
      </c>
      <c r="G250" s="1" t="s">
        <v>19</v>
      </c>
      <c r="H250" s="1" t="s">
        <v>10460</v>
      </c>
      <c r="I250" s="1" t="s">
        <v>10461</v>
      </c>
      <c r="J250" s="1" t="s">
        <v>10461</v>
      </c>
      <c r="K250" s="2"/>
      <c r="L250" s="1">
        <v>-12.0</v>
      </c>
      <c r="M250" s="1"/>
      <c r="N250" s="1">
        <v>7.35345</v>
      </c>
      <c r="O250" s="1" t="s">
        <v>9886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1" t="s">
        <v>15</v>
      </c>
      <c r="B251" s="1" t="s">
        <v>16</v>
      </c>
      <c r="C251" s="3">
        <v>720.0</v>
      </c>
      <c r="D251" s="1">
        <v>0.0</v>
      </c>
      <c r="E251" s="1" t="s">
        <v>10314</v>
      </c>
      <c r="F251" s="1" t="s">
        <v>18</v>
      </c>
      <c r="G251" s="1" t="s">
        <v>19</v>
      </c>
      <c r="H251" s="1" t="s">
        <v>10462</v>
      </c>
      <c r="I251" s="1" t="s">
        <v>10463</v>
      </c>
      <c r="J251" s="1" t="s">
        <v>10464</v>
      </c>
      <c r="K251" s="1" t="s">
        <v>10465</v>
      </c>
      <c r="L251" s="1">
        <v>-21.0</v>
      </c>
      <c r="M251" s="1">
        <v>0.004516666666666667</v>
      </c>
      <c r="N251" s="1">
        <v>4.711833333333334</v>
      </c>
      <c r="O251" s="1" t="s">
        <v>3396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" t="s">
        <v>44</v>
      </c>
      <c r="B252" s="1" t="s">
        <v>16</v>
      </c>
      <c r="C252" s="3">
        <v>264.0</v>
      </c>
      <c r="D252" s="1">
        <v>0.0</v>
      </c>
      <c r="E252" s="1" t="s">
        <v>45</v>
      </c>
      <c r="F252" s="1" t="s">
        <v>27</v>
      </c>
      <c r="G252" s="1" t="s">
        <v>19</v>
      </c>
      <c r="H252" s="1" t="s">
        <v>10466</v>
      </c>
      <c r="I252" s="1" t="s">
        <v>10467</v>
      </c>
      <c r="J252" s="1" t="s">
        <v>10467</v>
      </c>
      <c r="K252" s="2"/>
      <c r="L252" s="1">
        <v>-11.0</v>
      </c>
      <c r="M252" s="1"/>
      <c r="N252" s="1">
        <v>9.521666666666667</v>
      </c>
      <c r="O252" s="1" t="s">
        <v>9886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" t="s">
        <v>44</v>
      </c>
      <c r="B253" s="1" t="s">
        <v>16</v>
      </c>
      <c r="C253" s="3">
        <v>369.0</v>
      </c>
      <c r="D253" s="1">
        <v>0.0</v>
      </c>
      <c r="E253" s="1" t="s">
        <v>45</v>
      </c>
      <c r="F253" s="1" t="s">
        <v>27</v>
      </c>
      <c r="G253" s="1" t="s">
        <v>19</v>
      </c>
      <c r="H253" s="1" t="s">
        <v>10468</v>
      </c>
      <c r="I253" s="1" t="s">
        <v>10469</v>
      </c>
      <c r="J253" s="1" t="s">
        <v>10469</v>
      </c>
      <c r="K253" s="2"/>
      <c r="L253" s="1">
        <v>-7.0</v>
      </c>
      <c r="M253" s="1"/>
      <c r="N253" s="1">
        <v>7.995433333333334</v>
      </c>
      <c r="O253" s="1" t="s">
        <v>9886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1" t="s">
        <v>15</v>
      </c>
      <c r="B254" s="1" t="s">
        <v>16</v>
      </c>
      <c r="C254" s="1">
        <v>275.0</v>
      </c>
      <c r="D254" s="1">
        <v>69.0</v>
      </c>
      <c r="E254" s="2"/>
      <c r="F254" s="1" t="s">
        <v>39</v>
      </c>
      <c r="G254" s="1" t="s">
        <v>35</v>
      </c>
      <c r="H254" s="1" t="s">
        <v>10470</v>
      </c>
      <c r="I254" s="1" t="s">
        <v>10471</v>
      </c>
      <c r="J254" s="1" t="s">
        <v>10471</v>
      </c>
      <c r="K254" s="2"/>
      <c r="L254" s="1">
        <v>-12.0</v>
      </c>
      <c r="M254" s="1"/>
      <c r="N254" s="1">
        <v>7.089333333333333</v>
      </c>
      <c r="O254" s="1" t="s">
        <v>3396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1" t="s">
        <v>38</v>
      </c>
      <c r="B255" s="1" t="s">
        <v>16</v>
      </c>
      <c r="C255" s="1">
        <v>309.0</v>
      </c>
      <c r="D255" s="1">
        <v>0.0</v>
      </c>
      <c r="E255" s="2"/>
      <c r="F255" s="1" t="s">
        <v>39</v>
      </c>
      <c r="G255" s="1" t="s">
        <v>35</v>
      </c>
      <c r="H255" s="1" t="s">
        <v>10472</v>
      </c>
      <c r="I255" s="1" t="s">
        <v>10473</v>
      </c>
      <c r="J255" s="1" t="s">
        <v>10473</v>
      </c>
      <c r="K255" s="2"/>
      <c r="L255" s="1">
        <v>4.0</v>
      </c>
      <c r="M255" s="1"/>
      <c r="N255" s="1">
        <v>9.909383333333333</v>
      </c>
      <c r="O255" s="1" t="s">
        <v>43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1" t="s">
        <v>44</v>
      </c>
      <c r="B256" s="1" t="s">
        <v>16</v>
      </c>
      <c r="C256" s="1">
        <v>488.0</v>
      </c>
      <c r="D256" s="1">
        <v>0.0</v>
      </c>
      <c r="E256" s="1" t="s">
        <v>45</v>
      </c>
      <c r="F256" s="1" t="s">
        <v>27</v>
      </c>
      <c r="G256" s="1" t="s">
        <v>19</v>
      </c>
      <c r="H256" s="1" t="s">
        <v>10474</v>
      </c>
      <c r="I256" s="1" t="s">
        <v>10475</v>
      </c>
      <c r="J256" s="1" t="s">
        <v>10475</v>
      </c>
      <c r="K256" s="2"/>
      <c r="L256" s="1">
        <v>-7.0</v>
      </c>
      <c r="M256" s="1"/>
      <c r="N256" s="1">
        <v>8.857233333333333</v>
      </c>
      <c r="O256" s="1" t="s">
        <v>9886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1" t="s">
        <v>38</v>
      </c>
      <c r="B257" s="1" t="s">
        <v>16</v>
      </c>
      <c r="C257" s="1">
        <v>238.0</v>
      </c>
      <c r="D257" s="1">
        <v>0.0</v>
      </c>
      <c r="E257" s="2"/>
      <c r="F257" s="1" t="s">
        <v>39</v>
      </c>
      <c r="G257" s="1" t="s">
        <v>35</v>
      </c>
      <c r="H257" s="1" t="s">
        <v>10476</v>
      </c>
      <c r="I257" s="1" t="s">
        <v>10477</v>
      </c>
      <c r="J257" s="1" t="s">
        <v>10477</v>
      </c>
      <c r="K257" s="2"/>
      <c r="L257" s="1">
        <v>2.0</v>
      </c>
      <c r="M257" s="1"/>
      <c r="N257" s="1">
        <v>7.233366666666667</v>
      </c>
      <c r="O257" s="1" t="s">
        <v>43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1" t="s">
        <v>15</v>
      </c>
      <c r="B258" s="1" t="s">
        <v>16</v>
      </c>
      <c r="C258" s="1">
        <v>474.0</v>
      </c>
      <c r="D258" s="1">
        <v>0.0</v>
      </c>
      <c r="E258" s="1" t="s">
        <v>10314</v>
      </c>
      <c r="F258" s="1" t="s">
        <v>18</v>
      </c>
      <c r="G258" s="1" t="s">
        <v>19</v>
      </c>
      <c r="H258" s="1" t="s">
        <v>10478</v>
      </c>
      <c r="I258" s="1" t="s">
        <v>10479</v>
      </c>
      <c r="J258" s="1" t="s">
        <v>10480</v>
      </c>
      <c r="K258" s="1" t="s">
        <v>10481</v>
      </c>
      <c r="L258" s="1">
        <v>-3.0</v>
      </c>
      <c r="M258" s="1">
        <v>0.004333333333333333</v>
      </c>
      <c r="N258" s="1">
        <v>15.669366666666667</v>
      </c>
      <c r="O258" s="1" t="s">
        <v>3396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1" t="s">
        <v>15</v>
      </c>
      <c r="B259" s="1" t="s">
        <v>16</v>
      </c>
      <c r="C259" s="1">
        <v>598.0</v>
      </c>
      <c r="D259" s="1">
        <v>150.0</v>
      </c>
      <c r="E259" s="2"/>
      <c r="F259" s="1" t="s">
        <v>39</v>
      </c>
      <c r="G259" s="1" t="s">
        <v>19</v>
      </c>
      <c r="H259" s="1" t="s">
        <v>10482</v>
      </c>
      <c r="I259" s="1" t="s">
        <v>10483</v>
      </c>
      <c r="J259" s="1" t="s">
        <v>10483</v>
      </c>
      <c r="K259" s="2"/>
      <c r="L259" s="1">
        <v>-9.0</v>
      </c>
      <c r="M259" s="1"/>
      <c r="N259" s="1">
        <v>14.356333333333334</v>
      </c>
      <c r="O259" s="1" t="s">
        <v>3396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" t="s">
        <v>44</v>
      </c>
      <c r="B260" s="1" t="s">
        <v>16</v>
      </c>
      <c r="C260" s="1">
        <v>294.0</v>
      </c>
      <c r="D260" s="1">
        <v>0.0</v>
      </c>
      <c r="E260" s="1" t="s">
        <v>45</v>
      </c>
      <c r="F260" s="1" t="s">
        <v>27</v>
      </c>
      <c r="G260" s="1" t="s">
        <v>19</v>
      </c>
      <c r="H260" s="1" t="s">
        <v>10484</v>
      </c>
      <c r="I260" s="1" t="s">
        <v>10485</v>
      </c>
      <c r="J260" s="1" t="s">
        <v>10485</v>
      </c>
      <c r="K260" s="2"/>
      <c r="L260" s="1">
        <v>-14.0</v>
      </c>
      <c r="M260" s="1"/>
      <c r="N260" s="1">
        <v>10.319866666666666</v>
      </c>
      <c r="O260" s="1" t="s">
        <v>9886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" t="s">
        <v>25</v>
      </c>
      <c r="B261" s="1" t="s">
        <v>16</v>
      </c>
      <c r="C261" s="1">
        <v>289.0</v>
      </c>
      <c r="D261" s="1">
        <v>0.0</v>
      </c>
      <c r="E261" s="2"/>
      <c r="F261" s="1" t="s">
        <v>27</v>
      </c>
      <c r="G261" s="1" t="s">
        <v>19</v>
      </c>
      <c r="H261" s="1" t="s">
        <v>10486</v>
      </c>
      <c r="I261" s="1" t="s">
        <v>10487</v>
      </c>
      <c r="J261" s="1" t="s">
        <v>10487</v>
      </c>
      <c r="K261" s="2"/>
      <c r="L261" s="1">
        <v>-5.0</v>
      </c>
      <c r="M261" s="1"/>
      <c r="N261" s="1">
        <v>9.557016666666666</v>
      </c>
      <c r="O261" s="1" t="s">
        <v>9886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1" t="s">
        <v>55</v>
      </c>
      <c r="B262" s="1" t="s">
        <v>16</v>
      </c>
      <c r="C262" s="1">
        <v>289.0</v>
      </c>
      <c r="D262" s="1">
        <v>0.0</v>
      </c>
      <c r="E262" s="1" t="s">
        <v>3643</v>
      </c>
      <c r="F262" s="1" t="s">
        <v>27</v>
      </c>
      <c r="G262" s="1" t="s">
        <v>19</v>
      </c>
      <c r="H262" s="1" t="s">
        <v>10488</v>
      </c>
      <c r="I262" s="1" t="s">
        <v>10489</v>
      </c>
      <c r="J262" s="1" t="s">
        <v>10489</v>
      </c>
      <c r="K262" s="2"/>
      <c r="L262" s="1">
        <v>-5.0</v>
      </c>
      <c r="M262" s="1"/>
      <c r="N262" s="1">
        <v>9.992383333333333</v>
      </c>
      <c r="O262" s="1" t="s">
        <v>9886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1" t="s">
        <v>25</v>
      </c>
      <c r="B263" s="1" t="s">
        <v>16</v>
      </c>
      <c r="C263" s="1">
        <v>398.0</v>
      </c>
      <c r="D263" s="1">
        <v>0.0</v>
      </c>
      <c r="E263" s="2"/>
      <c r="F263" s="1" t="s">
        <v>27</v>
      </c>
      <c r="G263" s="1" t="s">
        <v>19</v>
      </c>
      <c r="H263" s="1" t="s">
        <v>10490</v>
      </c>
      <c r="I263" s="1" t="s">
        <v>10491</v>
      </c>
      <c r="J263" s="1" t="s">
        <v>10491</v>
      </c>
      <c r="K263" s="2"/>
      <c r="L263" s="1">
        <v>-2.0</v>
      </c>
      <c r="M263" s="1"/>
      <c r="N263" s="1">
        <v>12.567983333333334</v>
      </c>
      <c r="O263" s="1" t="s">
        <v>9886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" t="s">
        <v>44</v>
      </c>
      <c r="B264" s="1" t="s">
        <v>16</v>
      </c>
      <c r="C264" s="1">
        <v>264.0</v>
      </c>
      <c r="D264" s="1">
        <v>0.0</v>
      </c>
      <c r="E264" s="1" t="s">
        <v>45</v>
      </c>
      <c r="F264" s="1" t="s">
        <v>27</v>
      </c>
      <c r="G264" s="1" t="s">
        <v>19</v>
      </c>
      <c r="H264" s="1" t="s">
        <v>10492</v>
      </c>
      <c r="I264" s="1" t="s">
        <v>10493</v>
      </c>
      <c r="J264" s="1" t="s">
        <v>10493</v>
      </c>
      <c r="K264" s="2"/>
      <c r="L264" s="1">
        <v>0.0</v>
      </c>
      <c r="M264" s="1"/>
      <c r="N264" s="1">
        <v>14.030733333333334</v>
      </c>
      <c r="O264" s="1" t="s">
        <v>9886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1" t="s">
        <v>25</v>
      </c>
      <c r="B265" s="1" t="s">
        <v>16</v>
      </c>
      <c r="C265" s="1">
        <v>264.0</v>
      </c>
      <c r="D265" s="1">
        <v>0.0</v>
      </c>
      <c r="E265" s="2"/>
      <c r="F265" s="1" t="s">
        <v>27</v>
      </c>
      <c r="G265" s="1" t="s">
        <v>19</v>
      </c>
      <c r="H265" s="1" t="s">
        <v>10494</v>
      </c>
      <c r="I265" s="1" t="s">
        <v>10495</v>
      </c>
      <c r="J265" s="1" t="s">
        <v>10495</v>
      </c>
      <c r="K265" s="2"/>
      <c r="L265" s="1">
        <v>-7.0</v>
      </c>
      <c r="M265" s="1"/>
      <c r="N265" s="1">
        <v>7.448633333333333</v>
      </c>
      <c r="O265" s="1" t="s">
        <v>9886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1" t="s">
        <v>38</v>
      </c>
      <c r="B266" s="1" t="s">
        <v>16</v>
      </c>
      <c r="C266" s="1">
        <v>927.0</v>
      </c>
      <c r="D266" s="1">
        <v>0.0</v>
      </c>
      <c r="E266" s="2"/>
      <c r="F266" s="1" t="s">
        <v>39</v>
      </c>
      <c r="G266" s="1" t="s">
        <v>35</v>
      </c>
      <c r="H266" s="1" t="s">
        <v>10496</v>
      </c>
      <c r="I266" s="1" t="s">
        <v>10497</v>
      </c>
      <c r="J266" s="1" t="s">
        <v>10497</v>
      </c>
      <c r="K266" s="2"/>
      <c r="L266" s="1">
        <v>-5.0</v>
      </c>
      <c r="M266" s="1"/>
      <c r="N266" s="1">
        <v>4.7552</v>
      </c>
      <c r="O266" s="1" t="s">
        <v>43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" t="s">
        <v>38</v>
      </c>
      <c r="B267" s="1" t="s">
        <v>16</v>
      </c>
      <c r="C267" s="3">
        <v>309.0</v>
      </c>
      <c r="D267" s="1">
        <v>0.0</v>
      </c>
      <c r="E267" s="2"/>
      <c r="F267" s="1" t="s">
        <v>39</v>
      </c>
      <c r="G267" s="1" t="s">
        <v>35</v>
      </c>
      <c r="H267" s="1" t="s">
        <v>10498</v>
      </c>
      <c r="I267" s="1" t="s">
        <v>10499</v>
      </c>
      <c r="J267" s="1" t="s">
        <v>10499</v>
      </c>
      <c r="K267" s="2"/>
      <c r="L267" s="1">
        <v>0.0</v>
      </c>
      <c r="M267" s="1"/>
      <c r="N267" s="1">
        <v>5.815416666666667</v>
      </c>
      <c r="O267" s="1" t="s">
        <v>43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" t="s">
        <v>55</v>
      </c>
      <c r="B268" s="1" t="s">
        <v>16</v>
      </c>
      <c r="C268" s="3">
        <v>329.0</v>
      </c>
      <c r="D268" s="1">
        <v>0.0</v>
      </c>
      <c r="E268" s="1" t="s">
        <v>10500</v>
      </c>
      <c r="F268" s="1" t="s">
        <v>27</v>
      </c>
      <c r="G268" s="1" t="s">
        <v>19</v>
      </c>
      <c r="H268" s="1" t="s">
        <v>10501</v>
      </c>
      <c r="I268" s="1" t="s">
        <v>10502</v>
      </c>
      <c r="J268" s="1" t="s">
        <v>10502</v>
      </c>
      <c r="K268" s="2"/>
      <c r="L268" s="1">
        <v>-3.0</v>
      </c>
      <c r="M268" s="1"/>
      <c r="N268" s="1">
        <v>11.360133333333334</v>
      </c>
      <c r="O268" s="1" t="s">
        <v>9886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" t="s">
        <v>44</v>
      </c>
      <c r="B269" s="1" t="s">
        <v>16</v>
      </c>
      <c r="C269" s="3">
        <v>792.0</v>
      </c>
      <c r="D269" s="1">
        <v>0.0</v>
      </c>
      <c r="E269" s="1" t="s">
        <v>45</v>
      </c>
      <c r="F269" s="1" t="s">
        <v>27</v>
      </c>
      <c r="G269" s="1" t="s">
        <v>19</v>
      </c>
      <c r="H269" s="1" t="s">
        <v>10503</v>
      </c>
      <c r="I269" s="1" t="s">
        <v>10504</v>
      </c>
      <c r="J269" s="1" t="s">
        <v>10504</v>
      </c>
      <c r="K269" s="2"/>
      <c r="L269" s="1">
        <v>-5.0</v>
      </c>
      <c r="M269" s="1"/>
      <c r="N269" s="1">
        <v>14.39265</v>
      </c>
      <c r="O269" s="1" t="s">
        <v>9886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1" t="s">
        <v>25</v>
      </c>
      <c r="B270" s="1" t="s">
        <v>16</v>
      </c>
      <c r="C270" s="1">
        <v>464.0</v>
      </c>
      <c r="D270" s="1">
        <v>0.0</v>
      </c>
      <c r="E270" s="2"/>
      <c r="F270" s="1" t="s">
        <v>27</v>
      </c>
      <c r="G270" s="1" t="s">
        <v>19</v>
      </c>
      <c r="H270" s="1" t="s">
        <v>10505</v>
      </c>
      <c r="I270" s="1" t="s">
        <v>10506</v>
      </c>
      <c r="J270" s="1" t="s">
        <v>10506</v>
      </c>
      <c r="K270" s="2"/>
      <c r="L270" s="1">
        <v>-2.0</v>
      </c>
      <c r="M270" s="1"/>
      <c r="N270" s="1">
        <v>12.51735</v>
      </c>
      <c r="O270" s="1" t="s">
        <v>9886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1" t="s">
        <v>44</v>
      </c>
      <c r="B271" s="1" t="s">
        <v>16</v>
      </c>
      <c r="C271" s="1">
        <v>329.0</v>
      </c>
      <c r="D271" s="1">
        <v>0.0</v>
      </c>
      <c r="E271" s="1" t="s">
        <v>45</v>
      </c>
      <c r="F271" s="1" t="s">
        <v>27</v>
      </c>
      <c r="G271" s="1" t="s">
        <v>19</v>
      </c>
      <c r="H271" s="1" t="s">
        <v>10507</v>
      </c>
      <c r="I271" s="1" t="s">
        <v>10508</v>
      </c>
      <c r="J271" s="1" t="s">
        <v>10508</v>
      </c>
      <c r="K271" s="2"/>
      <c r="L271" s="1">
        <v>-2.0</v>
      </c>
      <c r="M271" s="1"/>
      <c r="N271" s="1">
        <v>12.779316666666666</v>
      </c>
      <c r="O271" s="1" t="s">
        <v>9886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1" t="s">
        <v>38</v>
      </c>
      <c r="B272" s="1" t="s">
        <v>16</v>
      </c>
      <c r="C272" s="3">
        <v>249.0</v>
      </c>
      <c r="D272" s="1">
        <v>0.0</v>
      </c>
      <c r="E272" s="2"/>
      <c r="F272" s="1" t="s">
        <v>39</v>
      </c>
      <c r="G272" s="1" t="s">
        <v>35</v>
      </c>
      <c r="H272" s="1" t="s">
        <v>10509</v>
      </c>
      <c r="I272" s="1" t="s">
        <v>10510</v>
      </c>
      <c r="J272" s="1" t="s">
        <v>10510</v>
      </c>
      <c r="K272" s="2"/>
      <c r="L272" s="1">
        <v>2.0</v>
      </c>
      <c r="M272" s="1"/>
      <c r="N272" s="1">
        <v>7.341633333333333</v>
      </c>
      <c r="O272" s="1" t="s">
        <v>43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1" t="s">
        <v>44</v>
      </c>
      <c r="B273" s="1" t="s">
        <v>16</v>
      </c>
      <c r="C273" s="1">
        <v>394.0</v>
      </c>
      <c r="D273" s="1">
        <v>0.0</v>
      </c>
      <c r="E273" s="1" t="s">
        <v>45</v>
      </c>
      <c r="F273" s="1" t="s">
        <v>27</v>
      </c>
      <c r="G273" s="1" t="s">
        <v>19</v>
      </c>
      <c r="H273" s="1" t="s">
        <v>10511</v>
      </c>
      <c r="I273" s="1" t="s">
        <v>10512</v>
      </c>
      <c r="J273" s="1" t="s">
        <v>10512</v>
      </c>
      <c r="K273" s="2"/>
      <c r="L273" s="1">
        <v>-1.0</v>
      </c>
      <c r="M273" s="1"/>
      <c r="N273" s="1">
        <v>13.95345</v>
      </c>
      <c r="O273" s="1" t="s">
        <v>9886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1" t="s">
        <v>38</v>
      </c>
      <c r="B274" s="1" t="s">
        <v>16</v>
      </c>
      <c r="C274" s="1">
        <v>209.0</v>
      </c>
      <c r="D274" s="1">
        <v>0.0</v>
      </c>
      <c r="E274" s="2"/>
      <c r="F274" s="1" t="s">
        <v>39</v>
      </c>
      <c r="G274" s="1" t="s">
        <v>35</v>
      </c>
      <c r="H274" s="1" t="s">
        <v>10513</v>
      </c>
      <c r="I274" s="1" t="s">
        <v>10514</v>
      </c>
      <c r="J274" s="1" t="s">
        <v>10514</v>
      </c>
      <c r="K274" s="2"/>
      <c r="L274" s="1">
        <v>3.0</v>
      </c>
      <c r="M274" s="1"/>
      <c r="N274" s="1">
        <v>8.20885</v>
      </c>
      <c r="O274" s="1" t="s">
        <v>43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1" t="s">
        <v>25</v>
      </c>
      <c r="B275" s="1" t="s">
        <v>16</v>
      </c>
      <c r="C275" s="1">
        <v>299.0</v>
      </c>
      <c r="D275" s="1">
        <v>0.0</v>
      </c>
      <c r="E275" s="2"/>
      <c r="F275" s="1" t="s">
        <v>27</v>
      </c>
      <c r="G275" s="1" t="s">
        <v>19</v>
      </c>
      <c r="H275" s="1" t="s">
        <v>10515</v>
      </c>
      <c r="I275" s="1" t="s">
        <v>10516</v>
      </c>
      <c r="J275" s="1" t="s">
        <v>10516</v>
      </c>
      <c r="K275" s="2"/>
      <c r="L275" s="1">
        <v>-6.0</v>
      </c>
      <c r="M275" s="1"/>
      <c r="N275" s="1">
        <v>8.458983333333334</v>
      </c>
      <c r="O275" s="1" t="s">
        <v>9886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1" t="s">
        <v>44</v>
      </c>
      <c r="B276" s="1" t="s">
        <v>16</v>
      </c>
      <c r="C276" s="1">
        <v>658.0</v>
      </c>
      <c r="D276" s="1">
        <v>0.0</v>
      </c>
      <c r="E276" s="1" t="s">
        <v>45</v>
      </c>
      <c r="F276" s="1" t="s">
        <v>27</v>
      </c>
      <c r="G276" s="1" t="s">
        <v>19</v>
      </c>
      <c r="H276" s="1" t="s">
        <v>10517</v>
      </c>
      <c r="I276" s="1" t="s">
        <v>10518</v>
      </c>
      <c r="J276" s="1" t="s">
        <v>10518</v>
      </c>
      <c r="K276" s="2"/>
      <c r="L276" s="1">
        <v>-10.0</v>
      </c>
      <c r="M276" s="1"/>
      <c r="N276" s="1">
        <v>9.850683333333333</v>
      </c>
      <c r="O276" s="1" t="s">
        <v>9886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1" t="s">
        <v>44</v>
      </c>
      <c r="B277" s="1" t="s">
        <v>16</v>
      </c>
      <c r="C277" s="3">
        <v>264.0</v>
      </c>
      <c r="D277" s="1">
        <v>0.0</v>
      </c>
      <c r="E277" s="1" t="s">
        <v>45</v>
      </c>
      <c r="F277" s="1" t="s">
        <v>27</v>
      </c>
      <c r="G277" s="1" t="s">
        <v>19</v>
      </c>
      <c r="H277" s="1" t="s">
        <v>10519</v>
      </c>
      <c r="I277" s="1" t="s">
        <v>10520</v>
      </c>
      <c r="J277" s="1" t="s">
        <v>10520</v>
      </c>
      <c r="K277" s="2"/>
      <c r="L277" s="1">
        <v>-10.0</v>
      </c>
      <c r="M277" s="1"/>
      <c r="N277" s="1">
        <v>10.415816666666666</v>
      </c>
      <c r="O277" s="1" t="s">
        <v>9886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1" t="s">
        <v>25</v>
      </c>
      <c r="B278" s="1" t="s">
        <v>16</v>
      </c>
      <c r="C278" s="1">
        <v>746.0</v>
      </c>
      <c r="D278" s="1">
        <v>0.0</v>
      </c>
      <c r="E278" s="2"/>
      <c r="F278" s="1" t="s">
        <v>27</v>
      </c>
      <c r="G278" s="1" t="s">
        <v>19</v>
      </c>
      <c r="H278" s="1" t="s">
        <v>10521</v>
      </c>
      <c r="I278" s="1" t="s">
        <v>10522</v>
      </c>
      <c r="J278" s="1" t="s">
        <v>10522</v>
      </c>
      <c r="K278" s="2"/>
      <c r="L278" s="1">
        <v>-4.0</v>
      </c>
      <c r="M278" s="1"/>
      <c r="N278" s="1">
        <v>15.830066666666667</v>
      </c>
      <c r="O278" s="1" t="s">
        <v>9886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1" t="s">
        <v>25</v>
      </c>
      <c r="B279" s="1" t="s">
        <v>16</v>
      </c>
      <c r="C279" s="1">
        <v>435.0</v>
      </c>
      <c r="D279" s="1">
        <v>0.0</v>
      </c>
      <c r="E279" s="2"/>
      <c r="F279" s="1" t="s">
        <v>27</v>
      </c>
      <c r="G279" s="1" t="s">
        <v>19</v>
      </c>
      <c r="H279" s="1" t="s">
        <v>10523</v>
      </c>
      <c r="I279" s="1" t="s">
        <v>10524</v>
      </c>
      <c r="J279" s="1" t="s">
        <v>10524</v>
      </c>
      <c r="K279" s="2"/>
      <c r="L279" s="1">
        <v>0.0</v>
      </c>
      <c r="M279" s="1"/>
      <c r="N279" s="1">
        <v>15.796083333333334</v>
      </c>
      <c r="O279" s="1" t="s">
        <v>9886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" t="s">
        <v>25</v>
      </c>
      <c r="B280" s="1" t="s">
        <v>16</v>
      </c>
      <c r="C280" s="1">
        <v>329.0</v>
      </c>
      <c r="D280" s="1">
        <v>0.0</v>
      </c>
      <c r="E280" s="2"/>
      <c r="F280" s="1" t="s">
        <v>27</v>
      </c>
      <c r="G280" s="1" t="s">
        <v>19</v>
      </c>
      <c r="H280" s="1" t="s">
        <v>10525</v>
      </c>
      <c r="I280" s="1" t="s">
        <v>10526</v>
      </c>
      <c r="J280" s="1" t="s">
        <v>10526</v>
      </c>
      <c r="K280" s="2"/>
      <c r="L280" s="1">
        <v>-7.0</v>
      </c>
      <c r="M280" s="1"/>
      <c r="N280" s="1">
        <v>7.569083333333333</v>
      </c>
      <c r="O280" s="1" t="s">
        <v>9886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1" t="s">
        <v>15</v>
      </c>
      <c r="B281" s="1" t="s">
        <v>16</v>
      </c>
      <c r="C281" s="1">
        <v>247.0</v>
      </c>
      <c r="D281" s="1">
        <v>62.0</v>
      </c>
      <c r="E281" s="2"/>
      <c r="F281" s="1" t="s">
        <v>39</v>
      </c>
      <c r="G281" s="1" t="s">
        <v>19</v>
      </c>
      <c r="H281" s="1" t="s">
        <v>10527</v>
      </c>
      <c r="I281" s="1" t="s">
        <v>10528</v>
      </c>
      <c r="J281" s="1" t="s">
        <v>10528</v>
      </c>
      <c r="K281" s="2"/>
      <c r="L281" s="1">
        <v>-8.0</v>
      </c>
      <c r="M281" s="1"/>
      <c r="N281" s="1">
        <v>11.43465</v>
      </c>
      <c r="O281" s="1" t="s">
        <v>3396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1" t="s">
        <v>44</v>
      </c>
      <c r="B282" s="1" t="s">
        <v>16</v>
      </c>
      <c r="C282" s="1">
        <v>583.0</v>
      </c>
      <c r="D282" s="1">
        <v>0.0</v>
      </c>
      <c r="E282" s="1" t="s">
        <v>45</v>
      </c>
      <c r="F282" s="1" t="s">
        <v>27</v>
      </c>
      <c r="G282" s="1" t="s">
        <v>19</v>
      </c>
      <c r="H282" s="1" t="s">
        <v>10529</v>
      </c>
      <c r="I282" s="1" t="s">
        <v>10530</v>
      </c>
      <c r="J282" s="1" t="s">
        <v>10530</v>
      </c>
      <c r="K282" s="2"/>
      <c r="L282" s="1">
        <v>-4.0</v>
      </c>
      <c r="M282" s="1"/>
      <c r="N282" s="1">
        <v>15.87115</v>
      </c>
      <c r="O282" s="1" t="s">
        <v>9886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" t="s">
        <v>15</v>
      </c>
      <c r="B283" s="1" t="s">
        <v>16</v>
      </c>
      <c r="C283" s="1">
        <v>295.0</v>
      </c>
      <c r="D283" s="1">
        <v>14.0</v>
      </c>
      <c r="E283" s="1" t="s">
        <v>10314</v>
      </c>
      <c r="F283" s="1" t="s">
        <v>18</v>
      </c>
      <c r="G283" s="1" t="s">
        <v>19</v>
      </c>
      <c r="H283" s="1" t="s">
        <v>10531</v>
      </c>
      <c r="I283" s="1" t="s">
        <v>10532</v>
      </c>
      <c r="J283" s="1" t="s">
        <v>10533</v>
      </c>
      <c r="K283" s="1" t="s">
        <v>10534</v>
      </c>
      <c r="L283" s="1">
        <v>0.0</v>
      </c>
      <c r="M283" s="1">
        <v>0.011233333333333333</v>
      </c>
      <c r="N283" s="1">
        <v>29.0143</v>
      </c>
      <c r="O283" s="1" t="s">
        <v>3396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1" t="s">
        <v>44</v>
      </c>
      <c r="B284" s="1" t="s">
        <v>16</v>
      </c>
      <c r="C284" s="1">
        <v>487.0</v>
      </c>
      <c r="D284" s="1">
        <v>0.0</v>
      </c>
      <c r="E284" s="1" t="s">
        <v>45</v>
      </c>
      <c r="F284" s="1" t="s">
        <v>27</v>
      </c>
      <c r="G284" s="1" t="s">
        <v>19</v>
      </c>
      <c r="H284" s="1" t="s">
        <v>10535</v>
      </c>
      <c r="I284" s="1" t="s">
        <v>10536</v>
      </c>
      <c r="J284" s="1" t="s">
        <v>10536</v>
      </c>
      <c r="K284" s="2"/>
      <c r="L284" s="1">
        <v>-11.0</v>
      </c>
      <c r="M284" s="1"/>
      <c r="N284" s="1">
        <v>3.61055</v>
      </c>
      <c r="O284" s="1" t="s">
        <v>9886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1" t="s">
        <v>25</v>
      </c>
      <c r="B285" s="1" t="s">
        <v>16</v>
      </c>
      <c r="C285" s="1">
        <v>329.0</v>
      </c>
      <c r="D285" s="1">
        <v>0.0</v>
      </c>
      <c r="E285" s="2"/>
      <c r="F285" s="1" t="s">
        <v>27</v>
      </c>
      <c r="G285" s="1" t="s">
        <v>19</v>
      </c>
      <c r="H285" s="1" t="s">
        <v>10537</v>
      </c>
      <c r="I285" s="1" t="s">
        <v>10538</v>
      </c>
      <c r="J285" s="1" t="s">
        <v>10538</v>
      </c>
      <c r="K285" s="2"/>
      <c r="L285" s="1">
        <v>-11.0</v>
      </c>
      <c r="M285" s="1"/>
      <c r="N285" s="1">
        <v>3.5692833333333334</v>
      </c>
      <c r="O285" s="1" t="s">
        <v>9886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1" t="s">
        <v>44</v>
      </c>
      <c r="B286" s="1" t="s">
        <v>16</v>
      </c>
      <c r="C286" s="3">
        <v>329.0</v>
      </c>
      <c r="D286" s="1">
        <v>0.0</v>
      </c>
      <c r="E286" s="1" t="s">
        <v>45</v>
      </c>
      <c r="F286" s="1" t="s">
        <v>27</v>
      </c>
      <c r="G286" s="1" t="s">
        <v>19</v>
      </c>
      <c r="H286" s="1" t="s">
        <v>10539</v>
      </c>
      <c r="I286" s="1" t="s">
        <v>10540</v>
      </c>
      <c r="J286" s="1" t="s">
        <v>10540</v>
      </c>
      <c r="K286" s="2"/>
      <c r="L286" s="1">
        <v>-9.0</v>
      </c>
      <c r="M286" s="1"/>
      <c r="N286" s="1">
        <v>5.43135</v>
      </c>
      <c r="O286" s="1" t="s">
        <v>9886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1" t="s">
        <v>44</v>
      </c>
      <c r="B287" s="1" t="s">
        <v>16</v>
      </c>
      <c r="C287" s="1">
        <v>274.0</v>
      </c>
      <c r="D287" s="1">
        <v>0.0</v>
      </c>
      <c r="E287" s="1" t="s">
        <v>45</v>
      </c>
      <c r="F287" s="1" t="s">
        <v>27</v>
      </c>
      <c r="G287" s="1" t="s">
        <v>19</v>
      </c>
      <c r="H287" s="1" t="s">
        <v>10541</v>
      </c>
      <c r="I287" s="1" t="s">
        <v>10542</v>
      </c>
      <c r="J287" s="1" t="s">
        <v>10542</v>
      </c>
      <c r="K287" s="2"/>
      <c r="L287" s="1">
        <v>-11.0</v>
      </c>
      <c r="M287" s="1"/>
      <c r="N287" s="1">
        <v>3.4347333333333334</v>
      </c>
      <c r="O287" s="1" t="s">
        <v>9886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1" t="s">
        <v>25</v>
      </c>
      <c r="B288" s="1" t="s">
        <v>16</v>
      </c>
      <c r="C288" s="1">
        <v>727.0</v>
      </c>
      <c r="D288" s="1">
        <v>0.0</v>
      </c>
      <c r="E288" s="2"/>
      <c r="F288" s="1" t="s">
        <v>27</v>
      </c>
      <c r="G288" s="1" t="s">
        <v>19</v>
      </c>
      <c r="H288" s="1" t="s">
        <v>10543</v>
      </c>
      <c r="I288" s="1" t="s">
        <v>10544</v>
      </c>
      <c r="J288" s="1" t="s">
        <v>10544</v>
      </c>
      <c r="K288" s="2"/>
      <c r="L288" s="1">
        <v>-13.0</v>
      </c>
      <c r="M288" s="1"/>
      <c r="N288" s="1">
        <v>6.63015</v>
      </c>
      <c r="O288" s="1" t="s">
        <v>9886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1" t="s">
        <v>25</v>
      </c>
      <c r="B289" s="1" t="s">
        <v>16</v>
      </c>
      <c r="C289" s="1">
        <v>289.0</v>
      </c>
      <c r="D289" s="1">
        <v>0.0</v>
      </c>
      <c r="E289" s="2"/>
      <c r="F289" s="1" t="s">
        <v>27</v>
      </c>
      <c r="G289" s="1" t="s">
        <v>19</v>
      </c>
      <c r="H289" s="1" t="s">
        <v>10545</v>
      </c>
      <c r="I289" s="1" t="s">
        <v>10546</v>
      </c>
      <c r="J289" s="1" t="s">
        <v>10546</v>
      </c>
      <c r="K289" s="2"/>
      <c r="L289" s="1">
        <v>-9.0</v>
      </c>
      <c r="M289" s="1"/>
      <c r="N289" s="1">
        <v>5.625283333333333</v>
      </c>
      <c r="O289" s="1" t="s">
        <v>9886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1" t="s">
        <v>25</v>
      </c>
      <c r="B290" s="1" t="s">
        <v>16</v>
      </c>
      <c r="C290" s="1">
        <v>344.0</v>
      </c>
      <c r="D290" s="1">
        <v>0.0</v>
      </c>
      <c r="E290" s="2"/>
      <c r="F290" s="1" t="s">
        <v>27</v>
      </c>
      <c r="G290" s="1" t="s">
        <v>19</v>
      </c>
      <c r="H290" s="1" t="s">
        <v>10547</v>
      </c>
      <c r="I290" s="1" t="s">
        <v>10548</v>
      </c>
      <c r="J290" s="1" t="s">
        <v>10548</v>
      </c>
      <c r="K290" s="2"/>
      <c r="L290" s="1">
        <v>-11.0</v>
      </c>
      <c r="M290" s="1"/>
      <c r="N290" s="1">
        <v>3.7169333333333334</v>
      </c>
      <c r="O290" s="1" t="s">
        <v>9886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1" t="s">
        <v>15</v>
      </c>
      <c r="B291" s="1" t="s">
        <v>16</v>
      </c>
      <c r="C291" s="1">
        <v>433.0</v>
      </c>
      <c r="D291" s="1">
        <v>0.0</v>
      </c>
      <c r="E291" s="1" t="s">
        <v>379</v>
      </c>
      <c r="F291" s="1" t="s">
        <v>18</v>
      </c>
      <c r="G291" s="1" t="s">
        <v>19</v>
      </c>
      <c r="H291" s="1" t="s">
        <v>10549</v>
      </c>
      <c r="I291" s="1" t="s">
        <v>10550</v>
      </c>
      <c r="J291" s="1" t="s">
        <v>10551</v>
      </c>
      <c r="K291" s="1" t="s">
        <v>10552</v>
      </c>
      <c r="L291" s="1">
        <v>-21.0</v>
      </c>
      <c r="M291" s="1">
        <v>0.0038666666666666667</v>
      </c>
      <c r="N291" s="1">
        <v>8.767633333333333</v>
      </c>
      <c r="O291" s="1" t="s">
        <v>3396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1" t="s">
        <v>44</v>
      </c>
      <c r="B292" s="1" t="s">
        <v>16</v>
      </c>
      <c r="C292" s="1">
        <v>731.0</v>
      </c>
      <c r="D292" s="1">
        <v>0.0</v>
      </c>
      <c r="E292" s="1" t="s">
        <v>45</v>
      </c>
      <c r="F292" s="1" t="s">
        <v>27</v>
      </c>
      <c r="G292" s="1" t="s">
        <v>19</v>
      </c>
      <c r="H292" s="1" t="s">
        <v>10553</v>
      </c>
      <c r="I292" s="1" t="s">
        <v>10554</v>
      </c>
      <c r="J292" s="1" t="s">
        <v>10554</v>
      </c>
      <c r="K292" s="2"/>
      <c r="L292" s="1">
        <v>-15.0</v>
      </c>
      <c r="M292" s="1"/>
      <c r="N292" s="1">
        <v>4.736166666666667</v>
      </c>
      <c r="O292" s="1" t="s">
        <v>9886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1" t="s">
        <v>15</v>
      </c>
      <c r="B293" s="1" t="s">
        <v>16</v>
      </c>
      <c r="C293" s="1">
        <v>199.0</v>
      </c>
      <c r="D293" s="1">
        <v>50.0</v>
      </c>
      <c r="E293" s="2"/>
      <c r="F293" s="1" t="s">
        <v>39</v>
      </c>
      <c r="G293" s="1" t="s">
        <v>19</v>
      </c>
      <c r="H293" s="1" t="s">
        <v>10555</v>
      </c>
      <c r="I293" s="1" t="s">
        <v>10556</v>
      </c>
      <c r="J293" s="1" t="s">
        <v>10556</v>
      </c>
      <c r="K293" s="2"/>
      <c r="L293" s="1">
        <v>-12.0</v>
      </c>
      <c r="M293" s="1"/>
      <c r="N293" s="1">
        <v>6.06725</v>
      </c>
      <c r="O293" s="1" t="s">
        <v>3396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1" t="s">
        <v>44</v>
      </c>
      <c r="B294" s="1" t="s">
        <v>16</v>
      </c>
      <c r="C294" s="3">
        <v>329.0</v>
      </c>
      <c r="D294" s="1">
        <v>0.0</v>
      </c>
      <c r="E294" s="1" t="s">
        <v>45</v>
      </c>
      <c r="F294" s="1" t="s">
        <v>27</v>
      </c>
      <c r="G294" s="1" t="s">
        <v>19</v>
      </c>
      <c r="H294" s="1" t="s">
        <v>10557</v>
      </c>
      <c r="I294" s="1" t="s">
        <v>10558</v>
      </c>
      <c r="J294" s="1" t="s">
        <v>10558</v>
      </c>
      <c r="K294" s="2"/>
      <c r="L294" s="1">
        <v>-8.0</v>
      </c>
      <c r="M294" s="1"/>
      <c r="N294" s="1">
        <v>6.37805</v>
      </c>
      <c r="O294" s="1" t="s">
        <v>9886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1" t="s">
        <v>15</v>
      </c>
      <c r="B295" s="1" t="s">
        <v>16</v>
      </c>
      <c r="C295" s="1">
        <v>614.0</v>
      </c>
      <c r="D295" s="1">
        <v>148.0</v>
      </c>
      <c r="E295" s="2"/>
      <c r="F295" s="1" t="s">
        <v>39</v>
      </c>
      <c r="G295" s="1" t="s">
        <v>19</v>
      </c>
      <c r="H295" s="1" t="s">
        <v>10559</v>
      </c>
      <c r="I295" s="1" t="s">
        <v>10560</v>
      </c>
      <c r="J295" s="1" t="s">
        <v>10560</v>
      </c>
      <c r="K295" s="2"/>
      <c r="L295" s="1">
        <v>-20.0</v>
      </c>
      <c r="M295" s="1"/>
      <c r="N295" s="1">
        <v>1.7663166666666668</v>
      </c>
      <c r="O295" s="1" t="s">
        <v>3396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1" t="s">
        <v>25</v>
      </c>
      <c r="B296" s="1" t="s">
        <v>16</v>
      </c>
      <c r="C296" s="1">
        <v>465.0</v>
      </c>
      <c r="D296" s="1">
        <v>0.0</v>
      </c>
      <c r="E296" s="2"/>
      <c r="F296" s="1" t="s">
        <v>27</v>
      </c>
      <c r="G296" s="1" t="s">
        <v>19</v>
      </c>
      <c r="H296" s="1" t="s">
        <v>10561</v>
      </c>
      <c r="I296" s="1" t="s">
        <v>10562</v>
      </c>
      <c r="J296" s="1" t="s">
        <v>10562</v>
      </c>
      <c r="K296" s="2"/>
      <c r="L296" s="1">
        <v>-6.0</v>
      </c>
      <c r="M296" s="1"/>
      <c r="N296" s="1">
        <v>8.88435</v>
      </c>
      <c r="O296" s="1" t="s">
        <v>9886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1" t="s">
        <v>15</v>
      </c>
      <c r="B297" s="1" t="s">
        <v>16</v>
      </c>
      <c r="C297" s="1">
        <v>578.0</v>
      </c>
      <c r="D297" s="1">
        <v>0.0</v>
      </c>
      <c r="E297" s="1" t="s">
        <v>379</v>
      </c>
      <c r="F297" s="1" t="s">
        <v>18</v>
      </c>
      <c r="G297" s="1" t="s">
        <v>19</v>
      </c>
      <c r="H297" s="1" t="s">
        <v>10563</v>
      </c>
      <c r="I297" s="1" t="s">
        <v>10564</v>
      </c>
      <c r="J297" s="1" t="s">
        <v>10565</v>
      </c>
      <c r="K297" s="1" t="s">
        <v>10566</v>
      </c>
      <c r="L297" s="1">
        <v>-7.0</v>
      </c>
      <c r="M297" s="1">
        <v>0.0039833333333333335</v>
      </c>
      <c r="N297" s="1">
        <v>12.763233333333334</v>
      </c>
      <c r="O297" s="1" t="s">
        <v>3396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1" t="s">
        <v>44</v>
      </c>
      <c r="B298" s="1" t="s">
        <v>16</v>
      </c>
      <c r="C298" s="1">
        <v>376.0</v>
      </c>
      <c r="D298" s="1">
        <v>0.0</v>
      </c>
      <c r="E298" s="1" t="s">
        <v>45</v>
      </c>
      <c r="F298" s="1" t="s">
        <v>27</v>
      </c>
      <c r="G298" s="1" t="s">
        <v>19</v>
      </c>
      <c r="H298" s="1" t="s">
        <v>10567</v>
      </c>
      <c r="I298" s="1" t="s">
        <v>10568</v>
      </c>
      <c r="J298" s="1" t="s">
        <v>10568</v>
      </c>
      <c r="K298" s="2"/>
      <c r="L298" s="1">
        <v>-11.0</v>
      </c>
      <c r="M298" s="1"/>
      <c r="N298" s="1">
        <v>3.2989166666666665</v>
      </c>
      <c r="O298" s="1" t="s">
        <v>9886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1" t="s">
        <v>44</v>
      </c>
      <c r="B299" s="1" t="s">
        <v>16</v>
      </c>
      <c r="C299" s="3">
        <v>264.0</v>
      </c>
      <c r="D299" s="1">
        <v>0.0</v>
      </c>
      <c r="E299" s="1" t="s">
        <v>45</v>
      </c>
      <c r="F299" s="1" t="s">
        <v>27</v>
      </c>
      <c r="G299" s="1" t="s">
        <v>19</v>
      </c>
      <c r="H299" s="1" t="s">
        <v>10569</v>
      </c>
      <c r="I299" s="1" t="s">
        <v>10570</v>
      </c>
      <c r="J299" s="1" t="s">
        <v>10570</v>
      </c>
      <c r="K299" s="2"/>
      <c r="L299" s="1">
        <v>-11.0</v>
      </c>
      <c r="M299" s="1"/>
      <c r="N299" s="1">
        <v>3.8532333333333333</v>
      </c>
      <c r="O299" s="1" t="s">
        <v>9886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1" t="s">
        <v>55</v>
      </c>
      <c r="B300" s="1" t="s">
        <v>16</v>
      </c>
      <c r="C300" s="1">
        <v>264.0</v>
      </c>
      <c r="D300" s="1">
        <v>0.0</v>
      </c>
      <c r="E300" s="2"/>
      <c r="F300" s="1" t="s">
        <v>39</v>
      </c>
      <c r="G300" s="1" t="s">
        <v>19</v>
      </c>
      <c r="H300" s="1" t="s">
        <v>10571</v>
      </c>
      <c r="I300" s="1" t="s">
        <v>10572</v>
      </c>
      <c r="J300" s="1" t="s">
        <v>10572</v>
      </c>
      <c r="K300" s="2"/>
      <c r="L300" s="1">
        <v>-11.0</v>
      </c>
      <c r="M300" s="1"/>
      <c r="N300" s="1">
        <v>3.66855</v>
      </c>
      <c r="O300" s="1" t="s">
        <v>9886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1" t="s">
        <v>44</v>
      </c>
      <c r="B301" s="1" t="s">
        <v>16</v>
      </c>
      <c r="C301" s="3">
        <v>329.0</v>
      </c>
      <c r="D301" s="1">
        <v>0.0</v>
      </c>
      <c r="E301" s="1" t="s">
        <v>45</v>
      </c>
      <c r="F301" s="1" t="s">
        <v>27</v>
      </c>
      <c r="G301" s="1" t="s">
        <v>19</v>
      </c>
      <c r="H301" s="1" t="s">
        <v>10573</v>
      </c>
      <c r="I301" s="1" t="s">
        <v>10574</v>
      </c>
      <c r="J301" s="1" t="s">
        <v>10574</v>
      </c>
      <c r="K301" s="2"/>
      <c r="L301" s="1">
        <v>-7.0</v>
      </c>
      <c r="M301" s="1"/>
      <c r="N301" s="1">
        <v>7.366583333333334</v>
      </c>
      <c r="O301" s="1" t="s">
        <v>9886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1" t="s">
        <v>44</v>
      </c>
      <c r="B302" s="1" t="s">
        <v>16</v>
      </c>
      <c r="C302" s="3">
        <v>264.0</v>
      </c>
      <c r="D302" s="1">
        <v>0.0</v>
      </c>
      <c r="E302" s="1" t="s">
        <v>45</v>
      </c>
      <c r="F302" s="1" t="s">
        <v>27</v>
      </c>
      <c r="G302" s="1" t="s">
        <v>19</v>
      </c>
      <c r="H302" s="1" t="s">
        <v>10575</v>
      </c>
      <c r="I302" s="1" t="s">
        <v>10576</v>
      </c>
      <c r="J302" s="1" t="s">
        <v>10576</v>
      </c>
      <c r="K302" s="2"/>
      <c r="L302" s="1">
        <v>-9.0</v>
      </c>
      <c r="M302" s="1"/>
      <c r="N302" s="1">
        <v>5.891916666666667</v>
      </c>
      <c r="O302" s="1" t="s">
        <v>9886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1" t="s">
        <v>44</v>
      </c>
      <c r="B303" s="1" t="s">
        <v>16</v>
      </c>
      <c r="C303" s="1">
        <v>264.0</v>
      </c>
      <c r="D303" s="1">
        <v>0.0</v>
      </c>
      <c r="E303" s="1" t="s">
        <v>45</v>
      </c>
      <c r="F303" s="1" t="s">
        <v>27</v>
      </c>
      <c r="G303" s="1" t="s">
        <v>19</v>
      </c>
      <c r="H303" s="1" t="s">
        <v>10577</v>
      </c>
      <c r="I303" s="1" t="s">
        <v>10578</v>
      </c>
      <c r="J303" s="1" t="s">
        <v>10578</v>
      </c>
      <c r="K303" s="2"/>
      <c r="L303" s="1">
        <v>-10.0</v>
      </c>
      <c r="M303" s="1"/>
      <c r="N303" s="1">
        <v>4.897983333333333</v>
      </c>
      <c r="O303" s="1" t="s">
        <v>9886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1" t="s">
        <v>15</v>
      </c>
      <c r="B304" s="1" t="s">
        <v>16</v>
      </c>
      <c r="C304" s="1">
        <v>751.0</v>
      </c>
      <c r="D304" s="1">
        <v>0.0</v>
      </c>
      <c r="E304" s="1" t="s">
        <v>379</v>
      </c>
      <c r="F304" s="1" t="s">
        <v>18</v>
      </c>
      <c r="G304" s="1" t="s">
        <v>19</v>
      </c>
      <c r="H304" s="1" t="s">
        <v>10579</v>
      </c>
      <c r="I304" s="1" t="s">
        <v>10580</v>
      </c>
      <c r="J304" s="1" t="s">
        <v>10581</v>
      </c>
      <c r="K304" s="1" t="s">
        <v>10582</v>
      </c>
      <c r="L304" s="1">
        <v>0.0</v>
      </c>
      <c r="M304" s="1">
        <v>0.005183333333333333</v>
      </c>
      <c r="N304" s="1">
        <v>7.592483333333333</v>
      </c>
      <c r="O304" s="1" t="s">
        <v>3396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1" t="s">
        <v>44</v>
      </c>
      <c r="B305" s="1" t="s">
        <v>16</v>
      </c>
      <c r="C305" s="3">
        <v>433.0</v>
      </c>
      <c r="D305" s="1">
        <v>0.0</v>
      </c>
      <c r="E305" s="1" t="s">
        <v>45</v>
      </c>
      <c r="F305" s="1" t="s">
        <v>27</v>
      </c>
      <c r="G305" s="1" t="s">
        <v>19</v>
      </c>
      <c r="H305" s="1" t="s">
        <v>10583</v>
      </c>
      <c r="I305" s="1" t="s">
        <v>10584</v>
      </c>
      <c r="J305" s="1" t="s">
        <v>10584</v>
      </c>
      <c r="K305" s="2"/>
      <c r="L305" s="1">
        <v>-7.0</v>
      </c>
      <c r="M305" s="1"/>
      <c r="N305" s="1">
        <v>7.900766666666667</v>
      </c>
      <c r="O305" s="1" t="s">
        <v>9886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1" t="s">
        <v>55</v>
      </c>
      <c r="B306" s="1" t="s">
        <v>16</v>
      </c>
      <c r="C306" s="3">
        <v>364.0</v>
      </c>
      <c r="D306" s="1">
        <v>0.0</v>
      </c>
      <c r="E306" s="1" t="s">
        <v>824</v>
      </c>
      <c r="F306" s="1" t="s">
        <v>27</v>
      </c>
      <c r="G306" s="1" t="s">
        <v>19</v>
      </c>
      <c r="H306" s="1" t="s">
        <v>10585</v>
      </c>
      <c r="I306" s="1" t="s">
        <v>10586</v>
      </c>
      <c r="J306" s="1" t="s">
        <v>10586</v>
      </c>
      <c r="K306" s="2"/>
      <c r="L306" s="1">
        <v>-7.0</v>
      </c>
      <c r="M306" s="1"/>
      <c r="N306" s="1">
        <v>7.771683333333334</v>
      </c>
      <c r="O306" s="1" t="s">
        <v>9886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1" t="s">
        <v>15</v>
      </c>
      <c r="B307" s="1" t="s">
        <v>16</v>
      </c>
      <c r="C307" s="1">
        <v>446.0</v>
      </c>
      <c r="D307" s="1">
        <v>112.0</v>
      </c>
      <c r="E307" s="2"/>
      <c r="F307" s="1" t="s">
        <v>39</v>
      </c>
      <c r="G307" s="1" t="s">
        <v>35</v>
      </c>
      <c r="H307" s="1" t="s">
        <v>10587</v>
      </c>
      <c r="I307" s="1" t="s">
        <v>10588</v>
      </c>
      <c r="J307" s="1" t="s">
        <v>10588</v>
      </c>
      <c r="K307" s="2"/>
      <c r="L307" s="1">
        <v>-25.0</v>
      </c>
      <c r="M307" s="1"/>
      <c r="N307" s="1">
        <v>8.67015</v>
      </c>
      <c r="O307" s="1" t="s">
        <v>3396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1" t="s">
        <v>15</v>
      </c>
      <c r="B308" s="1" t="s">
        <v>16</v>
      </c>
      <c r="C308" s="1">
        <v>247.0</v>
      </c>
      <c r="D308" s="1">
        <v>62.0</v>
      </c>
      <c r="E308" s="2"/>
      <c r="F308" s="1" t="s">
        <v>39</v>
      </c>
      <c r="G308" s="1" t="s">
        <v>19</v>
      </c>
      <c r="H308" s="1" t="s">
        <v>10589</v>
      </c>
      <c r="I308" s="1" t="s">
        <v>10590</v>
      </c>
      <c r="J308" s="1" t="s">
        <v>10590</v>
      </c>
      <c r="K308" s="2"/>
      <c r="L308" s="1">
        <v>-16.0</v>
      </c>
      <c r="M308" s="1"/>
      <c r="N308" s="1">
        <v>2.7340833333333334</v>
      </c>
      <c r="O308" s="1" t="s">
        <v>3396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1" t="s">
        <v>25</v>
      </c>
      <c r="B309" s="1" t="s">
        <v>16</v>
      </c>
      <c r="C309" s="1">
        <v>264.0</v>
      </c>
      <c r="D309" s="1">
        <v>0.0</v>
      </c>
      <c r="E309" s="2"/>
      <c r="F309" s="1" t="s">
        <v>27</v>
      </c>
      <c r="G309" s="1" t="s">
        <v>19</v>
      </c>
      <c r="H309" s="1" t="s">
        <v>10591</v>
      </c>
      <c r="I309" s="1" t="s">
        <v>10592</v>
      </c>
      <c r="J309" s="1" t="s">
        <v>10592</v>
      </c>
      <c r="K309" s="2"/>
      <c r="L309" s="1">
        <v>-11.0</v>
      </c>
      <c r="M309" s="1"/>
      <c r="N309" s="1">
        <v>3.1020333333333334</v>
      </c>
      <c r="O309" s="1" t="s">
        <v>9886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1" t="s">
        <v>44</v>
      </c>
      <c r="B310" s="1" t="s">
        <v>16</v>
      </c>
      <c r="C310" s="1">
        <v>264.0</v>
      </c>
      <c r="D310" s="1">
        <v>0.0</v>
      </c>
      <c r="E310" s="1" t="s">
        <v>45</v>
      </c>
      <c r="F310" s="1" t="s">
        <v>27</v>
      </c>
      <c r="G310" s="1" t="s">
        <v>19</v>
      </c>
      <c r="H310" s="1" t="s">
        <v>10593</v>
      </c>
      <c r="I310" s="1" t="s">
        <v>10594</v>
      </c>
      <c r="J310" s="1" t="s">
        <v>10594</v>
      </c>
      <c r="K310" s="2"/>
      <c r="L310" s="1">
        <v>-10.0</v>
      </c>
      <c r="M310" s="1"/>
      <c r="N310" s="1">
        <v>4.585683333333333</v>
      </c>
      <c r="O310" s="1" t="s">
        <v>9886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1" t="s">
        <v>25</v>
      </c>
      <c r="B311" s="1" t="s">
        <v>16</v>
      </c>
      <c r="C311" s="3">
        <v>713.0</v>
      </c>
      <c r="D311" s="1">
        <v>0.0</v>
      </c>
      <c r="E311" s="2"/>
      <c r="F311" s="1" t="s">
        <v>27</v>
      </c>
      <c r="G311" s="1" t="s">
        <v>19</v>
      </c>
      <c r="H311" s="1" t="s">
        <v>10595</v>
      </c>
      <c r="I311" s="1" t="s">
        <v>10596</v>
      </c>
      <c r="J311" s="1" t="s">
        <v>10596</v>
      </c>
      <c r="K311" s="2"/>
      <c r="L311" s="1">
        <v>-13.0</v>
      </c>
      <c r="M311" s="1"/>
      <c r="N311" s="1">
        <v>6.890483333333333</v>
      </c>
      <c r="O311" s="1" t="s">
        <v>9886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1" t="s">
        <v>55</v>
      </c>
      <c r="B312" s="1" t="s">
        <v>16</v>
      </c>
      <c r="C312" s="1">
        <v>394.0</v>
      </c>
      <c r="D312" s="1">
        <v>0.0</v>
      </c>
      <c r="E312" s="1" t="s">
        <v>10597</v>
      </c>
      <c r="F312" s="1" t="s">
        <v>27</v>
      </c>
      <c r="G312" s="1" t="s">
        <v>19</v>
      </c>
      <c r="H312" s="1" t="s">
        <v>10598</v>
      </c>
      <c r="I312" s="1" t="s">
        <v>10599</v>
      </c>
      <c r="J312" s="1" t="s">
        <v>10599</v>
      </c>
      <c r="K312" s="2"/>
      <c r="L312" s="1">
        <v>-9.0</v>
      </c>
      <c r="M312" s="1"/>
      <c r="N312" s="1">
        <v>5.841983333333333</v>
      </c>
      <c r="O312" s="1" t="s">
        <v>9886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1" t="s">
        <v>15</v>
      </c>
      <c r="B313" s="1" t="s">
        <v>16</v>
      </c>
      <c r="C313" s="1">
        <v>1006.0</v>
      </c>
      <c r="D313" s="1">
        <v>0.0</v>
      </c>
      <c r="E313" s="1" t="s">
        <v>379</v>
      </c>
      <c r="F313" s="1" t="s">
        <v>18</v>
      </c>
      <c r="G313" s="1" t="s">
        <v>19</v>
      </c>
      <c r="H313" s="1" t="s">
        <v>10600</v>
      </c>
      <c r="I313" s="1" t="s">
        <v>10601</v>
      </c>
      <c r="J313" s="1" t="s">
        <v>10602</v>
      </c>
      <c r="K313" s="1" t="s">
        <v>10603</v>
      </c>
      <c r="L313" s="1">
        <v>-17.0</v>
      </c>
      <c r="M313" s="1">
        <v>0.0054</v>
      </c>
      <c r="N313" s="1">
        <v>5.827616666666667</v>
      </c>
      <c r="O313" s="1" t="s">
        <v>3396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1" t="s">
        <v>44</v>
      </c>
      <c r="B314" s="1" t="s">
        <v>16</v>
      </c>
      <c r="C314" s="1">
        <v>329.0</v>
      </c>
      <c r="D314" s="1">
        <v>0.0</v>
      </c>
      <c r="E314" s="1" t="s">
        <v>45</v>
      </c>
      <c r="F314" s="1" t="s">
        <v>27</v>
      </c>
      <c r="G314" s="1" t="s">
        <v>19</v>
      </c>
      <c r="H314" s="1" t="s">
        <v>10604</v>
      </c>
      <c r="I314" s="1" t="s">
        <v>10605</v>
      </c>
      <c r="J314" s="1" t="s">
        <v>10605</v>
      </c>
      <c r="K314" s="2"/>
      <c r="L314" s="1">
        <v>-9.0</v>
      </c>
      <c r="M314" s="1"/>
      <c r="N314" s="1">
        <v>5.11495</v>
      </c>
      <c r="O314" s="1" t="s">
        <v>9886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1" t="s">
        <v>44</v>
      </c>
      <c r="B315" s="1" t="s">
        <v>16</v>
      </c>
      <c r="C315" s="1">
        <v>695.0</v>
      </c>
      <c r="D315" s="1">
        <v>0.0</v>
      </c>
      <c r="E315" s="1" t="s">
        <v>45</v>
      </c>
      <c r="F315" s="1" t="s">
        <v>27</v>
      </c>
      <c r="G315" s="1" t="s">
        <v>19</v>
      </c>
      <c r="H315" s="1" t="s">
        <v>10606</v>
      </c>
      <c r="I315" s="1" t="s">
        <v>10607</v>
      </c>
      <c r="J315" s="1" t="s">
        <v>10607</v>
      </c>
      <c r="K315" s="2"/>
      <c r="L315" s="1">
        <v>-12.0</v>
      </c>
      <c r="M315" s="1"/>
      <c r="N315" s="1">
        <v>7.777583333333333</v>
      </c>
      <c r="O315" s="1" t="s">
        <v>9886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1" t="s">
        <v>15</v>
      </c>
      <c r="B316" s="1" t="s">
        <v>16</v>
      </c>
      <c r="C316" s="1">
        <v>309.0</v>
      </c>
      <c r="D316" s="1">
        <v>0.0</v>
      </c>
      <c r="E316" s="1" t="s">
        <v>379</v>
      </c>
      <c r="F316" s="1" t="s">
        <v>18</v>
      </c>
      <c r="G316" s="1" t="s">
        <v>19</v>
      </c>
      <c r="H316" s="1" t="s">
        <v>10608</v>
      </c>
      <c r="I316" s="1" t="s">
        <v>10609</v>
      </c>
      <c r="J316" s="1" t="s">
        <v>10610</v>
      </c>
      <c r="K316" s="1" t="s">
        <v>10611</v>
      </c>
      <c r="L316" s="1">
        <v>-10.0</v>
      </c>
      <c r="M316" s="1">
        <v>0.005083333333333333</v>
      </c>
      <c r="N316" s="1">
        <v>6.7111</v>
      </c>
      <c r="O316" s="1" t="s">
        <v>3396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1" t="s">
        <v>44</v>
      </c>
      <c r="B317" s="1" t="s">
        <v>16</v>
      </c>
      <c r="C317" s="1">
        <v>264.0</v>
      </c>
      <c r="D317" s="1">
        <v>0.0</v>
      </c>
      <c r="E317" s="1" t="s">
        <v>45</v>
      </c>
      <c r="F317" s="1" t="s">
        <v>27</v>
      </c>
      <c r="G317" s="1" t="s">
        <v>19</v>
      </c>
      <c r="H317" s="1" t="s">
        <v>10612</v>
      </c>
      <c r="I317" s="1" t="s">
        <v>10613</v>
      </c>
      <c r="J317" s="1" t="s">
        <v>10613</v>
      </c>
      <c r="K317" s="2"/>
      <c r="L317" s="1">
        <v>-12.0</v>
      </c>
      <c r="M317" s="1"/>
      <c r="N317" s="1">
        <v>2.8659833333333333</v>
      </c>
      <c r="O317" s="1" t="s">
        <v>9886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1" t="s">
        <v>25</v>
      </c>
      <c r="B318" s="1" t="s">
        <v>16</v>
      </c>
      <c r="C318" s="1">
        <v>841.0</v>
      </c>
      <c r="D318" s="1">
        <v>0.0</v>
      </c>
      <c r="E318" s="2"/>
      <c r="F318" s="1" t="s">
        <v>27</v>
      </c>
      <c r="G318" s="1" t="s">
        <v>19</v>
      </c>
      <c r="H318" s="1" t="s">
        <v>10614</v>
      </c>
      <c r="I318" s="1" t="s">
        <v>10615</v>
      </c>
      <c r="J318" s="1" t="s">
        <v>10615</v>
      </c>
      <c r="K318" s="2"/>
      <c r="L318" s="1">
        <v>-12.0</v>
      </c>
      <c r="M318" s="1"/>
      <c r="N318" s="1">
        <v>7.5384166666666665</v>
      </c>
      <c r="O318" s="1" t="s">
        <v>9886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1" t="s">
        <v>44</v>
      </c>
      <c r="B319" s="1" t="s">
        <v>16</v>
      </c>
      <c r="C319" s="1">
        <v>593.0</v>
      </c>
      <c r="D319" s="1">
        <v>0.0</v>
      </c>
      <c r="E319" s="1" t="s">
        <v>45</v>
      </c>
      <c r="F319" s="1" t="s">
        <v>27</v>
      </c>
      <c r="G319" s="1" t="s">
        <v>19</v>
      </c>
      <c r="H319" s="1" t="s">
        <v>10616</v>
      </c>
      <c r="I319" s="1" t="s">
        <v>10617</v>
      </c>
      <c r="J319" s="1" t="s">
        <v>10617</v>
      </c>
      <c r="K319" s="2"/>
      <c r="L319" s="1">
        <v>-12.0</v>
      </c>
      <c r="M319" s="1"/>
      <c r="N319" s="1">
        <v>7.28105</v>
      </c>
      <c r="O319" s="1" t="s">
        <v>9886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1" t="s">
        <v>15</v>
      </c>
      <c r="B320" s="3" t="s">
        <v>16</v>
      </c>
      <c r="C320" s="3">
        <v>329.0</v>
      </c>
      <c r="D320" s="1">
        <v>0.0</v>
      </c>
      <c r="E320" s="1" t="s">
        <v>379</v>
      </c>
      <c r="F320" s="1" t="s">
        <v>18</v>
      </c>
      <c r="G320" s="1" t="s">
        <v>19</v>
      </c>
      <c r="H320" s="1" t="s">
        <v>10618</v>
      </c>
      <c r="I320" s="1" t="s">
        <v>10619</v>
      </c>
      <c r="J320" s="1" t="s">
        <v>10620</v>
      </c>
      <c r="K320" s="1" t="s">
        <v>10621</v>
      </c>
      <c r="L320" s="1">
        <v>-7.0</v>
      </c>
      <c r="M320" s="1">
        <v>0.009883333333333333</v>
      </c>
      <c r="N320" s="1">
        <v>6.118833333333333</v>
      </c>
      <c r="O320" s="1" t="s">
        <v>3396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1" t="s">
        <v>44</v>
      </c>
      <c r="B321" s="1" t="s">
        <v>16</v>
      </c>
      <c r="C321" s="1">
        <v>394.0</v>
      </c>
      <c r="D321" s="1">
        <v>0.0</v>
      </c>
      <c r="E321" s="1" t="s">
        <v>45</v>
      </c>
      <c r="F321" s="1" t="s">
        <v>27</v>
      </c>
      <c r="G321" s="1" t="s">
        <v>19</v>
      </c>
      <c r="H321" s="1" t="s">
        <v>10622</v>
      </c>
      <c r="I321" s="1" t="s">
        <v>10623</v>
      </c>
      <c r="J321" s="1" t="s">
        <v>10623</v>
      </c>
      <c r="K321" s="2"/>
      <c r="L321" s="1">
        <v>-8.0</v>
      </c>
      <c r="M321" s="1"/>
      <c r="N321" s="1">
        <v>6.457483333333333</v>
      </c>
      <c r="O321" s="1" t="s">
        <v>9886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1" t="s">
        <v>15</v>
      </c>
      <c r="B322" s="1" t="s">
        <v>16</v>
      </c>
      <c r="C322" s="1">
        <v>176.0</v>
      </c>
      <c r="D322" s="1">
        <v>73.0</v>
      </c>
      <c r="E322" s="2"/>
      <c r="F322" s="1" t="s">
        <v>39</v>
      </c>
      <c r="G322" s="1" t="s">
        <v>35</v>
      </c>
      <c r="H322" s="1" t="s">
        <v>10624</v>
      </c>
      <c r="I322" s="1" t="s">
        <v>10625</v>
      </c>
      <c r="J322" s="1" t="s">
        <v>10625</v>
      </c>
      <c r="K322" s="2"/>
      <c r="L322" s="1">
        <v>-25.0</v>
      </c>
      <c r="M322" s="1"/>
      <c r="N322" s="1">
        <v>6.170616666666667</v>
      </c>
      <c r="O322" s="1" t="s">
        <v>3396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1" t="s">
        <v>25</v>
      </c>
      <c r="B323" s="1" t="s">
        <v>16</v>
      </c>
      <c r="C323" s="1">
        <v>528.0</v>
      </c>
      <c r="D323" s="1">
        <v>0.0</v>
      </c>
      <c r="E323" s="2"/>
      <c r="F323" s="1" t="s">
        <v>27</v>
      </c>
      <c r="G323" s="1" t="s">
        <v>19</v>
      </c>
      <c r="H323" s="1" t="s">
        <v>10626</v>
      </c>
      <c r="I323" s="1" t="s">
        <v>10627</v>
      </c>
      <c r="J323" s="1" t="s">
        <v>10627</v>
      </c>
      <c r="K323" s="2"/>
      <c r="L323" s="1">
        <v>-10.0</v>
      </c>
      <c r="M323" s="1"/>
      <c r="N323" s="1">
        <v>7.621283333333333</v>
      </c>
      <c r="O323" s="1" t="s">
        <v>9886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1" t="s">
        <v>25</v>
      </c>
      <c r="B324" s="1" t="s">
        <v>16</v>
      </c>
      <c r="C324" s="1">
        <v>1052.0</v>
      </c>
      <c r="D324" s="1">
        <v>0.0</v>
      </c>
      <c r="E324" s="2"/>
      <c r="F324" s="1" t="s">
        <v>27</v>
      </c>
      <c r="G324" s="1" t="s">
        <v>19</v>
      </c>
      <c r="H324" s="1" t="s">
        <v>10628</v>
      </c>
      <c r="I324" s="1" t="s">
        <v>10629</v>
      </c>
      <c r="J324" s="1" t="s">
        <v>10629</v>
      </c>
      <c r="K324" s="2"/>
      <c r="L324" s="1">
        <v>-12.0</v>
      </c>
      <c r="M324" s="1"/>
      <c r="N324" s="1">
        <v>7.5934333333333335</v>
      </c>
      <c r="O324" s="1" t="s">
        <v>9886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1" t="s">
        <v>55</v>
      </c>
      <c r="B325" s="1" t="s">
        <v>16</v>
      </c>
      <c r="C325" s="1">
        <v>399.0</v>
      </c>
      <c r="D325" s="1">
        <v>0.0</v>
      </c>
      <c r="E325" s="1" t="s">
        <v>10630</v>
      </c>
      <c r="F325" s="1" t="s">
        <v>27</v>
      </c>
      <c r="G325" s="1" t="s">
        <v>19</v>
      </c>
      <c r="H325" s="1" t="s">
        <v>10631</v>
      </c>
      <c r="I325" s="1" t="s">
        <v>10632</v>
      </c>
      <c r="J325" s="1" t="s">
        <v>10632</v>
      </c>
      <c r="K325" s="2"/>
      <c r="L325" s="1">
        <v>-7.0</v>
      </c>
      <c r="M325" s="1"/>
      <c r="N325" s="1">
        <v>7.299966666666666</v>
      </c>
      <c r="O325" s="1" t="s">
        <v>9886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1" t="s">
        <v>15</v>
      </c>
      <c r="B326" s="1" t="s">
        <v>16</v>
      </c>
      <c r="C326" s="1">
        <v>797.0</v>
      </c>
      <c r="D326" s="1">
        <v>0.0</v>
      </c>
      <c r="E326" s="1" t="s">
        <v>379</v>
      </c>
      <c r="F326" s="1" t="s">
        <v>18</v>
      </c>
      <c r="G326" s="1" t="s">
        <v>19</v>
      </c>
      <c r="H326" s="1" t="s">
        <v>10633</v>
      </c>
      <c r="I326" s="1" t="s">
        <v>10634</v>
      </c>
      <c r="J326" s="1" t="s">
        <v>10635</v>
      </c>
      <c r="K326" s="1" t="s">
        <v>10636</v>
      </c>
      <c r="L326" s="1">
        <v>-12.0</v>
      </c>
      <c r="M326" s="1">
        <v>0.007466666666666667</v>
      </c>
      <c r="N326" s="1">
        <v>9.312166666666666</v>
      </c>
      <c r="O326" s="1" t="s">
        <v>3396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1" t="s">
        <v>44</v>
      </c>
      <c r="B327" s="1" t="s">
        <v>16</v>
      </c>
      <c r="C327" s="1">
        <v>593.0</v>
      </c>
      <c r="D327" s="1">
        <v>0.0</v>
      </c>
      <c r="E327" s="1" t="s">
        <v>45</v>
      </c>
      <c r="F327" s="1" t="s">
        <v>27</v>
      </c>
      <c r="G327" s="1" t="s">
        <v>19</v>
      </c>
      <c r="H327" s="1" t="s">
        <v>10637</v>
      </c>
      <c r="I327" s="1" t="s">
        <v>10638</v>
      </c>
      <c r="J327" s="1" t="s">
        <v>10638</v>
      </c>
      <c r="K327" s="2"/>
      <c r="L327" s="1">
        <v>-8.0</v>
      </c>
      <c r="M327" s="1"/>
      <c r="N327" s="1">
        <v>11.518483333333334</v>
      </c>
      <c r="O327" s="1" t="s">
        <v>9886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1" t="s">
        <v>15</v>
      </c>
      <c r="B328" s="1" t="s">
        <v>16</v>
      </c>
      <c r="C328" s="3">
        <v>729.0</v>
      </c>
      <c r="D328" s="1">
        <v>177.0</v>
      </c>
      <c r="E328" s="2"/>
      <c r="F328" s="1" t="s">
        <v>39</v>
      </c>
      <c r="G328" s="1" t="s">
        <v>19</v>
      </c>
      <c r="H328" s="1" t="s">
        <v>10639</v>
      </c>
      <c r="I328" s="1" t="s">
        <v>10640</v>
      </c>
      <c r="J328" s="1" t="s">
        <v>10640</v>
      </c>
      <c r="K328" s="2"/>
      <c r="L328" s="1">
        <v>-17.0</v>
      </c>
      <c r="M328" s="1"/>
      <c r="N328" s="1">
        <v>6.3562</v>
      </c>
      <c r="O328" s="1" t="s">
        <v>3396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1" t="s">
        <v>44</v>
      </c>
      <c r="B329" s="1" t="s">
        <v>16</v>
      </c>
      <c r="C329" s="3">
        <v>364.0</v>
      </c>
      <c r="D329" s="1">
        <v>0.0</v>
      </c>
      <c r="E329" s="1" t="s">
        <v>45</v>
      </c>
      <c r="F329" s="1" t="s">
        <v>27</v>
      </c>
      <c r="G329" s="1" t="s">
        <v>19</v>
      </c>
      <c r="H329" s="1" t="s">
        <v>10641</v>
      </c>
      <c r="I329" s="1" t="s">
        <v>10642</v>
      </c>
      <c r="J329" s="1" t="s">
        <v>10642</v>
      </c>
      <c r="K329" s="2"/>
      <c r="L329" s="1">
        <v>-12.0</v>
      </c>
      <c r="M329" s="1"/>
      <c r="N329" s="1">
        <v>2.9324833333333333</v>
      </c>
      <c r="O329" s="1" t="s">
        <v>9886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1" t="s">
        <v>38</v>
      </c>
      <c r="B330" s="1" t="s">
        <v>16</v>
      </c>
      <c r="C330" s="1">
        <v>384.0</v>
      </c>
      <c r="D330" s="1">
        <v>0.0</v>
      </c>
      <c r="E330" s="2"/>
      <c r="F330" s="1" t="s">
        <v>39</v>
      </c>
      <c r="G330" s="1" t="s">
        <v>35</v>
      </c>
      <c r="H330" s="1" t="s">
        <v>10643</v>
      </c>
      <c r="I330" s="1" t="s">
        <v>10644</v>
      </c>
      <c r="J330" s="1" t="s">
        <v>10644</v>
      </c>
      <c r="K330" s="2"/>
      <c r="L330" s="1">
        <v>0.0</v>
      </c>
      <c r="M330" s="1"/>
      <c r="N330" s="1">
        <v>5.207133333333333</v>
      </c>
      <c r="O330" s="1" t="s">
        <v>43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1" t="s">
        <v>25</v>
      </c>
      <c r="B331" s="1" t="s">
        <v>16</v>
      </c>
      <c r="C331" s="1">
        <v>413.0</v>
      </c>
      <c r="D331" s="1">
        <v>0.0</v>
      </c>
      <c r="E331" s="2"/>
      <c r="F331" s="1" t="s">
        <v>27</v>
      </c>
      <c r="G331" s="1" t="s">
        <v>19</v>
      </c>
      <c r="H331" s="1" t="s">
        <v>10645</v>
      </c>
      <c r="I331" s="1" t="s">
        <v>10646</v>
      </c>
      <c r="J331" s="1" t="s">
        <v>10646</v>
      </c>
      <c r="K331" s="2"/>
      <c r="L331" s="1">
        <v>-7.0</v>
      </c>
      <c r="M331" s="1"/>
      <c r="N331" s="1">
        <v>7.064766666666666</v>
      </c>
      <c r="O331" s="1" t="s">
        <v>9886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1" t="s">
        <v>25</v>
      </c>
      <c r="B332" s="1" t="s">
        <v>16</v>
      </c>
      <c r="C332" s="1">
        <v>797.0</v>
      </c>
      <c r="D332" s="1">
        <v>0.0</v>
      </c>
      <c r="E332" s="2"/>
      <c r="F332" s="1" t="s">
        <v>27</v>
      </c>
      <c r="G332" s="1" t="s">
        <v>19</v>
      </c>
      <c r="H332" s="1" t="s">
        <v>10647</v>
      </c>
      <c r="I332" s="1" t="s">
        <v>10648</v>
      </c>
      <c r="J332" s="1" t="s">
        <v>10648</v>
      </c>
      <c r="K332" s="2"/>
      <c r="L332" s="1">
        <v>-8.0</v>
      </c>
      <c r="M332" s="1"/>
      <c r="N332" s="1">
        <v>11.35285</v>
      </c>
      <c r="O332" s="1" t="s">
        <v>9886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1" t="s">
        <v>44</v>
      </c>
      <c r="B333" s="1" t="s">
        <v>16</v>
      </c>
      <c r="C333" s="1">
        <v>357.0</v>
      </c>
      <c r="D333" s="1">
        <v>0.0</v>
      </c>
      <c r="E333" s="1" t="s">
        <v>45</v>
      </c>
      <c r="F333" s="1" t="s">
        <v>27</v>
      </c>
      <c r="G333" s="1" t="s">
        <v>19</v>
      </c>
      <c r="H333" s="1" t="s">
        <v>10649</v>
      </c>
      <c r="I333" s="1" t="s">
        <v>10650</v>
      </c>
      <c r="J333" s="1" t="s">
        <v>10650</v>
      </c>
      <c r="K333" s="2"/>
      <c r="L333" s="1">
        <v>-9.0</v>
      </c>
      <c r="M333" s="1"/>
      <c r="N333" s="1">
        <v>5.96595</v>
      </c>
      <c r="O333" s="1" t="s">
        <v>9886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1" t="s">
        <v>38</v>
      </c>
      <c r="B334" s="1" t="s">
        <v>16</v>
      </c>
      <c r="C334" s="1">
        <v>238.0</v>
      </c>
      <c r="D334" s="1">
        <v>0.0</v>
      </c>
      <c r="E334" s="2"/>
      <c r="F334" s="1" t="s">
        <v>39</v>
      </c>
      <c r="G334" s="1" t="s">
        <v>35</v>
      </c>
      <c r="H334" s="1" t="s">
        <v>10651</v>
      </c>
      <c r="I334" s="1" t="s">
        <v>10652</v>
      </c>
      <c r="J334" s="1" t="s">
        <v>10652</v>
      </c>
      <c r="K334" s="2"/>
      <c r="L334" s="1">
        <v>2.0</v>
      </c>
      <c r="M334" s="1"/>
      <c r="N334" s="1">
        <v>7.8178</v>
      </c>
      <c r="O334" s="1" t="s">
        <v>43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1" t="s">
        <v>25</v>
      </c>
      <c r="B335" s="1" t="s">
        <v>16</v>
      </c>
      <c r="C335" s="3">
        <v>374.0</v>
      </c>
      <c r="D335" s="1">
        <v>0.0</v>
      </c>
      <c r="E335" s="2"/>
      <c r="F335" s="1" t="s">
        <v>27</v>
      </c>
      <c r="G335" s="1" t="s">
        <v>19</v>
      </c>
      <c r="H335" s="1" t="s">
        <v>10653</v>
      </c>
      <c r="I335" s="1" t="s">
        <v>10654</v>
      </c>
      <c r="J335" s="1" t="s">
        <v>10654</v>
      </c>
      <c r="K335" s="2"/>
      <c r="L335" s="1">
        <v>-3.0</v>
      </c>
      <c r="M335" s="1"/>
      <c r="N335" s="1">
        <v>11.88405</v>
      </c>
      <c r="O335" s="1" t="s">
        <v>9886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1" t="s">
        <v>25</v>
      </c>
      <c r="B336" s="1" t="s">
        <v>16</v>
      </c>
      <c r="C336" s="1">
        <v>299.0</v>
      </c>
      <c r="D336" s="1">
        <v>0.0</v>
      </c>
      <c r="E336" s="2"/>
      <c r="F336" s="1" t="s">
        <v>27</v>
      </c>
      <c r="G336" s="1" t="s">
        <v>19</v>
      </c>
      <c r="H336" s="1" t="s">
        <v>10655</v>
      </c>
      <c r="I336" s="1" t="s">
        <v>10656</v>
      </c>
      <c r="J336" s="1" t="s">
        <v>10656</v>
      </c>
      <c r="K336" s="2"/>
      <c r="L336" s="1">
        <v>-1.0</v>
      </c>
      <c r="M336" s="1"/>
      <c r="N336" s="1">
        <v>13.6763</v>
      </c>
      <c r="O336" s="1" t="s">
        <v>9886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1" t="s">
        <v>38</v>
      </c>
      <c r="B337" s="1" t="s">
        <v>16</v>
      </c>
      <c r="C337" s="1">
        <v>309.0</v>
      </c>
      <c r="D337" s="1">
        <v>0.0</v>
      </c>
      <c r="E337" s="2"/>
      <c r="F337" s="1" t="s">
        <v>39</v>
      </c>
      <c r="G337" s="1" t="s">
        <v>35</v>
      </c>
      <c r="H337" s="1" t="s">
        <v>10657</v>
      </c>
      <c r="I337" s="1" t="s">
        <v>10658</v>
      </c>
      <c r="J337" s="1" t="s">
        <v>10658</v>
      </c>
      <c r="K337" s="2"/>
      <c r="L337" s="1">
        <v>6.0</v>
      </c>
      <c r="M337" s="1"/>
      <c r="N337" s="1">
        <v>11.524816666666666</v>
      </c>
      <c r="O337" s="1" t="s">
        <v>43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1" t="s">
        <v>15</v>
      </c>
      <c r="B338" s="1" t="s">
        <v>16</v>
      </c>
      <c r="C338" s="1">
        <v>598.0</v>
      </c>
      <c r="D338" s="1">
        <v>149.0</v>
      </c>
      <c r="E338" s="2"/>
      <c r="F338" s="1" t="s">
        <v>39</v>
      </c>
      <c r="G338" s="1" t="s">
        <v>19</v>
      </c>
      <c r="H338" s="1" t="s">
        <v>10659</v>
      </c>
      <c r="I338" s="1" t="s">
        <v>10660</v>
      </c>
      <c r="J338" s="1" t="s">
        <v>10660</v>
      </c>
      <c r="K338" s="2"/>
      <c r="L338" s="1">
        <v>-16.0</v>
      </c>
      <c r="M338" s="1"/>
      <c r="N338" s="1">
        <v>6.7058</v>
      </c>
      <c r="O338" s="1" t="s">
        <v>3396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1" t="s">
        <v>38</v>
      </c>
      <c r="B339" s="1" t="s">
        <v>16</v>
      </c>
      <c r="C339" s="1">
        <v>249.0</v>
      </c>
      <c r="D339" s="1">
        <v>0.0</v>
      </c>
      <c r="E339" s="2"/>
      <c r="F339" s="1" t="s">
        <v>39</v>
      </c>
      <c r="G339" s="1" t="s">
        <v>35</v>
      </c>
      <c r="H339" s="1" t="s">
        <v>10661</v>
      </c>
      <c r="I339" s="1" t="s">
        <v>10662</v>
      </c>
      <c r="J339" s="1" t="s">
        <v>10662</v>
      </c>
      <c r="K339" s="2"/>
      <c r="L339" s="1">
        <v>-1.0</v>
      </c>
      <c r="M339" s="1"/>
      <c r="N339" s="1">
        <v>3.6581333333333332</v>
      </c>
      <c r="O339" s="1" t="s">
        <v>43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1" t="s">
        <v>15</v>
      </c>
      <c r="B340" s="1" t="s">
        <v>16</v>
      </c>
      <c r="C340" s="1">
        <v>957.0</v>
      </c>
      <c r="D340" s="1">
        <v>0.0</v>
      </c>
      <c r="E340" s="1" t="s">
        <v>379</v>
      </c>
      <c r="F340" s="1" t="s">
        <v>18</v>
      </c>
      <c r="G340" s="1" t="s">
        <v>19</v>
      </c>
      <c r="H340" s="1" t="s">
        <v>10663</v>
      </c>
      <c r="I340" s="1" t="s">
        <v>10664</v>
      </c>
      <c r="J340" s="1" t="s">
        <v>10665</v>
      </c>
      <c r="K340" s="1" t="s">
        <v>10666</v>
      </c>
      <c r="L340" s="1">
        <v>-18.0</v>
      </c>
      <c r="M340" s="1">
        <v>0.004566666666666667</v>
      </c>
      <c r="N340" s="1">
        <v>16.96003333333333</v>
      </c>
      <c r="O340" s="1" t="s">
        <v>3396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1" t="s">
        <v>44</v>
      </c>
      <c r="B341" s="1" t="s">
        <v>16</v>
      </c>
      <c r="C341" s="1">
        <v>364.0</v>
      </c>
      <c r="D341" s="1">
        <v>0.0</v>
      </c>
      <c r="E341" s="1" t="s">
        <v>45</v>
      </c>
      <c r="F341" s="1" t="s">
        <v>27</v>
      </c>
      <c r="G341" s="1" t="s">
        <v>19</v>
      </c>
      <c r="H341" s="1" t="s">
        <v>10667</v>
      </c>
      <c r="I341" s="1" t="s">
        <v>10668</v>
      </c>
      <c r="J341" s="1" t="s">
        <v>10668</v>
      </c>
      <c r="K341" s="2"/>
      <c r="L341" s="1">
        <v>-6.0</v>
      </c>
      <c r="M341" s="1"/>
      <c r="N341" s="1">
        <v>8.391316666666667</v>
      </c>
      <c r="O341" s="1" t="s">
        <v>9886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1" t="s">
        <v>44</v>
      </c>
      <c r="B342" s="1" t="s">
        <v>16</v>
      </c>
      <c r="C342" s="1">
        <v>331.0</v>
      </c>
      <c r="D342" s="1">
        <v>0.0</v>
      </c>
      <c r="E342" s="1" t="s">
        <v>45</v>
      </c>
      <c r="F342" s="1" t="s">
        <v>27</v>
      </c>
      <c r="G342" s="1" t="s">
        <v>19</v>
      </c>
      <c r="H342" s="1" t="s">
        <v>10669</v>
      </c>
      <c r="I342" s="1" t="s">
        <v>10670</v>
      </c>
      <c r="J342" s="1" t="s">
        <v>10670</v>
      </c>
      <c r="K342" s="2"/>
      <c r="L342" s="1">
        <v>-8.0</v>
      </c>
      <c r="M342" s="1"/>
      <c r="N342" s="1">
        <v>6.17535</v>
      </c>
      <c r="O342" s="1" t="s">
        <v>9886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1" t="s">
        <v>44</v>
      </c>
      <c r="B343" s="1" t="s">
        <v>16</v>
      </c>
      <c r="C343" s="1">
        <v>321.0</v>
      </c>
      <c r="D343" s="1">
        <v>0.0</v>
      </c>
      <c r="E343" s="1" t="s">
        <v>45</v>
      </c>
      <c r="F343" s="1" t="s">
        <v>27</v>
      </c>
      <c r="G343" s="1" t="s">
        <v>19</v>
      </c>
      <c r="H343" s="1" t="s">
        <v>10671</v>
      </c>
      <c r="I343" s="1" t="s">
        <v>10672</v>
      </c>
      <c r="J343" s="1" t="s">
        <v>10672</v>
      </c>
      <c r="K343" s="2"/>
      <c r="L343" s="1">
        <v>-8.0</v>
      </c>
      <c r="M343" s="1"/>
      <c r="N343" s="1">
        <v>6.82825</v>
      </c>
      <c r="O343" s="1" t="s">
        <v>9886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1" t="s">
        <v>15</v>
      </c>
      <c r="B344" s="1" t="s">
        <v>867</v>
      </c>
      <c r="C344" s="1">
        <v>219.0</v>
      </c>
      <c r="D344" s="1">
        <v>55.0</v>
      </c>
      <c r="E344" s="2"/>
      <c r="F344" s="1" t="s">
        <v>39</v>
      </c>
      <c r="G344" s="1" t="s">
        <v>35</v>
      </c>
      <c r="H344" s="1" t="s">
        <v>10673</v>
      </c>
      <c r="I344" s="1" t="s">
        <v>10674</v>
      </c>
      <c r="J344" s="1" t="s">
        <v>10674</v>
      </c>
      <c r="K344" s="2"/>
      <c r="L344" s="1">
        <v>-24.0</v>
      </c>
      <c r="M344" s="1"/>
      <c r="N344" s="1">
        <v>6.037483333333333</v>
      </c>
      <c r="O344" s="1" t="s">
        <v>3396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1" t="s">
        <v>44</v>
      </c>
      <c r="B345" s="1" t="s">
        <v>16</v>
      </c>
      <c r="C345" s="1">
        <v>329.0</v>
      </c>
      <c r="D345" s="1">
        <v>0.0</v>
      </c>
      <c r="E345" s="1" t="s">
        <v>45</v>
      </c>
      <c r="F345" s="1" t="s">
        <v>27</v>
      </c>
      <c r="G345" s="1" t="s">
        <v>19</v>
      </c>
      <c r="H345" s="1" t="s">
        <v>10675</v>
      </c>
      <c r="I345" s="1" t="s">
        <v>10676</v>
      </c>
      <c r="J345" s="1" t="s">
        <v>10676</v>
      </c>
      <c r="K345" s="2"/>
      <c r="L345" s="1">
        <v>-8.0</v>
      </c>
      <c r="M345" s="1"/>
      <c r="N345" s="1">
        <v>6.56675</v>
      </c>
      <c r="O345" s="1" t="s">
        <v>9886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1" t="s">
        <v>44</v>
      </c>
      <c r="B346" s="1" t="s">
        <v>16</v>
      </c>
      <c r="C346" s="1">
        <v>331.0</v>
      </c>
      <c r="D346" s="1">
        <v>0.0</v>
      </c>
      <c r="E346" s="1" t="s">
        <v>45</v>
      </c>
      <c r="F346" s="1" t="s">
        <v>27</v>
      </c>
      <c r="G346" s="1" t="s">
        <v>19</v>
      </c>
      <c r="H346" s="1" t="s">
        <v>10677</v>
      </c>
      <c r="I346" s="1" t="s">
        <v>10678</v>
      </c>
      <c r="J346" s="1" t="s">
        <v>10678</v>
      </c>
      <c r="K346" s="2"/>
      <c r="L346" s="1">
        <v>-7.0</v>
      </c>
      <c r="M346" s="1"/>
      <c r="N346" s="1">
        <v>7.409566666666667</v>
      </c>
      <c r="O346" s="1" t="s">
        <v>9886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1" t="s">
        <v>44</v>
      </c>
      <c r="B347" s="1" t="s">
        <v>16</v>
      </c>
      <c r="C347" s="1">
        <v>354.0</v>
      </c>
      <c r="D347" s="1">
        <v>0.0</v>
      </c>
      <c r="E347" s="1" t="s">
        <v>45</v>
      </c>
      <c r="F347" s="1" t="s">
        <v>27</v>
      </c>
      <c r="G347" s="1" t="s">
        <v>19</v>
      </c>
      <c r="H347" s="1" t="s">
        <v>10679</v>
      </c>
      <c r="I347" s="1" t="s">
        <v>10680</v>
      </c>
      <c r="J347" s="1" t="s">
        <v>10680</v>
      </c>
      <c r="K347" s="2"/>
      <c r="L347" s="1">
        <v>-11.0</v>
      </c>
      <c r="M347" s="1"/>
      <c r="N347" s="1">
        <v>4.966583333333333</v>
      </c>
      <c r="O347" s="1" t="s">
        <v>9886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1" t="s">
        <v>55</v>
      </c>
      <c r="B348" s="1" t="s">
        <v>16</v>
      </c>
      <c r="C348" s="1">
        <v>444.0</v>
      </c>
      <c r="D348" s="1">
        <v>0.0</v>
      </c>
      <c r="E348" s="1" t="s">
        <v>7214</v>
      </c>
      <c r="F348" s="1" t="s">
        <v>27</v>
      </c>
      <c r="G348" s="1" t="s">
        <v>19</v>
      </c>
      <c r="H348" s="1" t="s">
        <v>10681</v>
      </c>
      <c r="I348" s="1" t="s">
        <v>10682</v>
      </c>
      <c r="J348" s="1" t="s">
        <v>10682</v>
      </c>
      <c r="K348" s="2"/>
      <c r="L348" s="1">
        <v>-3.0</v>
      </c>
      <c r="M348" s="1"/>
      <c r="N348" s="1">
        <v>11.461433333333334</v>
      </c>
      <c r="O348" s="1" t="s">
        <v>9886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1" t="s">
        <v>25</v>
      </c>
      <c r="B349" s="1" t="s">
        <v>16</v>
      </c>
      <c r="C349" s="1">
        <v>458.0</v>
      </c>
      <c r="D349" s="1">
        <v>0.0</v>
      </c>
      <c r="E349" s="2"/>
      <c r="F349" s="1" t="s">
        <v>27</v>
      </c>
      <c r="G349" s="1" t="s">
        <v>19</v>
      </c>
      <c r="H349" s="1" t="s">
        <v>10683</v>
      </c>
      <c r="I349" s="1" t="s">
        <v>10684</v>
      </c>
      <c r="J349" s="1" t="s">
        <v>10684</v>
      </c>
      <c r="K349" s="2"/>
      <c r="L349" s="1">
        <v>-3.0</v>
      </c>
      <c r="M349" s="1"/>
      <c r="N349" s="1">
        <v>11.515033333333333</v>
      </c>
      <c r="O349" s="1" t="s">
        <v>9886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1" t="s">
        <v>44</v>
      </c>
      <c r="B350" s="1" t="s">
        <v>16</v>
      </c>
      <c r="C350" s="1">
        <v>899.0</v>
      </c>
      <c r="D350" s="1">
        <v>0.0</v>
      </c>
      <c r="E350" s="1" t="s">
        <v>45</v>
      </c>
      <c r="F350" s="1" t="s">
        <v>27</v>
      </c>
      <c r="G350" s="1" t="s">
        <v>19</v>
      </c>
      <c r="H350" s="1" t="s">
        <v>10685</v>
      </c>
      <c r="I350" s="1" t="s">
        <v>10686</v>
      </c>
      <c r="J350" s="1" t="s">
        <v>10686</v>
      </c>
      <c r="K350" s="2"/>
      <c r="L350" s="1">
        <v>-11.0</v>
      </c>
      <c r="M350" s="1"/>
      <c r="N350" s="1">
        <v>8.8365</v>
      </c>
      <c r="O350" s="1" t="s">
        <v>9886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" t="s">
        <v>25</v>
      </c>
      <c r="B351" s="1" t="s">
        <v>16</v>
      </c>
      <c r="C351" s="1">
        <v>344.0</v>
      </c>
      <c r="D351" s="1">
        <v>0.0</v>
      </c>
      <c r="E351" s="2"/>
      <c r="F351" s="1" t="s">
        <v>27</v>
      </c>
      <c r="G351" s="1" t="s">
        <v>19</v>
      </c>
      <c r="H351" s="1" t="s">
        <v>10687</v>
      </c>
      <c r="I351" s="1" t="s">
        <v>10688</v>
      </c>
      <c r="J351" s="1" t="s">
        <v>10688</v>
      </c>
      <c r="K351" s="2"/>
      <c r="L351" s="1">
        <v>-12.0</v>
      </c>
      <c r="M351" s="1"/>
      <c r="N351" s="1">
        <v>2.02425</v>
      </c>
      <c r="O351" s="1" t="s">
        <v>9886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1" t="s">
        <v>25</v>
      </c>
      <c r="B352" s="1" t="s">
        <v>16</v>
      </c>
      <c r="C352" s="1">
        <v>549.0</v>
      </c>
      <c r="D352" s="1">
        <v>0.0</v>
      </c>
      <c r="E352" s="2"/>
      <c r="F352" s="1" t="s">
        <v>27</v>
      </c>
      <c r="G352" s="1" t="s">
        <v>19</v>
      </c>
      <c r="H352" s="1" t="s">
        <v>10689</v>
      </c>
      <c r="I352" s="1" t="s">
        <v>10690</v>
      </c>
      <c r="J352" s="1" t="s">
        <v>10690</v>
      </c>
      <c r="K352" s="2"/>
      <c r="L352" s="1">
        <v>-12.0</v>
      </c>
      <c r="M352" s="1"/>
      <c r="N352" s="1">
        <v>6.4107</v>
      </c>
      <c r="O352" s="1" t="s">
        <v>9886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1" t="s">
        <v>44</v>
      </c>
      <c r="B353" s="1" t="s">
        <v>16</v>
      </c>
      <c r="C353" s="1">
        <v>329.0</v>
      </c>
      <c r="D353" s="1">
        <v>0.0</v>
      </c>
      <c r="E353" s="1" t="s">
        <v>45</v>
      </c>
      <c r="F353" s="1" t="s">
        <v>27</v>
      </c>
      <c r="G353" s="1" t="s">
        <v>19</v>
      </c>
      <c r="H353" s="1" t="s">
        <v>10691</v>
      </c>
      <c r="I353" s="1" t="s">
        <v>10692</v>
      </c>
      <c r="J353" s="1" t="s">
        <v>10692</v>
      </c>
      <c r="K353" s="2"/>
      <c r="L353" s="1">
        <v>-10.0</v>
      </c>
      <c r="M353" s="1"/>
      <c r="N353" s="1">
        <v>4.708283333333333</v>
      </c>
      <c r="O353" s="1" t="s">
        <v>9886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1" t="s">
        <v>55</v>
      </c>
      <c r="B354" s="1" t="s">
        <v>16</v>
      </c>
      <c r="C354" s="1">
        <v>321.0</v>
      </c>
      <c r="D354" s="1">
        <v>0.0</v>
      </c>
      <c r="E354" s="1" t="s">
        <v>1435</v>
      </c>
      <c r="F354" s="1" t="s">
        <v>27</v>
      </c>
      <c r="G354" s="1" t="s">
        <v>19</v>
      </c>
      <c r="H354" s="1" t="s">
        <v>10693</v>
      </c>
      <c r="I354" s="1" t="s">
        <v>10694</v>
      </c>
      <c r="J354" s="1" t="s">
        <v>10694</v>
      </c>
      <c r="K354" s="2"/>
      <c r="L354" s="1">
        <v>-7.0</v>
      </c>
      <c r="M354" s="1"/>
      <c r="N354" s="1">
        <v>7.724083333333334</v>
      </c>
      <c r="O354" s="1" t="s">
        <v>9886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" t="s">
        <v>25</v>
      </c>
      <c r="B355" s="1" t="s">
        <v>16</v>
      </c>
      <c r="C355" s="1">
        <v>329.0</v>
      </c>
      <c r="D355" s="1">
        <v>0.0</v>
      </c>
      <c r="E355" s="2"/>
      <c r="F355" s="1" t="s">
        <v>27</v>
      </c>
      <c r="G355" s="1" t="s">
        <v>19</v>
      </c>
      <c r="H355" s="1" t="s">
        <v>10695</v>
      </c>
      <c r="I355" s="1" t="s">
        <v>10696</v>
      </c>
      <c r="J355" s="1" t="s">
        <v>10696</v>
      </c>
      <c r="K355" s="2"/>
      <c r="L355" s="1">
        <v>-9.0</v>
      </c>
      <c r="M355" s="1"/>
      <c r="N355" s="1">
        <v>5.95385</v>
      </c>
      <c r="O355" s="1" t="s">
        <v>9886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1" t="s">
        <v>44</v>
      </c>
      <c r="B356" s="3" t="s">
        <v>16</v>
      </c>
      <c r="C356" s="1">
        <v>353.0</v>
      </c>
      <c r="D356" s="1">
        <v>0.0</v>
      </c>
      <c r="E356" s="1" t="s">
        <v>45</v>
      </c>
      <c r="F356" s="1" t="s">
        <v>27</v>
      </c>
      <c r="G356" s="1" t="s">
        <v>19</v>
      </c>
      <c r="H356" s="1" t="s">
        <v>10697</v>
      </c>
      <c r="I356" s="1" t="s">
        <v>10698</v>
      </c>
      <c r="J356" s="1" t="s">
        <v>10698</v>
      </c>
      <c r="K356" s="2"/>
      <c r="L356" s="1">
        <v>-5.0</v>
      </c>
      <c r="M356" s="1"/>
      <c r="N356" s="1">
        <v>9.709683333333333</v>
      </c>
      <c r="O356" s="1" t="s">
        <v>9886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1" t="s">
        <v>44</v>
      </c>
      <c r="B357" s="1" t="s">
        <v>16</v>
      </c>
      <c r="C357" s="3">
        <v>321.0</v>
      </c>
      <c r="D357" s="1">
        <v>0.0</v>
      </c>
      <c r="E357" s="1" t="s">
        <v>45</v>
      </c>
      <c r="F357" s="1" t="s">
        <v>27</v>
      </c>
      <c r="G357" s="1" t="s">
        <v>19</v>
      </c>
      <c r="H357" s="1" t="s">
        <v>10699</v>
      </c>
      <c r="I357" s="1" t="s">
        <v>10700</v>
      </c>
      <c r="J357" s="1" t="s">
        <v>10700</v>
      </c>
      <c r="K357" s="2"/>
      <c r="L357" s="1">
        <v>-8.0</v>
      </c>
      <c r="M357" s="1"/>
      <c r="N357" s="1">
        <v>6.59485</v>
      </c>
      <c r="O357" s="1" t="s">
        <v>9886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1" t="s">
        <v>55</v>
      </c>
      <c r="B358" s="1" t="s">
        <v>16</v>
      </c>
      <c r="C358" s="1">
        <v>264.0</v>
      </c>
      <c r="D358" s="1">
        <v>0.0</v>
      </c>
      <c r="E358" s="1" t="s">
        <v>10096</v>
      </c>
      <c r="F358" s="1" t="s">
        <v>27</v>
      </c>
      <c r="G358" s="1" t="s">
        <v>19</v>
      </c>
      <c r="H358" s="1" t="s">
        <v>10701</v>
      </c>
      <c r="I358" s="1" t="s">
        <v>10702</v>
      </c>
      <c r="J358" s="1" t="s">
        <v>10702</v>
      </c>
      <c r="K358" s="2"/>
      <c r="L358" s="1">
        <v>-9.0</v>
      </c>
      <c r="M358" s="1"/>
      <c r="N358" s="1">
        <v>5.340316666666666</v>
      </c>
      <c r="O358" s="1" t="s">
        <v>9886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1" t="s">
        <v>38</v>
      </c>
      <c r="B359" s="1" t="s">
        <v>16</v>
      </c>
      <c r="C359" s="1">
        <v>309.0</v>
      </c>
      <c r="D359" s="1">
        <v>0.0</v>
      </c>
      <c r="E359" s="2"/>
      <c r="F359" s="1" t="s">
        <v>39</v>
      </c>
      <c r="G359" s="1" t="s">
        <v>35</v>
      </c>
      <c r="H359" s="1" t="s">
        <v>10703</v>
      </c>
      <c r="I359" s="1" t="s">
        <v>10704</v>
      </c>
      <c r="J359" s="1" t="s">
        <v>10704</v>
      </c>
      <c r="K359" s="2"/>
      <c r="L359" s="1">
        <v>-1.0</v>
      </c>
      <c r="M359" s="1"/>
      <c r="N359" s="1">
        <v>3.54535</v>
      </c>
      <c r="O359" s="1" t="s">
        <v>43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1" t="s">
        <v>55</v>
      </c>
      <c r="B360" s="1" t="s">
        <v>16</v>
      </c>
      <c r="C360" s="1">
        <v>279.0</v>
      </c>
      <c r="D360" s="1">
        <v>0.0</v>
      </c>
      <c r="E360" s="1" t="s">
        <v>10096</v>
      </c>
      <c r="F360" s="1" t="s">
        <v>27</v>
      </c>
      <c r="G360" s="1" t="s">
        <v>19</v>
      </c>
      <c r="H360" s="1" t="s">
        <v>10705</v>
      </c>
      <c r="I360" s="1" t="s">
        <v>10706</v>
      </c>
      <c r="J360" s="1" t="s">
        <v>10706</v>
      </c>
      <c r="K360" s="2"/>
      <c r="L360" s="1">
        <v>-11.0</v>
      </c>
      <c r="M360" s="1"/>
      <c r="N360" s="1">
        <v>3.7732</v>
      </c>
      <c r="O360" s="1" t="s">
        <v>9886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1" t="s">
        <v>55</v>
      </c>
      <c r="B361" s="1" t="s">
        <v>16</v>
      </c>
      <c r="C361" s="1">
        <v>434.0</v>
      </c>
      <c r="D361" s="1">
        <v>0.0</v>
      </c>
      <c r="E361" s="1" t="s">
        <v>1197</v>
      </c>
      <c r="F361" s="1" t="s">
        <v>27</v>
      </c>
      <c r="G361" s="1" t="s">
        <v>19</v>
      </c>
      <c r="H361" s="1" t="s">
        <v>10707</v>
      </c>
      <c r="I361" s="1" t="s">
        <v>10708</v>
      </c>
      <c r="J361" s="1" t="s">
        <v>10708</v>
      </c>
      <c r="K361" s="2"/>
      <c r="L361" s="1">
        <v>-9.0</v>
      </c>
      <c r="M361" s="1"/>
      <c r="N361" s="1">
        <v>5.8241</v>
      </c>
      <c r="O361" s="1" t="s">
        <v>9886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1" t="s">
        <v>44</v>
      </c>
      <c r="B362" s="1" t="s">
        <v>16</v>
      </c>
      <c r="C362" s="1">
        <v>264.0</v>
      </c>
      <c r="D362" s="1">
        <v>0.0</v>
      </c>
      <c r="E362" s="1" t="s">
        <v>45</v>
      </c>
      <c r="F362" s="1" t="s">
        <v>27</v>
      </c>
      <c r="G362" s="1" t="s">
        <v>19</v>
      </c>
      <c r="H362" s="1" t="s">
        <v>10709</v>
      </c>
      <c r="I362" s="1" t="s">
        <v>10710</v>
      </c>
      <c r="J362" s="1" t="s">
        <v>10710</v>
      </c>
      <c r="K362" s="2"/>
      <c r="L362" s="1">
        <v>-9.0</v>
      </c>
      <c r="M362" s="1"/>
      <c r="N362" s="1">
        <v>5.197966666666667</v>
      </c>
      <c r="O362" s="1" t="s">
        <v>9886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1" t="s">
        <v>25</v>
      </c>
      <c r="B363" s="1" t="s">
        <v>16</v>
      </c>
      <c r="C363" s="1">
        <v>449.0</v>
      </c>
      <c r="D363" s="1">
        <v>0.0</v>
      </c>
      <c r="E363" s="2"/>
      <c r="F363" s="1" t="s">
        <v>27</v>
      </c>
      <c r="G363" s="1" t="s">
        <v>19</v>
      </c>
      <c r="H363" s="1" t="s">
        <v>10711</v>
      </c>
      <c r="I363" s="1" t="s">
        <v>10712</v>
      </c>
      <c r="J363" s="1" t="s">
        <v>10712</v>
      </c>
      <c r="K363" s="2"/>
      <c r="L363" s="1">
        <v>-8.0</v>
      </c>
      <c r="M363" s="1"/>
      <c r="N363" s="1">
        <v>6.4233</v>
      </c>
      <c r="O363" s="1" t="s">
        <v>9886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1" t="s">
        <v>44</v>
      </c>
      <c r="B364" s="1" t="s">
        <v>16</v>
      </c>
      <c r="C364" s="1">
        <v>364.0</v>
      </c>
      <c r="D364" s="1">
        <v>0.0</v>
      </c>
      <c r="E364" s="1" t="s">
        <v>45</v>
      </c>
      <c r="F364" s="1" t="s">
        <v>27</v>
      </c>
      <c r="G364" s="1" t="s">
        <v>19</v>
      </c>
      <c r="H364" s="1" t="s">
        <v>10713</v>
      </c>
      <c r="I364" s="1" t="s">
        <v>10714</v>
      </c>
      <c r="J364" s="1" t="s">
        <v>10714</v>
      </c>
      <c r="K364" s="2"/>
      <c r="L364" s="1">
        <v>-9.0</v>
      </c>
      <c r="M364" s="1"/>
      <c r="N364" s="1">
        <v>5.279183333333333</v>
      </c>
      <c r="O364" s="1" t="s">
        <v>9886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1" t="s">
        <v>25</v>
      </c>
      <c r="B365" s="1" t="s">
        <v>16</v>
      </c>
      <c r="C365" s="1">
        <v>344.0</v>
      </c>
      <c r="D365" s="1">
        <v>0.0</v>
      </c>
      <c r="E365" s="2"/>
      <c r="F365" s="1" t="s">
        <v>27</v>
      </c>
      <c r="G365" s="1" t="s">
        <v>19</v>
      </c>
      <c r="H365" s="1" t="s">
        <v>10715</v>
      </c>
      <c r="I365" s="1" t="s">
        <v>10716</v>
      </c>
      <c r="J365" s="1" t="s">
        <v>10716</v>
      </c>
      <c r="K365" s="2"/>
      <c r="L365" s="1">
        <v>-10.0</v>
      </c>
      <c r="M365" s="1"/>
      <c r="N365" s="1">
        <v>4.965783333333333</v>
      </c>
      <c r="O365" s="1" t="s">
        <v>9886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1" t="s">
        <v>25</v>
      </c>
      <c r="B366" s="1" t="s">
        <v>16</v>
      </c>
      <c r="C366" s="1">
        <v>299.0</v>
      </c>
      <c r="D366" s="1">
        <v>0.0</v>
      </c>
      <c r="E366" s="2"/>
      <c r="F366" s="1" t="s">
        <v>27</v>
      </c>
      <c r="G366" s="1" t="s">
        <v>19</v>
      </c>
      <c r="H366" s="1" t="s">
        <v>10717</v>
      </c>
      <c r="I366" s="1" t="s">
        <v>10718</v>
      </c>
      <c r="J366" s="1" t="s">
        <v>10718</v>
      </c>
      <c r="K366" s="2"/>
      <c r="L366" s="1">
        <v>-8.0</v>
      </c>
      <c r="M366" s="1"/>
      <c r="N366" s="1">
        <v>6.41215</v>
      </c>
      <c r="O366" s="1" t="s">
        <v>9886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1" t="s">
        <v>15</v>
      </c>
      <c r="B367" s="1" t="s">
        <v>16</v>
      </c>
      <c r="C367" s="1">
        <v>219.0</v>
      </c>
      <c r="D367" s="1">
        <v>55.0</v>
      </c>
      <c r="E367" s="2"/>
      <c r="F367" s="1" t="s">
        <v>39</v>
      </c>
      <c r="G367" s="1" t="s">
        <v>35</v>
      </c>
      <c r="H367" s="1" t="s">
        <v>10719</v>
      </c>
      <c r="I367" s="1" t="s">
        <v>10720</v>
      </c>
      <c r="J367" s="1" t="s">
        <v>10720</v>
      </c>
      <c r="K367" s="2"/>
      <c r="L367" s="1">
        <v>-14.0</v>
      </c>
      <c r="M367" s="1"/>
      <c r="N367" s="1">
        <v>4.543116666666666</v>
      </c>
      <c r="O367" s="1" t="s">
        <v>3396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1" t="s">
        <v>44</v>
      </c>
      <c r="B368" s="1" t="s">
        <v>16</v>
      </c>
      <c r="C368" s="1">
        <v>319.0</v>
      </c>
      <c r="D368" s="1">
        <v>0.0</v>
      </c>
      <c r="E368" s="1" t="s">
        <v>45</v>
      </c>
      <c r="F368" s="1" t="s">
        <v>27</v>
      </c>
      <c r="G368" s="1" t="s">
        <v>19</v>
      </c>
      <c r="H368" s="1" t="s">
        <v>10721</v>
      </c>
      <c r="I368" s="1" t="s">
        <v>10722</v>
      </c>
      <c r="J368" s="1" t="s">
        <v>10722</v>
      </c>
      <c r="K368" s="2"/>
      <c r="L368" s="1">
        <v>-7.0</v>
      </c>
      <c r="M368" s="1"/>
      <c r="N368" s="1">
        <v>7.626633333333333</v>
      </c>
      <c r="O368" s="1" t="s">
        <v>9886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1" t="s">
        <v>25</v>
      </c>
      <c r="B369" s="1" t="s">
        <v>16</v>
      </c>
      <c r="C369" s="1">
        <v>302.0</v>
      </c>
      <c r="D369" s="1">
        <v>0.0</v>
      </c>
      <c r="E369" s="2"/>
      <c r="F369" s="1" t="s">
        <v>27</v>
      </c>
      <c r="G369" s="1" t="s">
        <v>19</v>
      </c>
      <c r="H369" s="1" t="s">
        <v>10723</v>
      </c>
      <c r="I369" s="1" t="s">
        <v>10724</v>
      </c>
      <c r="J369" s="1" t="s">
        <v>10724</v>
      </c>
      <c r="K369" s="2"/>
      <c r="L369" s="1">
        <v>-5.0</v>
      </c>
      <c r="M369" s="1"/>
      <c r="N369" s="1">
        <v>9.288733333333333</v>
      </c>
      <c r="O369" s="1" t="s">
        <v>9886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1" t="s">
        <v>44</v>
      </c>
      <c r="B370" s="1" t="s">
        <v>16</v>
      </c>
      <c r="C370" s="1">
        <v>364.0</v>
      </c>
      <c r="D370" s="1">
        <v>0.0</v>
      </c>
      <c r="E370" s="1" t="s">
        <v>45</v>
      </c>
      <c r="F370" s="1" t="s">
        <v>27</v>
      </c>
      <c r="G370" s="1" t="s">
        <v>19</v>
      </c>
      <c r="H370" s="1" t="s">
        <v>10725</v>
      </c>
      <c r="I370" s="1" t="s">
        <v>10726</v>
      </c>
      <c r="J370" s="1" t="s">
        <v>10726</v>
      </c>
      <c r="K370" s="2"/>
      <c r="L370" s="1">
        <v>-7.0</v>
      </c>
      <c r="M370" s="1"/>
      <c r="N370" s="1">
        <v>7.774983333333333</v>
      </c>
      <c r="O370" s="1" t="s">
        <v>9886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1" t="s">
        <v>25</v>
      </c>
      <c r="B371" s="1" t="s">
        <v>16</v>
      </c>
      <c r="C371" s="1">
        <v>528.0</v>
      </c>
      <c r="D371" s="1">
        <v>0.0</v>
      </c>
      <c r="E371" s="2"/>
      <c r="F371" s="1" t="s">
        <v>27</v>
      </c>
      <c r="G371" s="1" t="s">
        <v>19</v>
      </c>
      <c r="H371" s="1" t="s">
        <v>10727</v>
      </c>
      <c r="I371" s="1" t="s">
        <v>10728</v>
      </c>
      <c r="J371" s="1" t="s">
        <v>10728</v>
      </c>
      <c r="K371" s="2"/>
      <c r="L371" s="1">
        <v>2.0</v>
      </c>
      <c r="M371" s="1"/>
      <c r="N371" s="1">
        <v>20.042783333333333</v>
      </c>
      <c r="O371" s="1" t="s">
        <v>9886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1" t="s">
        <v>44</v>
      </c>
      <c r="B372" s="1" t="s">
        <v>16</v>
      </c>
      <c r="C372" s="1">
        <v>406.0</v>
      </c>
      <c r="D372" s="1">
        <v>0.0</v>
      </c>
      <c r="E372" s="1" t="s">
        <v>45</v>
      </c>
      <c r="F372" s="1" t="s">
        <v>27</v>
      </c>
      <c r="G372" s="1" t="s">
        <v>19</v>
      </c>
      <c r="H372" s="1" t="s">
        <v>10729</v>
      </c>
      <c r="I372" s="1" t="s">
        <v>10730</v>
      </c>
      <c r="J372" s="1" t="s">
        <v>10730</v>
      </c>
      <c r="K372" s="2"/>
      <c r="L372" s="1">
        <v>-7.0</v>
      </c>
      <c r="M372" s="1"/>
      <c r="N372" s="1">
        <v>7.3118</v>
      </c>
      <c r="O372" s="1" t="s">
        <v>9886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1" t="s">
        <v>25</v>
      </c>
      <c r="B373" s="1" t="s">
        <v>16</v>
      </c>
      <c r="C373" s="1">
        <v>299.0</v>
      </c>
      <c r="D373" s="1">
        <v>0.0</v>
      </c>
      <c r="E373" s="2"/>
      <c r="F373" s="1" t="s">
        <v>27</v>
      </c>
      <c r="G373" s="1" t="s">
        <v>19</v>
      </c>
      <c r="H373" s="1" t="s">
        <v>10731</v>
      </c>
      <c r="I373" s="1" t="s">
        <v>10732</v>
      </c>
      <c r="J373" s="1" t="s">
        <v>10732</v>
      </c>
      <c r="K373" s="2"/>
      <c r="L373" s="1">
        <v>-8.0</v>
      </c>
      <c r="M373" s="1"/>
      <c r="N373" s="1">
        <v>6.31865</v>
      </c>
      <c r="O373" s="1" t="s">
        <v>9886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1" t="s">
        <v>44</v>
      </c>
      <c r="B374" s="1" t="s">
        <v>16</v>
      </c>
      <c r="C374" s="1">
        <v>294.0</v>
      </c>
      <c r="D374" s="1">
        <v>0.0</v>
      </c>
      <c r="E374" s="1" t="s">
        <v>45</v>
      </c>
      <c r="F374" s="1" t="s">
        <v>27</v>
      </c>
      <c r="G374" s="1" t="s">
        <v>19</v>
      </c>
      <c r="H374" s="1" t="s">
        <v>10733</v>
      </c>
      <c r="I374" s="1" t="s">
        <v>10734</v>
      </c>
      <c r="J374" s="1" t="s">
        <v>10734</v>
      </c>
      <c r="K374" s="2"/>
      <c r="L374" s="1">
        <v>-11.0</v>
      </c>
      <c r="M374" s="1"/>
      <c r="N374" s="1">
        <v>3.9278166666666667</v>
      </c>
      <c r="O374" s="1" t="s">
        <v>9886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1" t="s">
        <v>55</v>
      </c>
      <c r="B375" s="1" t="s">
        <v>16</v>
      </c>
      <c r="C375" s="1">
        <v>264.0</v>
      </c>
      <c r="D375" s="1">
        <v>0.0</v>
      </c>
      <c r="E375" s="1" t="s">
        <v>10735</v>
      </c>
      <c r="F375" s="1" t="s">
        <v>27</v>
      </c>
      <c r="G375" s="1" t="s">
        <v>19</v>
      </c>
      <c r="H375" s="1" t="s">
        <v>10736</v>
      </c>
      <c r="I375" s="1" t="s">
        <v>10737</v>
      </c>
      <c r="J375" s="1" t="s">
        <v>10737</v>
      </c>
      <c r="K375" s="2"/>
      <c r="L375" s="1">
        <v>-10.0</v>
      </c>
      <c r="M375" s="1"/>
      <c r="N375" s="1">
        <v>4.932166666666666</v>
      </c>
      <c r="O375" s="1" t="s">
        <v>9886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1" t="s">
        <v>15</v>
      </c>
      <c r="B376" s="1" t="s">
        <v>16</v>
      </c>
      <c r="C376" s="1">
        <v>608.0</v>
      </c>
      <c r="D376" s="1">
        <v>0.0</v>
      </c>
      <c r="E376" s="1" t="s">
        <v>10314</v>
      </c>
      <c r="F376" s="1" t="s">
        <v>18</v>
      </c>
      <c r="G376" s="1" t="s">
        <v>19</v>
      </c>
      <c r="H376" s="1" t="s">
        <v>10738</v>
      </c>
      <c r="I376" s="1" t="s">
        <v>10739</v>
      </c>
      <c r="J376" s="1" t="s">
        <v>10740</v>
      </c>
      <c r="K376" s="1" t="s">
        <v>10741</v>
      </c>
      <c r="L376" s="1">
        <v>-15.0</v>
      </c>
      <c r="M376" s="1">
        <v>0.009083333333333334</v>
      </c>
      <c r="N376" s="1">
        <v>7.780366666666667</v>
      </c>
      <c r="O376" s="1" t="s">
        <v>3396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1" t="s">
        <v>25</v>
      </c>
      <c r="B377" s="1" t="s">
        <v>16</v>
      </c>
      <c r="C377" s="1">
        <v>379.0</v>
      </c>
      <c r="D377" s="1">
        <v>0.0</v>
      </c>
      <c r="E377" s="2"/>
      <c r="F377" s="1" t="s">
        <v>27</v>
      </c>
      <c r="G377" s="1" t="s">
        <v>19</v>
      </c>
      <c r="H377" s="1" t="s">
        <v>10742</v>
      </c>
      <c r="I377" s="1" t="s">
        <v>10743</v>
      </c>
      <c r="J377" s="1" t="s">
        <v>10743</v>
      </c>
      <c r="K377" s="2"/>
      <c r="L377" s="1">
        <v>-5.0</v>
      </c>
      <c r="M377" s="1"/>
      <c r="N377" s="1">
        <v>9.348683333333334</v>
      </c>
      <c r="O377" s="1" t="s">
        <v>9886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1" t="s">
        <v>38</v>
      </c>
      <c r="B378" s="1" t="s">
        <v>16</v>
      </c>
      <c r="C378" s="3">
        <v>249.0</v>
      </c>
      <c r="D378" s="1">
        <v>0.0</v>
      </c>
      <c r="E378" s="2"/>
      <c r="F378" s="1" t="s">
        <v>39</v>
      </c>
      <c r="G378" s="1" t="s">
        <v>35</v>
      </c>
      <c r="H378" s="1" t="s">
        <v>10744</v>
      </c>
      <c r="I378" s="1" t="s">
        <v>10745</v>
      </c>
      <c r="J378" s="1" t="s">
        <v>10745</v>
      </c>
      <c r="K378" s="2"/>
      <c r="L378" s="1">
        <v>-2.0</v>
      </c>
      <c r="M378" s="1"/>
      <c r="N378" s="1">
        <v>2.5496333333333334</v>
      </c>
      <c r="O378" s="1" t="s">
        <v>43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1" t="s">
        <v>25</v>
      </c>
      <c r="B379" s="1" t="s">
        <v>16</v>
      </c>
      <c r="C379" s="1">
        <v>642.0</v>
      </c>
      <c r="D379" s="1">
        <v>0.0</v>
      </c>
      <c r="E379" s="2"/>
      <c r="F379" s="1" t="s">
        <v>27</v>
      </c>
      <c r="G379" s="1" t="s">
        <v>19</v>
      </c>
      <c r="H379" s="1" t="s">
        <v>10746</v>
      </c>
      <c r="I379" s="1" t="s">
        <v>10747</v>
      </c>
      <c r="J379" s="1" t="s">
        <v>10747</v>
      </c>
      <c r="K379" s="2"/>
      <c r="L379" s="1">
        <v>-10.0</v>
      </c>
      <c r="M379" s="1"/>
      <c r="N379" s="1">
        <v>8.730466666666667</v>
      </c>
      <c r="O379" s="1" t="s">
        <v>9886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1" t="s">
        <v>15</v>
      </c>
      <c r="B380" s="1" t="s">
        <v>16</v>
      </c>
      <c r="C380" s="1">
        <v>199.0</v>
      </c>
      <c r="D380" s="1">
        <v>50.0</v>
      </c>
      <c r="E380" s="2"/>
      <c r="F380" s="1" t="s">
        <v>39</v>
      </c>
      <c r="G380" s="1" t="s">
        <v>19</v>
      </c>
      <c r="H380" s="1" t="s">
        <v>10748</v>
      </c>
      <c r="I380" s="1" t="s">
        <v>10749</v>
      </c>
      <c r="J380" s="1" t="s">
        <v>10749</v>
      </c>
      <c r="K380" s="2"/>
      <c r="L380" s="1">
        <v>-14.0</v>
      </c>
      <c r="M380" s="1"/>
      <c r="N380" s="1">
        <v>5.164466666666667</v>
      </c>
      <c r="O380" s="1" t="s">
        <v>3396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1" t="s">
        <v>15</v>
      </c>
      <c r="B381" s="1" t="s">
        <v>16</v>
      </c>
      <c r="C381" s="3">
        <v>720.0</v>
      </c>
      <c r="D381" s="1">
        <v>0.0</v>
      </c>
      <c r="E381" s="1" t="s">
        <v>10314</v>
      </c>
      <c r="F381" s="1" t="s">
        <v>18</v>
      </c>
      <c r="G381" s="1" t="s">
        <v>19</v>
      </c>
      <c r="H381" s="1" t="s">
        <v>10750</v>
      </c>
      <c r="I381" s="1" t="s">
        <v>10751</v>
      </c>
      <c r="J381" s="1" t="s">
        <v>10752</v>
      </c>
      <c r="K381" s="1" t="s">
        <v>10753</v>
      </c>
      <c r="L381" s="1">
        <v>0.0</v>
      </c>
      <c r="M381" s="1">
        <v>0.005233333333333334</v>
      </c>
      <c r="N381" s="1">
        <v>7.531116666666667</v>
      </c>
      <c r="O381" s="1" t="s">
        <v>3396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1" t="s">
        <v>44</v>
      </c>
      <c r="B382" s="1" t="s">
        <v>16</v>
      </c>
      <c r="C382" s="1">
        <v>264.0</v>
      </c>
      <c r="D382" s="1">
        <v>0.0</v>
      </c>
      <c r="E382" s="1" t="s">
        <v>45</v>
      </c>
      <c r="F382" s="1" t="s">
        <v>27</v>
      </c>
      <c r="G382" s="1" t="s">
        <v>19</v>
      </c>
      <c r="H382" s="1" t="s">
        <v>10754</v>
      </c>
      <c r="I382" s="1" t="s">
        <v>10755</v>
      </c>
      <c r="J382" s="1" t="s">
        <v>10755</v>
      </c>
      <c r="K382" s="2"/>
      <c r="L382" s="1">
        <v>-8.0</v>
      </c>
      <c r="M382" s="1"/>
      <c r="N382" s="1">
        <v>6.236033333333333</v>
      </c>
      <c r="O382" s="1" t="s">
        <v>9886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1" t="s">
        <v>15</v>
      </c>
      <c r="B383" s="1" t="s">
        <v>16</v>
      </c>
      <c r="C383" s="3">
        <v>309.0</v>
      </c>
      <c r="D383" s="1">
        <v>0.0</v>
      </c>
      <c r="E383" s="1" t="s">
        <v>10314</v>
      </c>
      <c r="F383" s="1" t="s">
        <v>18</v>
      </c>
      <c r="G383" s="1" t="s">
        <v>19</v>
      </c>
      <c r="H383" s="1" t="s">
        <v>10756</v>
      </c>
      <c r="I383" s="1" t="s">
        <v>10757</v>
      </c>
      <c r="J383" s="1" t="s">
        <v>10758</v>
      </c>
      <c r="K383" s="1" t="s">
        <v>10759</v>
      </c>
      <c r="L383" s="1">
        <v>-1.0</v>
      </c>
      <c r="M383" s="1">
        <v>0.0084</v>
      </c>
      <c r="N383" s="1">
        <v>8.51745</v>
      </c>
      <c r="O383" s="1" t="s">
        <v>3396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1" t="s">
        <v>38</v>
      </c>
      <c r="B384" s="1" t="s">
        <v>16</v>
      </c>
      <c r="C384" s="1">
        <v>60.0</v>
      </c>
      <c r="D384" s="1">
        <v>0.0</v>
      </c>
      <c r="E384" s="2"/>
      <c r="F384" s="1" t="s">
        <v>39</v>
      </c>
      <c r="G384" s="1" t="s">
        <v>35</v>
      </c>
      <c r="H384" s="1" t="s">
        <v>10760</v>
      </c>
      <c r="I384" s="1" t="s">
        <v>10761</v>
      </c>
      <c r="J384" s="1" t="s">
        <v>10761</v>
      </c>
      <c r="K384" s="2"/>
      <c r="L384" s="1">
        <v>-3.0</v>
      </c>
      <c r="M384" s="1"/>
      <c r="N384" s="1">
        <v>1.3621833333333333</v>
      </c>
      <c r="O384" s="1" t="s">
        <v>43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1" t="s">
        <v>44</v>
      </c>
      <c r="B385" s="1" t="s">
        <v>16</v>
      </c>
      <c r="C385" s="3">
        <v>254.0</v>
      </c>
      <c r="D385" s="1">
        <v>0.0</v>
      </c>
      <c r="E385" s="1" t="s">
        <v>45</v>
      </c>
      <c r="F385" s="1" t="s">
        <v>27</v>
      </c>
      <c r="G385" s="1" t="s">
        <v>19</v>
      </c>
      <c r="H385" s="1" t="s">
        <v>10762</v>
      </c>
      <c r="I385" s="1" t="s">
        <v>10763</v>
      </c>
      <c r="J385" s="1" t="s">
        <v>10763</v>
      </c>
      <c r="K385" s="2"/>
      <c r="L385" s="1">
        <v>-13.0</v>
      </c>
      <c r="M385" s="1"/>
      <c r="N385" s="1">
        <v>3.4286</v>
      </c>
      <c r="O385" s="1" t="s">
        <v>9886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1" t="s">
        <v>38</v>
      </c>
      <c r="B386" s="1" t="s">
        <v>16</v>
      </c>
      <c r="C386" s="1">
        <v>334.0</v>
      </c>
      <c r="D386" s="1">
        <v>0.0</v>
      </c>
      <c r="E386" s="2"/>
      <c r="F386" s="1" t="s">
        <v>39</v>
      </c>
      <c r="G386" s="1" t="s">
        <v>35</v>
      </c>
      <c r="H386" s="1" t="s">
        <v>10764</v>
      </c>
      <c r="I386" s="1" t="s">
        <v>10765</v>
      </c>
      <c r="J386" s="1" t="s">
        <v>10765</v>
      </c>
      <c r="K386" s="2"/>
      <c r="L386" s="1">
        <v>-1.0</v>
      </c>
      <c r="M386" s="1"/>
      <c r="N386" s="1">
        <v>3.3278666666666665</v>
      </c>
      <c r="O386" s="1" t="s">
        <v>43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1" t="s">
        <v>55</v>
      </c>
      <c r="B387" s="1" t="s">
        <v>16</v>
      </c>
      <c r="C387" s="1">
        <v>264.0</v>
      </c>
      <c r="D387" s="1">
        <v>0.0</v>
      </c>
      <c r="E387" s="1" t="s">
        <v>10766</v>
      </c>
      <c r="F387" s="1" t="s">
        <v>27</v>
      </c>
      <c r="G387" s="1" t="s">
        <v>19</v>
      </c>
      <c r="H387" s="1" t="s">
        <v>10767</v>
      </c>
      <c r="I387" s="1" t="s">
        <v>10768</v>
      </c>
      <c r="J387" s="1" t="s">
        <v>10768</v>
      </c>
      <c r="K387" s="2"/>
      <c r="L387" s="1">
        <v>-10.0</v>
      </c>
      <c r="M387" s="1"/>
      <c r="N387" s="1">
        <v>4.823966666666666</v>
      </c>
      <c r="O387" s="1" t="s">
        <v>9886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1" t="s">
        <v>15</v>
      </c>
      <c r="B388" s="1" t="s">
        <v>16</v>
      </c>
      <c r="C388" s="1">
        <v>409.0</v>
      </c>
      <c r="D388" s="1">
        <v>0.0</v>
      </c>
      <c r="E388" s="1" t="s">
        <v>10314</v>
      </c>
      <c r="F388" s="1" t="s">
        <v>18</v>
      </c>
      <c r="G388" s="1" t="s">
        <v>35</v>
      </c>
      <c r="H388" s="1" t="s">
        <v>10769</v>
      </c>
      <c r="I388" s="1" t="s">
        <v>10770</v>
      </c>
      <c r="J388" s="1" t="s">
        <v>10771</v>
      </c>
      <c r="K388" s="1" t="s">
        <v>10772</v>
      </c>
      <c r="L388" s="1">
        <v>-23.0</v>
      </c>
      <c r="M388" s="1">
        <v>0.008166666666666666</v>
      </c>
      <c r="N388" s="1">
        <v>4.775066666666667</v>
      </c>
      <c r="O388" s="1" t="s">
        <v>3396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1" t="s">
        <v>25</v>
      </c>
      <c r="B389" s="1" t="s">
        <v>16</v>
      </c>
      <c r="C389" s="3">
        <v>329.0</v>
      </c>
      <c r="D389" s="1">
        <v>0.0</v>
      </c>
      <c r="E389" s="2"/>
      <c r="F389" s="1" t="s">
        <v>27</v>
      </c>
      <c r="G389" s="1" t="s">
        <v>19</v>
      </c>
      <c r="H389" s="1" t="s">
        <v>10773</v>
      </c>
      <c r="I389" s="1" t="s">
        <v>10774</v>
      </c>
      <c r="J389" s="1" t="s">
        <v>10774</v>
      </c>
      <c r="K389" s="2"/>
      <c r="L389" s="1">
        <v>-10.0</v>
      </c>
      <c r="M389" s="1"/>
      <c r="N389" s="1">
        <v>4.9168666666666665</v>
      </c>
      <c r="O389" s="1" t="s">
        <v>9886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1" t="s">
        <v>38</v>
      </c>
      <c r="B390" s="1" t="s">
        <v>16</v>
      </c>
      <c r="C390" s="1">
        <v>498.0</v>
      </c>
      <c r="D390" s="1">
        <v>0.0</v>
      </c>
      <c r="E390" s="2"/>
      <c r="F390" s="1" t="s">
        <v>39</v>
      </c>
      <c r="G390" s="1" t="s">
        <v>35</v>
      </c>
      <c r="H390" s="1" t="s">
        <v>10775</v>
      </c>
      <c r="I390" s="1" t="s">
        <v>10776</v>
      </c>
      <c r="J390" s="1" t="s">
        <v>10776</v>
      </c>
      <c r="K390" s="2"/>
      <c r="L390" s="1">
        <v>0.0</v>
      </c>
      <c r="M390" s="1"/>
      <c r="N390" s="1">
        <v>5.2312</v>
      </c>
      <c r="O390" s="1" t="s">
        <v>43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1" t="s">
        <v>44</v>
      </c>
      <c r="B391" s="1" t="s">
        <v>16</v>
      </c>
      <c r="C391" s="1">
        <v>299.0</v>
      </c>
      <c r="D391" s="1">
        <v>0.0</v>
      </c>
      <c r="E391" s="1" t="s">
        <v>45</v>
      </c>
      <c r="F391" s="1" t="s">
        <v>27</v>
      </c>
      <c r="G391" s="1" t="s">
        <v>19</v>
      </c>
      <c r="H391" s="1" t="s">
        <v>10777</v>
      </c>
      <c r="I391" s="1" t="s">
        <v>10778</v>
      </c>
      <c r="J391" s="1" t="s">
        <v>10778</v>
      </c>
      <c r="K391" s="2"/>
      <c r="L391" s="1">
        <v>-7.0</v>
      </c>
      <c r="M391" s="1"/>
      <c r="N391" s="1">
        <v>7.88435</v>
      </c>
      <c r="O391" s="1" t="s">
        <v>9886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1" t="s">
        <v>44</v>
      </c>
      <c r="B392" s="1" t="s">
        <v>16</v>
      </c>
      <c r="C392" s="1">
        <v>329.0</v>
      </c>
      <c r="D392" s="1">
        <v>0.0</v>
      </c>
      <c r="E392" s="1" t="s">
        <v>45</v>
      </c>
      <c r="F392" s="1" t="s">
        <v>27</v>
      </c>
      <c r="G392" s="1" t="s">
        <v>19</v>
      </c>
      <c r="H392" s="1" t="s">
        <v>10779</v>
      </c>
      <c r="I392" s="1" t="s">
        <v>10780</v>
      </c>
      <c r="J392" s="1" t="s">
        <v>10780</v>
      </c>
      <c r="K392" s="2"/>
      <c r="L392" s="1">
        <v>-6.0</v>
      </c>
      <c r="M392" s="1"/>
      <c r="N392" s="1">
        <v>8.864533333333334</v>
      </c>
      <c r="O392" s="1" t="s">
        <v>9886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1" t="s">
        <v>15</v>
      </c>
      <c r="B393" s="1" t="s">
        <v>16</v>
      </c>
      <c r="C393" s="1">
        <v>597.0</v>
      </c>
      <c r="D393" s="1">
        <v>0.0</v>
      </c>
      <c r="E393" s="1" t="s">
        <v>10314</v>
      </c>
      <c r="F393" s="1" t="s">
        <v>18</v>
      </c>
      <c r="G393" s="1" t="s">
        <v>19</v>
      </c>
      <c r="H393" s="1" t="s">
        <v>10781</v>
      </c>
      <c r="I393" s="1" t="s">
        <v>10782</v>
      </c>
      <c r="J393" s="1" t="s">
        <v>10783</v>
      </c>
      <c r="K393" s="1" t="s">
        <v>10784</v>
      </c>
      <c r="L393" s="1">
        <v>-19.0</v>
      </c>
      <c r="M393" s="1">
        <v>0.0051</v>
      </c>
      <c r="N393" s="1">
        <v>8.969316666666666</v>
      </c>
      <c r="O393" s="1" t="s">
        <v>3396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1" t="s">
        <v>55</v>
      </c>
      <c r="B394" s="1" t="s">
        <v>16</v>
      </c>
      <c r="C394" s="1">
        <v>633.0</v>
      </c>
      <c r="D394" s="1">
        <v>0.0</v>
      </c>
      <c r="E394" s="1" t="s">
        <v>9930</v>
      </c>
      <c r="F394" s="1" t="s">
        <v>27</v>
      </c>
      <c r="G394" s="1" t="s">
        <v>19</v>
      </c>
      <c r="H394" s="1" t="s">
        <v>10785</v>
      </c>
      <c r="I394" s="1" t="s">
        <v>10786</v>
      </c>
      <c r="J394" s="1" t="s">
        <v>10786</v>
      </c>
      <c r="K394" s="2"/>
      <c r="L394" s="1">
        <v>-8.0</v>
      </c>
      <c r="M394" s="1"/>
      <c r="N394" s="1">
        <v>11.045366666666666</v>
      </c>
      <c r="O394" s="1" t="s">
        <v>9886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1" t="s">
        <v>25</v>
      </c>
      <c r="B395" s="1" t="s">
        <v>16</v>
      </c>
      <c r="C395" s="1">
        <v>346.0</v>
      </c>
      <c r="D395" s="1">
        <v>0.0</v>
      </c>
      <c r="E395" s="2"/>
      <c r="F395" s="1" t="s">
        <v>27</v>
      </c>
      <c r="G395" s="1" t="s">
        <v>19</v>
      </c>
      <c r="H395" s="1" t="s">
        <v>10787</v>
      </c>
      <c r="I395" s="1" t="s">
        <v>10788</v>
      </c>
      <c r="J395" s="1" t="s">
        <v>10788</v>
      </c>
      <c r="K395" s="2"/>
      <c r="L395" s="1">
        <v>-5.0</v>
      </c>
      <c r="M395" s="1"/>
      <c r="N395" s="1">
        <v>9.193666666666667</v>
      </c>
      <c r="O395" s="1" t="s">
        <v>9886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1" t="s">
        <v>15</v>
      </c>
      <c r="B396" s="1" t="s">
        <v>16</v>
      </c>
      <c r="C396" s="1">
        <v>378.0</v>
      </c>
      <c r="D396" s="1">
        <v>0.0</v>
      </c>
      <c r="E396" s="1" t="s">
        <v>10314</v>
      </c>
      <c r="F396" s="1" t="s">
        <v>18</v>
      </c>
      <c r="G396" s="1" t="s">
        <v>19</v>
      </c>
      <c r="H396" s="1" t="s">
        <v>10789</v>
      </c>
      <c r="I396" s="1" t="s">
        <v>10790</v>
      </c>
      <c r="J396" s="1" t="s">
        <v>10791</v>
      </c>
      <c r="K396" s="1" t="s">
        <v>10792</v>
      </c>
      <c r="L396" s="1">
        <v>-3.0</v>
      </c>
      <c r="M396" s="1">
        <v>0.0057</v>
      </c>
      <c r="N396" s="1">
        <v>9.990866666666667</v>
      </c>
      <c r="O396" s="1" t="s">
        <v>3396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1" t="s">
        <v>25</v>
      </c>
      <c r="B397" s="1" t="s">
        <v>16</v>
      </c>
      <c r="C397" s="1">
        <v>264.0</v>
      </c>
      <c r="D397" s="1">
        <v>0.0</v>
      </c>
      <c r="E397" s="2"/>
      <c r="F397" s="1" t="s">
        <v>27</v>
      </c>
      <c r="G397" s="1" t="s">
        <v>19</v>
      </c>
      <c r="H397" s="1" t="s">
        <v>10793</v>
      </c>
      <c r="I397" s="1" t="s">
        <v>10794</v>
      </c>
      <c r="J397" s="1" t="s">
        <v>10794</v>
      </c>
      <c r="K397" s="2"/>
      <c r="L397" s="1">
        <v>-9.0</v>
      </c>
      <c r="M397" s="1"/>
      <c r="N397" s="1">
        <v>5.240166666666667</v>
      </c>
      <c r="O397" s="1" t="s">
        <v>9886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1" t="s">
        <v>15</v>
      </c>
      <c r="B398" s="1" t="s">
        <v>16</v>
      </c>
      <c r="C398" s="1">
        <v>428.0</v>
      </c>
      <c r="D398" s="1">
        <v>100.0</v>
      </c>
      <c r="E398" s="2"/>
      <c r="F398" s="1" t="s">
        <v>39</v>
      </c>
      <c r="G398" s="1" t="s">
        <v>19</v>
      </c>
      <c r="H398" s="1" t="s">
        <v>10795</v>
      </c>
      <c r="I398" s="1" t="s">
        <v>10796</v>
      </c>
      <c r="J398" s="1" t="s">
        <v>10796</v>
      </c>
      <c r="K398" s="2"/>
      <c r="L398" s="1">
        <v>-13.0</v>
      </c>
      <c r="M398" s="1"/>
      <c r="N398" s="1">
        <v>5.38275</v>
      </c>
      <c r="O398" s="1" t="s">
        <v>3396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1" t="s">
        <v>15</v>
      </c>
      <c r="B399" s="1" t="s">
        <v>16</v>
      </c>
      <c r="C399" s="1">
        <v>247.0</v>
      </c>
      <c r="D399" s="1">
        <v>62.0</v>
      </c>
      <c r="E399" s="2"/>
      <c r="F399" s="1" t="s">
        <v>39</v>
      </c>
      <c r="G399" s="1" t="s">
        <v>35</v>
      </c>
      <c r="H399" s="1" t="s">
        <v>10797</v>
      </c>
      <c r="I399" s="1" t="s">
        <v>10798</v>
      </c>
      <c r="J399" s="1" t="s">
        <v>10798</v>
      </c>
      <c r="K399" s="2"/>
      <c r="L399" s="1">
        <v>-16.0</v>
      </c>
      <c r="M399" s="1"/>
      <c r="N399" s="1">
        <v>2.314416666666667</v>
      </c>
      <c r="O399" s="1" t="s">
        <v>3396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1" t="s">
        <v>38</v>
      </c>
      <c r="B400" s="1" t="s">
        <v>16</v>
      </c>
      <c r="C400" s="1">
        <v>562.0</v>
      </c>
      <c r="D400" s="1">
        <v>0.0</v>
      </c>
      <c r="E400" s="2"/>
      <c r="F400" s="1" t="s">
        <v>39</v>
      </c>
      <c r="G400" s="1" t="s">
        <v>35</v>
      </c>
      <c r="H400" s="1" t="s">
        <v>10799</v>
      </c>
      <c r="I400" s="1" t="s">
        <v>10800</v>
      </c>
      <c r="J400" s="1" t="s">
        <v>10800</v>
      </c>
      <c r="K400" s="2"/>
      <c r="L400" s="1">
        <v>-9.0</v>
      </c>
      <c r="M400" s="1"/>
      <c r="N400" s="1">
        <v>0.3337333333333333</v>
      </c>
      <c r="O400" s="1" t="s">
        <v>43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1" t="s">
        <v>44</v>
      </c>
      <c r="B401" s="1" t="s">
        <v>16</v>
      </c>
      <c r="C401" s="3">
        <v>294.0</v>
      </c>
      <c r="D401" s="1">
        <v>0.0</v>
      </c>
      <c r="E401" s="1" t="s">
        <v>45</v>
      </c>
      <c r="F401" s="1" t="s">
        <v>27</v>
      </c>
      <c r="G401" s="1" t="s">
        <v>19</v>
      </c>
      <c r="H401" s="1" t="s">
        <v>10801</v>
      </c>
      <c r="I401" s="1" t="s">
        <v>10802</v>
      </c>
      <c r="J401" s="1" t="s">
        <v>10802</v>
      </c>
      <c r="K401" s="2"/>
      <c r="L401" s="1">
        <v>-10.0</v>
      </c>
      <c r="M401" s="1"/>
      <c r="N401" s="1">
        <v>4.75</v>
      </c>
      <c r="O401" s="1" t="s">
        <v>9886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1" t="s">
        <v>38</v>
      </c>
      <c r="B402" s="1" t="s">
        <v>16</v>
      </c>
      <c r="C402" s="1">
        <v>1743.0</v>
      </c>
      <c r="D402" s="1">
        <v>1743.0</v>
      </c>
      <c r="E402" s="2"/>
      <c r="F402" s="1" t="s">
        <v>39</v>
      </c>
      <c r="G402" s="1" t="s">
        <v>35</v>
      </c>
      <c r="H402" s="1" t="s">
        <v>10803</v>
      </c>
      <c r="I402" s="1" t="s">
        <v>10804</v>
      </c>
      <c r="J402" s="1" t="s">
        <v>10804</v>
      </c>
      <c r="K402" s="2"/>
      <c r="L402" s="1">
        <v>-6.0</v>
      </c>
      <c r="M402" s="1"/>
      <c r="N402" s="1">
        <v>3.3769833333333334</v>
      </c>
      <c r="O402" s="1" t="s">
        <v>43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1" t="s">
        <v>55</v>
      </c>
      <c r="B403" s="1" t="s">
        <v>16</v>
      </c>
      <c r="C403" s="1">
        <v>274.0</v>
      </c>
      <c r="D403" s="1">
        <v>0.0</v>
      </c>
      <c r="E403" s="1" t="s">
        <v>10597</v>
      </c>
      <c r="F403" s="1" t="s">
        <v>27</v>
      </c>
      <c r="G403" s="1" t="s">
        <v>19</v>
      </c>
      <c r="H403" s="1" t="s">
        <v>10805</v>
      </c>
      <c r="I403" s="1" t="s">
        <v>10806</v>
      </c>
      <c r="J403" s="1" t="s">
        <v>10806</v>
      </c>
      <c r="K403" s="2"/>
      <c r="L403" s="1">
        <v>-7.0</v>
      </c>
      <c r="M403" s="1"/>
      <c r="N403" s="1">
        <v>7.712066666666667</v>
      </c>
      <c r="O403" s="1" t="s">
        <v>9886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1" t="s">
        <v>44</v>
      </c>
      <c r="B404" s="1" t="s">
        <v>16</v>
      </c>
      <c r="C404" s="1">
        <v>289.0</v>
      </c>
      <c r="D404" s="1">
        <v>0.0</v>
      </c>
      <c r="E404" s="1" t="s">
        <v>45</v>
      </c>
      <c r="F404" s="1" t="s">
        <v>27</v>
      </c>
      <c r="G404" s="1" t="s">
        <v>19</v>
      </c>
      <c r="H404" s="1" t="s">
        <v>10807</v>
      </c>
      <c r="I404" s="1" t="s">
        <v>10808</v>
      </c>
      <c r="J404" s="1" t="s">
        <v>10808</v>
      </c>
      <c r="K404" s="2"/>
      <c r="L404" s="1">
        <v>-12.0</v>
      </c>
      <c r="M404" s="1"/>
      <c r="N404" s="1">
        <v>6.9535833333333334</v>
      </c>
      <c r="O404" s="1" t="s">
        <v>9886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1" t="s">
        <v>25</v>
      </c>
      <c r="B405" s="1" t="s">
        <v>16</v>
      </c>
      <c r="C405" s="3">
        <v>464.0</v>
      </c>
      <c r="D405" s="1">
        <v>0.0</v>
      </c>
      <c r="E405" s="2"/>
      <c r="F405" s="1" t="s">
        <v>27</v>
      </c>
      <c r="G405" s="1" t="s">
        <v>19</v>
      </c>
      <c r="H405" s="1" t="s">
        <v>10809</v>
      </c>
      <c r="I405" s="1" t="s">
        <v>10810</v>
      </c>
      <c r="J405" s="1" t="s">
        <v>10810</v>
      </c>
      <c r="K405" s="2"/>
      <c r="L405" s="1">
        <v>-5.0</v>
      </c>
      <c r="M405" s="1"/>
      <c r="N405" s="1">
        <v>9.4925</v>
      </c>
      <c r="O405" s="1" t="s">
        <v>9886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1" t="s">
        <v>38</v>
      </c>
      <c r="B406" s="1" t="s">
        <v>16</v>
      </c>
      <c r="C406" s="3">
        <v>309.0</v>
      </c>
      <c r="D406" s="1">
        <v>0.0</v>
      </c>
      <c r="E406" s="2"/>
      <c r="F406" s="1" t="s">
        <v>39</v>
      </c>
      <c r="G406" s="1" t="s">
        <v>35</v>
      </c>
      <c r="H406" s="1" t="s">
        <v>10811</v>
      </c>
      <c r="I406" s="1" t="s">
        <v>10812</v>
      </c>
      <c r="J406" s="1" t="s">
        <v>10812</v>
      </c>
      <c r="K406" s="2"/>
      <c r="L406" s="1">
        <v>7.0</v>
      </c>
      <c r="M406" s="1"/>
      <c r="N406" s="1">
        <v>12.9475</v>
      </c>
      <c r="O406" s="1" t="s">
        <v>43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1" t="s">
        <v>25</v>
      </c>
      <c r="B407" s="1" t="s">
        <v>16</v>
      </c>
      <c r="C407" s="1">
        <v>319.0</v>
      </c>
      <c r="D407" s="1">
        <v>0.0</v>
      </c>
      <c r="E407" s="2"/>
      <c r="F407" s="1" t="s">
        <v>27</v>
      </c>
      <c r="G407" s="1" t="s">
        <v>19</v>
      </c>
      <c r="H407" s="1" t="s">
        <v>10813</v>
      </c>
      <c r="I407" s="1" t="s">
        <v>10814</v>
      </c>
      <c r="J407" s="1" t="s">
        <v>10814</v>
      </c>
      <c r="K407" s="2"/>
      <c r="L407" s="1">
        <v>-7.0</v>
      </c>
      <c r="M407" s="1"/>
      <c r="N407" s="1">
        <v>7.327466666666667</v>
      </c>
      <c r="O407" s="1" t="s">
        <v>9886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1" t="s">
        <v>44</v>
      </c>
      <c r="B408" s="1" t="s">
        <v>16</v>
      </c>
      <c r="C408" s="1">
        <v>264.0</v>
      </c>
      <c r="D408" s="1">
        <v>0.0</v>
      </c>
      <c r="E408" s="1" t="s">
        <v>45</v>
      </c>
      <c r="F408" s="1" t="s">
        <v>27</v>
      </c>
      <c r="G408" s="1" t="s">
        <v>19</v>
      </c>
      <c r="H408" s="1" t="s">
        <v>10815</v>
      </c>
      <c r="I408" s="1" t="s">
        <v>10816</v>
      </c>
      <c r="J408" s="1" t="s">
        <v>10816</v>
      </c>
      <c r="K408" s="2"/>
      <c r="L408" s="1">
        <v>-5.0</v>
      </c>
      <c r="M408" s="1"/>
      <c r="N408" s="1">
        <v>9.574016666666667</v>
      </c>
      <c r="O408" s="1" t="s">
        <v>9886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1" t="s">
        <v>25</v>
      </c>
      <c r="B409" s="1" t="s">
        <v>16</v>
      </c>
      <c r="C409" s="1">
        <v>324.0</v>
      </c>
      <c r="D409" s="1">
        <v>0.0</v>
      </c>
      <c r="E409" s="2"/>
      <c r="F409" s="1" t="s">
        <v>27</v>
      </c>
      <c r="G409" s="1" t="s">
        <v>19</v>
      </c>
      <c r="H409" s="1" t="s">
        <v>10817</v>
      </c>
      <c r="I409" s="1" t="s">
        <v>10818</v>
      </c>
      <c r="J409" s="1" t="s">
        <v>10818</v>
      </c>
      <c r="K409" s="2"/>
      <c r="L409" s="1">
        <v>-8.0</v>
      </c>
      <c r="M409" s="1"/>
      <c r="N409" s="1">
        <v>6.069566666666667</v>
      </c>
      <c r="O409" s="1" t="s">
        <v>9886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1" t="s">
        <v>44</v>
      </c>
      <c r="B410" s="1" t="s">
        <v>16</v>
      </c>
      <c r="C410" s="1">
        <v>484.0</v>
      </c>
      <c r="D410" s="1">
        <v>0.0</v>
      </c>
      <c r="E410" s="1" t="s">
        <v>45</v>
      </c>
      <c r="F410" s="1" t="s">
        <v>27</v>
      </c>
      <c r="G410" s="1" t="s">
        <v>19</v>
      </c>
      <c r="H410" s="1" t="s">
        <v>10819</v>
      </c>
      <c r="I410" s="1" t="s">
        <v>10820</v>
      </c>
      <c r="J410" s="1" t="s">
        <v>10820</v>
      </c>
      <c r="K410" s="2"/>
      <c r="L410" s="1">
        <v>-3.0</v>
      </c>
      <c r="M410" s="1"/>
      <c r="N410" s="1">
        <v>14.033316666666666</v>
      </c>
      <c r="O410" s="1" t="s">
        <v>9886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1" t="s">
        <v>25</v>
      </c>
      <c r="B411" s="1" t="s">
        <v>16</v>
      </c>
      <c r="C411" s="3">
        <v>321.0</v>
      </c>
      <c r="D411" s="1">
        <v>0.0</v>
      </c>
      <c r="E411" s="2"/>
      <c r="F411" s="1" t="s">
        <v>27</v>
      </c>
      <c r="G411" s="1" t="s">
        <v>19</v>
      </c>
      <c r="H411" s="1" t="s">
        <v>10821</v>
      </c>
      <c r="I411" s="1" t="s">
        <v>10822</v>
      </c>
      <c r="J411" s="1" t="s">
        <v>10822</v>
      </c>
      <c r="K411" s="2"/>
      <c r="L411" s="1">
        <v>-5.0</v>
      </c>
      <c r="M411" s="1"/>
      <c r="N411" s="1">
        <v>9.8952</v>
      </c>
      <c r="O411" s="1" t="s">
        <v>9886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1" t="s">
        <v>38</v>
      </c>
      <c r="B412" s="1" t="s">
        <v>16</v>
      </c>
      <c r="C412" s="1">
        <v>249.0</v>
      </c>
      <c r="D412" s="1">
        <v>0.0</v>
      </c>
      <c r="E412" s="2"/>
      <c r="F412" s="1" t="s">
        <v>39</v>
      </c>
      <c r="G412" s="1" t="s">
        <v>35</v>
      </c>
      <c r="H412" s="1" t="s">
        <v>10823</v>
      </c>
      <c r="I412" s="1" t="s">
        <v>10824</v>
      </c>
      <c r="J412" s="1" t="s">
        <v>10824</v>
      </c>
      <c r="K412" s="2"/>
      <c r="L412" s="1">
        <v>0.0</v>
      </c>
      <c r="M412" s="1"/>
      <c r="N412" s="1">
        <v>5.29485</v>
      </c>
      <c r="O412" s="1" t="s">
        <v>43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1" t="s">
        <v>55</v>
      </c>
      <c r="B413" s="1" t="s">
        <v>16</v>
      </c>
      <c r="C413" s="1">
        <v>618.0</v>
      </c>
      <c r="D413" s="1">
        <v>0.0</v>
      </c>
      <c r="E413" s="1" t="s">
        <v>3643</v>
      </c>
      <c r="F413" s="1" t="s">
        <v>27</v>
      </c>
      <c r="G413" s="1" t="s">
        <v>19</v>
      </c>
      <c r="H413" s="1" t="s">
        <v>10825</v>
      </c>
      <c r="I413" s="1" t="s">
        <v>10826</v>
      </c>
      <c r="J413" s="1" t="s">
        <v>10826</v>
      </c>
      <c r="K413" s="2"/>
      <c r="L413" s="1">
        <v>-11.0</v>
      </c>
      <c r="M413" s="1"/>
      <c r="N413" s="1">
        <v>8.697433333333333</v>
      </c>
      <c r="O413" s="1" t="s">
        <v>9886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1" t="s">
        <v>25</v>
      </c>
      <c r="B414" s="1" t="s">
        <v>16</v>
      </c>
      <c r="C414" s="1">
        <v>1459.0</v>
      </c>
      <c r="D414" s="1">
        <v>0.0</v>
      </c>
      <c r="E414" s="2"/>
      <c r="F414" s="1" t="s">
        <v>27</v>
      </c>
      <c r="G414" s="1" t="s">
        <v>19</v>
      </c>
      <c r="H414" s="1" t="s">
        <v>10827</v>
      </c>
      <c r="I414" s="1" t="s">
        <v>10828</v>
      </c>
      <c r="J414" s="1" t="s">
        <v>10828</v>
      </c>
      <c r="K414" s="2"/>
      <c r="L414" s="1">
        <v>-4.0</v>
      </c>
      <c r="M414" s="1"/>
      <c r="N414" s="1">
        <v>15.550416666666667</v>
      </c>
      <c r="O414" s="1" t="s">
        <v>9886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1" t="s">
        <v>44</v>
      </c>
      <c r="B415" s="1" t="s">
        <v>16</v>
      </c>
      <c r="C415" s="1">
        <v>289.0</v>
      </c>
      <c r="D415" s="1">
        <v>0.0</v>
      </c>
      <c r="E415" s="1" t="s">
        <v>45</v>
      </c>
      <c r="F415" s="1" t="s">
        <v>27</v>
      </c>
      <c r="G415" s="1" t="s">
        <v>19</v>
      </c>
      <c r="H415" s="1" t="s">
        <v>10829</v>
      </c>
      <c r="I415" s="1" t="s">
        <v>10830</v>
      </c>
      <c r="J415" s="1" t="s">
        <v>10830</v>
      </c>
      <c r="K415" s="2"/>
      <c r="L415" s="1">
        <v>-13.0</v>
      </c>
      <c r="M415" s="1"/>
      <c r="N415" s="1">
        <v>7.778016666666667</v>
      </c>
      <c r="O415" s="1" t="s">
        <v>9886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1" t="s">
        <v>38</v>
      </c>
      <c r="B416" s="1" t="s">
        <v>16</v>
      </c>
      <c r="C416" s="3">
        <v>249.0</v>
      </c>
      <c r="D416" s="1">
        <v>0.0</v>
      </c>
      <c r="E416" s="2"/>
      <c r="F416" s="1" t="s">
        <v>39</v>
      </c>
      <c r="G416" s="1" t="s">
        <v>35</v>
      </c>
      <c r="H416" s="1" t="s">
        <v>10831</v>
      </c>
      <c r="I416" s="1" t="s">
        <v>10832</v>
      </c>
      <c r="J416" s="1" t="s">
        <v>10832</v>
      </c>
      <c r="K416" s="2"/>
      <c r="L416" s="1">
        <v>-4.0</v>
      </c>
      <c r="M416" s="1"/>
      <c r="N416" s="1">
        <v>0.1957</v>
      </c>
      <c r="O416" s="1" t="s">
        <v>43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1" t="s">
        <v>38</v>
      </c>
      <c r="B417" s="1" t="s">
        <v>867</v>
      </c>
      <c r="C417" s="1">
        <v>249.0</v>
      </c>
      <c r="D417" s="1">
        <v>0.0</v>
      </c>
      <c r="E417" s="2"/>
      <c r="F417" s="1" t="s">
        <v>39</v>
      </c>
      <c r="G417" s="1" t="s">
        <v>35</v>
      </c>
      <c r="H417" s="1" t="s">
        <v>10833</v>
      </c>
      <c r="I417" s="1" t="s">
        <v>10834</v>
      </c>
      <c r="J417" s="1" t="s">
        <v>10834</v>
      </c>
      <c r="K417" s="2"/>
      <c r="L417" s="1">
        <v>-4.0</v>
      </c>
      <c r="M417" s="1"/>
      <c r="N417" s="1">
        <v>0.9004166666666666</v>
      </c>
      <c r="O417" s="1" t="s">
        <v>43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1" t="s">
        <v>44</v>
      </c>
      <c r="B418" s="1" t="s">
        <v>16</v>
      </c>
      <c r="C418" s="1">
        <v>593.0</v>
      </c>
      <c r="D418" s="1">
        <v>0.0</v>
      </c>
      <c r="E418" s="1" t="s">
        <v>45</v>
      </c>
      <c r="F418" s="1" t="s">
        <v>27</v>
      </c>
      <c r="G418" s="1" t="s">
        <v>19</v>
      </c>
      <c r="H418" s="1" t="s">
        <v>10835</v>
      </c>
      <c r="I418" s="1" t="s">
        <v>10836</v>
      </c>
      <c r="J418" s="1" t="s">
        <v>10836</v>
      </c>
      <c r="K418" s="2"/>
      <c r="L418" s="1">
        <v>-14.0</v>
      </c>
      <c r="M418" s="1"/>
      <c r="N418" s="1">
        <v>5.3646</v>
      </c>
      <c r="O418" s="1" t="s">
        <v>9886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1" t="s">
        <v>44</v>
      </c>
      <c r="B419" s="1" t="s">
        <v>16</v>
      </c>
      <c r="C419" s="1">
        <v>264.0</v>
      </c>
      <c r="D419" s="1">
        <v>0.0</v>
      </c>
      <c r="E419" s="1" t="s">
        <v>45</v>
      </c>
      <c r="F419" s="1" t="s">
        <v>27</v>
      </c>
      <c r="G419" s="1" t="s">
        <v>19</v>
      </c>
      <c r="H419" s="1" t="s">
        <v>10837</v>
      </c>
      <c r="I419" s="1" t="s">
        <v>10838</v>
      </c>
      <c r="J419" s="1" t="s">
        <v>10838</v>
      </c>
      <c r="K419" s="2"/>
      <c r="L419" s="1">
        <v>-5.0</v>
      </c>
      <c r="M419" s="1"/>
      <c r="N419" s="1">
        <v>9.877583333333334</v>
      </c>
      <c r="O419" s="1" t="s">
        <v>9886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1" t="s">
        <v>55</v>
      </c>
      <c r="B420" s="1" t="s">
        <v>16</v>
      </c>
      <c r="C420" s="1">
        <v>329.0</v>
      </c>
      <c r="D420" s="1">
        <v>0.0</v>
      </c>
      <c r="E420" s="1" t="s">
        <v>10839</v>
      </c>
      <c r="F420" s="1" t="s">
        <v>27</v>
      </c>
      <c r="G420" s="1" t="s">
        <v>19</v>
      </c>
      <c r="H420" s="1" t="s">
        <v>10840</v>
      </c>
      <c r="I420" s="1" t="s">
        <v>10841</v>
      </c>
      <c r="J420" s="1" t="s">
        <v>10841</v>
      </c>
      <c r="K420" s="2"/>
      <c r="L420" s="1">
        <v>-7.0</v>
      </c>
      <c r="M420" s="1"/>
      <c r="N420" s="1">
        <v>7.98265</v>
      </c>
      <c r="O420" s="1" t="s">
        <v>9886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1" t="s">
        <v>25</v>
      </c>
      <c r="B421" s="1" t="s">
        <v>16</v>
      </c>
      <c r="C421" s="1">
        <v>469.0</v>
      </c>
      <c r="D421" s="1">
        <v>0.0</v>
      </c>
      <c r="E421" s="2"/>
      <c r="F421" s="1" t="s">
        <v>27</v>
      </c>
      <c r="G421" s="1" t="s">
        <v>19</v>
      </c>
      <c r="H421" s="1" t="s">
        <v>10842</v>
      </c>
      <c r="I421" s="1" t="s">
        <v>10843</v>
      </c>
      <c r="J421" s="1" t="s">
        <v>10843</v>
      </c>
      <c r="K421" s="2"/>
      <c r="L421" s="1">
        <v>-2.0</v>
      </c>
      <c r="M421" s="1"/>
      <c r="N421" s="1">
        <v>12.22775</v>
      </c>
      <c r="O421" s="1" t="s">
        <v>9886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1" t="s">
        <v>44</v>
      </c>
      <c r="B422" s="1" t="s">
        <v>16</v>
      </c>
      <c r="C422" s="1">
        <v>1275.0</v>
      </c>
      <c r="D422" s="1">
        <v>0.0</v>
      </c>
      <c r="E422" s="1" t="s">
        <v>45</v>
      </c>
      <c r="F422" s="1" t="s">
        <v>27</v>
      </c>
      <c r="G422" s="1" t="s">
        <v>19</v>
      </c>
      <c r="H422" s="1" t="s">
        <v>10844</v>
      </c>
      <c r="I422" s="1" t="s">
        <v>10845</v>
      </c>
      <c r="J422" s="1" t="s">
        <v>10845</v>
      </c>
      <c r="K422" s="2"/>
      <c r="L422" s="1">
        <v>-6.0</v>
      </c>
      <c r="M422" s="1"/>
      <c r="N422" s="1">
        <v>13.064783333333333</v>
      </c>
      <c r="O422" s="1" t="s">
        <v>9886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1" t="s">
        <v>44</v>
      </c>
      <c r="B423" s="1" t="s">
        <v>16</v>
      </c>
      <c r="C423" s="1">
        <v>329.0</v>
      </c>
      <c r="D423" s="1">
        <v>0.0</v>
      </c>
      <c r="E423" s="1" t="s">
        <v>45</v>
      </c>
      <c r="F423" s="1" t="s">
        <v>27</v>
      </c>
      <c r="G423" s="1" t="s">
        <v>19</v>
      </c>
      <c r="H423" s="1" t="s">
        <v>10846</v>
      </c>
      <c r="I423" s="1" t="s">
        <v>10847</v>
      </c>
      <c r="J423" s="1" t="s">
        <v>10847</v>
      </c>
      <c r="K423" s="2"/>
      <c r="L423" s="1">
        <v>-8.0</v>
      </c>
      <c r="M423" s="1"/>
      <c r="N423" s="1">
        <v>6.700433333333334</v>
      </c>
      <c r="O423" s="1" t="s">
        <v>9886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1" t="s">
        <v>25</v>
      </c>
      <c r="B424" s="1" t="s">
        <v>16</v>
      </c>
      <c r="C424" s="1">
        <v>329.0</v>
      </c>
      <c r="D424" s="1">
        <v>0.0</v>
      </c>
      <c r="E424" s="2"/>
      <c r="F424" s="1" t="s">
        <v>27</v>
      </c>
      <c r="G424" s="1" t="s">
        <v>19</v>
      </c>
      <c r="H424" s="1" t="s">
        <v>10848</v>
      </c>
      <c r="I424" s="1" t="s">
        <v>10849</v>
      </c>
      <c r="J424" s="1" t="s">
        <v>10849</v>
      </c>
      <c r="K424" s="2"/>
      <c r="L424" s="1">
        <v>-6.0</v>
      </c>
      <c r="M424" s="1"/>
      <c r="N424" s="1">
        <v>8.103633333333333</v>
      </c>
      <c r="O424" s="1" t="s">
        <v>9886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1" t="s">
        <v>25</v>
      </c>
      <c r="B425" s="1" t="s">
        <v>16</v>
      </c>
      <c r="C425" s="1">
        <v>429.0</v>
      </c>
      <c r="D425" s="1">
        <v>0.0</v>
      </c>
      <c r="E425" s="2"/>
      <c r="F425" s="1" t="s">
        <v>27</v>
      </c>
      <c r="G425" s="1" t="s">
        <v>19</v>
      </c>
      <c r="H425" s="1" t="s">
        <v>10850</v>
      </c>
      <c r="I425" s="1" t="s">
        <v>10851</v>
      </c>
      <c r="J425" s="1" t="s">
        <v>10851</v>
      </c>
      <c r="K425" s="2"/>
      <c r="L425" s="1">
        <v>-4.0</v>
      </c>
      <c r="M425" s="1"/>
      <c r="N425" s="1">
        <v>10.42475</v>
      </c>
      <c r="O425" s="1" t="s">
        <v>9886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1" t="s">
        <v>55</v>
      </c>
      <c r="B426" s="1" t="s">
        <v>16</v>
      </c>
      <c r="C426" s="3">
        <v>429.0</v>
      </c>
      <c r="D426" s="1">
        <v>0.0</v>
      </c>
      <c r="E426" s="1" t="s">
        <v>1435</v>
      </c>
      <c r="F426" s="1" t="s">
        <v>27</v>
      </c>
      <c r="G426" s="1" t="s">
        <v>19</v>
      </c>
      <c r="H426" s="1" t="s">
        <v>10852</v>
      </c>
      <c r="I426" s="1" t="s">
        <v>10853</v>
      </c>
      <c r="J426" s="1" t="s">
        <v>10853</v>
      </c>
      <c r="K426" s="2"/>
      <c r="L426" s="1">
        <v>-3.0</v>
      </c>
      <c r="M426" s="1"/>
      <c r="N426" s="1">
        <v>11.880183333333333</v>
      </c>
      <c r="O426" s="1" t="s">
        <v>9886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1" t="s">
        <v>25</v>
      </c>
      <c r="B427" s="1" t="s">
        <v>16</v>
      </c>
      <c r="C427" s="1">
        <v>366.0</v>
      </c>
      <c r="D427" s="1">
        <v>0.0</v>
      </c>
      <c r="E427" s="2"/>
      <c r="F427" s="1" t="s">
        <v>27</v>
      </c>
      <c r="G427" s="1" t="s">
        <v>19</v>
      </c>
      <c r="H427" s="1" t="s">
        <v>10854</v>
      </c>
      <c r="I427" s="1" t="s">
        <v>10855</v>
      </c>
      <c r="J427" s="1" t="s">
        <v>10855</v>
      </c>
      <c r="K427" s="2"/>
      <c r="L427" s="1">
        <v>-6.0</v>
      </c>
      <c r="M427" s="1"/>
      <c r="N427" s="1">
        <v>8.27045</v>
      </c>
      <c r="O427" s="1" t="s">
        <v>9886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1" t="s">
        <v>44</v>
      </c>
      <c r="B428" s="1" t="s">
        <v>16</v>
      </c>
      <c r="C428" s="3">
        <v>321.0</v>
      </c>
      <c r="D428" s="1">
        <v>0.0</v>
      </c>
      <c r="E428" s="1" t="s">
        <v>45</v>
      </c>
      <c r="F428" s="1" t="s">
        <v>27</v>
      </c>
      <c r="G428" s="1" t="s">
        <v>19</v>
      </c>
      <c r="H428" s="1" t="s">
        <v>10856</v>
      </c>
      <c r="I428" s="1" t="s">
        <v>10857</v>
      </c>
      <c r="J428" s="1" t="s">
        <v>10857</v>
      </c>
      <c r="K428" s="2"/>
      <c r="L428" s="1">
        <v>-8.0</v>
      </c>
      <c r="M428" s="1"/>
      <c r="N428" s="1">
        <v>6.2502</v>
      </c>
      <c r="O428" s="1" t="s">
        <v>9886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1" t="s">
        <v>44</v>
      </c>
      <c r="B429" s="1" t="s">
        <v>16</v>
      </c>
      <c r="C429" s="1">
        <v>528.0</v>
      </c>
      <c r="D429" s="1">
        <v>0.0</v>
      </c>
      <c r="E429" s="1" t="s">
        <v>45</v>
      </c>
      <c r="F429" s="1" t="s">
        <v>27</v>
      </c>
      <c r="G429" s="1" t="s">
        <v>19</v>
      </c>
      <c r="H429" s="1" t="s">
        <v>10858</v>
      </c>
      <c r="I429" s="1" t="s">
        <v>10859</v>
      </c>
      <c r="J429" s="1" t="s">
        <v>10859</v>
      </c>
      <c r="K429" s="2"/>
      <c r="L429" s="1">
        <v>-9.0</v>
      </c>
      <c r="M429" s="1"/>
      <c r="N429" s="1">
        <v>10.712983333333334</v>
      </c>
      <c r="O429" s="1" t="s">
        <v>9886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1" t="s">
        <v>15</v>
      </c>
      <c r="B430" s="1" t="s">
        <v>16</v>
      </c>
      <c r="C430" s="1">
        <v>179.0</v>
      </c>
      <c r="D430" s="1">
        <v>0.0</v>
      </c>
      <c r="E430" s="2"/>
      <c r="F430" s="1" t="s">
        <v>39</v>
      </c>
      <c r="G430" s="1" t="s">
        <v>19</v>
      </c>
      <c r="H430" s="1" t="s">
        <v>10860</v>
      </c>
      <c r="I430" s="1" t="s">
        <v>10861</v>
      </c>
      <c r="J430" s="1" t="s">
        <v>10861</v>
      </c>
      <c r="K430" s="2"/>
      <c r="L430" s="1">
        <v>-11.0</v>
      </c>
      <c r="M430" s="1"/>
      <c r="N430" s="1">
        <v>8.12345</v>
      </c>
      <c r="O430" s="1" t="s">
        <v>3396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1" t="s">
        <v>55</v>
      </c>
      <c r="B431" s="1" t="s">
        <v>16</v>
      </c>
      <c r="C431" s="1">
        <v>488.0</v>
      </c>
      <c r="D431" s="1">
        <v>0.0</v>
      </c>
      <c r="E431" s="1" t="s">
        <v>10862</v>
      </c>
      <c r="F431" s="1" t="s">
        <v>27</v>
      </c>
      <c r="G431" s="1" t="s">
        <v>19</v>
      </c>
      <c r="H431" s="1" t="s">
        <v>10863</v>
      </c>
      <c r="I431" s="1" t="s">
        <v>10864</v>
      </c>
      <c r="J431" s="1" t="s">
        <v>10864</v>
      </c>
      <c r="K431" s="2"/>
      <c r="L431" s="1">
        <v>-7.0</v>
      </c>
      <c r="M431" s="1"/>
      <c r="N431" s="1">
        <v>7.999316666666667</v>
      </c>
      <c r="O431" s="1" t="s">
        <v>9886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1" t="s">
        <v>55</v>
      </c>
      <c r="B432" s="1" t="s">
        <v>16</v>
      </c>
      <c r="C432" s="1">
        <v>264.0</v>
      </c>
      <c r="D432" s="1">
        <v>0.0</v>
      </c>
      <c r="E432" s="1" t="s">
        <v>10865</v>
      </c>
      <c r="F432" s="1" t="s">
        <v>27</v>
      </c>
      <c r="G432" s="1" t="s">
        <v>19</v>
      </c>
      <c r="H432" s="1" t="s">
        <v>10866</v>
      </c>
      <c r="I432" s="1" t="s">
        <v>10867</v>
      </c>
      <c r="J432" s="1" t="s">
        <v>10867</v>
      </c>
      <c r="K432" s="2"/>
      <c r="L432" s="1">
        <v>-7.0</v>
      </c>
      <c r="M432" s="1"/>
      <c r="N432" s="1">
        <v>7.4214166666666666</v>
      </c>
      <c r="O432" s="1" t="s">
        <v>9886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1" t="s">
        <v>38</v>
      </c>
      <c r="B433" s="1" t="s">
        <v>16</v>
      </c>
      <c r="C433" s="1">
        <v>249.0</v>
      </c>
      <c r="D433" s="1">
        <v>0.0</v>
      </c>
      <c r="E433" s="2"/>
      <c r="F433" s="1" t="s">
        <v>39</v>
      </c>
      <c r="G433" s="1" t="s">
        <v>35</v>
      </c>
      <c r="H433" s="1" t="s">
        <v>10868</v>
      </c>
      <c r="I433" s="1" t="s">
        <v>10869</v>
      </c>
      <c r="J433" s="1" t="s">
        <v>10869</v>
      </c>
      <c r="K433" s="2"/>
      <c r="L433" s="1">
        <v>1.0</v>
      </c>
      <c r="M433" s="1"/>
      <c r="N433" s="1">
        <v>6.82315</v>
      </c>
      <c r="O433" s="1" t="s">
        <v>43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1" t="s">
        <v>44</v>
      </c>
      <c r="B434" s="1" t="s">
        <v>16</v>
      </c>
      <c r="C434" s="3">
        <v>461.0</v>
      </c>
      <c r="D434" s="1">
        <v>0.0</v>
      </c>
      <c r="E434" s="1" t="s">
        <v>45</v>
      </c>
      <c r="F434" s="1" t="s">
        <v>27</v>
      </c>
      <c r="G434" s="1" t="s">
        <v>19</v>
      </c>
      <c r="H434" s="1" t="s">
        <v>10870</v>
      </c>
      <c r="I434" s="1" t="s">
        <v>10871</v>
      </c>
      <c r="J434" s="1" t="s">
        <v>10871</v>
      </c>
      <c r="K434" s="2"/>
      <c r="L434" s="1">
        <v>-2.0</v>
      </c>
      <c r="M434" s="1"/>
      <c r="N434" s="1">
        <v>12.0582</v>
      </c>
      <c r="O434" s="1" t="s">
        <v>9886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1" t="s">
        <v>44</v>
      </c>
      <c r="B435" s="1" t="s">
        <v>16</v>
      </c>
      <c r="C435" s="1">
        <v>677.0</v>
      </c>
      <c r="D435" s="1">
        <v>0.0</v>
      </c>
      <c r="E435" s="1" t="s">
        <v>45</v>
      </c>
      <c r="F435" s="1" t="s">
        <v>27</v>
      </c>
      <c r="G435" s="1" t="s">
        <v>19</v>
      </c>
      <c r="H435" s="1" t="s">
        <v>10872</v>
      </c>
      <c r="I435" s="1" t="s">
        <v>10873</v>
      </c>
      <c r="J435" s="1" t="s">
        <v>10873</v>
      </c>
      <c r="K435" s="2"/>
      <c r="L435" s="1">
        <v>-3.0</v>
      </c>
      <c r="M435" s="1"/>
      <c r="N435" s="1">
        <v>16.57995</v>
      </c>
      <c r="O435" s="1" t="s">
        <v>9886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1" t="s">
        <v>55</v>
      </c>
      <c r="B436" s="1" t="s">
        <v>16</v>
      </c>
      <c r="C436" s="1">
        <v>743.0</v>
      </c>
      <c r="D436" s="1">
        <v>0.0</v>
      </c>
      <c r="E436" s="1" t="s">
        <v>10874</v>
      </c>
      <c r="F436" s="1" t="s">
        <v>27</v>
      </c>
      <c r="G436" s="1" t="s">
        <v>19</v>
      </c>
      <c r="H436" s="1" t="s">
        <v>10875</v>
      </c>
      <c r="I436" s="1" t="s">
        <v>10876</v>
      </c>
      <c r="J436" s="1" t="s">
        <v>10876</v>
      </c>
      <c r="K436" s="2"/>
      <c r="L436" s="1">
        <v>-5.0</v>
      </c>
      <c r="M436" s="1"/>
      <c r="N436" s="1">
        <v>14.427716666666667</v>
      </c>
      <c r="O436" s="1" t="s">
        <v>9886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1" t="s">
        <v>15</v>
      </c>
      <c r="B437" s="1" t="s">
        <v>16</v>
      </c>
      <c r="C437" s="1">
        <v>474.0</v>
      </c>
      <c r="D437" s="1">
        <v>0.0</v>
      </c>
      <c r="E437" s="1" t="s">
        <v>10314</v>
      </c>
      <c r="F437" s="1" t="s">
        <v>18</v>
      </c>
      <c r="G437" s="1" t="s">
        <v>19</v>
      </c>
      <c r="H437" s="1" t="s">
        <v>10877</v>
      </c>
      <c r="I437" s="1" t="s">
        <v>10878</v>
      </c>
      <c r="J437" s="1" t="s">
        <v>10879</v>
      </c>
      <c r="K437" s="1" t="s">
        <v>10880</v>
      </c>
      <c r="L437" s="1">
        <v>-2.0</v>
      </c>
      <c r="M437" s="1">
        <v>0.007</v>
      </c>
      <c r="N437" s="1">
        <v>12.7694</v>
      </c>
      <c r="O437" s="1" t="s">
        <v>3396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1" t="s">
        <v>55</v>
      </c>
      <c r="B438" s="1" t="s">
        <v>16</v>
      </c>
      <c r="C438" s="1">
        <v>592.0</v>
      </c>
      <c r="D438" s="1">
        <v>0.0</v>
      </c>
      <c r="E438" s="1" t="s">
        <v>10881</v>
      </c>
      <c r="F438" s="1" t="s">
        <v>27</v>
      </c>
      <c r="G438" s="1" t="s">
        <v>19</v>
      </c>
      <c r="H438" s="1" t="s">
        <v>10882</v>
      </c>
      <c r="I438" s="1" t="s">
        <v>10883</v>
      </c>
      <c r="J438" s="1" t="s">
        <v>10883</v>
      </c>
      <c r="K438" s="2"/>
      <c r="L438" s="1">
        <v>-9.0</v>
      </c>
      <c r="M438" s="1"/>
      <c r="N438" s="1">
        <v>10.9067</v>
      </c>
      <c r="O438" s="1" t="s">
        <v>9886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1" t="s">
        <v>25</v>
      </c>
      <c r="B439" s="1" t="s">
        <v>16</v>
      </c>
      <c r="C439" s="1">
        <v>583.0</v>
      </c>
      <c r="D439" s="1">
        <v>0.0</v>
      </c>
      <c r="E439" s="2"/>
      <c r="F439" s="1" t="s">
        <v>27</v>
      </c>
      <c r="G439" s="1" t="s">
        <v>19</v>
      </c>
      <c r="H439" s="1" t="s">
        <v>10884</v>
      </c>
      <c r="I439" s="1" t="s">
        <v>10885</v>
      </c>
      <c r="J439" s="1" t="s">
        <v>10885</v>
      </c>
      <c r="K439" s="2"/>
      <c r="L439" s="1">
        <v>-8.0</v>
      </c>
      <c r="M439" s="1"/>
      <c r="N439" s="1">
        <v>11.239516666666667</v>
      </c>
      <c r="O439" s="1" t="s">
        <v>9886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1" t="s">
        <v>44</v>
      </c>
      <c r="B440" s="1" t="s">
        <v>16</v>
      </c>
      <c r="C440" s="1">
        <v>294.0</v>
      </c>
      <c r="D440" s="1">
        <v>0.0</v>
      </c>
      <c r="E440" s="1" t="s">
        <v>45</v>
      </c>
      <c r="F440" s="1" t="s">
        <v>27</v>
      </c>
      <c r="G440" s="1" t="s">
        <v>19</v>
      </c>
      <c r="H440" s="1" t="s">
        <v>10886</v>
      </c>
      <c r="I440" s="1" t="s">
        <v>10887</v>
      </c>
      <c r="J440" s="1" t="s">
        <v>10887</v>
      </c>
      <c r="K440" s="2"/>
      <c r="L440" s="1">
        <v>-9.0</v>
      </c>
      <c r="M440" s="1"/>
      <c r="N440" s="1">
        <v>5.6116</v>
      </c>
      <c r="O440" s="1" t="s">
        <v>9886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1" t="s">
        <v>44</v>
      </c>
      <c r="B441" s="1" t="s">
        <v>16</v>
      </c>
      <c r="C441" s="1">
        <v>289.0</v>
      </c>
      <c r="D441" s="1">
        <v>0.0</v>
      </c>
      <c r="E441" s="1" t="s">
        <v>45</v>
      </c>
      <c r="F441" s="1" t="s">
        <v>27</v>
      </c>
      <c r="G441" s="1" t="s">
        <v>19</v>
      </c>
      <c r="H441" s="1" t="s">
        <v>10888</v>
      </c>
      <c r="I441" s="1" t="s">
        <v>10889</v>
      </c>
      <c r="J441" s="1" t="s">
        <v>10889</v>
      </c>
      <c r="K441" s="2"/>
      <c r="L441" s="1">
        <v>-10.0</v>
      </c>
      <c r="M441" s="1"/>
      <c r="N441" s="1">
        <v>4.3787666666666665</v>
      </c>
      <c r="O441" s="1" t="s">
        <v>9886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1" t="s">
        <v>55</v>
      </c>
      <c r="B442" s="1" t="s">
        <v>16</v>
      </c>
      <c r="C442" s="1">
        <v>589.0</v>
      </c>
      <c r="D442" s="1">
        <v>0.0</v>
      </c>
      <c r="E442" s="1" t="s">
        <v>10735</v>
      </c>
      <c r="F442" s="1" t="s">
        <v>27</v>
      </c>
      <c r="G442" s="1" t="s">
        <v>19</v>
      </c>
      <c r="H442" s="1" t="s">
        <v>10890</v>
      </c>
      <c r="I442" s="1" t="s">
        <v>10891</v>
      </c>
      <c r="J442" s="1" t="s">
        <v>10891</v>
      </c>
      <c r="K442" s="2"/>
      <c r="L442" s="1">
        <v>-13.0</v>
      </c>
      <c r="M442" s="1"/>
      <c r="N442" s="1">
        <v>6.7667</v>
      </c>
      <c r="O442" s="1" t="s">
        <v>9886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1" t="s">
        <v>15</v>
      </c>
      <c r="B443" s="1" t="s">
        <v>16</v>
      </c>
      <c r="C443" s="1">
        <v>295.0</v>
      </c>
      <c r="D443" s="1">
        <v>14.0</v>
      </c>
      <c r="E443" s="1" t="s">
        <v>10314</v>
      </c>
      <c r="F443" s="1" t="s">
        <v>18</v>
      </c>
      <c r="G443" s="1" t="s">
        <v>19</v>
      </c>
      <c r="H443" s="1" t="s">
        <v>10892</v>
      </c>
      <c r="I443" s="1" t="s">
        <v>10893</v>
      </c>
      <c r="J443" s="1" t="s">
        <v>10894</v>
      </c>
      <c r="K443" s="1" t="s">
        <v>10895</v>
      </c>
      <c r="L443" s="1">
        <v>-6.0</v>
      </c>
      <c r="M443" s="1">
        <v>0.0037333333333333333</v>
      </c>
      <c r="N443" s="1">
        <v>8.015916666666667</v>
      </c>
      <c r="O443" s="1" t="s">
        <v>3396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1" t="s">
        <v>38</v>
      </c>
      <c r="B444" s="1" t="s">
        <v>16</v>
      </c>
      <c r="C444" s="1">
        <v>374.0</v>
      </c>
      <c r="D444" s="1">
        <v>0.0</v>
      </c>
      <c r="E444" s="2"/>
      <c r="F444" s="1" t="s">
        <v>39</v>
      </c>
      <c r="G444" s="1" t="s">
        <v>35</v>
      </c>
      <c r="H444" s="1" t="s">
        <v>10896</v>
      </c>
      <c r="I444" s="1" t="s">
        <v>10897</v>
      </c>
      <c r="J444" s="1" t="s">
        <v>10897</v>
      </c>
      <c r="K444" s="2"/>
      <c r="L444" s="1">
        <v>2.0</v>
      </c>
      <c r="M444" s="1"/>
      <c r="N444" s="1">
        <v>7.179483333333334</v>
      </c>
      <c r="O444" s="1" t="s">
        <v>43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1" t="s">
        <v>55</v>
      </c>
      <c r="B445" s="1" t="s">
        <v>16</v>
      </c>
      <c r="C445" s="1">
        <v>518.0</v>
      </c>
      <c r="D445" s="1">
        <v>0.0</v>
      </c>
      <c r="E445" s="1" t="s">
        <v>10898</v>
      </c>
      <c r="F445" s="1" t="s">
        <v>27</v>
      </c>
      <c r="G445" s="1" t="s">
        <v>19</v>
      </c>
      <c r="H445" s="1" t="s">
        <v>10899</v>
      </c>
      <c r="I445" s="1" t="s">
        <v>10900</v>
      </c>
      <c r="J445" s="1" t="s">
        <v>10900</v>
      </c>
      <c r="K445" s="2"/>
      <c r="L445" s="1">
        <v>-15.0</v>
      </c>
      <c r="M445" s="1"/>
      <c r="N445" s="1">
        <v>4.451666666666667</v>
      </c>
      <c r="O445" s="1" t="s">
        <v>9886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" t="s">
        <v>55</v>
      </c>
      <c r="B446" s="1" t="s">
        <v>16</v>
      </c>
      <c r="C446" s="1">
        <v>356.0</v>
      </c>
      <c r="D446" s="1">
        <v>0.0</v>
      </c>
      <c r="E446" s="1" t="s">
        <v>1950</v>
      </c>
      <c r="F446" s="1" t="s">
        <v>27</v>
      </c>
      <c r="G446" s="1" t="s">
        <v>19</v>
      </c>
      <c r="H446" s="1" t="s">
        <v>10901</v>
      </c>
      <c r="I446" s="1" t="s">
        <v>10902</v>
      </c>
      <c r="J446" s="1" t="s">
        <v>10902</v>
      </c>
      <c r="K446" s="2"/>
      <c r="L446" s="1">
        <v>-5.0</v>
      </c>
      <c r="M446" s="1"/>
      <c r="N446" s="1">
        <v>9.617583333333334</v>
      </c>
      <c r="O446" s="1" t="s">
        <v>9886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1" t="s">
        <v>44</v>
      </c>
      <c r="B447" s="1" t="s">
        <v>16</v>
      </c>
      <c r="C447" s="1">
        <v>528.0</v>
      </c>
      <c r="D447" s="1">
        <v>0.0</v>
      </c>
      <c r="E447" s="1" t="s">
        <v>45</v>
      </c>
      <c r="F447" s="1" t="s">
        <v>27</v>
      </c>
      <c r="G447" s="1" t="s">
        <v>19</v>
      </c>
      <c r="H447" s="1" t="s">
        <v>10903</v>
      </c>
      <c r="I447" s="1" t="s">
        <v>10904</v>
      </c>
      <c r="J447" s="1" t="s">
        <v>10904</v>
      </c>
      <c r="K447" s="2"/>
      <c r="L447" s="1">
        <v>-11.0</v>
      </c>
      <c r="M447" s="1"/>
      <c r="N447" s="1">
        <v>8.722466666666667</v>
      </c>
      <c r="O447" s="1" t="s">
        <v>9886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1" t="s">
        <v>44</v>
      </c>
      <c r="B448" s="1" t="s">
        <v>16</v>
      </c>
      <c r="C448" s="1">
        <v>319.0</v>
      </c>
      <c r="D448" s="1">
        <v>0.0</v>
      </c>
      <c r="E448" s="1" t="s">
        <v>45</v>
      </c>
      <c r="F448" s="1" t="s">
        <v>27</v>
      </c>
      <c r="G448" s="1" t="s">
        <v>19</v>
      </c>
      <c r="H448" s="1" t="s">
        <v>10905</v>
      </c>
      <c r="I448" s="1" t="s">
        <v>10906</v>
      </c>
      <c r="J448" s="1" t="s">
        <v>10906</v>
      </c>
      <c r="K448" s="2"/>
      <c r="L448" s="1">
        <v>-10.0</v>
      </c>
      <c r="M448" s="1"/>
      <c r="N448" s="1">
        <v>6.779933333333333</v>
      </c>
      <c r="O448" s="1" t="s">
        <v>9886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1" t="s">
        <v>44</v>
      </c>
      <c r="B449" s="1" t="s">
        <v>16</v>
      </c>
      <c r="C449" s="1">
        <v>264.0</v>
      </c>
      <c r="D449" s="1">
        <v>0.0</v>
      </c>
      <c r="E449" s="1" t="s">
        <v>45</v>
      </c>
      <c r="F449" s="1" t="s">
        <v>27</v>
      </c>
      <c r="G449" s="1" t="s">
        <v>19</v>
      </c>
      <c r="H449" s="1" t="s">
        <v>10907</v>
      </c>
      <c r="I449" s="1" t="s">
        <v>10908</v>
      </c>
      <c r="J449" s="1" t="s">
        <v>10908</v>
      </c>
      <c r="K449" s="2"/>
      <c r="L449" s="1">
        <v>-7.0</v>
      </c>
      <c r="M449" s="1"/>
      <c r="N449" s="1">
        <v>7.80095</v>
      </c>
      <c r="O449" s="1" t="s">
        <v>9886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1" t="s">
        <v>15</v>
      </c>
      <c r="B450" s="1" t="s">
        <v>16</v>
      </c>
      <c r="C450" s="1">
        <v>473.0</v>
      </c>
      <c r="D450" s="1">
        <v>0.0</v>
      </c>
      <c r="E450" s="1" t="s">
        <v>10314</v>
      </c>
      <c r="F450" s="1" t="s">
        <v>18</v>
      </c>
      <c r="G450" s="1" t="s">
        <v>19</v>
      </c>
      <c r="H450" s="1" t="s">
        <v>10909</v>
      </c>
      <c r="I450" s="1" t="s">
        <v>10910</v>
      </c>
      <c r="J450" s="1" t="s">
        <v>10911</v>
      </c>
      <c r="K450" s="1" t="s">
        <v>10912</v>
      </c>
      <c r="L450" s="1">
        <v>-8.0</v>
      </c>
      <c r="M450" s="1">
        <v>0.0056</v>
      </c>
      <c r="N450" s="1">
        <v>22.679366666666667</v>
      </c>
      <c r="O450" s="1" t="s">
        <v>3396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1" t="s">
        <v>44</v>
      </c>
      <c r="B451" s="1" t="s">
        <v>16</v>
      </c>
      <c r="C451" s="1">
        <v>554.0</v>
      </c>
      <c r="D451" s="1">
        <v>0.0</v>
      </c>
      <c r="E451" s="1" t="s">
        <v>45</v>
      </c>
      <c r="F451" s="1" t="s">
        <v>27</v>
      </c>
      <c r="G451" s="1" t="s">
        <v>19</v>
      </c>
      <c r="H451" s="1" t="s">
        <v>10913</v>
      </c>
      <c r="I451" s="1" t="s">
        <v>10914</v>
      </c>
      <c r="J451" s="1" t="s">
        <v>10914</v>
      </c>
      <c r="K451" s="2"/>
      <c r="L451" s="1">
        <v>-26.0</v>
      </c>
      <c r="M451" s="1"/>
      <c r="N451" s="1">
        <v>26.056183333333333</v>
      </c>
      <c r="O451" s="1" t="s">
        <v>9886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1" t="s">
        <v>15</v>
      </c>
      <c r="B452" s="1" t="s">
        <v>16</v>
      </c>
      <c r="C452" s="1">
        <v>1134.0</v>
      </c>
      <c r="D452" s="1">
        <v>0.0</v>
      </c>
      <c r="E452" s="1" t="s">
        <v>10314</v>
      </c>
      <c r="F452" s="1" t="s">
        <v>18</v>
      </c>
      <c r="G452" s="1" t="s">
        <v>35</v>
      </c>
      <c r="H452" s="1" t="s">
        <v>10915</v>
      </c>
      <c r="I452" s="1" t="s">
        <v>10916</v>
      </c>
      <c r="J452" s="1" t="s">
        <v>10917</v>
      </c>
      <c r="K452" s="1" t="s">
        <v>10918</v>
      </c>
      <c r="L452" s="1">
        <v>-2.0</v>
      </c>
      <c r="M452" s="1">
        <v>0.005833333333333334</v>
      </c>
      <c r="N452" s="1">
        <v>10.414383333333333</v>
      </c>
      <c r="O452" s="1" t="s">
        <v>3396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1" t="s">
        <v>25</v>
      </c>
      <c r="B453" s="1" t="s">
        <v>16</v>
      </c>
      <c r="C453" s="1">
        <v>647.0</v>
      </c>
      <c r="D453" s="1">
        <v>0.0</v>
      </c>
      <c r="E453" s="2"/>
      <c r="F453" s="1" t="s">
        <v>27</v>
      </c>
      <c r="G453" s="1" t="s">
        <v>19</v>
      </c>
      <c r="H453" s="1" t="s">
        <v>10919</v>
      </c>
      <c r="I453" s="1" t="s">
        <v>10920</v>
      </c>
      <c r="J453" s="1" t="s">
        <v>10920</v>
      </c>
      <c r="K453" s="2"/>
      <c r="L453" s="1">
        <v>-9.0</v>
      </c>
      <c r="M453" s="1"/>
      <c r="N453" s="1">
        <v>9.730883333333333</v>
      </c>
      <c r="O453" s="1" t="s">
        <v>9886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1" t="s">
        <v>15</v>
      </c>
      <c r="B454" s="1" t="s">
        <v>16</v>
      </c>
      <c r="C454" s="3">
        <v>408.0</v>
      </c>
      <c r="D454" s="1">
        <v>0.0</v>
      </c>
      <c r="E454" s="1" t="s">
        <v>10314</v>
      </c>
      <c r="F454" s="1" t="s">
        <v>18</v>
      </c>
      <c r="G454" s="1" t="s">
        <v>19</v>
      </c>
      <c r="H454" s="1" t="s">
        <v>10921</v>
      </c>
      <c r="I454" s="1" t="s">
        <v>10922</v>
      </c>
      <c r="J454" s="1" t="s">
        <v>10923</v>
      </c>
      <c r="K454" s="1" t="s">
        <v>10924</v>
      </c>
      <c r="L454" s="1">
        <v>-2.0</v>
      </c>
      <c r="M454" s="1">
        <v>0.00815</v>
      </c>
      <c r="N454" s="1">
        <v>4.686266666666667</v>
      </c>
      <c r="O454" s="1" t="s">
        <v>3396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1" t="s">
        <v>44</v>
      </c>
      <c r="B455" s="1" t="s">
        <v>16</v>
      </c>
      <c r="C455" s="1">
        <v>723.0</v>
      </c>
      <c r="D455" s="1">
        <v>0.0</v>
      </c>
      <c r="E455" s="1" t="s">
        <v>45</v>
      </c>
      <c r="F455" s="1" t="s">
        <v>27</v>
      </c>
      <c r="G455" s="1" t="s">
        <v>19</v>
      </c>
      <c r="H455" s="1" t="s">
        <v>10925</v>
      </c>
      <c r="I455" s="1" t="s">
        <v>10926</v>
      </c>
      <c r="J455" s="1" t="s">
        <v>10926</v>
      </c>
      <c r="K455" s="2"/>
      <c r="L455" s="1">
        <v>-9.0</v>
      </c>
      <c r="M455" s="1"/>
      <c r="N455" s="1">
        <v>10.2173</v>
      </c>
      <c r="O455" s="1" t="s">
        <v>9886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1" t="s">
        <v>15</v>
      </c>
      <c r="B456" s="1" t="s">
        <v>16</v>
      </c>
      <c r="C456" s="3">
        <v>677.0</v>
      </c>
      <c r="D456" s="1">
        <v>0.0</v>
      </c>
      <c r="E456" s="1" t="s">
        <v>10314</v>
      </c>
      <c r="F456" s="1" t="s">
        <v>18</v>
      </c>
      <c r="G456" s="1" t="s">
        <v>35</v>
      </c>
      <c r="H456" s="1" t="s">
        <v>10927</v>
      </c>
      <c r="I456" s="1" t="s">
        <v>10928</v>
      </c>
      <c r="J456" s="1" t="s">
        <v>10929</v>
      </c>
      <c r="K456" s="1" t="s">
        <v>10930</v>
      </c>
      <c r="L456" s="1">
        <v>-22.0</v>
      </c>
      <c r="M456" s="1">
        <v>0.005116666666666667</v>
      </c>
      <c r="N456" s="1">
        <v>8.57345</v>
      </c>
      <c r="O456" s="1" t="s">
        <v>3396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1" t="s">
        <v>38</v>
      </c>
      <c r="B457" s="1" t="s">
        <v>16</v>
      </c>
      <c r="C457" s="3">
        <v>309.0</v>
      </c>
      <c r="D457" s="1">
        <v>0.0</v>
      </c>
      <c r="E457" s="2"/>
      <c r="F457" s="1" t="s">
        <v>39</v>
      </c>
      <c r="G457" s="1" t="s">
        <v>35</v>
      </c>
      <c r="H457" s="1" t="s">
        <v>10931</v>
      </c>
      <c r="I457" s="1" t="s">
        <v>10932</v>
      </c>
      <c r="J457" s="1" t="s">
        <v>10932</v>
      </c>
      <c r="K457" s="2"/>
      <c r="L457" s="1">
        <v>6.0</v>
      </c>
      <c r="M457" s="1"/>
      <c r="N457" s="1">
        <v>11.552966666666666</v>
      </c>
      <c r="O457" s="1" t="s">
        <v>43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1" t="s">
        <v>38</v>
      </c>
      <c r="B458" s="1" t="s">
        <v>16</v>
      </c>
      <c r="C458" s="1">
        <v>249.0</v>
      </c>
      <c r="D458" s="1">
        <v>0.0</v>
      </c>
      <c r="E458" s="2"/>
      <c r="F458" s="1" t="s">
        <v>39</v>
      </c>
      <c r="G458" s="1" t="s">
        <v>35</v>
      </c>
      <c r="H458" s="1" t="s">
        <v>10933</v>
      </c>
      <c r="I458" s="1" t="s">
        <v>10934</v>
      </c>
      <c r="J458" s="1" t="s">
        <v>10934</v>
      </c>
      <c r="K458" s="2"/>
      <c r="L458" s="1">
        <v>2.0</v>
      </c>
      <c r="M458" s="1"/>
      <c r="N458" s="1">
        <v>7.209933333333334</v>
      </c>
      <c r="O458" s="1" t="s">
        <v>43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1" t="s">
        <v>44</v>
      </c>
      <c r="B459" s="1" t="s">
        <v>16</v>
      </c>
      <c r="C459" s="1">
        <v>289.0</v>
      </c>
      <c r="D459" s="1">
        <v>0.0</v>
      </c>
      <c r="E459" s="1" t="s">
        <v>45</v>
      </c>
      <c r="F459" s="1" t="s">
        <v>27</v>
      </c>
      <c r="G459" s="1" t="s">
        <v>19</v>
      </c>
      <c r="H459" s="1" t="s">
        <v>10935</v>
      </c>
      <c r="I459" s="1" t="s">
        <v>10936</v>
      </c>
      <c r="J459" s="1" t="s">
        <v>10936</v>
      </c>
      <c r="K459" s="2"/>
      <c r="L459" s="1">
        <v>-8.0</v>
      </c>
      <c r="M459" s="1"/>
      <c r="N459" s="1">
        <v>6.422716666666667</v>
      </c>
      <c r="O459" s="1" t="s">
        <v>9886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1" t="s">
        <v>25</v>
      </c>
      <c r="B460" s="1" t="s">
        <v>16</v>
      </c>
      <c r="C460" s="1">
        <v>329.0</v>
      </c>
      <c r="D460" s="1">
        <v>0.0</v>
      </c>
      <c r="E460" s="2"/>
      <c r="F460" s="1" t="s">
        <v>27</v>
      </c>
      <c r="G460" s="1" t="s">
        <v>19</v>
      </c>
      <c r="H460" s="1" t="s">
        <v>10937</v>
      </c>
      <c r="I460" s="1" t="s">
        <v>10938</v>
      </c>
      <c r="J460" s="1" t="s">
        <v>10938</v>
      </c>
      <c r="K460" s="2"/>
      <c r="L460" s="1">
        <v>2.0</v>
      </c>
      <c r="M460" s="1"/>
      <c r="N460" s="1">
        <v>9.3008</v>
      </c>
      <c r="O460" s="1" t="s">
        <v>9886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1" t="s">
        <v>15</v>
      </c>
      <c r="B461" s="1" t="s">
        <v>16</v>
      </c>
      <c r="C461" s="1">
        <v>658.0</v>
      </c>
      <c r="D461" s="1">
        <v>0.0</v>
      </c>
      <c r="E461" s="1" t="s">
        <v>10314</v>
      </c>
      <c r="F461" s="1" t="s">
        <v>18</v>
      </c>
      <c r="G461" s="1" t="s">
        <v>19</v>
      </c>
      <c r="H461" s="1" t="s">
        <v>10939</v>
      </c>
      <c r="I461" s="1" t="s">
        <v>10940</v>
      </c>
      <c r="J461" s="1" t="s">
        <v>10941</v>
      </c>
      <c r="K461" s="1" t="s">
        <v>10942</v>
      </c>
      <c r="L461" s="1">
        <v>-6.0</v>
      </c>
      <c r="M461" s="1">
        <v>0.09606666666666666</v>
      </c>
      <c r="N461" s="1">
        <v>12.104566666666667</v>
      </c>
      <c r="O461" s="1" t="s">
        <v>3396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1" t="s">
        <v>15</v>
      </c>
      <c r="B462" s="1" t="s">
        <v>16</v>
      </c>
      <c r="C462" s="1">
        <v>338.0</v>
      </c>
      <c r="D462" s="1">
        <v>0.0</v>
      </c>
      <c r="E462" s="1" t="s">
        <v>10314</v>
      </c>
      <c r="F462" s="1" t="s">
        <v>18</v>
      </c>
      <c r="G462" s="1" t="s">
        <v>19</v>
      </c>
      <c r="H462" s="1" t="s">
        <v>10943</v>
      </c>
      <c r="I462" s="1" t="s">
        <v>10944</v>
      </c>
      <c r="J462" s="1" t="s">
        <v>10945</v>
      </c>
      <c r="K462" s="1" t="s">
        <v>10946</v>
      </c>
      <c r="L462" s="1">
        <v>-6.0</v>
      </c>
      <c r="M462" s="1">
        <v>0.0044666666666666665</v>
      </c>
      <c r="N462" s="1">
        <v>9.419733333333333</v>
      </c>
      <c r="O462" s="1" t="s">
        <v>3396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1" t="s">
        <v>15</v>
      </c>
      <c r="B463" s="1" t="s">
        <v>16</v>
      </c>
      <c r="C463" s="1">
        <v>474.0</v>
      </c>
      <c r="D463" s="1">
        <v>0.0</v>
      </c>
      <c r="E463" s="1" t="s">
        <v>10314</v>
      </c>
      <c r="F463" s="1" t="s">
        <v>18</v>
      </c>
      <c r="G463" s="1" t="s">
        <v>19</v>
      </c>
      <c r="H463" s="1" t="s">
        <v>10947</v>
      </c>
      <c r="I463" s="1" t="s">
        <v>10948</v>
      </c>
      <c r="J463" s="1" t="s">
        <v>10949</v>
      </c>
      <c r="K463" s="1" t="s">
        <v>10950</v>
      </c>
      <c r="L463" s="1">
        <v>-4.0</v>
      </c>
      <c r="M463" s="1">
        <v>0.0091</v>
      </c>
      <c r="N463" s="1">
        <v>12.951233333333333</v>
      </c>
      <c r="O463" s="1" t="s">
        <v>3396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1" t="s">
        <v>38</v>
      </c>
      <c r="B464" s="1" t="s">
        <v>16</v>
      </c>
      <c r="C464" s="1">
        <v>374.0</v>
      </c>
      <c r="D464" s="1">
        <v>0.0</v>
      </c>
      <c r="E464" s="2"/>
      <c r="F464" s="1" t="s">
        <v>39</v>
      </c>
      <c r="G464" s="1" t="s">
        <v>35</v>
      </c>
      <c r="H464" s="1" t="s">
        <v>10951</v>
      </c>
      <c r="I464" s="1" t="s">
        <v>10952</v>
      </c>
      <c r="J464" s="1" t="s">
        <v>10952</v>
      </c>
      <c r="K464" s="2"/>
      <c r="L464" s="1">
        <v>-1.0</v>
      </c>
      <c r="M464" s="1"/>
      <c r="N464" s="1">
        <v>3.767</v>
      </c>
      <c r="O464" s="1" t="s">
        <v>43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1" t="s">
        <v>25</v>
      </c>
      <c r="B465" s="1" t="s">
        <v>16</v>
      </c>
      <c r="C465" s="1">
        <v>419.0</v>
      </c>
      <c r="D465" s="1">
        <v>0.0</v>
      </c>
      <c r="E465" s="2"/>
      <c r="F465" s="1" t="s">
        <v>27</v>
      </c>
      <c r="G465" s="1" t="s">
        <v>19</v>
      </c>
      <c r="H465" s="1" t="s">
        <v>10953</v>
      </c>
      <c r="I465" s="1" t="s">
        <v>10954</v>
      </c>
      <c r="J465" s="1" t="s">
        <v>10954</v>
      </c>
      <c r="K465" s="2"/>
      <c r="L465" s="1">
        <v>-8.0</v>
      </c>
      <c r="M465" s="1"/>
      <c r="N465" s="1">
        <v>6.923816666666666</v>
      </c>
      <c r="O465" s="1" t="s">
        <v>9886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1" t="s">
        <v>25</v>
      </c>
      <c r="B466" s="1" t="s">
        <v>16</v>
      </c>
      <c r="C466" s="1">
        <v>593.0</v>
      </c>
      <c r="D466" s="1">
        <v>0.0</v>
      </c>
      <c r="E466" s="2"/>
      <c r="F466" s="1" t="s">
        <v>27</v>
      </c>
      <c r="G466" s="1" t="s">
        <v>19</v>
      </c>
      <c r="H466" s="1" t="s">
        <v>10955</v>
      </c>
      <c r="I466" s="1" t="s">
        <v>10956</v>
      </c>
      <c r="J466" s="1" t="s">
        <v>10956</v>
      </c>
      <c r="K466" s="2"/>
      <c r="L466" s="1">
        <v>-15.0</v>
      </c>
      <c r="M466" s="1"/>
      <c r="N466" s="1">
        <v>4.445216666666667</v>
      </c>
      <c r="O466" s="1" t="s">
        <v>9886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1" t="s">
        <v>44</v>
      </c>
      <c r="B467" s="1" t="s">
        <v>16</v>
      </c>
      <c r="C467" s="1">
        <v>379.0</v>
      </c>
      <c r="D467" s="1">
        <v>0.0</v>
      </c>
      <c r="E467" s="1" t="s">
        <v>45</v>
      </c>
      <c r="F467" s="1" t="s">
        <v>27</v>
      </c>
      <c r="G467" s="1" t="s">
        <v>19</v>
      </c>
      <c r="H467" s="1" t="s">
        <v>10957</v>
      </c>
      <c r="I467" s="1" t="s">
        <v>10958</v>
      </c>
      <c r="J467" s="1" t="s">
        <v>10958</v>
      </c>
      <c r="K467" s="2"/>
      <c r="L467" s="1">
        <v>-16.0</v>
      </c>
      <c r="M467" s="1"/>
      <c r="N467" s="1">
        <v>9.426933333333332</v>
      </c>
      <c r="O467" s="1" t="s">
        <v>9886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1" t="s">
        <v>38</v>
      </c>
      <c r="B468" s="1" t="s">
        <v>16</v>
      </c>
      <c r="C468" s="1">
        <v>119.0</v>
      </c>
      <c r="D468" s="1">
        <v>0.0</v>
      </c>
      <c r="E468" s="2"/>
      <c r="F468" s="1" t="s">
        <v>39</v>
      </c>
      <c r="G468" s="1" t="s">
        <v>35</v>
      </c>
      <c r="H468" s="1" t="s">
        <v>10959</v>
      </c>
      <c r="I468" s="1" t="s">
        <v>10960</v>
      </c>
      <c r="J468" s="1" t="s">
        <v>10960</v>
      </c>
      <c r="K468" s="2"/>
      <c r="L468" s="1">
        <v>0.0</v>
      </c>
      <c r="M468" s="1"/>
      <c r="N468" s="1">
        <v>5.6687</v>
      </c>
      <c r="O468" s="1" t="s">
        <v>43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1" t="s">
        <v>38</v>
      </c>
      <c r="B469" s="1" t="s">
        <v>16</v>
      </c>
      <c r="C469" s="1">
        <v>309.0</v>
      </c>
      <c r="D469" s="1">
        <v>0.0</v>
      </c>
      <c r="E469" s="1" t="s">
        <v>10314</v>
      </c>
      <c r="F469" s="1" t="s">
        <v>18</v>
      </c>
      <c r="G469" s="1" t="s">
        <v>35</v>
      </c>
      <c r="H469" s="1" t="s">
        <v>10961</v>
      </c>
      <c r="I469" s="1" t="s">
        <v>10962</v>
      </c>
      <c r="J469" s="1" t="s">
        <v>10963</v>
      </c>
      <c r="K469" s="1" t="s">
        <v>10964</v>
      </c>
      <c r="L469" s="1">
        <v>-1.0</v>
      </c>
      <c r="M469" s="1">
        <v>0.005566666666666667</v>
      </c>
      <c r="N469" s="1">
        <v>7.0487166666666665</v>
      </c>
      <c r="O469" s="1" t="s">
        <v>43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1" t="s">
        <v>15</v>
      </c>
      <c r="B470" s="1" t="s">
        <v>16</v>
      </c>
      <c r="C470" s="1">
        <v>278.0</v>
      </c>
      <c r="D470" s="1">
        <v>0.0</v>
      </c>
      <c r="E470" s="1" t="s">
        <v>10314</v>
      </c>
      <c r="F470" s="1" t="s">
        <v>18</v>
      </c>
      <c r="G470" s="1" t="s">
        <v>19</v>
      </c>
      <c r="H470" s="1" t="s">
        <v>10965</v>
      </c>
      <c r="I470" s="1" t="s">
        <v>10966</v>
      </c>
      <c r="J470" s="1" t="s">
        <v>10967</v>
      </c>
      <c r="K470" s="1" t="s">
        <v>10968</v>
      </c>
      <c r="L470" s="1">
        <v>-2.0</v>
      </c>
      <c r="M470" s="1">
        <v>0.004583333333333333</v>
      </c>
      <c r="N470" s="1">
        <v>12.574216666666667</v>
      </c>
      <c r="O470" s="1" t="s">
        <v>3396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1" t="s">
        <v>44</v>
      </c>
      <c r="B471" s="1" t="s">
        <v>16</v>
      </c>
      <c r="C471" s="1">
        <v>620.0</v>
      </c>
      <c r="D471" s="1">
        <v>0.0</v>
      </c>
      <c r="E471" s="1" t="s">
        <v>45</v>
      </c>
      <c r="F471" s="1" t="s">
        <v>27</v>
      </c>
      <c r="G471" s="1" t="s">
        <v>19</v>
      </c>
      <c r="H471" s="1" t="s">
        <v>10969</v>
      </c>
      <c r="I471" s="1" t="s">
        <v>10970</v>
      </c>
      <c r="J471" s="1" t="s">
        <v>10970</v>
      </c>
      <c r="K471" s="2"/>
      <c r="L471" s="1">
        <v>-7.0</v>
      </c>
      <c r="M471" s="1"/>
      <c r="N471" s="1">
        <v>12.89085</v>
      </c>
      <c r="O471" s="1" t="s">
        <v>9886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1" t="s">
        <v>44</v>
      </c>
      <c r="B472" s="1" t="s">
        <v>16</v>
      </c>
      <c r="C472" s="1">
        <v>503.0</v>
      </c>
      <c r="D472" s="1">
        <v>0.0</v>
      </c>
      <c r="E472" s="1" t="s">
        <v>45</v>
      </c>
      <c r="F472" s="1" t="s">
        <v>27</v>
      </c>
      <c r="G472" s="1" t="s">
        <v>19</v>
      </c>
      <c r="H472" s="1" t="s">
        <v>10971</v>
      </c>
      <c r="I472" s="1" t="s">
        <v>10972</v>
      </c>
      <c r="J472" s="1" t="s">
        <v>10972</v>
      </c>
      <c r="K472" s="2"/>
      <c r="L472" s="1">
        <v>-10.0</v>
      </c>
      <c r="M472" s="1"/>
      <c r="N472" s="1">
        <v>9.548183333333334</v>
      </c>
      <c r="O472" s="1" t="s">
        <v>9886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1" t="s">
        <v>15</v>
      </c>
      <c r="B473" s="1" t="s">
        <v>16</v>
      </c>
      <c r="C473" s="3">
        <v>672.0</v>
      </c>
      <c r="D473" s="1">
        <v>119.0</v>
      </c>
      <c r="E473" s="2"/>
      <c r="F473" s="1" t="s">
        <v>39</v>
      </c>
      <c r="G473" s="1" t="s">
        <v>19</v>
      </c>
      <c r="H473" s="1" t="s">
        <v>10973</v>
      </c>
      <c r="I473" s="1" t="s">
        <v>10974</v>
      </c>
      <c r="J473" s="1" t="s">
        <v>10974</v>
      </c>
      <c r="K473" s="2"/>
      <c r="L473" s="1">
        <v>-64.0</v>
      </c>
      <c r="M473" s="1"/>
      <c r="N473" s="1">
        <v>445.3738833333333</v>
      </c>
      <c r="O473" s="1" t="s">
        <v>3396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1" t="s">
        <v>55</v>
      </c>
      <c r="B474" s="1" t="s">
        <v>16</v>
      </c>
      <c r="C474" s="1">
        <v>658.0</v>
      </c>
      <c r="D474" s="1">
        <v>0.0</v>
      </c>
      <c r="E474" s="1" t="s">
        <v>9887</v>
      </c>
      <c r="F474" s="1" t="s">
        <v>27</v>
      </c>
      <c r="G474" s="1" t="s">
        <v>19</v>
      </c>
      <c r="H474" s="1" t="s">
        <v>10975</v>
      </c>
      <c r="I474" s="1" t="s">
        <v>10976</v>
      </c>
      <c r="J474" s="1" t="s">
        <v>10976</v>
      </c>
      <c r="K474" s="2"/>
      <c r="L474" s="1">
        <v>-8.0</v>
      </c>
      <c r="M474" s="1"/>
      <c r="N474" s="1">
        <v>11.917166666666667</v>
      </c>
      <c r="O474" s="1" t="s">
        <v>9886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1" t="s">
        <v>44</v>
      </c>
      <c r="B475" s="1" t="s">
        <v>16</v>
      </c>
      <c r="C475" s="1">
        <v>436.0</v>
      </c>
      <c r="D475" s="1">
        <v>0.0</v>
      </c>
      <c r="E475" s="1" t="s">
        <v>45</v>
      </c>
      <c r="F475" s="1" t="s">
        <v>27</v>
      </c>
      <c r="G475" s="1" t="s">
        <v>19</v>
      </c>
      <c r="H475" s="1" t="s">
        <v>10977</v>
      </c>
      <c r="I475" s="1" t="s">
        <v>10978</v>
      </c>
      <c r="J475" s="1" t="s">
        <v>10978</v>
      </c>
      <c r="K475" s="2"/>
      <c r="L475" s="1">
        <v>-9.0</v>
      </c>
      <c r="M475" s="1"/>
      <c r="N475" s="1">
        <v>5.988333333333333</v>
      </c>
      <c r="O475" s="1" t="s">
        <v>9886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1" t="s">
        <v>55</v>
      </c>
      <c r="B476" s="1" t="s">
        <v>16</v>
      </c>
      <c r="C476" s="1">
        <v>344.0</v>
      </c>
      <c r="D476" s="1">
        <v>0.0</v>
      </c>
      <c r="E476" s="1" t="s">
        <v>10979</v>
      </c>
      <c r="F476" s="1" t="s">
        <v>27</v>
      </c>
      <c r="G476" s="1" t="s">
        <v>19</v>
      </c>
      <c r="H476" s="1" t="s">
        <v>10980</v>
      </c>
      <c r="I476" s="1" t="s">
        <v>10981</v>
      </c>
      <c r="J476" s="1" t="s">
        <v>10981</v>
      </c>
      <c r="K476" s="2"/>
      <c r="L476" s="1">
        <v>-7.0</v>
      </c>
      <c r="M476" s="1"/>
      <c r="N476" s="1">
        <v>7.746533333333334</v>
      </c>
      <c r="O476" s="1" t="s">
        <v>9886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1" t="s">
        <v>44</v>
      </c>
      <c r="B477" s="1" t="s">
        <v>16</v>
      </c>
      <c r="C477" s="1">
        <v>1724.0</v>
      </c>
      <c r="D477" s="1">
        <v>0.0</v>
      </c>
      <c r="E477" s="1" t="s">
        <v>45</v>
      </c>
      <c r="F477" s="1" t="s">
        <v>27</v>
      </c>
      <c r="G477" s="1" t="s">
        <v>19</v>
      </c>
      <c r="H477" s="1" t="s">
        <v>10982</v>
      </c>
      <c r="I477" s="1" t="s">
        <v>10983</v>
      </c>
      <c r="J477" s="1" t="s">
        <v>10983</v>
      </c>
      <c r="K477" s="2"/>
      <c r="L477" s="1">
        <v>-6.0</v>
      </c>
      <c r="M477" s="1"/>
      <c r="N477" s="1">
        <v>13.395216666666666</v>
      </c>
      <c r="O477" s="1" t="s">
        <v>9886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1" t="s">
        <v>44</v>
      </c>
      <c r="B478" s="1" t="s">
        <v>16</v>
      </c>
      <c r="C478" s="1">
        <v>324.0</v>
      </c>
      <c r="D478" s="1">
        <v>0.0</v>
      </c>
      <c r="E478" s="1" t="s">
        <v>45</v>
      </c>
      <c r="F478" s="1" t="s">
        <v>27</v>
      </c>
      <c r="G478" s="1" t="s">
        <v>19</v>
      </c>
      <c r="H478" s="1" t="s">
        <v>10984</v>
      </c>
      <c r="I478" s="1" t="s">
        <v>10985</v>
      </c>
      <c r="J478" s="1" t="s">
        <v>10985</v>
      </c>
      <c r="K478" s="2"/>
      <c r="L478" s="1">
        <v>0.0</v>
      </c>
      <c r="M478" s="1"/>
      <c r="N478" s="1">
        <v>14.7608</v>
      </c>
      <c r="O478" s="1" t="s">
        <v>9886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1" t="s">
        <v>44</v>
      </c>
      <c r="B479" s="1" t="s">
        <v>16</v>
      </c>
      <c r="C479" s="1">
        <v>394.0</v>
      </c>
      <c r="D479" s="1">
        <v>0.0</v>
      </c>
      <c r="E479" s="1" t="s">
        <v>45</v>
      </c>
      <c r="F479" s="1" t="s">
        <v>27</v>
      </c>
      <c r="G479" s="1" t="s">
        <v>19</v>
      </c>
      <c r="H479" s="1" t="s">
        <v>10986</v>
      </c>
      <c r="I479" s="1" t="s">
        <v>10987</v>
      </c>
      <c r="J479" s="1" t="s">
        <v>10987</v>
      </c>
      <c r="K479" s="2"/>
      <c r="L479" s="1">
        <v>-1.0</v>
      </c>
      <c r="M479" s="1"/>
      <c r="N479" s="1">
        <v>13.738366666666666</v>
      </c>
      <c r="O479" s="1" t="s">
        <v>9886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1" t="s">
        <v>55</v>
      </c>
      <c r="B480" s="1" t="s">
        <v>16</v>
      </c>
      <c r="C480" s="1">
        <v>264.0</v>
      </c>
      <c r="D480" s="1">
        <v>0.0</v>
      </c>
      <c r="E480" s="1" t="s">
        <v>9066</v>
      </c>
      <c r="F480" s="1" t="s">
        <v>27</v>
      </c>
      <c r="G480" s="1" t="s">
        <v>19</v>
      </c>
      <c r="H480" s="1" t="s">
        <v>10988</v>
      </c>
      <c r="I480" s="1" t="s">
        <v>10989</v>
      </c>
      <c r="J480" s="1" t="s">
        <v>10989</v>
      </c>
      <c r="K480" s="2"/>
      <c r="L480" s="1">
        <v>-7.0</v>
      </c>
      <c r="M480" s="1"/>
      <c r="N480" s="1">
        <v>7.028583333333334</v>
      </c>
      <c r="O480" s="1" t="s">
        <v>9886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1" t="s">
        <v>44</v>
      </c>
      <c r="B481" s="1" t="s">
        <v>16</v>
      </c>
      <c r="C481" s="1">
        <v>264.0</v>
      </c>
      <c r="D481" s="1">
        <v>0.0</v>
      </c>
      <c r="E481" s="1" t="s">
        <v>45</v>
      </c>
      <c r="F481" s="1" t="s">
        <v>27</v>
      </c>
      <c r="G481" s="1" t="s">
        <v>19</v>
      </c>
      <c r="H481" s="1" t="s">
        <v>10990</v>
      </c>
      <c r="I481" s="1" t="s">
        <v>10991</v>
      </c>
      <c r="J481" s="1" t="s">
        <v>10991</v>
      </c>
      <c r="K481" s="2"/>
      <c r="L481" s="1">
        <v>-6.0</v>
      </c>
      <c r="M481" s="1"/>
      <c r="N481" s="1">
        <v>8.5561</v>
      </c>
      <c r="O481" s="1" t="s">
        <v>9886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1" t="s">
        <v>55</v>
      </c>
      <c r="B482" s="1" t="s">
        <v>16</v>
      </c>
      <c r="C482" s="1">
        <v>522.0</v>
      </c>
      <c r="D482" s="1">
        <v>0.0</v>
      </c>
      <c r="E482" s="1" t="s">
        <v>9066</v>
      </c>
      <c r="F482" s="1" t="s">
        <v>27</v>
      </c>
      <c r="G482" s="1" t="s">
        <v>19</v>
      </c>
      <c r="H482" s="1" t="s">
        <v>10992</v>
      </c>
      <c r="I482" s="1" t="s">
        <v>10993</v>
      </c>
      <c r="J482" s="1" t="s">
        <v>10993</v>
      </c>
      <c r="K482" s="2"/>
      <c r="L482" s="1">
        <v>-15.0</v>
      </c>
      <c r="M482" s="1"/>
      <c r="N482" s="1">
        <v>4.794066666666667</v>
      </c>
      <c r="O482" s="1" t="s">
        <v>9886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1" t="s">
        <v>25</v>
      </c>
      <c r="B483" s="1" t="s">
        <v>16</v>
      </c>
      <c r="C483" s="1">
        <v>843.0</v>
      </c>
      <c r="D483" s="1">
        <v>0.0</v>
      </c>
      <c r="E483" s="2"/>
      <c r="F483" s="1" t="s">
        <v>27</v>
      </c>
      <c r="G483" s="1" t="s">
        <v>19</v>
      </c>
      <c r="H483" s="1" t="s">
        <v>10994</v>
      </c>
      <c r="I483" s="1" t="s">
        <v>10995</v>
      </c>
      <c r="J483" s="1" t="s">
        <v>10995</v>
      </c>
      <c r="K483" s="2"/>
      <c r="L483" s="1">
        <v>-11.0</v>
      </c>
      <c r="M483" s="1"/>
      <c r="N483" s="1">
        <v>8.479516666666667</v>
      </c>
      <c r="O483" s="1" t="s">
        <v>9886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1" t="s">
        <v>25</v>
      </c>
      <c r="B484" s="1" t="s">
        <v>16</v>
      </c>
      <c r="C484" s="1">
        <v>324.0</v>
      </c>
      <c r="D484" s="1">
        <v>0.0</v>
      </c>
      <c r="E484" s="2"/>
      <c r="F484" s="1" t="s">
        <v>27</v>
      </c>
      <c r="G484" s="1" t="s">
        <v>19</v>
      </c>
      <c r="H484" s="1" t="s">
        <v>10996</v>
      </c>
      <c r="I484" s="1" t="s">
        <v>10997</v>
      </c>
      <c r="J484" s="1" t="s">
        <v>10997</v>
      </c>
      <c r="K484" s="2"/>
      <c r="L484" s="1">
        <v>-12.0</v>
      </c>
      <c r="M484" s="1"/>
      <c r="N484" s="1">
        <v>2.5275166666666666</v>
      </c>
      <c r="O484" s="1" t="s">
        <v>9886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1" t="s">
        <v>44</v>
      </c>
      <c r="B485" s="1" t="s">
        <v>16</v>
      </c>
      <c r="C485" s="1">
        <v>264.0</v>
      </c>
      <c r="D485" s="1">
        <v>0.0</v>
      </c>
      <c r="E485" s="1" t="s">
        <v>45</v>
      </c>
      <c r="F485" s="1" t="s">
        <v>27</v>
      </c>
      <c r="G485" s="1" t="s">
        <v>19</v>
      </c>
      <c r="H485" s="1" t="s">
        <v>10998</v>
      </c>
      <c r="I485" s="1" t="s">
        <v>10999</v>
      </c>
      <c r="J485" s="1" t="s">
        <v>10999</v>
      </c>
      <c r="K485" s="2"/>
      <c r="L485" s="1">
        <v>-8.0</v>
      </c>
      <c r="M485" s="1"/>
      <c r="N485" s="1">
        <v>6.476233333333333</v>
      </c>
      <c r="O485" s="1" t="s">
        <v>9886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1" t="s">
        <v>25</v>
      </c>
      <c r="B486" s="1" t="s">
        <v>16</v>
      </c>
      <c r="C486" s="1">
        <v>394.0</v>
      </c>
      <c r="D486" s="1">
        <v>0.0</v>
      </c>
      <c r="E486" s="2"/>
      <c r="F486" s="1" t="s">
        <v>27</v>
      </c>
      <c r="G486" s="1" t="s">
        <v>19</v>
      </c>
      <c r="H486" s="1" t="s">
        <v>11000</v>
      </c>
      <c r="I486" s="1" t="s">
        <v>11001</v>
      </c>
      <c r="J486" s="1" t="s">
        <v>11001</v>
      </c>
      <c r="K486" s="2"/>
      <c r="L486" s="1">
        <v>-9.0</v>
      </c>
      <c r="M486" s="1"/>
      <c r="N486" s="1">
        <v>5.95205</v>
      </c>
      <c r="O486" s="1" t="s">
        <v>9886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1" t="s">
        <v>25</v>
      </c>
      <c r="B487" s="1" t="s">
        <v>16</v>
      </c>
      <c r="C487" s="1">
        <v>329.0</v>
      </c>
      <c r="D487" s="1">
        <v>0.0</v>
      </c>
      <c r="E487" s="2"/>
      <c r="F487" s="1" t="s">
        <v>27</v>
      </c>
      <c r="G487" s="1" t="s">
        <v>19</v>
      </c>
      <c r="H487" s="1" t="s">
        <v>11002</v>
      </c>
      <c r="I487" s="1" t="s">
        <v>11003</v>
      </c>
      <c r="J487" s="1" t="s">
        <v>11003</v>
      </c>
      <c r="K487" s="2"/>
      <c r="L487" s="1">
        <v>-4.0</v>
      </c>
      <c r="M487" s="1"/>
      <c r="N487" s="1">
        <v>10.757583333333333</v>
      </c>
      <c r="O487" s="1" t="s">
        <v>9886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1" t="s">
        <v>44</v>
      </c>
      <c r="B488" s="1" t="s">
        <v>16</v>
      </c>
      <c r="C488" s="1">
        <v>987.0</v>
      </c>
      <c r="D488" s="1">
        <v>0.0</v>
      </c>
      <c r="E488" s="1" t="s">
        <v>45</v>
      </c>
      <c r="F488" s="1" t="s">
        <v>27</v>
      </c>
      <c r="G488" s="1" t="s">
        <v>19</v>
      </c>
      <c r="H488" s="1" t="s">
        <v>11004</v>
      </c>
      <c r="I488" s="1" t="s">
        <v>11005</v>
      </c>
      <c r="J488" s="1" t="s">
        <v>11005</v>
      </c>
      <c r="K488" s="2"/>
      <c r="L488" s="1">
        <v>3.0</v>
      </c>
      <c r="M488" s="1"/>
      <c r="N488" s="1">
        <v>23.224183333333333</v>
      </c>
      <c r="O488" s="1" t="s">
        <v>9886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1" t="s">
        <v>44</v>
      </c>
      <c r="B489" s="1" t="s">
        <v>16</v>
      </c>
      <c r="C489" s="1">
        <v>731.0</v>
      </c>
      <c r="D489" s="1">
        <v>0.0</v>
      </c>
      <c r="E489" s="1" t="s">
        <v>45</v>
      </c>
      <c r="F489" s="1" t="s">
        <v>27</v>
      </c>
      <c r="G489" s="1" t="s">
        <v>19</v>
      </c>
      <c r="H489" s="1" t="s">
        <v>11006</v>
      </c>
      <c r="I489" s="1" t="s">
        <v>11007</v>
      </c>
      <c r="J489" s="1" t="s">
        <v>11007</v>
      </c>
      <c r="K489" s="2"/>
      <c r="L489" s="1">
        <v>-9.0</v>
      </c>
      <c r="M489" s="1"/>
      <c r="N489" s="1">
        <v>10.412516666666667</v>
      </c>
      <c r="O489" s="1" t="s">
        <v>9886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1" t="s">
        <v>25</v>
      </c>
      <c r="B490" s="1" t="s">
        <v>16</v>
      </c>
      <c r="C490" s="1">
        <v>329.0</v>
      </c>
      <c r="D490" s="1">
        <v>0.0</v>
      </c>
      <c r="E490" s="2"/>
      <c r="F490" s="1" t="s">
        <v>27</v>
      </c>
      <c r="G490" s="1" t="s">
        <v>19</v>
      </c>
      <c r="H490" s="1" t="s">
        <v>11008</v>
      </c>
      <c r="I490" s="1" t="s">
        <v>11009</v>
      </c>
      <c r="J490" s="1" t="s">
        <v>11009</v>
      </c>
      <c r="K490" s="2"/>
      <c r="L490" s="1">
        <v>1.0</v>
      </c>
      <c r="M490" s="1"/>
      <c r="N490" s="1">
        <v>16.797183333333333</v>
      </c>
      <c r="O490" s="1" t="s">
        <v>9886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1" t="s">
        <v>44</v>
      </c>
      <c r="B491" s="1" t="s">
        <v>16</v>
      </c>
      <c r="C491" s="1">
        <v>264.0</v>
      </c>
      <c r="D491" s="1">
        <v>0.0</v>
      </c>
      <c r="E491" s="1" t="s">
        <v>45</v>
      </c>
      <c r="F491" s="1" t="s">
        <v>27</v>
      </c>
      <c r="G491" s="1" t="s">
        <v>19</v>
      </c>
      <c r="H491" s="1" t="s">
        <v>11010</v>
      </c>
      <c r="I491" s="1" t="s">
        <v>11011</v>
      </c>
      <c r="J491" s="1" t="s">
        <v>11011</v>
      </c>
      <c r="K491" s="2"/>
      <c r="L491" s="1">
        <v>-8.0</v>
      </c>
      <c r="M491" s="1"/>
      <c r="N491" s="1">
        <v>8.112583333333333</v>
      </c>
      <c r="O491" s="1" t="s">
        <v>9886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1" t="s">
        <v>44</v>
      </c>
      <c r="B492" s="1" t="s">
        <v>16</v>
      </c>
      <c r="C492" s="1">
        <v>264.0</v>
      </c>
      <c r="D492" s="1">
        <v>0.0</v>
      </c>
      <c r="E492" s="1" t="s">
        <v>45</v>
      </c>
      <c r="F492" s="1" t="s">
        <v>27</v>
      </c>
      <c r="G492" s="1" t="s">
        <v>19</v>
      </c>
      <c r="H492" s="1" t="s">
        <v>11012</v>
      </c>
      <c r="I492" s="1" t="s">
        <v>11013</v>
      </c>
      <c r="J492" s="1" t="s">
        <v>11013</v>
      </c>
      <c r="K492" s="2"/>
      <c r="L492" s="1">
        <v>-8.0</v>
      </c>
      <c r="M492" s="1"/>
      <c r="N492" s="1">
        <v>6.766166666666667</v>
      </c>
      <c r="O492" s="1" t="s">
        <v>9886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1" t="s">
        <v>44</v>
      </c>
      <c r="B493" s="1" t="s">
        <v>16</v>
      </c>
      <c r="C493" s="1">
        <v>658.0</v>
      </c>
      <c r="D493" s="1">
        <v>0.0</v>
      </c>
      <c r="E493" s="1" t="s">
        <v>45</v>
      </c>
      <c r="F493" s="1" t="s">
        <v>27</v>
      </c>
      <c r="G493" s="1" t="s">
        <v>19</v>
      </c>
      <c r="H493" s="1" t="s">
        <v>11014</v>
      </c>
      <c r="I493" s="1" t="s">
        <v>11015</v>
      </c>
      <c r="J493" s="1" t="s">
        <v>11015</v>
      </c>
      <c r="K493" s="2"/>
      <c r="L493" s="1">
        <v>-11.0</v>
      </c>
      <c r="M493" s="1"/>
      <c r="N493" s="1">
        <v>8.474333333333334</v>
      </c>
      <c r="O493" s="1" t="s">
        <v>9886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1" t="s">
        <v>44</v>
      </c>
      <c r="B494" s="1" t="s">
        <v>16</v>
      </c>
      <c r="C494" s="1">
        <v>578.0</v>
      </c>
      <c r="D494" s="1">
        <v>0.0</v>
      </c>
      <c r="E494" s="1" t="s">
        <v>45</v>
      </c>
      <c r="F494" s="1" t="s">
        <v>27</v>
      </c>
      <c r="G494" s="1" t="s">
        <v>19</v>
      </c>
      <c r="H494" s="1" t="s">
        <v>11016</v>
      </c>
      <c r="I494" s="1" t="s">
        <v>11017</v>
      </c>
      <c r="J494" s="1" t="s">
        <v>11017</v>
      </c>
      <c r="K494" s="2"/>
      <c r="L494" s="1">
        <v>-3.0</v>
      </c>
      <c r="M494" s="1"/>
      <c r="N494" s="1">
        <v>16.1849</v>
      </c>
      <c r="O494" s="1" t="s">
        <v>9886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1" t="s">
        <v>25</v>
      </c>
      <c r="B495" s="1" t="s">
        <v>16</v>
      </c>
      <c r="C495" s="1">
        <v>329.0</v>
      </c>
      <c r="D495" s="1">
        <v>0.0</v>
      </c>
      <c r="E495" s="2"/>
      <c r="F495" s="1" t="s">
        <v>27</v>
      </c>
      <c r="G495" s="1" t="s">
        <v>19</v>
      </c>
      <c r="H495" s="1" t="s">
        <v>11018</v>
      </c>
      <c r="I495" s="1" t="s">
        <v>11019</v>
      </c>
      <c r="J495" s="1" t="s">
        <v>11019</v>
      </c>
      <c r="K495" s="2"/>
      <c r="L495" s="1">
        <v>-11.0</v>
      </c>
      <c r="M495" s="1"/>
      <c r="N495" s="1">
        <v>3.6945666666666668</v>
      </c>
      <c r="O495" s="1" t="s">
        <v>9886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1" t="s">
        <v>15</v>
      </c>
      <c r="B496" s="1" t="s">
        <v>16</v>
      </c>
      <c r="C496" s="1">
        <v>485.0</v>
      </c>
      <c r="D496" s="1">
        <v>20.0</v>
      </c>
      <c r="E496" s="2"/>
      <c r="F496" s="1" t="s">
        <v>39</v>
      </c>
      <c r="G496" s="1" t="s">
        <v>19</v>
      </c>
      <c r="H496" s="1" t="s">
        <v>11020</v>
      </c>
      <c r="I496" s="1" t="s">
        <v>11021</v>
      </c>
      <c r="J496" s="1" t="s">
        <v>11021</v>
      </c>
      <c r="K496" s="2"/>
      <c r="L496" s="1">
        <v>-11.0</v>
      </c>
      <c r="M496" s="1"/>
      <c r="N496" s="1">
        <v>7.1731</v>
      </c>
      <c r="O496" s="1" t="s">
        <v>3396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1" t="s">
        <v>25</v>
      </c>
      <c r="B497" s="1" t="s">
        <v>16</v>
      </c>
      <c r="C497" s="1">
        <v>264.0</v>
      </c>
      <c r="D497" s="1">
        <v>0.0</v>
      </c>
      <c r="E497" s="2"/>
      <c r="F497" s="1" t="s">
        <v>27</v>
      </c>
      <c r="G497" s="1" t="s">
        <v>19</v>
      </c>
      <c r="H497" s="1" t="s">
        <v>11022</v>
      </c>
      <c r="I497" s="1" t="s">
        <v>11023</v>
      </c>
      <c r="J497" s="1" t="s">
        <v>11023</v>
      </c>
      <c r="K497" s="2"/>
      <c r="L497" s="1">
        <v>-7.0</v>
      </c>
      <c r="M497" s="1"/>
      <c r="N497" s="1">
        <v>7.79675</v>
      </c>
      <c r="O497" s="1" t="s">
        <v>9886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1" t="s">
        <v>55</v>
      </c>
      <c r="B498" s="1" t="s">
        <v>16</v>
      </c>
      <c r="C498" s="1">
        <v>329.0</v>
      </c>
      <c r="D498" s="1">
        <v>0.0</v>
      </c>
      <c r="E498" s="1" t="s">
        <v>10898</v>
      </c>
      <c r="F498" s="1" t="s">
        <v>27</v>
      </c>
      <c r="G498" s="1" t="s">
        <v>19</v>
      </c>
      <c r="H498" s="1" t="s">
        <v>11024</v>
      </c>
      <c r="I498" s="1" t="s">
        <v>11025</v>
      </c>
      <c r="J498" s="1" t="s">
        <v>11025</v>
      </c>
      <c r="K498" s="2"/>
      <c r="L498" s="1">
        <v>-11.0</v>
      </c>
      <c r="M498" s="1"/>
      <c r="N498" s="1">
        <v>3.6807833333333333</v>
      </c>
      <c r="O498" s="1" t="s">
        <v>9886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1" t="s">
        <v>15</v>
      </c>
      <c r="B499" s="1" t="s">
        <v>16</v>
      </c>
      <c r="C499" s="1">
        <v>409.0</v>
      </c>
      <c r="D499" s="1">
        <v>0.0</v>
      </c>
      <c r="E499" s="1" t="s">
        <v>379</v>
      </c>
      <c r="F499" s="1" t="s">
        <v>18</v>
      </c>
      <c r="G499" s="1" t="s">
        <v>35</v>
      </c>
      <c r="H499" s="1" t="s">
        <v>11026</v>
      </c>
      <c r="I499" s="1" t="s">
        <v>11027</v>
      </c>
      <c r="J499" s="1" t="s">
        <v>11028</v>
      </c>
      <c r="K499" s="1" t="s">
        <v>11029</v>
      </c>
      <c r="L499" s="1">
        <v>-23.0</v>
      </c>
      <c r="M499" s="1">
        <v>0.00495</v>
      </c>
      <c r="N499" s="1">
        <v>9.420183333333334</v>
      </c>
      <c r="O499" s="1" t="s">
        <v>3396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1" t="s">
        <v>44</v>
      </c>
      <c r="B500" s="1" t="s">
        <v>16</v>
      </c>
      <c r="C500" s="1">
        <v>469.0</v>
      </c>
      <c r="D500" s="1">
        <v>0.0</v>
      </c>
      <c r="E500" s="1" t="s">
        <v>45</v>
      </c>
      <c r="F500" s="1" t="s">
        <v>27</v>
      </c>
      <c r="G500" s="1" t="s">
        <v>19</v>
      </c>
      <c r="H500" s="1" t="s">
        <v>11030</v>
      </c>
      <c r="I500" s="1" t="s">
        <v>11031</v>
      </c>
      <c r="J500" s="1" t="s">
        <v>11031</v>
      </c>
      <c r="K500" s="2"/>
      <c r="L500" s="1">
        <v>-9.0</v>
      </c>
      <c r="M500" s="1"/>
      <c r="N500" s="1">
        <v>5.722883333333334</v>
      </c>
      <c r="O500" s="1" t="s">
        <v>9886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1" t="s">
        <v>15</v>
      </c>
      <c r="B501" s="1" t="s">
        <v>16</v>
      </c>
      <c r="C501" s="3">
        <v>247.0</v>
      </c>
      <c r="D501" s="1">
        <v>62.0</v>
      </c>
      <c r="E501" s="2"/>
      <c r="F501" s="1" t="s">
        <v>39</v>
      </c>
      <c r="G501" s="1" t="s">
        <v>19</v>
      </c>
      <c r="H501" s="1" t="s">
        <v>11032</v>
      </c>
      <c r="I501" s="1" t="s">
        <v>11033</v>
      </c>
      <c r="J501" s="1" t="s">
        <v>11033</v>
      </c>
      <c r="K501" s="2"/>
      <c r="L501" s="1">
        <v>-11.0</v>
      </c>
      <c r="M501" s="1"/>
      <c r="N501" s="1">
        <v>5.477266666666667</v>
      </c>
      <c r="O501" s="1" t="s">
        <v>3396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1" t="s">
        <v>15</v>
      </c>
      <c r="B502" s="1" t="s">
        <v>16</v>
      </c>
      <c r="C502" s="1">
        <v>533.0</v>
      </c>
      <c r="D502" s="1">
        <v>30.0</v>
      </c>
      <c r="E502" s="1" t="s">
        <v>379</v>
      </c>
      <c r="F502" s="1" t="s">
        <v>18</v>
      </c>
      <c r="G502" s="1" t="s">
        <v>19</v>
      </c>
      <c r="H502" s="1" t="s">
        <v>11034</v>
      </c>
      <c r="I502" s="1" t="s">
        <v>11035</v>
      </c>
      <c r="J502" s="1" t="s">
        <v>11036</v>
      </c>
      <c r="K502" s="1" t="s">
        <v>11037</v>
      </c>
      <c r="L502" s="1">
        <v>-16.0</v>
      </c>
      <c r="M502" s="1">
        <v>0.00965</v>
      </c>
      <c r="N502" s="1">
        <v>6.478883333333333</v>
      </c>
      <c r="O502" s="1" t="s">
        <v>3396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1" t="s">
        <v>55</v>
      </c>
      <c r="B503" s="1" t="s">
        <v>16</v>
      </c>
      <c r="C503" s="1">
        <v>274.0</v>
      </c>
      <c r="D503" s="1">
        <v>0.0</v>
      </c>
      <c r="E503" s="1" t="s">
        <v>10735</v>
      </c>
      <c r="F503" s="1" t="s">
        <v>27</v>
      </c>
      <c r="G503" s="1" t="s">
        <v>19</v>
      </c>
      <c r="H503" s="1" t="s">
        <v>11038</v>
      </c>
      <c r="I503" s="1" t="s">
        <v>11039</v>
      </c>
      <c r="J503" s="1" t="s">
        <v>11039</v>
      </c>
      <c r="K503" s="2"/>
      <c r="L503" s="1">
        <v>-7.0</v>
      </c>
      <c r="M503" s="1"/>
      <c r="N503" s="1">
        <v>7.0780666666666665</v>
      </c>
      <c r="O503" s="1" t="s">
        <v>9886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1" t="s">
        <v>44</v>
      </c>
      <c r="B504" s="1" t="s">
        <v>16</v>
      </c>
      <c r="C504" s="1">
        <v>772.0</v>
      </c>
      <c r="D504" s="1">
        <v>0.0</v>
      </c>
      <c r="E504" s="1" t="s">
        <v>45</v>
      </c>
      <c r="F504" s="1" t="s">
        <v>27</v>
      </c>
      <c r="G504" s="1" t="s">
        <v>19</v>
      </c>
      <c r="H504" s="1" t="s">
        <v>11040</v>
      </c>
      <c r="I504" s="1" t="s">
        <v>11041</v>
      </c>
      <c r="J504" s="1" t="s">
        <v>11041</v>
      </c>
      <c r="K504" s="2"/>
      <c r="L504" s="1">
        <v>-4.0</v>
      </c>
      <c r="M504" s="1"/>
      <c r="N504" s="1">
        <v>15.496866666666667</v>
      </c>
      <c r="O504" s="1" t="s">
        <v>9886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1" t="s">
        <v>25</v>
      </c>
      <c r="B505" s="1" t="s">
        <v>16</v>
      </c>
      <c r="C505" s="1">
        <v>558.0</v>
      </c>
      <c r="D505" s="1">
        <v>0.0</v>
      </c>
      <c r="E505" s="2"/>
      <c r="F505" s="1" t="s">
        <v>27</v>
      </c>
      <c r="G505" s="1" t="s">
        <v>19</v>
      </c>
      <c r="H505" s="1" t="s">
        <v>11042</v>
      </c>
      <c r="I505" s="1" t="s">
        <v>11043</v>
      </c>
      <c r="J505" s="1" t="s">
        <v>11043</v>
      </c>
      <c r="K505" s="2"/>
      <c r="L505" s="1">
        <v>-3.0</v>
      </c>
      <c r="M505" s="1"/>
      <c r="N505" s="1">
        <v>15.10105</v>
      </c>
      <c r="O505" s="1" t="s">
        <v>9886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1" t="s">
        <v>15</v>
      </c>
      <c r="B506" s="1" t="s">
        <v>16</v>
      </c>
      <c r="C506" s="1">
        <v>1505.0</v>
      </c>
      <c r="D506" s="1">
        <v>0.0</v>
      </c>
      <c r="E506" s="1" t="s">
        <v>379</v>
      </c>
      <c r="F506" s="1" t="s">
        <v>18</v>
      </c>
      <c r="G506" s="1" t="s">
        <v>19</v>
      </c>
      <c r="H506" s="1" t="s">
        <v>11044</v>
      </c>
      <c r="I506" s="1" t="s">
        <v>11045</v>
      </c>
      <c r="J506" s="1" t="s">
        <v>11046</v>
      </c>
      <c r="K506" s="1" t="s">
        <v>11047</v>
      </c>
      <c r="L506" s="1">
        <v>-9.0</v>
      </c>
      <c r="M506" s="1">
        <v>0.005016666666666667</v>
      </c>
      <c r="N506" s="1">
        <v>9.32635</v>
      </c>
      <c r="O506" s="1" t="s">
        <v>3396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1" t="s">
        <v>44</v>
      </c>
      <c r="B507" s="1" t="s">
        <v>16</v>
      </c>
      <c r="C507" s="1">
        <v>356.0</v>
      </c>
      <c r="D507" s="1">
        <v>0.0</v>
      </c>
      <c r="E507" s="1" t="s">
        <v>45</v>
      </c>
      <c r="F507" s="1" t="s">
        <v>27</v>
      </c>
      <c r="G507" s="1" t="s">
        <v>19</v>
      </c>
      <c r="H507" s="1" t="s">
        <v>11048</v>
      </c>
      <c r="I507" s="1" t="s">
        <v>11049</v>
      </c>
      <c r="J507" s="1" t="s">
        <v>11049</v>
      </c>
      <c r="K507" s="2"/>
      <c r="L507" s="1">
        <v>-7.0</v>
      </c>
      <c r="M507" s="1"/>
      <c r="N507" s="1">
        <v>7.7294</v>
      </c>
      <c r="O507" s="1" t="s">
        <v>9886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1" t="s">
        <v>38</v>
      </c>
      <c r="B508" s="1" t="s">
        <v>16</v>
      </c>
      <c r="C508" s="1">
        <v>309.0</v>
      </c>
      <c r="D508" s="1">
        <v>0.0</v>
      </c>
      <c r="E508" s="2"/>
      <c r="F508" s="1" t="s">
        <v>39</v>
      </c>
      <c r="G508" s="1" t="s">
        <v>35</v>
      </c>
      <c r="H508" s="1" t="s">
        <v>11050</v>
      </c>
      <c r="I508" s="1" t="s">
        <v>11051</v>
      </c>
      <c r="J508" s="1" t="s">
        <v>11051</v>
      </c>
      <c r="K508" s="2"/>
      <c r="L508" s="1">
        <v>-2.0</v>
      </c>
      <c r="M508" s="1"/>
      <c r="N508" s="1">
        <v>2.023416666666667</v>
      </c>
      <c r="O508" s="1" t="s">
        <v>43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1" t="s">
        <v>44</v>
      </c>
      <c r="B509" s="1" t="s">
        <v>16</v>
      </c>
      <c r="C509" s="1">
        <v>264.0</v>
      </c>
      <c r="D509" s="1">
        <v>0.0</v>
      </c>
      <c r="E509" s="1" t="s">
        <v>45</v>
      </c>
      <c r="F509" s="1" t="s">
        <v>27</v>
      </c>
      <c r="G509" s="1" t="s">
        <v>19</v>
      </c>
      <c r="H509" s="1" t="s">
        <v>11052</v>
      </c>
      <c r="I509" s="1" t="s">
        <v>11053</v>
      </c>
      <c r="J509" s="1" t="s">
        <v>11053</v>
      </c>
      <c r="K509" s="2"/>
      <c r="L509" s="1">
        <v>-16.0</v>
      </c>
      <c r="M509" s="1"/>
      <c r="N509" s="1">
        <v>7.258566666666667</v>
      </c>
      <c r="O509" s="1" t="s">
        <v>9886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1" t="s">
        <v>44</v>
      </c>
      <c r="B510" s="1" t="s">
        <v>16</v>
      </c>
      <c r="C510" s="1">
        <v>319.0</v>
      </c>
      <c r="D510" s="1">
        <v>0.0</v>
      </c>
      <c r="E510" s="1" t="s">
        <v>45</v>
      </c>
      <c r="F510" s="1" t="s">
        <v>27</v>
      </c>
      <c r="G510" s="1" t="s">
        <v>19</v>
      </c>
      <c r="H510" s="1" t="s">
        <v>11054</v>
      </c>
      <c r="I510" s="1" t="s">
        <v>11055</v>
      </c>
      <c r="J510" s="1" t="s">
        <v>11055</v>
      </c>
      <c r="K510" s="2"/>
      <c r="L510" s="1">
        <v>-11.0</v>
      </c>
      <c r="M510" s="1"/>
      <c r="N510" s="1">
        <v>3.7738</v>
      </c>
      <c r="O510" s="1" t="s">
        <v>9886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1" t="s">
        <v>44</v>
      </c>
      <c r="B511" s="1" t="s">
        <v>16</v>
      </c>
      <c r="C511" s="1">
        <v>264.0</v>
      </c>
      <c r="D511" s="1">
        <v>0.0</v>
      </c>
      <c r="E511" s="1" t="s">
        <v>45</v>
      </c>
      <c r="F511" s="1" t="s">
        <v>27</v>
      </c>
      <c r="G511" s="1" t="s">
        <v>19</v>
      </c>
      <c r="H511" s="1" t="s">
        <v>11056</v>
      </c>
      <c r="I511" s="1" t="s">
        <v>11057</v>
      </c>
      <c r="J511" s="1" t="s">
        <v>11057</v>
      </c>
      <c r="K511" s="2"/>
      <c r="L511" s="1">
        <v>-6.0</v>
      </c>
      <c r="M511" s="1"/>
      <c r="N511" s="1">
        <v>8.026983333333334</v>
      </c>
      <c r="O511" s="1" t="s">
        <v>9886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1" t="s">
        <v>44</v>
      </c>
      <c r="B512" s="1" t="s">
        <v>16</v>
      </c>
      <c r="C512" s="1">
        <v>329.0</v>
      </c>
      <c r="D512" s="1">
        <v>0.0</v>
      </c>
      <c r="E512" s="1" t="s">
        <v>45</v>
      </c>
      <c r="F512" s="1" t="s">
        <v>27</v>
      </c>
      <c r="G512" s="1" t="s">
        <v>19</v>
      </c>
      <c r="H512" s="1" t="s">
        <v>11058</v>
      </c>
      <c r="I512" s="1" t="s">
        <v>11059</v>
      </c>
      <c r="J512" s="1" t="s">
        <v>11059</v>
      </c>
      <c r="K512" s="2"/>
      <c r="L512" s="1">
        <v>-25.0</v>
      </c>
      <c r="M512" s="1"/>
      <c r="N512" s="1">
        <v>12.021483333333334</v>
      </c>
      <c r="O512" s="1" t="s">
        <v>9886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1" t="s">
        <v>15</v>
      </c>
      <c r="B513" s="1" t="s">
        <v>16</v>
      </c>
      <c r="C513" s="1">
        <v>603.0</v>
      </c>
      <c r="D513" s="1">
        <v>113.0</v>
      </c>
      <c r="E513" s="1" t="s">
        <v>379</v>
      </c>
      <c r="F513" s="1" t="s">
        <v>18</v>
      </c>
      <c r="G513" s="1" t="s">
        <v>19</v>
      </c>
      <c r="H513" s="1" t="s">
        <v>11060</v>
      </c>
      <c r="I513" s="1" t="s">
        <v>11061</v>
      </c>
      <c r="J513" s="1" t="s">
        <v>11062</v>
      </c>
      <c r="K513" s="1" t="s">
        <v>11063</v>
      </c>
      <c r="L513" s="1">
        <v>-23.0</v>
      </c>
      <c r="M513" s="1">
        <v>0.021166666666666667</v>
      </c>
      <c r="N513" s="1">
        <v>9.283383333333333</v>
      </c>
      <c r="O513" s="1" t="s">
        <v>3396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1" t="s">
        <v>15</v>
      </c>
      <c r="B514" s="1" t="s">
        <v>16</v>
      </c>
      <c r="C514" s="1">
        <v>395.0</v>
      </c>
      <c r="D514" s="1">
        <v>0.0</v>
      </c>
      <c r="E514" s="1" t="s">
        <v>379</v>
      </c>
      <c r="F514" s="1" t="s">
        <v>18</v>
      </c>
      <c r="G514" s="1" t="s">
        <v>19</v>
      </c>
      <c r="H514" s="1" t="s">
        <v>11064</v>
      </c>
      <c r="I514" s="1" t="s">
        <v>11065</v>
      </c>
      <c r="J514" s="1" t="s">
        <v>11066</v>
      </c>
      <c r="K514" s="1" t="s">
        <v>11067</v>
      </c>
      <c r="L514" s="1">
        <v>-7.0</v>
      </c>
      <c r="M514" s="1">
        <v>0.0061333333333333335</v>
      </c>
      <c r="N514" s="1">
        <v>12.990933333333333</v>
      </c>
      <c r="O514" s="1" t="s">
        <v>3396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1" t="s">
        <v>38</v>
      </c>
      <c r="B515" s="1" t="s">
        <v>16</v>
      </c>
      <c r="C515" s="1">
        <v>154.5</v>
      </c>
      <c r="D515" s="1">
        <v>154.5</v>
      </c>
      <c r="E515" s="2"/>
      <c r="F515" s="1" t="s">
        <v>39</v>
      </c>
      <c r="G515" s="1" t="s">
        <v>35</v>
      </c>
      <c r="H515" s="1" t="s">
        <v>11068</v>
      </c>
      <c r="I515" s="1" t="s">
        <v>11069</v>
      </c>
      <c r="J515" s="1" t="s">
        <v>11069</v>
      </c>
      <c r="K515" s="2"/>
      <c r="L515" s="1">
        <v>-1.0</v>
      </c>
      <c r="M515" s="1"/>
      <c r="N515" s="1">
        <v>3.39235</v>
      </c>
      <c r="O515" s="1" t="s">
        <v>43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1" t="s">
        <v>38</v>
      </c>
      <c r="B516" s="1" t="s">
        <v>867</v>
      </c>
      <c r="C516" s="1">
        <v>309.0</v>
      </c>
      <c r="D516" s="1">
        <v>0.0</v>
      </c>
      <c r="E516" s="2"/>
      <c r="F516" s="1" t="s">
        <v>39</v>
      </c>
      <c r="G516" s="1" t="s">
        <v>35</v>
      </c>
      <c r="H516" s="1" t="s">
        <v>11070</v>
      </c>
      <c r="I516" s="2"/>
      <c r="J516" s="2"/>
      <c r="K516" s="2"/>
      <c r="L516" s="1">
        <v>0.0</v>
      </c>
      <c r="M516" s="1"/>
      <c r="N516" s="2"/>
      <c r="O516" s="1" t="s">
        <v>43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1" t="s">
        <v>44</v>
      </c>
      <c r="B517" s="1" t="s">
        <v>16</v>
      </c>
      <c r="C517" s="1">
        <v>788.0</v>
      </c>
      <c r="D517" s="1">
        <v>0.0</v>
      </c>
      <c r="E517" s="1" t="s">
        <v>45</v>
      </c>
      <c r="F517" s="1" t="s">
        <v>27</v>
      </c>
      <c r="G517" s="1" t="s">
        <v>19</v>
      </c>
      <c r="H517" s="1" t="s">
        <v>11071</v>
      </c>
      <c r="I517" s="1" t="s">
        <v>11072</v>
      </c>
      <c r="J517" s="1" t="s">
        <v>11072</v>
      </c>
      <c r="K517" s="2"/>
      <c r="L517" s="1">
        <v>-6.0</v>
      </c>
      <c r="M517" s="1"/>
      <c r="N517" s="1">
        <v>13.074766666666667</v>
      </c>
      <c r="O517" s="1" t="s">
        <v>9886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1" t="s">
        <v>55</v>
      </c>
      <c r="B518" s="1" t="s">
        <v>16</v>
      </c>
      <c r="C518" s="1">
        <v>264.0</v>
      </c>
      <c r="D518" s="1">
        <v>0.0</v>
      </c>
      <c r="E518" s="2"/>
      <c r="F518" s="1" t="s">
        <v>39</v>
      </c>
      <c r="G518" s="1" t="s">
        <v>19</v>
      </c>
      <c r="H518" s="1" t="s">
        <v>11073</v>
      </c>
      <c r="I518" s="1" t="s">
        <v>11074</v>
      </c>
      <c r="J518" s="1" t="s">
        <v>11074</v>
      </c>
      <c r="K518" s="2"/>
      <c r="L518" s="1">
        <v>-4.0</v>
      </c>
      <c r="M518" s="1"/>
      <c r="N518" s="1">
        <v>10.711266666666667</v>
      </c>
      <c r="O518" s="1" t="s">
        <v>9886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1" t="s">
        <v>15</v>
      </c>
      <c r="B519" s="1" t="s">
        <v>16</v>
      </c>
      <c r="C519" s="1">
        <v>338.0</v>
      </c>
      <c r="D519" s="1">
        <v>0.0</v>
      </c>
      <c r="E519" s="1" t="s">
        <v>379</v>
      </c>
      <c r="F519" s="1" t="s">
        <v>18</v>
      </c>
      <c r="G519" s="1" t="s">
        <v>19</v>
      </c>
      <c r="H519" s="1" t="s">
        <v>11075</v>
      </c>
      <c r="I519" s="1" t="s">
        <v>11076</v>
      </c>
      <c r="J519" s="1" t="s">
        <v>11077</v>
      </c>
      <c r="K519" s="1" t="s">
        <v>11078</v>
      </c>
      <c r="L519" s="1">
        <v>-8.0</v>
      </c>
      <c r="M519" s="1">
        <v>0.004</v>
      </c>
      <c r="N519" s="1">
        <v>7.84625</v>
      </c>
      <c r="O519" s="1" t="s">
        <v>3396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1" t="s">
        <v>44</v>
      </c>
      <c r="B520" s="1" t="s">
        <v>16</v>
      </c>
      <c r="C520" s="1">
        <v>289.0</v>
      </c>
      <c r="D520" s="1">
        <v>0.0</v>
      </c>
      <c r="E520" s="1" t="s">
        <v>45</v>
      </c>
      <c r="F520" s="1" t="s">
        <v>27</v>
      </c>
      <c r="G520" s="1" t="s">
        <v>19</v>
      </c>
      <c r="H520" s="1" t="s">
        <v>11079</v>
      </c>
      <c r="I520" s="1" t="s">
        <v>11080</v>
      </c>
      <c r="J520" s="1" t="s">
        <v>11080</v>
      </c>
      <c r="K520" s="2"/>
      <c r="L520" s="1">
        <v>-6.0</v>
      </c>
      <c r="M520" s="1"/>
      <c r="N520" s="1">
        <v>8.669783333333333</v>
      </c>
      <c r="O520" s="1" t="s">
        <v>9886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1" t="s">
        <v>38</v>
      </c>
      <c r="B521" s="1" t="s">
        <v>16</v>
      </c>
      <c r="C521" s="1">
        <v>309.0</v>
      </c>
      <c r="D521" s="1">
        <v>0.0</v>
      </c>
      <c r="E521" s="2"/>
      <c r="F521" s="1" t="s">
        <v>39</v>
      </c>
      <c r="G521" s="1" t="s">
        <v>35</v>
      </c>
      <c r="H521" s="1" t="s">
        <v>11081</v>
      </c>
      <c r="I521" s="1" t="s">
        <v>11082</v>
      </c>
      <c r="J521" s="1" t="s">
        <v>11082</v>
      </c>
      <c r="K521" s="2"/>
      <c r="L521" s="1">
        <v>1.0</v>
      </c>
      <c r="M521" s="1"/>
      <c r="N521" s="1">
        <v>6.44555</v>
      </c>
      <c r="O521" s="1" t="s">
        <v>43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1" t="s">
        <v>55</v>
      </c>
      <c r="B522" s="1" t="s">
        <v>16</v>
      </c>
      <c r="C522" s="1">
        <v>289.0</v>
      </c>
      <c r="D522" s="1">
        <v>0.0</v>
      </c>
      <c r="E522" s="1" t="s">
        <v>10597</v>
      </c>
      <c r="F522" s="1" t="s">
        <v>27</v>
      </c>
      <c r="G522" s="1" t="s">
        <v>19</v>
      </c>
      <c r="H522" s="1" t="s">
        <v>11083</v>
      </c>
      <c r="I522" s="1" t="s">
        <v>11084</v>
      </c>
      <c r="J522" s="1" t="s">
        <v>11084</v>
      </c>
      <c r="K522" s="2"/>
      <c r="L522" s="1">
        <v>-4.0</v>
      </c>
      <c r="M522" s="1"/>
      <c r="N522" s="1">
        <v>10.488166666666666</v>
      </c>
      <c r="O522" s="1" t="s">
        <v>9886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1" t="s">
        <v>25</v>
      </c>
      <c r="B523" s="1" t="s">
        <v>16</v>
      </c>
      <c r="C523" s="1">
        <v>329.0</v>
      </c>
      <c r="D523" s="1">
        <v>0.0</v>
      </c>
      <c r="E523" s="2"/>
      <c r="F523" s="1" t="s">
        <v>27</v>
      </c>
      <c r="G523" s="1" t="s">
        <v>19</v>
      </c>
      <c r="H523" s="1" t="s">
        <v>11085</v>
      </c>
      <c r="I523" s="1" t="s">
        <v>11086</v>
      </c>
      <c r="J523" s="1" t="s">
        <v>11086</v>
      </c>
      <c r="K523" s="2"/>
      <c r="L523" s="1">
        <v>-8.0</v>
      </c>
      <c r="M523" s="1"/>
      <c r="N523" s="1">
        <v>6.9207833333333335</v>
      </c>
      <c r="O523" s="1" t="s">
        <v>9886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S552" s="2"/>
      <c r="T552" s="2"/>
      <c r="U552" s="2"/>
      <c r="V552" s="2"/>
      <c r="W552" s="2"/>
      <c r="X552" s="2"/>
      <c r="Y552" s="2"/>
      <c r="Z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S559" s="2"/>
      <c r="T559" s="2"/>
      <c r="U559" s="2"/>
      <c r="V559" s="2"/>
      <c r="W559" s="2"/>
      <c r="X559" s="2"/>
      <c r="Y559" s="2"/>
      <c r="Z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S561" s="2"/>
      <c r="T561" s="2"/>
      <c r="U561" s="2"/>
      <c r="V561" s="2"/>
      <c r="W561" s="2"/>
      <c r="X561" s="2"/>
      <c r="Y561" s="2"/>
      <c r="Z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S569" s="2"/>
      <c r="T569" s="2"/>
      <c r="U569" s="2"/>
      <c r="V569" s="2"/>
      <c r="W569" s="2"/>
      <c r="X569" s="2"/>
      <c r="Y569" s="2"/>
      <c r="Z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S575" s="2"/>
      <c r="T575" s="2"/>
      <c r="U575" s="2"/>
      <c r="V575" s="2"/>
      <c r="W575" s="2"/>
      <c r="X575" s="2"/>
      <c r="Y575" s="2"/>
      <c r="Z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S580" s="2"/>
      <c r="T580" s="2"/>
      <c r="U580" s="2"/>
      <c r="V580" s="2"/>
      <c r="W580" s="2"/>
      <c r="X580" s="2"/>
      <c r="Y580" s="2"/>
      <c r="Z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S582" s="2"/>
      <c r="T582" s="2"/>
      <c r="U582" s="2"/>
      <c r="V582" s="2"/>
      <c r="W582" s="2"/>
      <c r="X582" s="2"/>
      <c r="Y582" s="2"/>
      <c r="Z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S583" s="2"/>
      <c r="T583" s="2"/>
      <c r="U583" s="2"/>
      <c r="V583" s="2"/>
      <c r="W583" s="2"/>
      <c r="X583" s="2"/>
      <c r="Y583" s="2"/>
      <c r="Z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S584" s="2"/>
      <c r="T584" s="2"/>
      <c r="U584" s="2"/>
      <c r="V584" s="2"/>
      <c r="W584" s="2"/>
      <c r="X584" s="2"/>
      <c r="Y584" s="2"/>
      <c r="Z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S586" s="2"/>
      <c r="T586" s="2"/>
      <c r="U586" s="2"/>
      <c r="V586" s="2"/>
      <c r="W586" s="2"/>
      <c r="X586" s="2"/>
      <c r="Y586" s="2"/>
      <c r="Z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S588" s="2"/>
      <c r="T588" s="2"/>
      <c r="U588" s="2"/>
      <c r="V588" s="2"/>
      <c r="W588" s="2"/>
      <c r="X588" s="2"/>
      <c r="Y588" s="2"/>
      <c r="Z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S589" s="2"/>
      <c r="T589" s="2"/>
      <c r="U589" s="2"/>
      <c r="V589" s="2"/>
      <c r="W589" s="2"/>
      <c r="X589" s="2"/>
      <c r="Y589" s="2"/>
      <c r="Z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S590" s="2"/>
      <c r="T590" s="2"/>
      <c r="U590" s="2"/>
      <c r="V590" s="2"/>
      <c r="W590" s="2"/>
      <c r="X590" s="2"/>
      <c r="Y590" s="2"/>
      <c r="Z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S591" s="2"/>
      <c r="T591" s="2"/>
      <c r="U591" s="2"/>
      <c r="V591" s="2"/>
      <c r="W591" s="2"/>
      <c r="X591" s="2"/>
      <c r="Y591" s="2"/>
      <c r="Z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S593" s="2"/>
      <c r="T593" s="2"/>
      <c r="U593" s="2"/>
      <c r="V593" s="2"/>
      <c r="W593" s="2"/>
      <c r="X593" s="2"/>
      <c r="Y593" s="2"/>
      <c r="Z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S596" s="2"/>
      <c r="T596" s="2"/>
      <c r="U596" s="2"/>
      <c r="V596" s="2"/>
      <c r="W596" s="2"/>
      <c r="X596" s="2"/>
      <c r="Y596" s="2"/>
      <c r="Z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S598" s="2"/>
      <c r="T598" s="2"/>
      <c r="U598" s="2"/>
      <c r="V598" s="2"/>
      <c r="W598" s="2"/>
      <c r="X598" s="2"/>
      <c r="Y598" s="2"/>
      <c r="Z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S599" s="2"/>
      <c r="T599" s="2"/>
      <c r="U599" s="2"/>
      <c r="V599" s="2"/>
      <c r="W599" s="2"/>
      <c r="X599" s="2"/>
      <c r="Y599" s="2"/>
      <c r="Z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S600" s="2"/>
      <c r="T600" s="2"/>
      <c r="U600" s="2"/>
      <c r="V600" s="2"/>
      <c r="W600" s="2"/>
      <c r="X600" s="2"/>
      <c r="Y600" s="2"/>
      <c r="Z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S601" s="2"/>
      <c r="T601" s="2"/>
      <c r="U601" s="2"/>
      <c r="V601" s="2"/>
      <c r="W601" s="2"/>
      <c r="X601" s="2"/>
      <c r="Y601" s="2"/>
      <c r="Z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S608" s="2"/>
      <c r="T608" s="2"/>
      <c r="U608" s="2"/>
      <c r="V608" s="2"/>
      <c r="W608" s="2"/>
      <c r="X608" s="2"/>
      <c r="Y608" s="2"/>
      <c r="Z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S609" s="2"/>
      <c r="T609" s="2"/>
      <c r="U609" s="2"/>
      <c r="V609" s="2"/>
      <c r="W609" s="2"/>
      <c r="X609" s="2"/>
      <c r="Y609" s="2"/>
      <c r="Z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S610" s="2"/>
      <c r="T610" s="2"/>
      <c r="U610" s="2"/>
      <c r="V610" s="2"/>
      <c r="W610" s="2"/>
      <c r="X610" s="2"/>
      <c r="Y610" s="2"/>
      <c r="Z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S611" s="2"/>
      <c r="T611" s="2"/>
      <c r="U611" s="2"/>
      <c r="V611" s="2"/>
      <c r="W611" s="2"/>
      <c r="X611" s="2"/>
      <c r="Y611" s="2"/>
      <c r="Z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S613" s="2"/>
      <c r="T613" s="2"/>
      <c r="U613" s="2"/>
      <c r="V613" s="2"/>
      <c r="W613" s="2"/>
      <c r="X613" s="2"/>
      <c r="Y613" s="2"/>
      <c r="Z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S614" s="2"/>
      <c r="T614" s="2"/>
      <c r="U614" s="2"/>
      <c r="V614" s="2"/>
      <c r="W614" s="2"/>
      <c r="X614" s="2"/>
      <c r="Y614" s="2"/>
      <c r="Z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S617" s="2"/>
      <c r="T617" s="2"/>
      <c r="U617" s="2"/>
      <c r="V617" s="2"/>
      <c r="W617" s="2"/>
      <c r="X617" s="2"/>
      <c r="Y617" s="2"/>
      <c r="Z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S619" s="2"/>
      <c r="T619" s="2"/>
      <c r="U619" s="2"/>
      <c r="V619" s="2"/>
      <c r="W619" s="2"/>
      <c r="X619" s="2"/>
      <c r="Y619" s="2"/>
      <c r="Z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S620" s="2"/>
      <c r="T620" s="2"/>
      <c r="U620" s="2"/>
      <c r="V620" s="2"/>
      <c r="W620" s="2"/>
      <c r="X620" s="2"/>
      <c r="Y620" s="2"/>
      <c r="Z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S624" s="2"/>
      <c r="T624" s="2"/>
      <c r="U624" s="2"/>
      <c r="V624" s="2"/>
      <c r="W624" s="2"/>
      <c r="X624" s="2"/>
      <c r="Y624" s="2"/>
      <c r="Z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S625" s="2"/>
      <c r="T625" s="2"/>
      <c r="U625" s="2"/>
      <c r="V625" s="2"/>
      <c r="W625" s="2"/>
      <c r="X625" s="2"/>
      <c r="Y625" s="2"/>
      <c r="Z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S628" s="2"/>
      <c r="T628" s="2"/>
      <c r="U628" s="2"/>
      <c r="V628" s="2"/>
      <c r="W628" s="2"/>
      <c r="X628" s="2"/>
      <c r="Y628" s="2"/>
      <c r="Z628" s="2"/>
      <c r="AB628" s="2"/>
      <c r="AC628" s="2"/>
      <c r="AD628" s="2"/>
      <c r="AE628" s="2"/>
    </row>
    <row r="629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S629" s="2"/>
      <c r="T629" s="2"/>
      <c r="U629" s="2"/>
      <c r="V629" s="2"/>
      <c r="W629" s="2"/>
      <c r="X629" s="2"/>
      <c r="Y629" s="2"/>
      <c r="Z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S631" s="2"/>
      <c r="T631" s="2"/>
      <c r="U631" s="2"/>
      <c r="V631" s="2"/>
      <c r="W631" s="2"/>
      <c r="X631" s="2"/>
      <c r="Y631" s="2"/>
      <c r="Z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S634" s="2"/>
      <c r="T634" s="2"/>
      <c r="U634" s="2"/>
      <c r="V634" s="2"/>
      <c r="W634" s="2"/>
      <c r="X634" s="2"/>
      <c r="Y634" s="2"/>
      <c r="Z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S635" s="2"/>
      <c r="T635" s="2"/>
      <c r="U635" s="2"/>
      <c r="V635" s="2"/>
      <c r="W635" s="2"/>
      <c r="X635" s="2"/>
      <c r="Y635" s="2"/>
      <c r="Z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S636" s="2"/>
      <c r="T636" s="2"/>
      <c r="U636" s="2"/>
      <c r="V636" s="2"/>
      <c r="W636" s="2"/>
      <c r="X636" s="2"/>
      <c r="Y636" s="2"/>
      <c r="Z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S638" s="2"/>
      <c r="T638" s="2"/>
      <c r="U638" s="2"/>
      <c r="V638" s="2"/>
      <c r="W638" s="2"/>
      <c r="X638" s="2"/>
      <c r="Y638" s="2"/>
      <c r="Z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S639" s="2"/>
      <c r="T639" s="2"/>
      <c r="U639" s="2"/>
      <c r="V639" s="2"/>
      <c r="W639" s="2"/>
      <c r="X639" s="2"/>
      <c r="Y639" s="2"/>
      <c r="Z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S640" s="2"/>
      <c r="T640" s="2"/>
      <c r="U640" s="2"/>
      <c r="V640" s="2"/>
      <c r="W640" s="2"/>
      <c r="X640" s="2"/>
      <c r="Y640" s="2"/>
      <c r="Z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S641" s="2"/>
      <c r="T641" s="2"/>
      <c r="U641" s="2"/>
      <c r="V641" s="2"/>
      <c r="W641" s="2"/>
      <c r="X641" s="2"/>
      <c r="Y641" s="2"/>
      <c r="Z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S644" s="2"/>
      <c r="T644" s="2"/>
      <c r="U644" s="2"/>
      <c r="V644" s="2"/>
      <c r="W644" s="2"/>
      <c r="X644" s="2"/>
      <c r="Y644" s="2"/>
      <c r="Z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S645" s="2"/>
      <c r="T645" s="2"/>
      <c r="U645" s="2"/>
      <c r="V645" s="2"/>
      <c r="W645" s="2"/>
      <c r="X645" s="2"/>
      <c r="Y645" s="2"/>
      <c r="Z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S646" s="2"/>
      <c r="T646" s="2"/>
      <c r="U646" s="2"/>
      <c r="V646" s="2"/>
      <c r="W646" s="2"/>
      <c r="X646" s="2"/>
      <c r="Y646" s="2"/>
      <c r="Z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S649" s="2"/>
      <c r="T649" s="2"/>
      <c r="U649" s="2"/>
      <c r="V649" s="2"/>
      <c r="W649" s="2"/>
      <c r="X649" s="2"/>
      <c r="Y649" s="2"/>
      <c r="Z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O650" s="2"/>
      <c r="P650" s="2"/>
      <c r="Q650" s="2"/>
      <c r="S650" s="2"/>
      <c r="T650" s="2"/>
      <c r="U650" s="2"/>
      <c r="V650" s="2"/>
      <c r="W650" s="2"/>
      <c r="X650" s="2"/>
      <c r="Y650" s="2"/>
      <c r="Z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S651" s="2"/>
      <c r="T651" s="2"/>
      <c r="U651" s="2"/>
      <c r="V651" s="2"/>
      <c r="W651" s="2"/>
      <c r="X651" s="2"/>
      <c r="Y651" s="2"/>
      <c r="Z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S653" s="2"/>
      <c r="T653" s="2"/>
      <c r="U653" s="2"/>
      <c r="V653" s="2"/>
      <c r="W653" s="2"/>
      <c r="X653" s="2"/>
      <c r="Y653" s="2"/>
      <c r="Z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S654" s="2"/>
      <c r="T654" s="2"/>
      <c r="U654" s="2"/>
      <c r="V654" s="2"/>
      <c r="W654" s="2"/>
      <c r="X654" s="2"/>
      <c r="Y654" s="2"/>
      <c r="Z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S660" s="2"/>
      <c r="T660" s="2"/>
      <c r="U660" s="2"/>
      <c r="V660" s="2"/>
      <c r="W660" s="2"/>
      <c r="X660" s="2"/>
      <c r="Y660" s="2"/>
      <c r="Z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S661" s="2"/>
      <c r="T661" s="2"/>
      <c r="U661" s="2"/>
      <c r="V661" s="2"/>
      <c r="W661" s="2"/>
      <c r="X661" s="2"/>
      <c r="Y661" s="2"/>
      <c r="Z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T662" s="2"/>
      <c r="U662" s="2"/>
      <c r="V662" s="2"/>
      <c r="W662" s="2"/>
      <c r="X662" s="2"/>
      <c r="Y662" s="2"/>
      <c r="Z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O663" s="2"/>
      <c r="P663" s="2"/>
      <c r="Q663" s="2"/>
      <c r="S663" s="2"/>
      <c r="T663" s="2"/>
      <c r="U663" s="2"/>
      <c r="V663" s="2"/>
      <c r="W663" s="2"/>
      <c r="X663" s="2"/>
      <c r="Y663" s="2"/>
      <c r="Z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S664" s="2"/>
      <c r="T664" s="2"/>
      <c r="U664" s="2"/>
      <c r="V664" s="2"/>
      <c r="W664" s="2"/>
      <c r="X664" s="2"/>
      <c r="Y664" s="2"/>
      <c r="Z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S665" s="2"/>
      <c r="T665" s="2"/>
      <c r="U665" s="2"/>
      <c r="V665" s="2"/>
      <c r="W665" s="2"/>
      <c r="X665" s="2"/>
      <c r="Y665" s="2"/>
      <c r="Z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T666" s="2"/>
      <c r="U666" s="2"/>
      <c r="V666" s="2"/>
      <c r="W666" s="2"/>
      <c r="X666" s="2"/>
      <c r="Y666" s="2"/>
      <c r="Z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S667" s="2"/>
      <c r="T667" s="2"/>
      <c r="U667" s="2"/>
      <c r="V667" s="2"/>
      <c r="W667" s="2"/>
      <c r="X667" s="2"/>
      <c r="Y667" s="2"/>
      <c r="Z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O668" s="2"/>
      <c r="P668" s="2"/>
      <c r="Q668" s="2"/>
      <c r="S668" s="2"/>
      <c r="T668" s="2"/>
      <c r="U668" s="2"/>
      <c r="V668" s="2"/>
      <c r="W668" s="2"/>
      <c r="X668" s="2"/>
      <c r="Y668" s="2"/>
      <c r="Z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S670" s="2"/>
      <c r="T670" s="2"/>
      <c r="U670" s="2"/>
      <c r="V670" s="2"/>
      <c r="W670" s="2"/>
      <c r="X670" s="2"/>
      <c r="Y670" s="2"/>
      <c r="Z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O672" s="2"/>
      <c r="P672" s="2"/>
      <c r="Q672" s="2"/>
      <c r="S672" s="2"/>
      <c r="T672" s="2"/>
      <c r="U672" s="2"/>
      <c r="V672" s="2"/>
      <c r="W672" s="2"/>
      <c r="X672" s="2"/>
      <c r="Y672" s="2"/>
      <c r="Z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S674" s="2"/>
      <c r="T674" s="2"/>
      <c r="U674" s="2"/>
      <c r="V674" s="2"/>
      <c r="W674" s="2"/>
      <c r="X674" s="2"/>
      <c r="Y674" s="2"/>
      <c r="Z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S675" s="2"/>
      <c r="T675" s="2"/>
      <c r="U675" s="2"/>
      <c r="V675" s="2"/>
      <c r="W675" s="2"/>
      <c r="X675" s="2"/>
      <c r="Y675" s="2"/>
      <c r="Z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S676" s="2"/>
      <c r="T676" s="2"/>
      <c r="U676" s="2"/>
      <c r="V676" s="2"/>
      <c r="W676" s="2"/>
      <c r="X676" s="2"/>
      <c r="Y676" s="2"/>
      <c r="Z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S677" s="2"/>
      <c r="T677" s="2"/>
      <c r="U677" s="2"/>
      <c r="V677" s="2"/>
      <c r="W677" s="2"/>
      <c r="X677" s="2"/>
      <c r="Y677" s="2"/>
      <c r="Z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T678" s="2"/>
      <c r="U678" s="2"/>
      <c r="V678" s="2"/>
      <c r="W678" s="2"/>
      <c r="X678" s="2"/>
      <c r="Y678" s="2"/>
      <c r="Z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S679" s="2"/>
      <c r="T679" s="2"/>
      <c r="U679" s="2"/>
      <c r="V679" s="2"/>
      <c r="W679" s="2"/>
      <c r="X679" s="2"/>
      <c r="Y679" s="2"/>
      <c r="Z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S681" s="2"/>
      <c r="T681" s="2"/>
      <c r="U681" s="2"/>
      <c r="V681" s="2"/>
      <c r="W681" s="2"/>
      <c r="X681" s="2"/>
      <c r="Y681" s="2"/>
      <c r="Z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S682" s="2"/>
      <c r="T682" s="2"/>
      <c r="U682" s="2"/>
      <c r="V682" s="2"/>
      <c r="W682" s="2"/>
      <c r="X682" s="2"/>
      <c r="Y682" s="2"/>
      <c r="Z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S683" s="2"/>
      <c r="T683" s="2"/>
      <c r="U683" s="2"/>
      <c r="V683" s="2"/>
      <c r="W683" s="2"/>
      <c r="X683" s="2"/>
      <c r="Y683" s="2"/>
      <c r="Z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O684" s="2"/>
      <c r="P684" s="2"/>
      <c r="Q684" s="2"/>
      <c r="S684" s="2"/>
      <c r="T684" s="2"/>
      <c r="U684" s="2"/>
      <c r="V684" s="2"/>
      <c r="W684" s="2"/>
      <c r="X684" s="2"/>
      <c r="Y684" s="2"/>
      <c r="Z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S685" s="2"/>
      <c r="T685" s="2"/>
      <c r="U685" s="2"/>
      <c r="V685" s="2"/>
      <c r="W685" s="2"/>
      <c r="X685" s="2"/>
      <c r="Y685" s="2"/>
      <c r="Z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S686" s="2"/>
      <c r="T686" s="2"/>
      <c r="U686" s="2"/>
      <c r="V686" s="2"/>
      <c r="W686" s="2"/>
      <c r="X686" s="2"/>
      <c r="Y686" s="2"/>
      <c r="Z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S687" s="2"/>
      <c r="T687" s="2"/>
      <c r="U687" s="2"/>
      <c r="V687" s="2"/>
      <c r="W687" s="2"/>
      <c r="X687" s="2"/>
      <c r="Y687" s="2"/>
      <c r="Z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O688" s="2"/>
      <c r="P688" s="2"/>
      <c r="Q688" s="2"/>
      <c r="S688" s="2"/>
      <c r="T688" s="2"/>
      <c r="U688" s="2"/>
      <c r="V688" s="2"/>
      <c r="W688" s="2"/>
      <c r="X688" s="2"/>
      <c r="Y688" s="2"/>
      <c r="Z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S689" s="2"/>
      <c r="T689" s="2"/>
      <c r="U689" s="2"/>
      <c r="V689" s="2"/>
      <c r="W689" s="2"/>
      <c r="X689" s="2"/>
      <c r="Y689" s="2"/>
      <c r="Z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T692" s="2"/>
      <c r="U692" s="2"/>
      <c r="V692" s="2"/>
      <c r="W692" s="2"/>
      <c r="X692" s="2"/>
      <c r="Y692" s="2"/>
      <c r="Z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S694" s="2"/>
      <c r="T694" s="2"/>
      <c r="U694" s="2"/>
      <c r="V694" s="2"/>
      <c r="W694" s="2"/>
      <c r="X694" s="2"/>
      <c r="Y694" s="2"/>
      <c r="Z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S698" s="2"/>
      <c r="T698" s="2"/>
      <c r="U698" s="2"/>
      <c r="V698" s="2"/>
      <c r="W698" s="2"/>
      <c r="X698" s="2"/>
      <c r="Y698" s="2"/>
      <c r="Z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S699" s="2"/>
      <c r="T699" s="2"/>
      <c r="U699" s="2"/>
      <c r="V699" s="2"/>
      <c r="W699" s="2"/>
      <c r="X699" s="2"/>
      <c r="Y699" s="2"/>
      <c r="Z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S700" s="2"/>
      <c r="T700" s="2"/>
      <c r="U700" s="2"/>
      <c r="V700" s="2"/>
      <c r="W700" s="2"/>
      <c r="X700" s="2"/>
      <c r="Y700" s="2"/>
      <c r="Z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S702" s="2"/>
      <c r="T702" s="2"/>
      <c r="U702" s="2"/>
      <c r="V702" s="2"/>
      <c r="W702" s="2"/>
      <c r="X702" s="2"/>
      <c r="Y702" s="2"/>
      <c r="Z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S703" s="2"/>
      <c r="T703" s="2"/>
      <c r="U703" s="2"/>
      <c r="V703" s="2"/>
      <c r="W703" s="2"/>
      <c r="X703" s="2"/>
      <c r="Y703" s="2"/>
      <c r="Z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S704" s="2"/>
      <c r="T704" s="2"/>
      <c r="U704" s="2"/>
      <c r="V704" s="2"/>
      <c r="W704" s="2"/>
      <c r="X704" s="2"/>
      <c r="Y704" s="2"/>
      <c r="Z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S705" s="2"/>
      <c r="T705" s="2"/>
      <c r="U705" s="2"/>
      <c r="V705" s="2"/>
      <c r="W705" s="2"/>
      <c r="X705" s="2"/>
      <c r="Y705" s="2"/>
      <c r="Z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S706" s="2"/>
      <c r="T706" s="2"/>
      <c r="U706" s="2"/>
      <c r="V706" s="2"/>
      <c r="W706" s="2"/>
      <c r="X706" s="2"/>
      <c r="Y706" s="2"/>
      <c r="Z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S707" s="2"/>
      <c r="T707" s="2"/>
      <c r="U707" s="2"/>
      <c r="V707" s="2"/>
      <c r="W707" s="2"/>
      <c r="X707" s="2"/>
      <c r="Y707" s="2"/>
      <c r="Z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S708" s="2"/>
      <c r="T708" s="2"/>
      <c r="U708" s="2"/>
      <c r="V708" s="2"/>
      <c r="W708" s="2"/>
      <c r="X708" s="2"/>
      <c r="Y708" s="2"/>
      <c r="Z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S709" s="2"/>
      <c r="T709" s="2"/>
      <c r="U709" s="2"/>
      <c r="V709" s="2"/>
      <c r="W709" s="2"/>
      <c r="X709" s="2"/>
      <c r="Y709" s="2"/>
      <c r="Z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S710" s="2"/>
      <c r="T710" s="2"/>
      <c r="U710" s="2"/>
      <c r="V710" s="2"/>
      <c r="W710" s="2"/>
      <c r="X710" s="2"/>
      <c r="Y710" s="2"/>
      <c r="Z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S711" s="2"/>
      <c r="T711" s="2"/>
      <c r="U711" s="2"/>
      <c r="V711" s="2"/>
      <c r="W711" s="2"/>
      <c r="X711" s="2"/>
      <c r="Y711" s="2"/>
      <c r="Z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S712" s="2"/>
      <c r="T712" s="2"/>
      <c r="U712" s="2"/>
      <c r="V712" s="2"/>
      <c r="W712" s="2"/>
      <c r="X712" s="2"/>
      <c r="Y712" s="2"/>
      <c r="Z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S713" s="2"/>
      <c r="T713" s="2"/>
      <c r="U713" s="2"/>
      <c r="V713" s="2"/>
      <c r="W713" s="2"/>
      <c r="X713" s="2"/>
      <c r="Y713" s="2"/>
      <c r="Z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T714" s="2"/>
      <c r="U714" s="2"/>
      <c r="V714" s="2"/>
      <c r="W714" s="2"/>
      <c r="X714" s="2"/>
      <c r="Y714" s="2"/>
      <c r="Z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O715" s="2"/>
      <c r="P715" s="2"/>
      <c r="Q715" s="2"/>
      <c r="S715" s="2"/>
      <c r="T715" s="2"/>
      <c r="U715" s="2"/>
      <c r="V715" s="2"/>
      <c r="W715" s="2"/>
      <c r="X715" s="2"/>
      <c r="Y715" s="2"/>
      <c r="Z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S716" s="2"/>
      <c r="T716" s="2"/>
      <c r="U716" s="2"/>
      <c r="V716" s="2"/>
      <c r="W716" s="2"/>
      <c r="X716" s="2"/>
      <c r="Y716" s="2"/>
      <c r="Z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S720" s="2"/>
      <c r="T720" s="2"/>
      <c r="U720" s="2"/>
      <c r="V720" s="2"/>
      <c r="W720" s="2"/>
      <c r="X720" s="2"/>
      <c r="Y720" s="2"/>
      <c r="Z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S722" s="2"/>
      <c r="T722" s="2"/>
      <c r="U722" s="2"/>
      <c r="V722" s="2"/>
      <c r="W722" s="2"/>
      <c r="X722" s="2"/>
      <c r="Y722" s="2"/>
      <c r="Z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2"/>
      <c r="T723" s="2"/>
      <c r="U723" s="2"/>
      <c r="V723" s="2"/>
      <c r="W723" s="2"/>
      <c r="X723" s="2"/>
      <c r="Y723" s="2"/>
      <c r="Z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S724" s="2"/>
      <c r="T724" s="2"/>
      <c r="U724" s="2"/>
      <c r="V724" s="2"/>
      <c r="W724" s="2"/>
      <c r="X724" s="2"/>
      <c r="Y724" s="2"/>
      <c r="Z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S725" s="2"/>
      <c r="T725" s="2"/>
      <c r="U725" s="2"/>
      <c r="V725" s="2"/>
      <c r="W725" s="2"/>
      <c r="X725" s="2"/>
      <c r="Y725" s="2"/>
      <c r="Z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T726" s="2"/>
      <c r="U726" s="2"/>
      <c r="V726" s="2"/>
      <c r="W726" s="2"/>
      <c r="X726" s="2"/>
      <c r="Y726" s="2"/>
      <c r="Z726" s="2"/>
      <c r="AB726" s="2"/>
      <c r="AC726" s="2"/>
      <c r="AD726" s="2"/>
      <c r="AE726" s="2"/>
    </row>
    <row r="727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S727" s="2"/>
      <c r="T727" s="2"/>
      <c r="U727" s="2"/>
      <c r="V727" s="2"/>
      <c r="W727" s="2"/>
      <c r="X727" s="2"/>
      <c r="Y727" s="2"/>
      <c r="Z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O729" s="2"/>
      <c r="P729" s="2"/>
      <c r="Q729" s="2"/>
      <c r="S729" s="2"/>
      <c r="T729" s="2"/>
      <c r="U729" s="2"/>
      <c r="V729" s="2"/>
      <c r="W729" s="2"/>
      <c r="X729" s="2"/>
      <c r="Y729" s="2"/>
      <c r="Z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T730" s="2"/>
      <c r="U730" s="2"/>
      <c r="V730" s="2"/>
      <c r="W730" s="2"/>
      <c r="X730" s="2"/>
      <c r="Y730" s="2"/>
      <c r="Z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S731" s="2"/>
      <c r="T731" s="2"/>
      <c r="U731" s="2"/>
      <c r="V731" s="2"/>
      <c r="W731" s="2"/>
      <c r="X731" s="2"/>
      <c r="Y731" s="2"/>
      <c r="Z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S732" s="2"/>
      <c r="T732" s="2"/>
      <c r="U732" s="2"/>
      <c r="V732" s="2"/>
      <c r="W732" s="2"/>
      <c r="X732" s="2"/>
      <c r="Y732" s="2"/>
      <c r="Z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S734" s="2"/>
      <c r="T734" s="2"/>
      <c r="U734" s="2"/>
      <c r="V734" s="2"/>
      <c r="W734" s="2"/>
      <c r="X734" s="2"/>
      <c r="Y734" s="2"/>
      <c r="Z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S735" s="2"/>
      <c r="T735" s="2"/>
      <c r="U735" s="2"/>
      <c r="V735" s="2"/>
      <c r="W735" s="2"/>
      <c r="X735" s="2"/>
      <c r="Y735" s="2"/>
      <c r="Z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T736" s="2"/>
      <c r="U736" s="2"/>
      <c r="V736" s="2"/>
      <c r="W736" s="2"/>
      <c r="X736" s="2"/>
      <c r="Y736" s="2"/>
      <c r="Z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S737" s="2"/>
      <c r="T737" s="2"/>
      <c r="U737" s="2"/>
      <c r="V737" s="2"/>
      <c r="W737" s="2"/>
      <c r="X737" s="2"/>
      <c r="Y737" s="2"/>
      <c r="Z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T738" s="2"/>
      <c r="U738" s="2"/>
      <c r="V738" s="2"/>
      <c r="W738" s="2"/>
      <c r="X738" s="2"/>
      <c r="Y738" s="2"/>
      <c r="Z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S739" s="2"/>
      <c r="T739" s="2"/>
      <c r="U739" s="2"/>
      <c r="V739" s="2"/>
      <c r="W739" s="2"/>
      <c r="X739" s="2"/>
      <c r="Y739" s="2"/>
      <c r="Z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2"/>
      <c r="T742" s="2"/>
      <c r="U742" s="2"/>
      <c r="V742" s="2"/>
      <c r="W742" s="2"/>
      <c r="X742" s="2"/>
      <c r="Y742" s="2"/>
      <c r="Z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S743" s="2"/>
      <c r="T743" s="2"/>
      <c r="U743" s="2"/>
      <c r="V743" s="2"/>
      <c r="W743" s="2"/>
      <c r="X743" s="2"/>
      <c r="Y743" s="2"/>
      <c r="Z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S744" s="2"/>
      <c r="T744" s="2"/>
      <c r="U744" s="2"/>
      <c r="V744" s="2"/>
      <c r="W744" s="2"/>
      <c r="X744" s="2"/>
      <c r="Y744" s="2"/>
      <c r="Z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S745" s="2"/>
      <c r="T745" s="2"/>
      <c r="U745" s="2"/>
      <c r="V745" s="2"/>
      <c r="W745" s="2"/>
      <c r="X745" s="2"/>
      <c r="Y745" s="2"/>
      <c r="Z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S746" s="2"/>
      <c r="T746" s="2"/>
      <c r="U746" s="2"/>
      <c r="V746" s="2"/>
      <c r="W746" s="2"/>
      <c r="X746" s="2"/>
      <c r="Y746" s="2"/>
      <c r="Z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S750" s="2"/>
      <c r="T750" s="2"/>
      <c r="U750" s="2"/>
      <c r="V750" s="2"/>
      <c r="W750" s="2"/>
      <c r="X750" s="2"/>
      <c r="Y750" s="2"/>
      <c r="Z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O752" s="2"/>
      <c r="P752" s="2"/>
      <c r="Q752" s="2"/>
      <c r="S752" s="2"/>
      <c r="T752" s="2"/>
      <c r="U752" s="2"/>
      <c r="V752" s="2"/>
      <c r="W752" s="2"/>
      <c r="X752" s="2"/>
      <c r="Y752" s="2"/>
      <c r="Z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O753" s="2"/>
      <c r="P753" s="2"/>
      <c r="Q753" s="2"/>
      <c r="S753" s="2"/>
      <c r="T753" s="2"/>
      <c r="U753" s="2"/>
      <c r="V753" s="2"/>
      <c r="W753" s="2"/>
      <c r="X753" s="2"/>
      <c r="Y753" s="2"/>
      <c r="Z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S755" s="2"/>
      <c r="T755" s="2"/>
      <c r="U755" s="2"/>
      <c r="V755" s="2"/>
      <c r="W755" s="2"/>
      <c r="X755" s="2"/>
      <c r="Y755" s="2"/>
      <c r="Z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S757" s="2"/>
      <c r="T757" s="2"/>
      <c r="U757" s="2"/>
      <c r="V757" s="2"/>
      <c r="W757" s="2"/>
      <c r="X757" s="2"/>
      <c r="Y757" s="2"/>
      <c r="Z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S759" s="2"/>
      <c r="T759" s="2"/>
      <c r="U759" s="2"/>
      <c r="V759" s="2"/>
      <c r="W759" s="2"/>
      <c r="X759" s="2"/>
      <c r="Y759" s="2"/>
      <c r="Z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T763" s="2"/>
      <c r="U763" s="2"/>
      <c r="V763" s="2"/>
      <c r="W763" s="2"/>
      <c r="X763" s="2"/>
      <c r="Y763" s="2"/>
      <c r="Z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S767" s="2"/>
      <c r="T767" s="2"/>
      <c r="U767" s="2"/>
      <c r="V767" s="2"/>
      <c r="W767" s="2"/>
      <c r="X767" s="2"/>
      <c r="Y767" s="2"/>
      <c r="Z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S768" s="2"/>
      <c r="T768" s="2"/>
      <c r="U768" s="2"/>
      <c r="V768" s="2"/>
      <c r="W768" s="2"/>
      <c r="X768" s="2"/>
      <c r="Y768" s="2"/>
      <c r="Z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O772" s="2"/>
      <c r="P772" s="2"/>
      <c r="Q772" s="2"/>
      <c r="S772" s="2"/>
      <c r="T772" s="2"/>
      <c r="U772" s="2"/>
      <c r="V772" s="2"/>
      <c r="W772" s="2"/>
      <c r="X772" s="2"/>
      <c r="Y772" s="2"/>
      <c r="Z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P773" s="2"/>
      <c r="Q773" s="2"/>
      <c r="S773" s="2"/>
      <c r="T773" s="2"/>
      <c r="U773" s="2"/>
      <c r="V773" s="2"/>
      <c r="W773" s="2"/>
      <c r="X773" s="2"/>
      <c r="Y773" s="2"/>
      <c r="Z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S774" s="2"/>
      <c r="T774" s="2"/>
      <c r="U774" s="2"/>
      <c r="V774" s="2"/>
      <c r="W774" s="2"/>
      <c r="X774" s="2"/>
      <c r="Y774" s="2"/>
      <c r="Z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S775" s="2"/>
      <c r="T775" s="2"/>
      <c r="U775" s="2"/>
      <c r="V775" s="2"/>
      <c r="W775" s="2"/>
      <c r="X775" s="2"/>
      <c r="Y775" s="2"/>
      <c r="Z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S776" s="2"/>
      <c r="T776" s="2"/>
      <c r="U776" s="2"/>
      <c r="V776" s="2"/>
      <c r="W776" s="2"/>
      <c r="X776" s="2"/>
      <c r="Y776" s="2"/>
      <c r="Z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S779" s="2"/>
      <c r="T779" s="2"/>
      <c r="U779" s="2"/>
      <c r="V779" s="2"/>
      <c r="W779" s="2"/>
      <c r="X779" s="2"/>
      <c r="Y779" s="2"/>
      <c r="Z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T781" s="2"/>
      <c r="U781" s="2"/>
      <c r="V781" s="2"/>
      <c r="W781" s="2"/>
      <c r="X781" s="2"/>
      <c r="Y781" s="2"/>
      <c r="Z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S783" s="2"/>
      <c r="T783" s="2"/>
      <c r="U783" s="2"/>
      <c r="V783" s="2"/>
      <c r="W783" s="2"/>
      <c r="X783" s="2"/>
      <c r="Y783" s="2"/>
      <c r="Z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T784" s="2"/>
      <c r="U784" s="2"/>
      <c r="V784" s="2"/>
      <c r="W784" s="2"/>
      <c r="X784" s="2"/>
      <c r="Y784" s="2"/>
      <c r="Z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S789" s="2"/>
      <c r="T789" s="2"/>
      <c r="U789" s="2"/>
      <c r="V789" s="2"/>
      <c r="W789" s="2"/>
      <c r="X789" s="2"/>
      <c r="Y789" s="2"/>
      <c r="Z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O790" s="2"/>
      <c r="P790" s="2"/>
      <c r="Q790" s="2"/>
      <c r="S790" s="2"/>
      <c r="T790" s="2"/>
      <c r="U790" s="2"/>
      <c r="V790" s="2"/>
      <c r="W790" s="2"/>
      <c r="X790" s="2"/>
      <c r="Y790" s="2"/>
      <c r="Z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S792" s="2"/>
      <c r="T792" s="2"/>
      <c r="U792" s="2"/>
      <c r="V792" s="2"/>
      <c r="W792" s="2"/>
      <c r="X792" s="2"/>
      <c r="Y792" s="2"/>
      <c r="Z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T793" s="2"/>
      <c r="U793" s="2"/>
      <c r="V793" s="2"/>
      <c r="W793" s="2"/>
      <c r="X793" s="2"/>
      <c r="Y793" s="2"/>
      <c r="Z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S798" s="2"/>
      <c r="T798" s="2"/>
      <c r="U798" s="2"/>
      <c r="V798" s="2"/>
      <c r="W798" s="2"/>
      <c r="X798" s="2"/>
      <c r="Y798" s="2"/>
      <c r="Z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S800" s="2"/>
      <c r="T800" s="2"/>
      <c r="U800" s="2"/>
      <c r="V800" s="2"/>
      <c r="W800" s="2"/>
      <c r="X800" s="2"/>
      <c r="Y800" s="2"/>
      <c r="Z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S802" s="2"/>
      <c r="T802" s="2"/>
      <c r="U802" s="2"/>
      <c r="V802" s="2"/>
      <c r="W802" s="2"/>
      <c r="X802" s="2"/>
      <c r="Y802" s="2"/>
      <c r="Z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O803" s="2"/>
      <c r="P803" s="2"/>
      <c r="Q803" s="2"/>
      <c r="S803" s="2"/>
      <c r="T803" s="2"/>
      <c r="U803" s="2"/>
      <c r="V803" s="2"/>
      <c r="W803" s="2"/>
      <c r="X803" s="2"/>
      <c r="Y803" s="2"/>
      <c r="Z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O804" s="2"/>
      <c r="P804" s="2"/>
      <c r="Q804" s="2"/>
      <c r="S804" s="2"/>
      <c r="T804" s="2"/>
      <c r="U804" s="2"/>
      <c r="V804" s="2"/>
      <c r="W804" s="2"/>
      <c r="X804" s="2"/>
      <c r="Y804" s="2"/>
      <c r="Z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T808" s="2"/>
      <c r="U808" s="2"/>
      <c r="V808" s="2"/>
      <c r="W808" s="2"/>
      <c r="X808" s="2"/>
      <c r="Y808" s="2"/>
      <c r="Z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T810" s="2"/>
      <c r="U810" s="2"/>
      <c r="V810" s="2"/>
      <c r="W810" s="2"/>
      <c r="X810" s="2"/>
      <c r="Y810" s="2"/>
      <c r="Z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O811" s="2"/>
      <c r="P811" s="2"/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O812" s="2"/>
      <c r="P812" s="2"/>
      <c r="Q812" s="2"/>
      <c r="S812" s="2"/>
      <c r="T812" s="2"/>
      <c r="U812" s="2"/>
      <c r="V812" s="2"/>
      <c r="W812" s="2"/>
      <c r="X812" s="2"/>
      <c r="Y812" s="2"/>
      <c r="Z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S814" s="2"/>
      <c r="T814" s="2"/>
      <c r="U814" s="2"/>
      <c r="V814" s="2"/>
      <c r="W814" s="2"/>
      <c r="X814" s="2"/>
      <c r="Y814" s="2"/>
      <c r="Z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T815" s="2"/>
      <c r="U815" s="2"/>
      <c r="V815" s="2"/>
      <c r="W815" s="2"/>
      <c r="X815" s="2"/>
      <c r="Y815" s="2"/>
      <c r="Z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S820" s="2"/>
      <c r="T820" s="2"/>
      <c r="U820" s="2"/>
      <c r="V820" s="2"/>
      <c r="W820" s="2"/>
      <c r="X820" s="2"/>
      <c r="Y820" s="2"/>
      <c r="Z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S832" s="2"/>
      <c r="T832" s="2"/>
      <c r="U832" s="2"/>
      <c r="V832" s="2"/>
      <c r="W832" s="2"/>
      <c r="X832" s="2"/>
      <c r="Y832" s="2"/>
      <c r="Z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2"/>
      <c r="T833" s="2"/>
      <c r="U833" s="2"/>
      <c r="V833" s="2"/>
      <c r="W833" s="2"/>
      <c r="X833" s="2"/>
      <c r="Y833" s="2"/>
      <c r="Z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S840" s="2"/>
      <c r="T840" s="2"/>
      <c r="U840" s="2"/>
      <c r="V840" s="2"/>
      <c r="W840" s="2"/>
      <c r="X840" s="2"/>
      <c r="Y840" s="2"/>
      <c r="Z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S842" s="2"/>
      <c r="T842" s="2"/>
      <c r="U842" s="2"/>
      <c r="V842" s="2"/>
      <c r="W842" s="2"/>
      <c r="X842" s="2"/>
      <c r="Y842" s="2"/>
      <c r="Z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S844" s="2"/>
      <c r="T844" s="2"/>
      <c r="U844" s="2"/>
      <c r="V844" s="2"/>
      <c r="W844" s="2"/>
      <c r="X844" s="2"/>
      <c r="Y844" s="2"/>
      <c r="Z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S846" s="2"/>
      <c r="T846" s="2"/>
      <c r="U846" s="2"/>
      <c r="V846" s="2"/>
      <c r="W846" s="2"/>
      <c r="X846" s="2"/>
      <c r="Y846" s="2"/>
      <c r="Z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D848" s="2"/>
      <c r="AE848" s="2"/>
    </row>
    <row r="849">
      <c r="A849" s="2"/>
      <c r="B849" s="2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S849" s="2"/>
      <c r="T849" s="2"/>
      <c r="U849" s="2"/>
      <c r="V849" s="2"/>
      <c r="W849" s="2"/>
      <c r="X849" s="2"/>
      <c r="Y849" s="2"/>
      <c r="Z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S851" s="2"/>
      <c r="T851" s="2"/>
      <c r="U851" s="2"/>
      <c r="V851" s="2"/>
      <c r="W851" s="2"/>
      <c r="X851" s="2"/>
      <c r="Y851" s="2"/>
      <c r="Z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S852" s="2"/>
      <c r="T852" s="2"/>
      <c r="U852" s="2"/>
      <c r="V852" s="2"/>
      <c r="W852" s="2"/>
      <c r="X852" s="2"/>
      <c r="Y852" s="2"/>
      <c r="Z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2"/>
      <c r="T853" s="2"/>
      <c r="U853" s="2"/>
      <c r="V853" s="2"/>
      <c r="W853" s="2"/>
      <c r="X853" s="2"/>
      <c r="Y853" s="2"/>
      <c r="Z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S854" s="2"/>
      <c r="T854" s="2"/>
      <c r="U854" s="2"/>
      <c r="V854" s="2"/>
      <c r="W854" s="2"/>
      <c r="X854" s="2"/>
      <c r="Y854" s="2"/>
      <c r="Z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O855" s="2"/>
      <c r="P855" s="2"/>
      <c r="Q855" s="2"/>
      <c r="S855" s="2"/>
      <c r="T855" s="2"/>
      <c r="U855" s="2"/>
      <c r="V855" s="2"/>
      <c r="W855" s="2"/>
      <c r="X855" s="2"/>
      <c r="Y855" s="2"/>
      <c r="Z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S856" s="2"/>
      <c r="T856" s="2"/>
      <c r="U856" s="2"/>
      <c r="V856" s="2"/>
      <c r="W856" s="2"/>
      <c r="X856" s="2"/>
      <c r="Y856" s="2"/>
      <c r="Z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S857" s="2"/>
      <c r="T857" s="2"/>
      <c r="U857" s="2"/>
      <c r="V857" s="2"/>
      <c r="W857" s="2"/>
      <c r="X857" s="2"/>
      <c r="Y857" s="2"/>
      <c r="Z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T879" s="2"/>
      <c r="U879" s="2"/>
      <c r="V879" s="2"/>
      <c r="W879" s="2"/>
      <c r="X879" s="2"/>
      <c r="Y879" s="2"/>
      <c r="Z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S882" s="2"/>
      <c r="T882" s="2"/>
      <c r="U882" s="2"/>
      <c r="V882" s="2"/>
      <c r="W882" s="2"/>
      <c r="X882" s="2"/>
      <c r="Y882" s="2"/>
      <c r="Z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S884" s="2"/>
      <c r="T884" s="2"/>
      <c r="U884" s="2"/>
      <c r="V884" s="2"/>
      <c r="W884" s="2"/>
      <c r="X884" s="2"/>
      <c r="Y884" s="2"/>
      <c r="Z884" s="2"/>
      <c r="AB884" s="2"/>
      <c r="AC884" s="2"/>
      <c r="AD884" s="2"/>
      <c r="AE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T887" s="2"/>
      <c r="U887" s="2"/>
      <c r="V887" s="2"/>
      <c r="W887" s="2"/>
      <c r="X887" s="2"/>
      <c r="Y887" s="2"/>
      <c r="Z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O891" s="2"/>
      <c r="P891" s="2"/>
      <c r="Q891" s="2"/>
      <c r="S891" s="2"/>
      <c r="T891" s="2"/>
      <c r="U891" s="2"/>
      <c r="V891" s="2"/>
      <c r="W891" s="2"/>
      <c r="X891" s="2"/>
      <c r="Y891" s="2"/>
      <c r="Z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T892" s="2"/>
      <c r="U892" s="2"/>
      <c r="V892" s="2"/>
      <c r="W892" s="2"/>
      <c r="X892" s="2"/>
      <c r="Y892" s="2"/>
      <c r="Z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T893" s="2"/>
      <c r="U893" s="2"/>
      <c r="V893" s="2"/>
      <c r="W893" s="2"/>
      <c r="X893" s="2"/>
      <c r="Y893" s="2"/>
      <c r="Z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S905" s="2"/>
      <c r="T905" s="2"/>
      <c r="U905" s="2"/>
      <c r="V905" s="2"/>
      <c r="W905" s="2"/>
      <c r="X905" s="2"/>
      <c r="Y905" s="2"/>
      <c r="Z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S907" s="2"/>
      <c r="T907" s="2"/>
      <c r="U907" s="2"/>
      <c r="V907" s="2"/>
      <c r="W907" s="2"/>
      <c r="X907" s="2"/>
      <c r="Y907" s="2"/>
      <c r="Z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T909" s="2"/>
      <c r="U909" s="2"/>
      <c r="V909" s="2"/>
      <c r="W909" s="2"/>
      <c r="X909" s="2"/>
      <c r="Y909" s="2"/>
      <c r="Z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  <c r="Z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S916" s="2"/>
      <c r="T916" s="2"/>
      <c r="U916" s="2"/>
      <c r="V916" s="2"/>
      <c r="W916" s="2"/>
      <c r="X916" s="2"/>
      <c r="Y916" s="2"/>
      <c r="Z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S920" s="2"/>
      <c r="T920" s="2"/>
      <c r="U920" s="2"/>
      <c r="V920" s="2"/>
      <c r="W920" s="2"/>
      <c r="X920" s="2"/>
      <c r="Y920" s="2"/>
      <c r="Z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2"/>
      <c r="T923" s="2"/>
      <c r="U923" s="2"/>
      <c r="V923" s="2"/>
      <c r="W923" s="2"/>
      <c r="X923" s="2"/>
      <c r="Y923" s="2"/>
      <c r="Z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S930" s="2"/>
      <c r="T930" s="2"/>
      <c r="U930" s="2"/>
      <c r="V930" s="2"/>
      <c r="W930" s="2"/>
      <c r="X930" s="2"/>
      <c r="Y930" s="2"/>
      <c r="Z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S932" s="2"/>
      <c r="T932" s="2"/>
      <c r="U932" s="2"/>
      <c r="V932" s="2"/>
      <c r="W932" s="2"/>
      <c r="X932" s="2"/>
      <c r="Y932" s="2"/>
      <c r="Z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T936" s="2"/>
      <c r="U936" s="2"/>
      <c r="V936" s="2"/>
      <c r="W936" s="2"/>
      <c r="X936" s="2"/>
      <c r="Y936" s="2"/>
      <c r="Z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T946" s="2"/>
      <c r="U946" s="2"/>
      <c r="V946" s="2"/>
      <c r="W946" s="2"/>
      <c r="X946" s="2"/>
      <c r="Y946" s="2"/>
      <c r="Z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S950" s="2"/>
      <c r="T950" s="2"/>
      <c r="U950" s="2"/>
      <c r="V950" s="2"/>
      <c r="W950" s="2"/>
      <c r="X950" s="2"/>
      <c r="Y950" s="2"/>
      <c r="Z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T956" s="2"/>
      <c r="U956" s="2"/>
      <c r="V956" s="2"/>
      <c r="W956" s="2"/>
      <c r="X956" s="2"/>
      <c r="Y956" s="2"/>
      <c r="Z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T963" s="2"/>
      <c r="U963" s="2"/>
      <c r="V963" s="2"/>
      <c r="W963" s="2"/>
      <c r="X963" s="2"/>
      <c r="Y963" s="2"/>
      <c r="Z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S971" s="2"/>
      <c r="T971" s="2"/>
      <c r="U971" s="2"/>
      <c r="V971" s="2"/>
      <c r="W971" s="2"/>
      <c r="X971" s="2"/>
      <c r="Y971" s="2"/>
      <c r="Z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S975" s="2"/>
      <c r="T975" s="2"/>
      <c r="U975" s="2"/>
      <c r="V975" s="2"/>
      <c r="W975" s="2"/>
      <c r="X975" s="2"/>
      <c r="Y975" s="2"/>
      <c r="Z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T977" s="2"/>
      <c r="U977" s="2"/>
      <c r="V977" s="2"/>
      <c r="W977" s="2"/>
      <c r="X977" s="2"/>
      <c r="Y977" s="2"/>
      <c r="Z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2"/>
      <c r="T978" s="2"/>
      <c r="U978" s="2"/>
      <c r="V978" s="2"/>
      <c r="W978" s="2"/>
      <c r="X978" s="2"/>
      <c r="Y978" s="2"/>
      <c r="Z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S979" s="2"/>
      <c r="T979" s="2"/>
      <c r="U979" s="2"/>
      <c r="V979" s="2"/>
      <c r="W979" s="2"/>
      <c r="X979" s="2"/>
      <c r="Y979" s="2"/>
      <c r="Z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S984" s="2"/>
      <c r="T984" s="2"/>
      <c r="U984" s="2"/>
      <c r="V984" s="2"/>
      <c r="W984" s="2"/>
      <c r="X984" s="2"/>
      <c r="Y984" s="2"/>
      <c r="Z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O986" s="2"/>
      <c r="P986" s="2"/>
      <c r="Q986" s="2"/>
      <c r="S986" s="2"/>
      <c r="T986" s="2"/>
      <c r="U986" s="2"/>
      <c r="V986" s="2"/>
      <c r="W986" s="2"/>
      <c r="X986" s="2"/>
      <c r="Y986" s="2"/>
      <c r="Z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2"/>
      <c r="T988" s="2"/>
      <c r="U988" s="2"/>
      <c r="V988" s="2"/>
      <c r="W988" s="2"/>
      <c r="X988" s="2"/>
      <c r="Y988" s="2"/>
      <c r="Z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2"/>
      <c r="T991" s="2"/>
      <c r="U991" s="2"/>
      <c r="V991" s="2"/>
      <c r="W991" s="2"/>
      <c r="X991" s="2"/>
      <c r="Y991" s="2"/>
      <c r="Z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2"/>
      <c r="T993" s="2"/>
      <c r="U993" s="2"/>
      <c r="V993" s="2"/>
      <c r="W993" s="2"/>
      <c r="X993" s="2"/>
      <c r="Y993" s="2"/>
      <c r="Z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T997" s="2"/>
      <c r="U997" s="2"/>
      <c r="V997" s="2"/>
      <c r="W997" s="2"/>
      <c r="X997" s="2"/>
      <c r="Y997" s="2"/>
      <c r="Z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O1006" s="2"/>
      <c r="P1006" s="2"/>
      <c r="Q1006" s="2"/>
      <c r="S1006" s="2"/>
      <c r="T1006" s="2"/>
      <c r="U1006" s="2"/>
      <c r="V1006" s="2"/>
      <c r="W1006" s="2"/>
      <c r="X1006" s="2"/>
      <c r="Y1006" s="2"/>
      <c r="Z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S1013" s="2"/>
      <c r="T1013" s="2"/>
      <c r="U1013" s="2"/>
      <c r="V1013" s="2"/>
      <c r="W1013" s="2"/>
      <c r="X1013" s="2"/>
      <c r="Y1013" s="2"/>
      <c r="Z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T1016" s="2"/>
      <c r="U1016" s="2"/>
      <c r="V1016" s="2"/>
      <c r="W1016" s="2"/>
      <c r="X1016" s="2"/>
      <c r="Y1016" s="2"/>
      <c r="Z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D1024" s="2"/>
      <c r="AE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D1027" s="2"/>
      <c r="AE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T1033" s="2"/>
      <c r="U1033" s="2"/>
      <c r="V1033" s="2"/>
      <c r="W1033" s="2"/>
      <c r="X1033" s="2"/>
      <c r="Y1033" s="2"/>
      <c r="Z1033" s="2"/>
      <c r="AB1033" s="2"/>
      <c r="AC1033" s="2"/>
      <c r="AD1033" s="2"/>
      <c r="AE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D1034" s="2"/>
      <c r="AE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T1035" s="2"/>
      <c r="U1035" s="2"/>
      <c r="V1035" s="2"/>
      <c r="W1035" s="2"/>
      <c r="X1035" s="2"/>
      <c r="Y1035" s="2"/>
      <c r="Z1035" s="2"/>
      <c r="AB1035" s="2"/>
      <c r="AC1035" s="2"/>
      <c r="AD1035" s="2"/>
      <c r="AE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O1042" s="2"/>
      <c r="P1042" s="2"/>
      <c r="Q1042" s="2"/>
      <c r="S1042" s="2"/>
      <c r="T1042" s="2"/>
      <c r="U1042" s="2"/>
      <c r="V1042" s="2"/>
      <c r="W1042" s="2"/>
      <c r="X1042" s="2"/>
      <c r="Y1042" s="2"/>
      <c r="Z1042" s="2"/>
      <c r="AB1042" s="2"/>
      <c r="AC1042" s="2"/>
      <c r="AD1042" s="2"/>
      <c r="AE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T1043" s="2"/>
      <c r="U1043" s="2"/>
      <c r="V1043" s="2"/>
      <c r="W1043" s="2"/>
      <c r="X1043" s="2"/>
      <c r="Y1043" s="2"/>
      <c r="Z1043" s="2"/>
      <c r="AB1043" s="2"/>
      <c r="AC1043" s="2"/>
      <c r="AD1043" s="2"/>
      <c r="AE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O1045" s="2"/>
      <c r="P1045" s="2"/>
      <c r="Q1045" s="2"/>
      <c r="S1045" s="2"/>
      <c r="T1045" s="2"/>
      <c r="U1045" s="2"/>
      <c r="V1045" s="2"/>
      <c r="W1045" s="2"/>
      <c r="X1045" s="2"/>
      <c r="Y1045" s="2"/>
      <c r="Z1045" s="2"/>
      <c r="AB1045" s="2"/>
      <c r="AC1045" s="2"/>
      <c r="AD1045" s="2"/>
      <c r="AE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D1047" s="2"/>
      <c r="AE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D1048" s="2"/>
      <c r="AE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D1050" s="2"/>
      <c r="AE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D1054" s="2"/>
      <c r="AE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T1055" s="2"/>
      <c r="U1055" s="2"/>
      <c r="V1055" s="2"/>
      <c r="W1055" s="2"/>
      <c r="X1055" s="2"/>
      <c r="Y1055" s="2"/>
      <c r="Z1055" s="2"/>
      <c r="AB1055" s="2"/>
      <c r="AC1055" s="2"/>
      <c r="AD1055" s="2"/>
      <c r="AE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D1056" s="2"/>
      <c r="AE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D1057" s="2"/>
      <c r="AE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O1061" s="2"/>
      <c r="P1061" s="2"/>
      <c r="Q1061" s="2"/>
      <c r="S1061" s="2"/>
      <c r="T1061" s="2"/>
      <c r="U1061" s="2"/>
      <c r="V1061" s="2"/>
      <c r="W1061" s="2"/>
      <c r="X1061" s="2"/>
      <c r="Y1061" s="2"/>
      <c r="Z1061" s="2"/>
      <c r="AB1061" s="2"/>
      <c r="AC1061" s="2"/>
      <c r="AD1061" s="2"/>
      <c r="AE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O1064" s="2"/>
      <c r="P1064" s="2"/>
      <c r="Q1064" s="2"/>
      <c r="S1064" s="2"/>
      <c r="T1064" s="2"/>
      <c r="U1064" s="2"/>
      <c r="V1064" s="2"/>
      <c r="W1064" s="2"/>
      <c r="X1064" s="2"/>
      <c r="Y1064" s="2"/>
      <c r="Z1064" s="2"/>
      <c r="AB1064" s="2"/>
      <c r="AC1064" s="2"/>
      <c r="AD1064" s="2"/>
      <c r="AE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S1069" s="2"/>
      <c r="T1069" s="2"/>
      <c r="U1069" s="2"/>
      <c r="V1069" s="2"/>
      <c r="W1069" s="2"/>
      <c r="X1069" s="2"/>
      <c r="Y1069" s="2"/>
      <c r="Z1069" s="2"/>
      <c r="AB1069" s="2"/>
      <c r="AC1069" s="2"/>
      <c r="AD1069" s="2"/>
      <c r="AE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S1082" s="2"/>
      <c r="T1082" s="2"/>
      <c r="U1082" s="2"/>
      <c r="V1082" s="2"/>
      <c r="W1082" s="2"/>
      <c r="X1082" s="2"/>
      <c r="Y1082" s="2"/>
      <c r="Z1082" s="2"/>
      <c r="AB1082" s="2"/>
      <c r="AC1082" s="2"/>
      <c r="AD1082" s="2"/>
      <c r="AE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X1083" s="2"/>
      <c r="Y1083" s="2"/>
      <c r="Z1083" s="2"/>
      <c r="AA1083" s="2"/>
      <c r="AB1083" s="2"/>
      <c r="AC1083" s="2"/>
      <c r="AD1083" s="2"/>
      <c r="AE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O1093" s="2"/>
      <c r="P1093" s="2"/>
      <c r="Q1093" s="2"/>
      <c r="S1093" s="2"/>
      <c r="T1093" s="2"/>
      <c r="U1093" s="2"/>
      <c r="V1093" s="2"/>
      <c r="W1093" s="2"/>
      <c r="X1093" s="2"/>
      <c r="Y1093" s="2"/>
      <c r="Z1093" s="2"/>
      <c r="AB1093" s="2"/>
      <c r="AC1093" s="2"/>
      <c r="AD1093" s="2"/>
      <c r="AE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P1122" s="2"/>
      <c r="Q1122" s="2"/>
      <c r="S1122" s="2"/>
      <c r="T1122" s="2"/>
      <c r="U1122" s="2"/>
      <c r="V1122" s="2"/>
      <c r="W1122" s="2"/>
      <c r="X1122" s="2"/>
      <c r="Y1122" s="2"/>
      <c r="Z1122" s="2"/>
      <c r="AB1122" s="2"/>
      <c r="AC1122" s="2"/>
      <c r="AD1122" s="2"/>
      <c r="AE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O1132" s="2"/>
      <c r="P1132" s="2"/>
      <c r="Q1132" s="2"/>
      <c r="S1132" s="2"/>
      <c r="T1132" s="2"/>
      <c r="U1132" s="2"/>
      <c r="V1132" s="2"/>
      <c r="W1132" s="2"/>
      <c r="X1132" s="2"/>
      <c r="Y1132" s="2"/>
      <c r="Z1132" s="2"/>
      <c r="AB1132" s="2"/>
      <c r="AC1132" s="2"/>
      <c r="AD1132" s="2"/>
      <c r="AE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</row>
  </sheetData>
  <drawing r:id="rId1"/>
</worksheet>
</file>