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Leden 2026" sheetId="10" r:id="rId14"/>
    <sheet state="visible" name="Mzdy Únor 2026" sheetId="11" r:id="rId15"/>
    <sheet state="visible" name="Mzdy Březen 2026" sheetId="12" r:id="rId16"/>
    <sheet state="visible" name="Mzdy Duben 2026" sheetId="13" r:id="rId17"/>
    <sheet state="visible" name="Mzdy Březen 2025" sheetId="14" r:id="rId18"/>
    <sheet state="hidden" name="Mzdy Duben 2025" sheetId="15" r:id="rId19"/>
    <sheet state="hidden" name="Mzdy Květen 2025" sheetId="16" r:id="rId20"/>
    <sheet state="hidden" name="Mzdy Červen 2025" sheetId="17" r:id="rId21"/>
    <sheet state="visible" name="Mzdy Červenec 2025" sheetId="18" r:id="rId22"/>
    <sheet state="visible" name="Mzdy Srpen 2025" sheetId="19" r:id="rId23"/>
    <sheet state="visible" name="Mzdy Září 2025" sheetId="20" r:id="rId24"/>
    <sheet state="visible" name="Mzdy Říjen 2025" sheetId="21" r:id="rId25"/>
    <sheet state="visible" name="Mzdy Listopad 2025" sheetId="22" r:id="rId26"/>
    <sheet state="visible" name="Mzdy Prosinec 2025" sheetId="23" r:id="rId27"/>
    <sheet state="visible" name="Mzdy Květen 2026" sheetId="24" r:id="rId28"/>
    <sheet state="visible" name="Mzdy Červen 2026" sheetId="25" r:id="rId2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tc={0f1bde9d-2d53-43d8-959d-04e4a422a727}</author>
    <author>tc={28334f93-a39d-4ee3-bf5f-574423f2b182}</author>
    <author>tc={dab6c71a-09a6-45a0-8b68-ce12f61a4a04}</author>
  </authors>
  <commentList>
    <comment authorId="0" xr:uid="{0f1bde9d-2d53-43d8-959d-04e4a422a727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  <comment authorId="1" xr:uid="{28334f93-a39d-4ee3-bf5f-574423f2b182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  <comment authorId="2" xr:uid="{dab6c71a-09a6-45a0-8b68-ce12f61a4a04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</commentList>
</comments>
</file>

<file path=xl/sharedStrings.xml><?xml version="1.0" encoding="utf-8"?>
<sst xmlns="http://schemas.openxmlformats.org/spreadsheetml/2006/main" count="5959" uniqueCount="413">
  <si>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</si>
  <si>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</si>
  <si>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</si>
  <si>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</si>
  <si>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</si>
  <si>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</si>
  <si>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</si>
  <si>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</si>
  <si>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</si>
  <si>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</si>
  <si>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</si>
  <si>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</si>
  <si>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</si>
  <si>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</si>
  <si>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</si>
  <si>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</si>
  <si>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</si>
  <si>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</si>
  <si>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</si>
  <si>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</si>
  <si>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</si>
  <si>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</si>
  <si>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</si>
  <si>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</si>
  <si>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</si>
  <si>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</si>
  <si>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</si>
  <si>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</si>
  <si>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</si>
  <si>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</si>
  <si>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</si>
  <si>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</si>
  <si>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</si>
  <si>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</si>
  <si>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</si>
  <si>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</si>
  <si>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</si>
  <si>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</si>
  <si>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</si>
  <si>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</si>
  <si>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</si>
  <si>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</si>
  <si>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</si>
  <si>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</si>
  <si>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</si>
  <si>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</si>
  <si>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</si>
  <si>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</si>
  <si>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</si>
  <si>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</si>
  <si>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</si>
  <si>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</si>
  <si>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</si>
  <si>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</si>
  <si>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</si>
  <si>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</si>
  <si>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</si>
  <si>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</si>
  <si>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</si>
  <si>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</si>
  <si>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</si>
  <si>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</si>
  <si>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</si>
  <si>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</si>
  <si>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</si>
  <si>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</si>
  <si>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</si>
  <si>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</si>
  <si>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</si>
  <si>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</si>
  <si>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</si>
  <si>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</si>
  <si>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</si>
  <si>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</si>
  <si>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</si>
  <si>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</si>
  <si>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</si>
  <si>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</si>
  <si>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</si>
  <si>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</si>
  <si>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</si>
  <si>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</si>
  <si>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</si>
  <si>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</si>
  <si>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</si>
  <si>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</si>
  <si>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</si>
  <si>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</si>
  <si>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</si>
  <si>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</si>
  <si>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</si>
  <si>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</si>
  <si>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</si>
  <si>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</si>
  <si>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</si>
  <si>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</si>
  <si>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</si>
  <si>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</si>
  <si>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</si>
  <si>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</si>
  <si>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</si>
  <si>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</si>
  <si>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</si>
  <si>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</si>
  <si>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</si>
  <si>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</si>
  <si>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</si>
  <si>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</si>
  <si>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</si>
  <si>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</si>
  <si>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</si>
  <si>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</si>
  <si>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</si>
  <si>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</si>
  <si>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</si>
  <si>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</si>
  <si>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</si>
  <si>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</si>
  <si>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</si>
  <si>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</si>
  <si>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</si>
  <si>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</si>
  <si>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</si>
  <si>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</si>
  <si>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</si>
  <si>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</si>
  <si>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</si>
  <si>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</si>
  <si>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</si>
  <si>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</si>
  <si>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</si>
  <si>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</si>
  <si>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</si>
  <si>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</si>
  <si>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</si>
  <si>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</si>
  <si>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</si>
  <si>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</si>
  <si>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</si>
  <si>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</si>
  <si>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</si>
  <si>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</si>
  <si>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</si>
  <si>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</si>
  <si>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</si>
  <si>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</si>
  <si>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</si>
  <si>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</si>
  <si>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</si>
  <si>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</si>
  <si>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</si>
  <si>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</si>
  <si>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</si>
  <si>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</si>
  <si>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</si>
  <si>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</si>
  <si>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</si>
  <si>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</si>
  <si>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</si>
  <si>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</si>
  <si>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</si>
  <si>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</si>
  <si>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</si>
  <si>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</si>
  <si>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</si>
  <si>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</si>
  <si>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</si>
  <si>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</si>
  <si>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</si>
  <si>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</si>
  <si>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</si>
  <si>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</si>
  <si>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</si>
  <si>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</si>
  <si>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</si>
  <si>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</si>
  <si>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</si>
  <si>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</si>
  <si>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</si>
  <si>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</si>
  <si>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</si>
  <si>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</si>
  <si>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</si>
  <si>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</si>
  <si>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</si>
  <si>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</si>
  <si>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</si>
  <si>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</si>
  <si>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</si>
  <si>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</si>
  <si>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 Stanislav ml.</t>
  </si>
  <si>
    <t>Bubník Martin</t>
  </si>
  <si>
    <t>Berdar Vasyl</t>
  </si>
  <si>
    <t>Yarushynskyi Vladyslav</t>
  </si>
  <si>
    <t>Židek Petr</t>
  </si>
  <si>
    <t>Gorol Patrik</t>
  </si>
  <si>
    <t>Hegedüs Gergö</t>
  </si>
  <si>
    <t>Barvínková Eliška</t>
  </si>
  <si>
    <t>Kursheva Diana</t>
  </si>
  <si>
    <t>Kubík Martin</t>
  </si>
  <si>
    <t>Putna Jaroslav</t>
  </si>
  <si>
    <t>Kopic Jakub</t>
  </si>
  <si>
    <t>Fáberová Kateřina</t>
  </si>
  <si>
    <t>Chlubnová Adéla</t>
  </si>
  <si>
    <t>Prošek Václav</t>
  </si>
  <si>
    <t>Millington Emmanuel</t>
  </si>
  <si>
    <t>Kašpárek Jan</t>
  </si>
  <si>
    <t>Koteliuk Maryna</t>
  </si>
  <si>
    <t>Remač Jiří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</si>
  <si>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</si>
  <si>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</si>
  <si>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</si>
  <si>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</si>
  <si>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</si>
  <si>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</si>
  <si>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</si>
  <si>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</si>
  <si>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Mikešová Adéla</t>
  </si>
  <si>
    <t>Kalina Filip</t>
  </si>
  <si>
    <t>Kaločai Rudolf</t>
  </si>
  <si>
    <t>Dušek Sam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</si>
  <si>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</si>
  <si>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</si>
  <si>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</si>
  <si>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</si>
  <si>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</si>
  <si>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</si>
  <si>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</si>
  <si>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</si>
  <si>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Roth Stanislav st.</t>
  </si>
  <si>
    <t>Vaníková Anna</t>
  </si>
  <si>
    <t>Břicháč Pavel</t>
  </si>
  <si>
    <t>Weindling Josef</t>
  </si>
  <si>
    <t>Fux Vojtěch</t>
  </si>
  <si>
    <t>Kumar Jatinder</t>
  </si>
  <si>
    <t>Stehlíková Magdaléna</t>
  </si>
  <si>
    <t>Dragoun Alfréd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</si>
  <si>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</si>
  <si>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</si>
  <si>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Rothová Anastasia</t>
  </si>
  <si>
    <t>Klapperová Giulia Laura</t>
  </si>
  <si>
    <t>Tůma Vladimír</t>
  </si>
  <si>
    <t>Rataj Pavel</t>
  </si>
  <si>
    <t>Čermák Tomáš</t>
  </si>
  <si>
    <t>Céspedes Miranda Sebastián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</si>
  <si>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</si>
  <si>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</si>
  <si>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</si>
  <si>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</si>
  <si>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</si>
  <si>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Pergl Jan</t>
  </si>
  <si>
    <t>Krumlovský Tomáš</t>
  </si>
  <si>
    <t>Tušlová Mariana</t>
  </si>
  <si>
    <t>Raulím Radim</t>
  </si>
  <si>
    <t>Novák Dalibor</t>
  </si>
  <si>
    <t>Hubr Samuel</t>
  </si>
  <si>
    <t>Kneblová Anna</t>
  </si>
  <si>
    <t>Přibyl Jan</t>
  </si>
  <si>
    <t>Novák Matěj</t>
  </si>
  <si>
    <t>Hrach Michal</t>
  </si>
  <si>
    <t>Kvapil Filip Leon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</si>
  <si>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</si>
  <si>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</si>
  <si>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</si>
  <si>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</si>
  <si>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</si>
  <si>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</si>
  <si>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</si>
  <si>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</si>
  <si>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Mikuš Pavel</t>
  </si>
  <si>
    <t>Vokrojová Eliška</t>
  </si>
  <si>
    <t>Šmídová Sabina</t>
  </si>
  <si>
    <t>Čermák Jakub</t>
  </si>
  <si>
    <t>Killiakov Andrei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</si>
  <si>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</si>
  <si>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</si>
  <si>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</si>
  <si>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</si>
  <si>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</si>
  <si>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</si>
  <si>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t>Raboch Tomáš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</si>
  <si>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</si>
  <si>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</si>
  <si>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</si>
  <si>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</si>
  <si>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</si>
  <si>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</si>
  <si>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Kulinič Michail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</si>
  <si>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</si>
  <si>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</si>
  <si>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</si>
  <si>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Kratochvíl Kryštof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</si>
  <si>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</si>
  <si>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</si>
  <si>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</si>
  <si>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</si>
  <si>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Kačena Stanislav</t>
  </si>
  <si>
    <t>Cieslar Marek</t>
  </si>
  <si>
    <t>Irena Kovacsova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</si>
  <si>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</si>
  <si>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</si>
  <si>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</si>
  <si>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</si>
  <si>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</si>
  <si>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</si>
  <si>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</si>
  <si>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</si>
  <si>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</si>
  <si>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</si>
  <si>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</si>
  <si>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</si>
  <si>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</si>
  <si>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</si>
  <si>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</si>
  <si>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</si>
  <si>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</si>
  <si>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</si>
  <si>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</si>
  <si>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</si>
  <si>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</si>
  <si>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</si>
  <si>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</si>
  <si>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</si>
  <si>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</si>
  <si>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</si>
  <si>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</si>
  <si>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</si>
  <si>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</si>
  <si>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</si>
  <si>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</si>
  <si>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</si>
  <si>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</si>
  <si>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</si>
  <si>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</si>
  <si>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</si>
  <si>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</si>
  <si>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</si>
  <si>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</si>
  <si>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</si>
  <si>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</si>
  <si>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</si>
  <si>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</si>
  <si>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</si>
  <si>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</si>
  <si>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</si>
  <si>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</si>
  <si>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</si>
  <si>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</si>
  <si>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</si>
  <si>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</si>
  <si>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</si>
  <si>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</si>
  <si>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</si>
  <si>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</si>
  <si>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</si>
  <si>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</si>
  <si>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</si>
  <si>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</si>
  <si>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</si>
  <si>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</si>
  <si>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</si>
  <si>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</si>
  <si>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</si>
  <si>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</si>
  <si>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</si>
  <si>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</si>
  <si>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</si>
  <si>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</si>
  <si>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</si>
  <si>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</si>
  <si>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</si>
  <si>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</si>
  <si>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</si>
  <si>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</si>
  <si>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</si>
  <si>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</si>
  <si>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</si>
  <si>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</si>
  <si>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</si>
  <si>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</si>
  <si>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</si>
  <si>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</si>
  <si>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</si>
  <si>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</si>
  <si>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</si>
  <si>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</si>
  <si>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</si>
  <si>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</si>
  <si>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</si>
  <si>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</si>
  <si>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</si>
  <si>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</si>
  <si>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</si>
  <si>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</si>
  <si>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</si>
  <si>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</si>
  <si>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</si>
  <si>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</si>
  <si>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</si>
  <si>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</si>
  <si>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</si>
  <si>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</si>
  <si>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</si>
  <si>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</si>
  <si>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</si>
  <si>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</si>
  <si>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 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</si>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</sst>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6" fillId="9" fontId="14" numFmtId="166" xfId="0" applyAlignment="1" applyBorder="1" applyFont="1" applyNumberFormat="1">
      <alignment horizontal="right" readingOrder="0" vertical="center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30" fillId="9" fontId="23" numFmtId="0" xfId="0" applyAlignment="1" applyBorder="1" applyFont="1">
      <alignment readingOrder="0" vertical="bottom"/>
    </xf>
    <xf borderId="30" fillId="9" fontId="22" numFmtId="0" xfId="0" applyAlignment="1" applyBorder="1" applyFont="1">
      <alignment readingOrder="0" vertical="center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  <xf borderId="0" fillId="4" fontId="9" numFmtId="0" xfId="0" applyAlignment="1" applyFont="1">
      <alignment horizontal="right" readingOrder="0" vertical="center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1028700</xdr:colOff>
      <xdr:row>1</xdr:row>
      <xdr:rowOff>9525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an Husner" id="{ac5d2216-ce64-49d0-a99c-4893173abb5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ac5d2216-ce64-49d0-a99c-4893173abb52}" id="{dab6c71a-09a6-45a0-8b68-ce12f61a4a04}" done="0">
    <x18tc:text xml:space="preserve">1400 čistý bonus</x18tc:text>
  </x18tc:threadedComment>
  <x18tc:threadedComment ref="I12" dT="2025-03-04T15:49:51.00" personId="{ac5d2216-ce64-49d0-a99c-4893173abb52}" id="{0f1bde9d-2d53-43d8-959d-04e4a422a727}" done="0">
    <x18tc:text xml:space="preserve">3670
kč bonus</x18tc:text>
  </x18tc:threadedComment>
  <x18tc:threadedComment ref="I17" dT="2025-03-04T15:50:36.00" personId="{ac5d2216-ce64-49d0-a99c-4893173abb52}" id="{28334f93-a39d-4ee3-bf5f-574423f2b182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46204</v>
      </c>
      <c r="X1" s="243">
        <v>46204.0</v>
      </c>
      <c r="Z1" s="9" t="s">
        <v>10</v>
      </c>
      <c r="AA1" s="10">
        <f>X1+AC1-1</f>
        <v>46234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0.0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2789.082581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0.0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2789.082581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0.0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2201.225806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0.0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2789.082581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0.0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2201.225806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0.0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0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0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0.0</v>
      </c>
      <c r="V11" s="55">
        <f t="shared" si="3"/>
        <v>0</v>
      </c>
      <c r="W11" s="56">
        <f t="shared" si="4"/>
        <v>0</v>
      </c>
      <c r="X11" s="57">
        <f t="shared" si="5"/>
        <v>0</v>
      </c>
      <c r="Y11" s="217">
        <f t="shared" si="6"/>
        <v>0</v>
      </c>
      <c r="Z11" s="59">
        <f t="shared" si="7"/>
        <v>0</v>
      </c>
      <c r="AA11" s="59">
        <f t="shared" si="8"/>
        <v>-2570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0.0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34" si="13">W13*$Y$4</f>
        <v>17238</v>
      </c>
      <c r="Z13" s="59">
        <f t="shared" ref="Z13:Z34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2201.225806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0</v>
      </c>
      <c r="H14" s="64">
        <v>187.0</v>
      </c>
      <c r="I14" s="50">
        <v>0.0</v>
      </c>
      <c r="J14" s="66"/>
      <c r="K14" s="67"/>
      <c r="L14" s="246">
        <f t="shared" si="2"/>
        <v>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0.0</v>
      </c>
      <c r="V14" s="55">
        <f t="shared" si="11"/>
        <v>0</v>
      </c>
      <c r="W14" s="56">
        <f t="shared" si="12"/>
        <v>0</v>
      </c>
      <c r="X14" s="57">
        <f t="shared" si="5"/>
        <v>0</v>
      </c>
      <c r="Y14" s="217">
        <f t="shared" si="13"/>
        <v>0</v>
      </c>
      <c r="Z14" s="59">
        <f t="shared" si="14"/>
        <v>0</v>
      </c>
      <c r="AA14" s="59">
        <f t="shared" si="8"/>
        <v>-2570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1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0.0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2201.225806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0.0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18" si="15">U17</f>
        <v>0</v>
      </c>
      <c r="H17" s="64">
        <v>200.0</v>
      </c>
      <c r="I17" s="65">
        <v>0.0</v>
      </c>
      <c r="J17" s="66"/>
      <c r="K17" s="67"/>
      <c r="L17" s="246">
        <f t="shared" si="2"/>
        <v>0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0.0</v>
      </c>
      <c r="V17" s="55">
        <f t="shared" si="11"/>
        <v>0</v>
      </c>
      <c r="W17" s="56">
        <f t="shared" si="12"/>
        <v>0</v>
      </c>
      <c r="X17" s="57">
        <f t="shared" si="5"/>
        <v>0</v>
      </c>
      <c r="Y17" s="217">
        <f t="shared" si="13"/>
        <v>0</v>
      </c>
      <c r="Z17" s="59">
        <f t="shared" si="14"/>
        <v>0</v>
      </c>
      <c r="AA17" s="59">
        <f t="shared" si="8"/>
        <v>-2570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50</v>
      </c>
      <c r="C18" s="46" t="s">
        <v>4</v>
      </c>
      <c r="D18" s="46"/>
      <c r="E18" s="46"/>
      <c r="F18" s="47"/>
      <c r="G18" s="63">
        <f t="shared" si="15"/>
        <v>0</v>
      </c>
      <c r="H18" s="64">
        <v>200.0</v>
      </c>
      <c r="I18" s="65">
        <v>0.0</v>
      </c>
      <c r="J18" s="66"/>
      <c r="K18" s="67"/>
      <c r="L18" s="246">
        <f t="shared" si="2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Pánková Vendula</v>
      </c>
      <c r="U18" s="54">
        <v>0.0</v>
      </c>
      <c r="V18" s="55">
        <f t="shared" si="11"/>
        <v>0</v>
      </c>
      <c r="W18" s="56">
        <f t="shared" si="12"/>
        <v>0</v>
      </c>
      <c r="X18" s="57">
        <f t="shared" si="5"/>
        <v>0</v>
      </c>
      <c r="Y18" s="217">
        <f t="shared" si="13"/>
        <v>0</v>
      </c>
      <c r="Z18" s="59">
        <f t="shared" si="14"/>
        <v>0</v>
      </c>
      <c r="AA18" s="59">
        <f t="shared" si="8"/>
        <v>-2570</v>
      </c>
      <c r="AB18" s="56"/>
      <c r="AC18" s="60">
        <f t="shared" si="9"/>
        <v>267.6</v>
      </c>
      <c r="AD18" s="69">
        <f t="shared" si="10"/>
        <v>0</v>
      </c>
    </row>
    <row r="19" ht="15.75" customHeight="1">
      <c r="A19" s="44" t="b">
        <v>1</v>
      </c>
      <c r="B19" s="72" t="s">
        <v>55</v>
      </c>
      <c r="C19" s="46" t="s">
        <v>5</v>
      </c>
      <c r="D19" s="46" t="s">
        <v>6</v>
      </c>
      <c r="E19" s="46" t="s">
        <v>2</v>
      </c>
      <c r="F19" s="47" t="s">
        <v>4</v>
      </c>
      <c r="G19" s="63">
        <v>1.0</v>
      </c>
      <c r="H19" s="64">
        <v>64620.0</v>
      </c>
      <c r="I19" s="65">
        <v>0.0</v>
      </c>
      <c r="J19" s="66">
        <v>13650.0</v>
      </c>
      <c r="K19" s="67"/>
      <c r="L19" s="246">
        <f t="shared" si="2"/>
        <v>50001.08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Hegedüs Erik</v>
      </c>
      <c r="U19" s="54">
        <v>0.0</v>
      </c>
      <c r="V19" s="55">
        <f t="shared" si="11"/>
        <v>50001.08</v>
      </c>
      <c r="W19" s="56">
        <f t="shared" si="12"/>
        <v>64620</v>
      </c>
      <c r="X19" s="57">
        <f t="shared" si="5"/>
        <v>86461.56</v>
      </c>
      <c r="Y19" s="217">
        <f t="shared" si="13"/>
        <v>21841.56</v>
      </c>
      <c r="Z19" s="59">
        <f t="shared" si="14"/>
        <v>7495.92</v>
      </c>
      <c r="AA19" s="59">
        <f t="shared" si="8"/>
        <v>7123</v>
      </c>
      <c r="AB19" s="56"/>
      <c r="AC19" s="60">
        <f t="shared" si="9"/>
        <v>432.3078</v>
      </c>
      <c r="AD19" s="69">
        <f t="shared" si="10"/>
        <v>2789.082581</v>
      </c>
    </row>
    <row r="20" ht="15.75" customHeight="1">
      <c r="A20" s="44" t="b">
        <v>1</v>
      </c>
      <c r="B20" s="62" t="s">
        <v>190</v>
      </c>
      <c r="C20" s="46" t="s">
        <v>1</v>
      </c>
      <c r="D20" s="46"/>
      <c r="E20" s="46"/>
      <c r="F20" s="47"/>
      <c r="G20" s="63">
        <v>1.0</v>
      </c>
      <c r="H20" s="64">
        <v>64620.0</v>
      </c>
      <c r="I20" s="65">
        <v>0.0</v>
      </c>
      <c r="J20" s="66">
        <v>13650.0</v>
      </c>
      <c r="K20" s="67"/>
      <c r="L20" s="246">
        <f t="shared" si="2"/>
        <v>50001.08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Roth Stanislav ml.</v>
      </c>
      <c r="U20" s="54">
        <v>0.0</v>
      </c>
      <c r="V20" s="55">
        <f t="shared" si="11"/>
        <v>50001.08</v>
      </c>
      <c r="W20" s="56">
        <f t="shared" si="12"/>
        <v>64620</v>
      </c>
      <c r="X20" s="57">
        <f t="shared" si="5"/>
        <v>86461.56</v>
      </c>
      <c r="Y20" s="217">
        <f t="shared" si="13"/>
        <v>21841.56</v>
      </c>
      <c r="Z20" s="59">
        <f t="shared" si="14"/>
        <v>7495.92</v>
      </c>
      <c r="AA20" s="59">
        <f t="shared" si="8"/>
        <v>7123</v>
      </c>
      <c r="AB20" s="56"/>
      <c r="AC20" s="60">
        <f t="shared" si="9"/>
        <v>432.3078</v>
      </c>
      <c r="AD20" s="69">
        <f t="shared" si="10"/>
        <v>2789.082581</v>
      </c>
    </row>
    <row r="21" ht="15.75" customHeight="1">
      <c r="A21" s="44" t="b">
        <v>0</v>
      </c>
      <c r="B21" s="62" t="s">
        <v>191</v>
      </c>
      <c r="C21" s="46" t="s">
        <v>5</v>
      </c>
      <c r="D21" s="46" t="s">
        <v>2</v>
      </c>
      <c r="E21" s="46"/>
      <c r="F21" s="47"/>
      <c r="G21" s="63">
        <f t="shared" ref="G21:G34" si="16">U21</f>
        <v>0</v>
      </c>
      <c r="H21" s="64">
        <v>200.0</v>
      </c>
      <c r="I21" s="65">
        <v>0.0</v>
      </c>
      <c r="J21" s="66"/>
      <c r="K21" s="67"/>
      <c r="L21" s="246">
        <f t="shared" si="2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Bubník Martin</v>
      </c>
      <c r="U21" s="54">
        <v>0.0</v>
      </c>
      <c r="V21" s="55">
        <f t="shared" si="11"/>
        <v>0</v>
      </c>
      <c r="W21" s="56">
        <f t="shared" si="12"/>
        <v>0</v>
      </c>
      <c r="X21" s="57">
        <f t="shared" si="5"/>
        <v>0</v>
      </c>
      <c r="Y21" s="217">
        <f t="shared" si="13"/>
        <v>0</v>
      </c>
      <c r="Z21" s="59">
        <f t="shared" si="14"/>
        <v>0</v>
      </c>
      <c r="AA21" s="59">
        <f t="shared" si="8"/>
        <v>-2570</v>
      </c>
      <c r="AB21" s="56"/>
      <c r="AC21" s="60">
        <f t="shared" si="9"/>
        <v>267.6</v>
      </c>
      <c r="AD21" s="69">
        <f t="shared" si="10"/>
        <v>0</v>
      </c>
    </row>
    <row r="22" ht="15.75" customHeight="1">
      <c r="A22" s="44" t="b">
        <v>0</v>
      </c>
      <c r="B22" s="62" t="s">
        <v>192</v>
      </c>
      <c r="C22" s="46" t="s">
        <v>5</v>
      </c>
      <c r="D22" s="46"/>
      <c r="E22" s="46"/>
      <c r="F22" s="47"/>
      <c r="G22" s="63">
        <f t="shared" si="16"/>
        <v>0</v>
      </c>
      <c r="H22" s="64">
        <v>214.0</v>
      </c>
      <c r="I22" s="65">
        <v>0.0</v>
      </c>
      <c r="J22" s="66"/>
      <c r="K22" s="67"/>
      <c r="L22" s="246">
        <f t="shared" si="2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Berdar Vasyl</v>
      </c>
      <c r="U22" s="54">
        <v>0.0</v>
      </c>
      <c r="V22" s="55">
        <f t="shared" si="11"/>
        <v>0</v>
      </c>
      <c r="W22" s="56">
        <f t="shared" si="12"/>
        <v>0</v>
      </c>
      <c r="X22" s="57">
        <f t="shared" si="5"/>
        <v>0</v>
      </c>
      <c r="Y22" s="217">
        <f t="shared" si="13"/>
        <v>0</v>
      </c>
      <c r="Z22" s="59">
        <f t="shared" si="14"/>
        <v>0</v>
      </c>
      <c r="AA22" s="59">
        <f t="shared" si="8"/>
        <v>-2570</v>
      </c>
      <c r="AB22" s="56"/>
      <c r="AC22" s="60">
        <f t="shared" si="9"/>
        <v>286.332</v>
      </c>
      <c r="AD22" s="69">
        <f t="shared" si="10"/>
        <v>0</v>
      </c>
    </row>
    <row r="23" ht="15.75" customHeight="1">
      <c r="A23" s="76" t="b">
        <v>0</v>
      </c>
      <c r="B23" s="62" t="s">
        <v>193</v>
      </c>
      <c r="C23" s="46" t="s">
        <v>2</v>
      </c>
      <c r="D23" s="46" t="s">
        <v>6</v>
      </c>
      <c r="E23" s="46" t="s">
        <v>4</v>
      </c>
      <c r="F23" s="47" t="s">
        <v>3</v>
      </c>
      <c r="G23" s="63">
        <f t="shared" si="16"/>
        <v>0</v>
      </c>
      <c r="H23" s="64">
        <v>200.0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Yarushynskyi Vladyslav</v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5"/>
        <v>0</v>
      </c>
      <c r="Y23" s="217">
        <f t="shared" si="13"/>
        <v>0</v>
      </c>
      <c r="Z23" s="59">
        <f t="shared" si="14"/>
        <v>0</v>
      </c>
      <c r="AA23" s="59">
        <f t="shared" si="8"/>
        <v>-2570</v>
      </c>
      <c r="AB23" s="56"/>
      <c r="AC23" s="60">
        <f t="shared" si="9"/>
        <v>267.6</v>
      </c>
      <c r="AD23" s="69">
        <f t="shared" si="10"/>
        <v>0</v>
      </c>
    </row>
    <row r="24" ht="15.75" customHeight="1">
      <c r="A24" s="76" t="b">
        <v>0</v>
      </c>
      <c r="B24" s="62" t="s">
        <v>194</v>
      </c>
      <c r="C24" s="46" t="s">
        <v>6</v>
      </c>
      <c r="D24" s="46" t="s">
        <v>2</v>
      </c>
      <c r="E24" s="46"/>
      <c r="F24" s="47"/>
      <c r="G24" s="63">
        <f t="shared" si="16"/>
        <v>0</v>
      </c>
      <c r="H24" s="64">
        <v>187.0</v>
      </c>
      <c r="I24" s="65">
        <v>0.0</v>
      </c>
      <c r="J24" s="66"/>
      <c r="K24" s="67"/>
      <c r="L24" s="246">
        <f t="shared" si="2"/>
        <v>0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Židek Petr</v>
      </c>
      <c r="U24" s="54">
        <v>0.0</v>
      </c>
      <c r="V24" s="55">
        <f t="shared" si="11"/>
        <v>0</v>
      </c>
      <c r="W24" s="56">
        <f t="shared" si="12"/>
        <v>0</v>
      </c>
      <c r="X24" s="57">
        <f t="shared" si="5"/>
        <v>0</v>
      </c>
      <c r="Y24" s="217">
        <f t="shared" si="13"/>
        <v>0</v>
      </c>
      <c r="Z24" s="59">
        <f t="shared" si="14"/>
        <v>0</v>
      </c>
      <c r="AA24" s="59">
        <f t="shared" si="8"/>
        <v>-2570</v>
      </c>
      <c r="AB24" s="56"/>
      <c r="AC24" s="60">
        <f t="shared" si="9"/>
        <v>250.206</v>
      </c>
      <c r="AD24" s="69">
        <f t="shared" si="10"/>
        <v>0</v>
      </c>
    </row>
    <row r="25" ht="15.75" customHeight="1">
      <c r="A25" s="44" t="b">
        <v>0</v>
      </c>
      <c r="B25" s="62" t="s">
        <v>195</v>
      </c>
      <c r="C25" s="46" t="s">
        <v>2</v>
      </c>
      <c r="D25" s="46" t="s">
        <v>5</v>
      </c>
      <c r="E25" s="46" t="s">
        <v>3</v>
      </c>
      <c r="F25" s="47"/>
      <c r="G25" s="63">
        <f t="shared" si="16"/>
        <v>0</v>
      </c>
      <c r="H25" s="64">
        <v>173.0</v>
      </c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Gorol Patrik</v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62" t="s">
        <v>196</v>
      </c>
      <c r="C26" s="46" t="s">
        <v>5</v>
      </c>
      <c r="D26" s="46"/>
      <c r="E26" s="46"/>
      <c r="F26" s="47"/>
      <c r="G26" s="63">
        <f t="shared" si="16"/>
        <v>0</v>
      </c>
      <c r="H26" s="64">
        <v>160.0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Hegedüs Gergö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214.08</v>
      </c>
      <c r="AD26" s="69">
        <f t="shared" si="10"/>
        <v>0</v>
      </c>
    </row>
    <row r="27" ht="15.75" customHeight="1">
      <c r="A27" s="76" t="b">
        <v>0</v>
      </c>
      <c r="B27" s="62" t="s">
        <v>197</v>
      </c>
      <c r="C27" s="46" t="s">
        <v>5</v>
      </c>
      <c r="D27" s="46"/>
      <c r="E27" s="46"/>
      <c r="F27" s="47"/>
      <c r="G27" s="63">
        <f t="shared" si="16"/>
        <v>0</v>
      </c>
      <c r="H27" s="64">
        <v>173.0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Barvínková Eliška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5"/>
        <v>0</v>
      </c>
      <c r="Y27" s="217">
        <f t="shared" si="13"/>
        <v>0</v>
      </c>
      <c r="Z27" s="59">
        <f t="shared" si="14"/>
        <v>0</v>
      </c>
      <c r="AA27" s="59">
        <f t="shared" si="8"/>
        <v>-2570</v>
      </c>
      <c r="AB27" s="56"/>
      <c r="AC27" s="60">
        <f t="shared" si="9"/>
        <v>231.474</v>
      </c>
      <c r="AD27" s="69">
        <f t="shared" si="10"/>
        <v>0</v>
      </c>
    </row>
    <row r="28" ht="15.75" customHeight="1">
      <c r="A28" s="76" t="b">
        <v>0</v>
      </c>
      <c r="B28" s="62" t="s">
        <v>198</v>
      </c>
      <c r="C28" s="46" t="s">
        <v>7</v>
      </c>
      <c r="D28" s="46" t="s">
        <v>6</v>
      </c>
      <c r="E28" s="46"/>
      <c r="F28" s="47"/>
      <c r="G28" s="63">
        <f t="shared" si="16"/>
        <v>0</v>
      </c>
      <c r="H28" s="64">
        <v>187.0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Kursheva Diana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5"/>
        <v>0</v>
      </c>
      <c r="Y28" s="217">
        <f t="shared" si="13"/>
        <v>0</v>
      </c>
      <c r="Z28" s="59">
        <f t="shared" si="14"/>
        <v>0</v>
      </c>
      <c r="AA28" s="59">
        <f t="shared" si="8"/>
        <v>-2570</v>
      </c>
      <c r="AB28" s="56"/>
      <c r="AC28" s="60">
        <f t="shared" si="9"/>
        <v>250.206</v>
      </c>
      <c r="AD28" s="69">
        <f t="shared" si="10"/>
        <v>0</v>
      </c>
    </row>
    <row r="29" ht="15.75" customHeight="1">
      <c r="A29" s="76" t="b">
        <v>0</v>
      </c>
      <c r="B29" s="62" t="s">
        <v>199</v>
      </c>
      <c r="C29" s="46" t="s">
        <v>5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Kubík Martin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200</v>
      </c>
      <c r="C30" s="46" t="s">
        <v>4</v>
      </c>
      <c r="D30" s="46" t="s">
        <v>3</v>
      </c>
      <c r="E30" s="46"/>
      <c r="F30" s="47"/>
      <c r="G30" s="63">
        <f t="shared" si="16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Putna Jaroslav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5"/>
        <v>0</v>
      </c>
      <c r="Y30" s="217">
        <f t="shared" si="13"/>
        <v>0</v>
      </c>
      <c r="Z30" s="59">
        <f t="shared" si="14"/>
        <v>0</v>
      </c>
      <c r="AA30" s="59">
        <f t="shared" si="8"/>
        <v>-2570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76" t="b">
        <v>0</v>
      </c>
      <c r="B31" s="62" t="s">
        <v>201</v>
      </c>
      <c r="C31" s="46" t="s">
        <v>2</v>
      </c>
      <c r="D31" s="46" t="s">
        <v>3</v>
      </c>
      <c r="E31" s="46" t="s">
        <v>5</v>
      </c>
      <c r="F31" s="47" t="s">
        <v>3</v>
      </c>
      <c r="G31" s="63">
        <f t="shared" si="16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Kopic Jakub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5"/>
        <v>0</v>
      </c>
      <c r="Y31" s="217">
        <f t="shared" si="13"/>
        <v>0</v>
      </c>
      <c r="Z31" s="59">
        <f t="shared" si="14"/>
        <v>0</v>
      </c>
      <c r="AA31" s="59">
        <f t="shared" si="8"/>
        <v>-2570</v>
      </c>
      <c r="AB31" s="56"/>
      <c r="AC31" s="60">
        <f t="shared" si="9"/>
        <v>250.206</v>
      </c>
      <c r="AD31" s="69">
        <f t="shared" si="10"/>
        <v>0</v>
      </c>
    </row>
    <row r="32" ht="15.75" customHeight="1">
      <c r="A32" s="76" t="b">
        <v>0</v>
      </c>
      <c r="B32" s="62" t="s">
        <v>202</v>
      </c>
      <c r="C32" s="46" t="s">
        <v>3</v>
      </c>
      <c r="D32" s="46"/>
      <c r="E32" s="46"/>
      <c r="F32" s="47"/>
      <c r="G32" s="63">
        <f t="shared" si="16"/>
        <v>0</v>
      </c>
      <c r="H32" s="64">
        <v>187.0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Fáberová Kateřina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250.206</v>
      </c>
      <c r="AD32" s="69">
        <f t="shared" si="10"/>
        <v>0</v>
      </c>
    </row>
    <row r="33" ht="15.75" customHeight="1">
      <c r="A33" s="76" t="b">
        <v>0</v>
      </c>
      <c r="B33" s="62" t="s">
        <v>203</v>
      </c>
      <c r="C33" s="46" t="s">
        <v>6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Chlubnová Adéla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250.206</v>
      </c>
      <c r="AD33" s="69">
        <f t="shared" si="10"/>
        <v>0</v>
      </c>
    </row>
    <row r="34" ht="15.75" customHeight="1">
      <c r="A34" s="76" t="b">
        <v>0</v>
      </c>
      <c r="B34" s="62" t="s">
        <v>204</v>
      </c>
      <c r="C34" s="46" t="s">
        <v>5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Prošek Václav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250.206</v>
      </c>
      <c r="AD34" s="69">
        <f t="shared" si="10"/>
        <v>0</v>
      </c>
    </row>
    <row r="35" ht="15.75" customHeight="1">
      <c r="A35" s="44" t="b">
        <v>0</v>
      </c>
      <c r="B35" s="62" t="s">
        <v>205</v>
      </c>
      <c r="C35" s="46" t="s">
        <v>5</v>
      </c>
      <c r="D35" s="46"/>
      <c r="E35" s="46"/>
      <c r="F35" s="47"/>
      <c r="G35" s="63"/>
      <c r="H35" s="64">
        <v>187.0</v>
      </c>
      <c r="I35" s="65">
        <v>0.0</v>
      </c>
      <c r="J35" s="66"/>
      <c r="K35" s="71"/>
      <c r="L35" s="246">
        <f t="shared" si="2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Millington Emmanuel</v>
      </c>
      <c r="U35" s="54">
        <v>0.0</v>
      </c>
      <c r="V35" s="55">
        <f t="shared" si="11"/>
        <v>0</v>
      </c>
      <c r="W35" s="56">
        <f t="shared" si="12"/>
        <v>0</v>
      </c>
      <c r="X35" s="57">
        <f t="shared" si="5"/>
        <v>0</v>
      </c>
      <c r="Y35" s="217">
        <v>0.0</v>
      </c>
      <c r="Z35" s="59">
        <v>0.0</v>
      </c>
      <c r="AA35" s="59">
        <f t="shared" si="8"/>
        <v>-2570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44" t="b">
        <v>0</v>
      </c>
      <c r="B36" s="62" t="s">
        <v>206</v>
      </c>
      <c r="C36" s="46" t="s">
        <v>5</v>
      </c>
      <c r="D36" s="46"/>
      <c r="E36" s="46"/>
      <c r="F36" s="47"/>
      <c r="G36" s="63">
        <f t="shared" ref="G36:G46" si="17">U36</f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Kašpárek Jan</v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ref="Y36:Y58" si="18">W36*$Y$4</f>
        <v>0</v>
      </c>
      <c r="Z36" s="59">
        <f t="shared" ref="Z36:Z58" si="19">$Z$4/100*W36*100</f>
        <v>0</v>
      </c>
      <c r="AA36" s="59">
        <f t="shared" si="8"/>
        <v>-2570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44" t="b">
        <v>0</v>
      </c>
      <c r="B37" s="62" t="s">
        <v>207</v>
      </c>
      <c r="C37" s="46" t="s">
        <v>7</v>
      </c>
      <c r="D37" s="46"/>
      <c r="E37" s="46"/>
      <c r="F37" s="47"/>
      <c r="G37" s="63">
        <f t="shared" si="17"/>
        <v>0</v>
      </c>
      <c r="H37" s="64">
        <v>187.0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Koteliuk Maryna</v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5"/>
        <v>0</v>
      </c>
      <c r="Y37" s="217">
        <f t="shared" si="18"/>
        <v>0</v>
      </c>
      <c r="Z37" s="59">
        <f t="shared" si="19"/>
        <v>0</v>
      </c>
      <c r="AA37" s="59">
        <f t="shared" si="8"/>
        <v>-2570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44" t="b">
        <v>0</v>
      </c>
      <c r="B38" s="200" t="s">
        <v>208</v>
      </c>
      <c r="C38" s="46" t="s">
        <v>5</v>
      </c>
      <c r="D38" s="46"/>
      <c r="E38" s="46"/>
      <c r="F38" s="47"/>
      <c r="G38" s="63">
        <f t="shared" si="17"/>
        <v>0</v>
      </c>
      <c r="H38" s="64">
        <v>187.0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Remač Jiří</v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5"/>
        <v>0</v>
      </c>
      <c r="Y38" s="217">
        <f t="shared" si="18"/>
        <v>0</v>
      </c>
      <c r="Z38" s="59">
        <f t="shared" si="19"/>
        <v>0</v>
      </c>
      <c r="AA38" s="59">
        <f t="shared" si="8"/>
        <v>-2570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5"/>
        <v>0</v>
      </c>
      <c r="Y39" s="217">
        <f t="shared" si="18"/>
        <v>0</v>
      </c>
      <c r="Z39" s="59">
        <f t="shared" si="19"/>
        <v>0</v>
      </c>
      <c r="AA39" s="59">
        <f t="shared" si="8"/>
        <v>-2570</v>
      </c>
      <c r="AB39" s="56"/>
      <c r="AC39" s="60">
        <f t="shared" si="9"/>
        <v>0</v>
      </c>
      <c r="AD39" s="69">
        <f t="shared" si="10"/>
        <v>0</v>
      </c>
    </row>
    <row r="40" ht="15.75" customHeight="1">
      <c r="A40" s="44" t="b">
        <v>0</v>
      </c>
      <c r="B40" s="248"/>
      <c r="C40" s="46"/>
      <c r="D40" s="46"/>
      <c r="E40" s="46"/>
      <c r="F40" s="47"/>
      <c r="G40" s="63">
        <f t="shared" si="17"/>
        <v>0</v>
      </c>
      <c r="H40" s="64"/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5"/>
        <v>0</v>
      </c>
      <c r="Y40" s="217">
        <f t="shared" si="18"/>
        <v>0</v>
      </c>
      <c r="Z40" s="59">
        <f t="shared" si="19"/>
        <v>0</v>
      </c>
      <c r="AA40" s="59">
        <f t="shared" si="8"/>
        <v>-2570</v>
      </c>
      <c r="AB40" s="56"/>
      <c r="AC40" s="60">
        <f t="shared" si="9"/>
        <v>0</v>
      </c>
      <c r="AD40" s="69">
        <f t="shared" si="10"/>
        <v>0</v>
      </c>
    </row>
    <row r="41" ht="15.75" customHeight="1">
      <c r="A41" s="44" t="b">
        <v>0</v>
      </c>
      <c r="B41" s="248"/>
      <c r="C41" s="46"/>
      <c r="D41" s="46"/>
      <c r="E41" s="46"/>
      <c r="F41" s="47"/>
      <c r="G41" s="63">
        <f t="shared" si="17"/>
        <v>0</v>
      </c>
      <c r="H41" s="158"/>
      <c r="I41" s="65">
        <v>0.0</v>
      </c>
      <c r="J41" s="66"/>
      <c r="K41" s="67"/>
      <c r="L41" s="246">
        <f t="shared" si="2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>
        <v>0.0</v>
      </c>
      <c r="V41" s="55">
        <f t="shared" si="11"/>
        <v>0</v>
      </c>
      <c r="W41" s="56">
        <f t="shared" si="12"/>
        <v>0</v>
      </c>
      <c r="X41" s="57">
        <f t="shared" si="5"/>
        <v>0</v>
      </c>
      <c r="Y41" s="217">
        <f t="shared" si="18"/>
        <v>0</v>
      </c>
      <c r="Z41" s="59">
        <f t="shared" si="19"/>
        <v>0</v>
      </c>
      <c r="AA41" s="59">
        <f t="shared" si="8"/>
        <v>-2570</v>
      </c>
      <c r="AB41" s="56"/>
      <c r="AC41" s="60">
        <f t="shared" si="9"/>
        <v>0</v>
      </c>
      <c r="AD41" s="69">
        <f t="shared" si="10"/>
        <v>0</v>
      </c>
    </row>
    <row r="42" ht="15.75" customHeight="1">
      <c r="A42" s="44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8"/>
        <v>0</v>
      </c>
      <c r="Z42" s="59">
        <f t="shared" si="19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>
        <f t="shared" si="17"/>
        <v>0</v>
      </c>
      <c r="H43" s="64"/>
      <c r="I43" s="65">
        <v>0.0</v>
      </c>
      <c r="J43" s="66"/>
      <c r="K43" s="67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>
        <v>0.0</v>
      </c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f t="shared" si="18"/>
        <v>0</v>
      </c>
      <c r="Z43" s="59">
        <f t="shared" si="19"/>
        <v>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76" t="b">
        <v>0</v>
      </c>
      <c r="B44" s="62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si="18"/>
        <v>0</v>
      </c>
      <c r="Z44" s="59">
        <f t="shared" si="19"/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>
        <f t="shared" si="17"/>
        <v>0</v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>
        <v>0.0</v>
      </c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76" t="b">
        <v>0</v>
      </c>
      <c r="B46" s="248"/>
      <c r="C46" s="46"/>
      <c r="D46" s="46"/>
      <c r="E46" s="46"/>
      <c r="F46" s="47"/>
      <c r="G46" s="63">
        <f t="shared" si="17"/>
        <v>0</v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62"/>
      <c r="C47" s="46"/>
      <c r="D47" s="46"/>
      <c r="E47" s="46"/>
      <c r="F47" s="47"/>
      <c r="G47" s="63"/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374.0</v>
      </c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ref="G48:G53" si="20">U48</f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20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20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20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20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20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1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1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1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1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374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2">SUM(U5:U59)</f>
        <v>374</v>
      </c>
      <c r="V60" s="100">
        <f t="shared" si="22"/>
        <v>578026.48</v>
      </c>
      <c r="W60" s="100">
        <f t="shared" si="22"/>
        <v>642720</v>
      </c>
      <c r="X60" s="100">
        <f t="shared" si="22"/>
        <v>859959.36</v>
      </c>
      <c r="Y60" s="100">
        <f t="shared" si="22"/>
        <v>217239.36</v>
      </c>
      <c r="Z60" s="100">
        <f t="shared" si="22"/>
        <v>74555.52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209</v>
      </c>
      <c r="Y63" s="221" t="s">
        <v>210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3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211</v>
      </c>
      <c r="AD74" s="43" t="s">
        <v>212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0" si="24">U75</f>
        <v>0</v>
      </c>
      <c r="H75" s="158">
        <v>150.0</v>
      </c>
      <c r="I75" s="159">
        <v>3.0</v>
      </c>
      <c r="J75" s="66"/>
      <c r="K75" s="160" t="str">
        <f t="shared" ref="K75:K194" si="25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23"/>
        <v>Jurkovič Martin</v>
      </c>
      <c r="U75" s="54">
        <v>0.0</v>
      </c>
      <c r="V75" s="55">
        <f t="shared" ref="V75:V195" si="26">IF(I75=1, IF(AA75&lt;0, W75-Z75, W75-Z75-AA75), IF(I75=2, W75/115*100, IF(I75=3, W75, "")))</f>
        <v>0</v>
      </c>
      <c r="W75" s="56">
        <f t="shared" ref="W75:W194" si="27">H75*G75+J75</f>
        <v>0</v>
      </c>
      <c r="X75" s="57">
        <f t="shared" ref="X75:X195" si="28">W75+Y75</f>
        <v>0</v>
      </c>
      <c r="Y75" s="217">
        <f t="shared" ref="Y75:Y195" si="29">IF(I75=1, W75*$Y$4, 0)
</f>
        <v>0</v>
      </c>
      <c r="Z75" s="59">
        <f t="shared" ref="Z75:Z195" si="30">$Z$4/100*W75*100</f>
        <v>0</v>
      </c>
      <c r="AA75" s="59">
        <f t="shared" ref="AA75:AA195" si="31">$AA$4/100*W75*100-$AB$4</f>
        <v>-2570</v>
      </c>
      <c r="AB75" s="56"/>
      <c r="AC75" s="60">
        <f t="shared" ref="AC75:AC90" si="32">if(I75=3 , H75 , H75+H75*$Y$4)</f>
        <v>150</v>
      </c>
      <c r="AD75" s="69">
        <f t="shared" ref="AD75:AD195" si="33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4"/>
        <v>0</v>
      </c>
      <c r="H76" s="158">
        <v>200.0</v>
      </c>
      <c r="I76" s="159">
        <v>1.0</v>
      </c>
      <c r="J76" s="66"/>
      <c r="K76" s="160" t="str">
        <f t="shared" si="25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3"/>
        <v>Navrátil Ondřej</v>
      </c>
      <c r="U76" s="54">
        <v>0.0</v>
      </c>
      <c r="V76" s="55">
        <f t="shared" si="26"/>
        <v>0</v>
      </c>
      <c r="W76" s="56">
        <f t="shared" si="27"/>
        <v>0</v>
      </c>
      <c r="X76" s="57">
        <f t="shared" si="28"/>
        <v>0</v>
      </c>
      <c r="Y76" s="217">
        <f t="shared" si="29"/>
        <v>0</v>
      </c>
      <c r="Z76" s="59">
        <f t="shared" si="30"/>
        <v>0</v>
      </c>
      <c r="AA76" s="59">
        <f t="shared" si="31"/>
        <v>-2570</v>
      </c>
      <c r="AB76" s="56"/>
      <c r="AC76" s="60">
        <f t="shared" si="32"/>
        <v>267.6</v>
      </c>
      <c r="AD76" s="69">
        <f t="shared" si="33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4"/>
        <v>0</v>
      </c>
      <c r="H77" s="158">
        <v>173.0</v>
      </c>
      <c r="I77" s="159">
        <v>1.0</v>
      </c>
      <c r="J77" s="66"/>
      <c r="K77" s="160" t="str">
        <f t="shared" si="25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23"/>
        <v>Němec Filip</v>
      </c>
      <c r="U77" s="54">
        <v>0.0</v>
      </c>
      <c r="V77" s="55">
        <f t="shared" si="26"/>
        <v>0</v>
      </c>
      <c r="W77" s="56">
        <f t="shared" si="27"/>
        <v>0</v>
      </c>
      <c r="X77" s="57">
        <f t="shared" si="28"/>
        <v>0</v>
      </c>
      <c r="Y77" s="217">
        <f t="shared" si="29"/>
        <v>0</v>
      </c>
      <c r="Z77" s="59">
        <f t="shared" si="30"/>
        <v>0</v>
      </c>
      <c r="AA77" s="59">
        <f t="shared" si="31"/>
        <v>-2570</v>
      </c>
      <c r="AB77" s="56"/>
      <c r="AC77" s="60">
        <f t="shared" si="32"/>
        <v>231.474</v>
      </c>
      <c r="AD77" s="69">
        <f t="shared" si="33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4"/>
        <v>0</v>
      </c>
      <c r="H78" s="158">
        <v>200.0</v>
      </c>
      <c r="I78" s="159">
        <v>1.0</v>
      </c>
      <c r="J78" s="66"/>
      <c r="K78" s="160" t="str">
        <f t="shared" si="25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3"/>
        <v>Zimmer Jakub</v>
      </c>
      <c r="U78" s="54">
        <v>0.0</v>
      </c>
      <c r="V78" s="55">
        <f t="shared" si="26"/>
        <v>0</v>
      </c>
      <c r="W78" s="56">
        <f t="shared" si="27"/>
        <v>0</v>
      </c>
      <c r="X78" s="57">
        <f t="shared" si="28"/>
        <v>0</v>
      </c>
      <c r="Y78" s="217">
        <f t="shared" si="29"/>
        <v>0</v>
      </c>
      <c r="Z78" s="59">
        <f t="shared" si="30"/>
        <v>0</v>
      </c>
      <c r="AA78" s="59">
        <f t="shared" si="31"/>
        <v>-2570</v>
      </c>
      <c r="AB78" s="56"/>
      <c r="AC78" s="60">
        <f t="shared" si="32"/>
        <v>267.6</v>
      </c>
      <c r="AD78" s="69">
        <f t="shared" si="33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4"/>
        <v>0</v>
      </c>
      <c r="H79" s="158">
        <v>173.0</v>
      </c>
      <c r="I79" s="159">
        <v>1.0</v>
      </c>
      <c r="J79" s="66"/>
      <c r="K79" s="160" t="str">
        <f t="shared" si="25"/>
        <v/>
      </c>
      <c r="L79" s="164"/>
      <c r="M79" s="164"/>
      <c r="N79" s="164"/>
      <c r="O79" s="164"/>
      <c r="P79" s="164"/>
      <c r="Q79" s="164"/>
      <c r="R79" s="164"/>
      <c r="S79" s="164"/>
      <c r="T79" s="53" t="str">
        <f t="shared" si="23"/>
        <v>Nekolný Vladimír</v>
      </c>
      <c r="U79" s="54">
        <v>0.0</v>
      </c>
      <c r="V79" s="55">
        <f t="shared" si="26"/>
        <v>0</v>
      </c>
      <c r="W79" s="56">
        <f t="shared" si="27"/>
        <v>0</v>
      </c>
      <c r="X79" s="57">
        <f t="shared" si="28"/>
        <v>0</v>
      </c>
      <c r="Y79" s="217">
        <f t="shared" si="29"/>
        <v>0</v>
      </c>
      <c r="Z79" s="59">
        <f t="shared" si="30"/>
        <v>0</v>
      </c>
      <c r="AA79" s="59">
        <f t="shared" si="31"/>
        <v>-2570</v>
      </c>
      <c r="AB79" s="56"/>
      <c r="AC79" s="60">
        <f t="shared" si="32"/>
        <v>231.474</v>
      </c>
      <c r="AD79" s="69">
        <f t="shared" si="33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4"/>
        <v>0</v>
      </c>
      <c r="H80" s="158">
        <v>187.0</v>
      </c>
      <c r="I80" s="159">
        <v>1.0</v>
      </c>
      <c r="J80" s="66"/>
      <c r="K80" s="160" t="str">
        <f t="shared" si="25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3"/>
        <v>Hanibal Filip</v>
      </c>
      <c r="U80" s="54">
        <v>0.0</v>
      </c>
      <c r="V80" s="55">
        <f t="shared" si="26"/>
        <v>0</v>
      </c>
      <c r="W80" s="56">
        <f t="shared" si="27"/>
        <v>0</v>
      </c>
      <c r="X80" s="57">
        <f t="shared" si="28"/>
        <v>0</v>
      </c>
      <c r="Y80" s="217">
        <f t="shared" si="29"/>
        <v>0</v>
      </c>
      <c r="Z80" s="59">
        <f t="shared" si="30"/>
        <v>0</v>
      </c>
      <c r="AA80" s="59">
        <f t="shared" si="31"/>
        <v>-2570</v>
      </c>
      <c r="AB80" s="56"/>
      <c r="AC80" s="60">
        <f t="shared" si="32"/>
        <v>250.206</v>
      </c>
      <c r="AD80" s="69">
        <f t="shared" si="33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4"/>
        <v>0</v>
      </c>
      <c r="H81" s="158">
        <v>173.0</v>
      </c>
      <c r="I81" s="159">
        <v>1.0</v>
      </c>
      <c r="J81" s="66"/>
      <c r="K81" s="160" t="str">
        <f t="shared" si="25"/>
        <v/>
      </c>
      <c r="L81" s="164"/>
      <c r="M81" s="164"/>
      <c r="N81" s="164"/>
      <c r="O81" s="164"/>
      <c r="P81" s="164"/>
      <c r="Q81" s="164"/>
      <c r="R81" s="164"/>
      <c r="S81" s="164"/>
      <c r="T81" s="53" t="str">
        <f t="shared" si="23"/>
        <v>Novák Jakub</v>
      </c>
      <c r="U81" s="54">
        <v>0.0</v>
      </c>
      <c r="V81" s="55">
        <f t="shared" si="26"/>
        <v>0</v>
      </c>
      <c r="W81" s="56">
        <f t="shared" si="27"/>
        <v>0</v>
      </c>
      <c r="X81" s="57">
        <f t="shared" si="28"/>
        <v>0</v>
      </c>
      <c r="Y81" s="217">
        <f t="shared" si="29"/>
        <v>0</v>
      </c>
      <c r="Z81" s="59">
        <f t="shared" si="30"/>
        <v>0</v>
      </c>
      <c r="AA81" s="59">
        <f t="shared" si="31"/>
        <v>-2570</v>
      </c>
      <c r="AB81" s="56"/>
      <c r="AC81" s="60">
        <f t="shared" si="32"/>
        <v>231.474</v>
      </c>
      <c r="AD81" s="69">
        <f t="shared" si="33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4"/>
        <v>0</v>
      </c>
      <c r="H82" s="158">
        <v>173.0</v>
      </c>
      <c r="I82" s="159">
        <v>1.0</v>
      </c>
      <c r="J82" s="66"/>
      <c r="K82" s="160" t="str">
        <f t="shared" si="25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3"/>
        <v>Černohorský Otakar</v>
      </c>
      <c r="U82" s="54">
        <v>0.0</v>
      </c>
      <c r="V82" s="55">
        <f t="shared" si="26"/>
        <v>0</v>
      </c>
      <c r="W82" s="56">
        <f t="shared" si="27"/>
        <v>0</v>
      </c>
      <c r="X82" s="57">
        <f t="shared" si="28"/>
        <v>0</v>
      </c>
      <c r="Y82" s="217">
        <f t="shared" si="29"/>
        <v>0</v>
      </c>
      <c r="Z82" s="59">
        <f t="shared" si="30"/>
        <v>0</v>
      </c>
      <c r="AA82" s="59">
        <f t="shared" si="31"/>
        <v>-2570</v>
      </c>
      <c r="AB82" s="56"/>
      <c r="AC82" s="60">
        <f t="shared" si="32"/>
        <v>231.474</v>
      </c>
      <c r="AD82" s="69">
        <f t="shared" si="33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 t="s">
        <v>2</v>
      </c>
      <c r="E83" s="99"/>
      <c r="F83" s="163"/>
      <c r="G83" s="157">
        <f t="shared" si="24"/>
        <v>0</v>
      </c>
      <c r="H83" s="158">
        <v>173.0</v>
      </c>
      <c r="I83" s="159">
        <v>1.0</v>
      </c>
      <c r="J83" s="66"/>
      <c r="K83" s="160" t="str">
        <f t="shared" si="25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23"/>
        <v>Nedvěd Dominik</v>
      </c>
      <c r="U83" s="54">
        <v>0.0</v>
      </c>
      <c r="V83" s="55">
        <f t="shared" si="26"/>
        <v>0</v>
      </c>
      <c r="W83" s="56">
        <f t="shared" si="27"/>
        <v>0</v>
      </c>
      <c r="X83" s="57">
        <f t="shared" si="28"/>
        <v>0</v>
      </c>
      <c r="Y83" s="217">
        <f t="shared" si="29"/>
        <v>0</v>
      </c>
      <c r="Z83" s="59">
        <f t="shared" si="30"/>
        <v>0</v>
      </c>
      <c r="AA83" s="59">
        <f t="shared" si="31"/>
        <v>-2570</v>
      </c>
      <c r="AB83" s="56"/>
      <c r="AC83" s="60">
        <f t="shared" si="32"/>
        <v>231.474</v>
      </c>
      <c r="AD83" s="69">
        <f t="shared" si="33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4"/>
        <v>0</v>
      </c>
      <c r="H84" s="170">
        <v>187.0</v>
      </c>
      <c r="I84" s="159">
        <v>1.0</v>
      </c>
      <c r="J84" s="66"/>
      <c r="K84" s="160" t="str">
        <f t="shared" si="25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23"/>
        <v>Lanský Zoltan</v>
      </c>
      <c r="U84" s="54">
        <v>0.0</v>
      </c>
      <c r="V84" s="55">
        <f t="shared" si="26"/>
        <v>0</v>
      </c>
      <c r="W84" s="56">
        <f t="shared" si="27"/>
        <v>0</v>
      </c>
      <c r="X84" s="57">
        <f t="shared" si="28"/>
        <v>0</v>
      </c>
      <c r="Y84" s="217">
        <f t="shared" si="29"/>
        <v>0</v>
      </c>
      <c r="Z84" s="59">
        <f t="shared" si="30"/>
        <v>0</v>
      </c>
      <c r="AA84" s="59">
        <f t="shared" si="31"/>
        <v>-2570</v>
      </c>
      <c r="AB84" s="56"/>
      <c r="AC84" s="60">
        <f t="shared" si="32"/>
        <v>250.206</v>
      </c>
      <c r="AD84" s="69">
        <f t="shared" si="33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4"/>
        <v>0</v>
      </c>
      <c r="H85" s="158">
        <v>150.0</v>
      </c>
      <c r="I85" s="159">
        <v>3.0</v>
      </c>
      <c r="J85" s="66"/>
      <c r="K85" s="160" t="str">
        <f t="shared" si="25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3"/>
        <v>Lowe Jana</v>
      </c>
      <c r="U85" s="54">
        <v>0.0</v>
      </c>
      <c r="V85" s="55">
        <f t="shared" si="26"/>
        <v>0</v>
      </c>
      <c r="W85" s="56">
        <f t="shared" si="27"/>
        <v>0</v>
      </c>
      <c r="X85" s="57">
        <f t="shared" si="28"/>
        <v>0</v>
      </c>
      <c r="Y85" s="217">
        <f t="shared" si="29"/>
        <v>0</v>
      </c>
      <c r="Z85" s="59">
        <f t="shared" si="30"/>
        <v>0</v>
      </c>
      <c r="AA85" s="59">
        <f t="shared" si="31"/>
        <v>-2570</v>
      </c>
      <c r="AB85" s="56"/>
      <c r="AC85" s="60">
        <f t="shared" si="32"/>
        <v>150</v>
      </c>
      <c r="AD85" s="69">
        <f t="shared" si="33"/>
        <v>0</v>
      </c>
    </row>
    <row r="86" ht="15.75" customHeight="1">
      <c r="A86" s="76" t="b">
        <v>0</v>
      </c>
      <c r="B86" s="204" t="s">
        <v>111</v>
      </c>
      <c r="C86" s="74" t="s">
        <v>6</v>
      </c>
      <c r="D86" s="99"/>
      <c r="E86" s="99"/>
      <c r="F86" s="163"/>
      <c r="G86" s="157">
        <f t="shared" si="24"/>
        <v>0</v>
      </c>
      <c r="H86" s="170">
        <v>173.0</v>
      </c>
      <c r="I86" s="159">
        <v>1.0</v>
      </c>
      <c r="J86" s="66"/>
      <c r="K86" s="160" t="str">
        <f t="shared" si="25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3"/>
        <v>Hyský Aleš</v>
      </c>
      <c r="U86" s="54">
        <v>0.0</v>
      </c>
      <c r="V86" s="55">
        <f t="shared" si="26"/>
        <v>0</v>
      </c>
      <c r="W86" s="56">
        <f t="shared" si="27"/>
        <v>0</v>
      </c>
      <c r="X86" s="57">
        <f t="shared" si="28"/>
        <v>0</v>
      </c>
      <c r="Y86" s="217">
        <f t="shared" si="29"/>
        <v>0</v>
      </c>
      <c r="Z86" s="59">
        <f t="shared" si="30"/>
        <v>0</v>
      </c>
      <c r="AA86" s="59">
        <f t="shared" si="31"/>
        <v>-2570</v>
      </c>
      <c r="AB86" s="56"/>
      <c r="AC86" s="60">
        <f t="shared" si="32"/>
        <v>231.474</v>
      </c>
      <c r="AD86" s="69">
        <f t="shared" si="33"/>
        <v>0</v>
      </c>
    </row>
    <row r="87" ht="15.75" customHeight="1">
      <c r="A87" s="76" t="b">
        <v>0</v>
      </c>
      <c r="B87" s="72" t="s">
        <v>115</v>
      </c>
      <c r="C87" s="74" t="s">
        <v>5</v>
      </c>
      <c r="D87" s="74" t="s">
        <v>6</v>
      </c>
      <c r="E87" s="74" t="s">
        <v>2</v>
      </c>
      <c r="F87" s="75" t="s">
        <v>7</v>
      </c>
      <c r="G87" s="157">
        <f t="shared" si="24"/>
        <v>0</v>
      </c>
      <c r="H87" s="158">
        <v>170.0</v>
      </c>
      <c r="I87" s="159">
        <v>3.0</v>
      </c>
      <c r="J87" s="66"/>
      <c r="K87" s="160" t="str">
        <f t="shared" si="25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3"/>
        <v>Lažek Jaroslav</v>
      </c>
      <c r="U87" s="54">
        <v>0.0</v>
      </c>
      <c r="V87" s="55">
        <f t="shared" si="26"/>
        <v>0</v>
      </c>
      <c r="W87" s="56">
        <f t="shared" si="27"/>
        <v>0</v>
      </c>
      <c r="X87" s="57">
        <f t="shared" si="28"/>
        <v>0</v>
      </c>
      <c r="Y87" s="217">
        <f t="shared" si="29"/>
        <v>0</v>
      </c>
      <c r="Z87" s="59">
        <f t="shared" si="30"/>
        <v>0</v>
      </c>
      <c r="AA87" s="59">
        <f t="shared" si="31"/>
        <v>-2570</v>
      </c>
      <c r="AB87" s="56"/>
      <c r="AC87" s="60">
        <f t="shared" si="32"/>
        <v>170</v>
      </c>
      <c r="AD87" s="69">
        <f t="shared" si="33"/>
        <v>0</v>
      </c>
    </row>
    <row r="88" ht="15.75" customHeight="1">
      <c r="A88" s="76" t="b">
        <v>0</v>
      </c>
      <c r="B88" s="73" t="s">
        <v>116</v>
      </c>
      <c r="C88" s="74" t="s">
        <v>4</v>
      </c>
      <c r="D88" s="74" t="s">
        <v>3</v>
      </c>
      <c r="E88" s="99"/>
      <c r="F88" s="163"/>
      <c r="G88" s="157">
        <f t="shared" si="24"/>
        <v>0</v>
      </c>
      <c r="H88" s="158">
        <v>160.0</v>
      </c>
      <c r="I88" s="159">
        <v>3.0</v>
      </c>
      <c r="J88" s="66"/>
      <c r="K88" s="160" t="str">
        <f t="shared" si="25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3"/>
        <v>Kormash Liubov</v>
      </c>
      <c r="U88" s="54">
        <v>0.0</v>
      </c>
      <c r="V88" s="55">
        <f t="shared" si="26"/>
        <v>0</v>
      </c>
      <c r="W88" s="56">
        <f t="shared" si="27"/>
        <v>0</v>
      </c>
      <c r="X88" s="57">
        <f t="shared" si="28"/>
        <v>0</v>
      </c>
      <c r="Y88" s="217">
        <f t="shared" si="29"/>
        <v>0</v>
      </c>
      <c r="Z88" s="59">
        <f t="shared" si="30"/>
        <v>0</v>
      </c>
      <c r="AA88" s="59">
        <f t="shared" si="31"/>
        <v>-2570</v>
      </c>
      <c r="AB88" s="56"/>
      <c r="AC88" s="60">
        <f t="shared" si="32"/>
        <v>160</v>
      </c>
      <c r="AD88" s="69">
        <f t="shared" si="33"/>
        <v>0</v>
      </c>
    </row>
    <row r="89" ht="15.75" customHeight="1">
      <c r="A89" s="76" t="b">
        <v>0</v>
      </c>
      <c r="B89" s="205" t="s">
        <v>122</v>
      </c>
      <c r="C89" s="74" t="s">
        <v>6</v>
      </c>
      <c r="D89" s="74" t="s">
        <v>5</v>
      </c>
      <c r="E89" s="74" t="s">
        <v>7</v>
      </c>
      <c r="F89" s="163"/>
      <c r="G89" s="157">
        <f t="shared" si="24"/>
        <v>0</v>
      </c>
      <c r="H89" s="158">
        <v>187.0</v>
      </c>
      <c r="I89" s="159">
        <v>1.0</v>
      </c>
      <c r="J89" s="66"/>
      <c r="K89" s="160" t="str">
        <f t="shared" si="25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3"/>
        <v>Chlubna Tomáš</v>
      </c>
      <c r="U89" s="54">
        <v>0.0</v>
      </c>
      <c r="V89" s="55">
        <f t="shared" si="26"/>
        <v>0</v>
      </c>
      <c r="W89" s="56">
        <f t="shared" si="27"/>
        <v>0</v>
      </c>
      <c r="X89" s="57">
        <f t="shared" si="28"/>
        <v>0</v>
      </c>
      <c r="Y89" s="217">
        <f t="shared" si="29"/>
        <v>0</v>
      </c>
      <c r="Z89" s="59">
        <f t="shared" si="30"/>
        <v>0</v>
      </c>
      <c r="AA89" s="59">
        <f t="shared" si="31"/>
        <v>-2570</v>
      </c>
      <c r="AB89" s="56"/>
      <c r="AC89" s="60">
        <f t="shared" si="32"/>
        <v>250.206</v>
      </c>
      <c r="AD89" s="69">
        <f t="shared" si="33"/>
        <v>0</v>
      </c>
    </row>
    <row r="90" ht="15.75" customHeight="1">
      <c r="A90" s="76" t="b">
        <v>0</v>
      </c>
      <c r="B90" s="204" t="s">
        <v>124</v>
      </c>
      <c r="C90" s="74" t="s">
        <v>2</v>
      </c>
      <c r="D90" s="74" t="s">
        <v>3</v>
      </c>
      <c r="E90" s="74" t="s">
        <v>4</v>
      </c>
      <c r="F90" s="163"/>
      <c r="G90" s="157">
        <f t="shared" si="24"/>
        <v>0</v>
      </c>
      <c r="H90" s="158">
        <v>187.0</v>
      </c>
      <c r="I90" s="159">
        <v>1.0</v>
      </c>
      <c r="J90" s="66"/>
      <c r="K90" s="160" t="str">
        <f t="shared" si="25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3"/>
        <v>Vychivskyi Volodymyr</v>
      </c>
      <c r="U90" s="54">
        <v>0.0</v>
      </c>
      <c r="V90" s="55">
        <f t="shared" si="26"/>
        <v>0</v>
      </c>
      <c r="W90" s="56">
        <f t="shared" si="27"/>
        <v>0</v>
      </c>
      <c r="X90" s="57">
        <f t="shared" si="28"/>
        <v>0</v>
      </c>
      <c r="Y90" s="217">
        <f t="shared" si="29"/>
        <v>0</v>
      </c>
      <c r="Z90" s="59">
        <f t="shared" si="30"/>
        <v>0</v>
      </c>
      <c r="AA90" s="59">
        <f t="shared" si="31"/>
        <v>-2570</v>
      </c>
      <c r="AB90" s="56"/>
      <c r="AC90" s="60">
        <f t="shared" si="32"/>
        <v>250.206</v>
      </c>
      <c r="AD90" s="69">
        <f t="shared" si="33"/>
        <v>0</v>
      </c>
    </row>
    <row r="91" ht="15.75" customHeight="1">
      <c r="A91" s="76" t="b">
        <v>0</v>
      </c>
      <c r="B91" s="62" t="s">
        <v>57</v>
      </c>
      <c r="C91" s="74" t="s">
        <v>7</v>
      </c>
      <c r="D91" s="74" t="s">
        <v>6</v>
      </c>
      <c r="E91" s="74" t="s">
        <v>3</v>
      </c>
      <c r="F91" s="75" t="s">
        <v>5</v>
      </c>
      <c r="G91" s="206">
        <v>1.0</v>
      </c>
      <c r="H91" s="64">
        <v>51000.0</v>
      </c>
      <c r="I91" s="159">
        <v>1.0</v>
      </c>
      <c r="J91" s="66">
        <v>6800.0</v>
      </c>
      <c r="K91" s="160" t="str">
        <f t="shared" si="25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3"/>
        <v>Hřebík Martin</v>
      </c>
      <c r="U91" s="54">
        <v>0.0</v>
      </c>
      <c r="V91" s="55">
        <f t="shared" si="26"/>
        <v>44995.2</v>
      </c>
      <c r="W91" s="56">
        <f t="shared" si="27"/>
        <v>57800</v>
      </c>
      <c r="X91" s="57">
        <f t="shared" si="28"/>
        <v>77336.4</v>
      </c>
      <c r="Y91" s="217">
        <f t="shared" si="29"/>
        <v>19536.4</v>
      </c>
      <c r="Z91" s="59">
        <f t="shared" si="30"/>
        <v>6704.8</v>
      </c>
      <c r="AA91" s="59">
        <f t="shared" si="31"/>
        <v>6100</v>
      </c>
      <c r="AB91" s="56"/>
      <c r="AC91" s="60">
        <f t="shared" ref="AC91:AC92" si="34">if(G91=1 , X91/200 , H91+H91*$Y$4)</f>
        <v>386.682</v>
      </c>
      <c r="AD91" s="69">
        <f t="shared" si="33"/>
        <v>2494.722581</v>
      </c>
    </row>
    <row r="92" ht="15.75" customHeight="1">
      <c r="A92" s="76" t="b">
        <v>0</v>
      </c>
      <c r="B92" s="205" t="s">
        <v>154</v>
      </c>
      <c r="C92" s="74" t="s">
        <v>5</v>
      </c>
      <c r="D92" s="99"/>
      <c r="E92" s="99"/>
      <c r="F92" s="163"/>
      <c r="G92" s="157">
        <f t="shared" ref="G92:G107" si="35">U92</f>
        <v>0</v>
      </c>
      <c r="H92" s="158">
        <v>187.0</v>
      </c>
      <c r="I92" s="159">
        <v>1.0</v>
      </c>
      <c r="J92" s="66"/>
      <c r="K92" s="160" t="str">
        <f t="shared" si="25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3"/>
        <v>Eszenyiová Patrícia</v>
      </c>
      <c r="U92" s="54">
        <v>0.0</v>
      </c>
      <c r="V92" s="55">
        <f t="shared" si="26"/>
        <v>0</v>
      </c>
      <c r="W92" s="56">
        <f t="shared" si="27"/>
        <v>0</v>
      </c>
      <c r="X92" s="57">
        <f t="shared" si="28"/>
        <v>0</v>
      </c>
      <c r="Y92" s="217">
        <f t="shared" si="29"/>
        <v>0</v>
      </c>
      <c r="Z92" s="59">
        <f t="shared" si="30"/>
        <v>0</v>
      </c>
      <c r="AA92" s="59">
        <f t="shared" si="31"/>
        <v>-2570</v>
      </c>
      <c r="AB92" s="56"/>
      <c r="AC92" s="60">
        <f t="shared" si="34"/>
        <v>250.206</v>
      </c>
      <c r="AD92" s="69">
        <f t="shared" si="33"/>
        <v>0</v>
      </c>
    </row>
    <row r="93" ht="15.75" customHeight="1">
      <c r="A93" s="76" t="b">
        <v>0</v>
      </c>
      <c r="B93" s="210" t="s">
        <v>155</v>
      </c>
      <c r="C93" s="74" t="s">
        <v>2</v>
      </c>
      <c r="D93" s="74" t="s">
        <v>6</v>
      </c>
      <c r="E93" s="74" t="s">
        <v>5</v>
      </c>
      <c r="F93" s="75" t="s">
        <v>3</v>
      </c>
      <c r="G93" s="157">
        <f t="shared" si="35"/>
        <v>0</v>
      </c>
      <c r="H93" s="158">
        <v>160.0</v>
      </c>
      <c r="I93" s="159">
        <v>1.0</v>
      </c>
      <c r="J93" s="66"/>
      <c r="K93" s="160" t="str">
        <f t="shared" si="25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3"/>
        <v>Reischl Jan</v>
      </c>
      <c r="U93" s="54">
        <v>0.0</v>
      </c>
      <c r="V93" s="55">
        <f t="shared" si="26"/>
        <v>0</v>
      </c>
      <c r="W93" s="56">
        <f t="shared" si="27"/>
        <v>0</v>
      </c>
      <c r="X93" s="57">
        <f t="shared" si="28"/>
        <v>0</v>
      </c>
      <c r="Y93" s="217">
        <f t="shared" si="29"/>
        <v>0</v>
      </c>
      <c r="Z93" s="59">
        <f t="shared" si="30"/>
        <v>0</v>
      </c>
      <c r="AA93" s="59">
        <f t="shared" si="31"/>
        <v>-2570</v>
      </c>
      <c r="AB93" s="56"/>
      <c r="AC93" s="60">
        <f t="shared" ref="AC93:AC193" si="36">if(I93=3 , H93 , H93+H93*$Y$4)</f>
        <v>214.08</v>
      </c>
      <c r="AD93" s="69">
        <f t="shared" si="33"/>
        <v>0</v>
      </c>
    </row>
    <row r="94" ht="15.75" customHeight="1">
      <c r="A94" s="76" t="b">
        <v>0</v>
      </c>
      <c r="B94" s="213" t="s">
        <v>217</v>
      </c>
      <c r="C94" s="74" t="s">
        <v>1</v>
      </c>
      <c r="D94" s="99"/>
      <c r="E94" s="99"/>
      <c r="F94" s="163"/>
      <c r="G94" s="157">
        <f t="shared" si="35"/>
        <v>0</v>
      </c>
      <c r="H94" s="158">
        <v>160.0</v>
      </c>
      <c r="I94" s="159">
        <v>1.0</v>
      </c>
      <c r="J94" s="66"/>
      <c r="K94" s="160" t="str">
        <f t="shared" si="25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3"/>
        <v>Mikešová Adéla</v>
      </c>
      <c r="U94" s="54">
        <v>0.0</v>
      </c>
      <c r="V94" s="55">
        <f t="shared" si="26"/>
        <v>0</v>
      </c>
      <c r="W94" s="56">
        <f t="shared" si="27"/>
        <v>0</v>
      </c>
      <c r="X94" s="57">
        <f t="shared" si="28"/>
        <v>0</v>
      </c>
      <c r="Y94" s="217">
        <f t="shared" si="29"/>
        <v>0</v>
      </c>
      <c r="Z94" s="59">
        <f t="shared" si="30"/>
        <v>0</v>
      </c>
      <c r="AA94" s="59">
        <f t="shared" si="31"/>
        <v>-2570</v>
      </c>
      <c r="AB94" s="56"/>
      <c r="AC94" s="60">
        <f t="shared" si="36"/>
        <v>214.08</v>
      </c>
      <c r="AD94" s="69">
        <f t="shared" si="33"/>
        <v>0</v>
      </c>
    </row>
    <row r="95" ht="15.75" customHeight="1">
      <c r="A95" s="76" t="b">
        <v>0</v>
      </c>
      <c r="B95" s="205" t="s">
        <v>120</v>
      </c>
      <c r="C95" s="74" t="s">
        <v>6</v>
      </c>
      <c r="D95" s="74"/>
      <c r="E95" s="99"/>
      <c r="F95" s="163"/>
      <c r="G95" s="157">
        <f t="shared" si="35"/>
        <v>0</v>
      </c>
      <c r="H95" s="158">
        <v>173.0</v>
      </c>
      <c r="I95" s="159">
        <v>1.0</v>
      </c>
      <c r="J95" s="66"/>
      <c r="K95" s="160" t="str">
        <f t="shared" si="25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3"/>
        <v>Chyský David</v>
      </c>
      <c r="U95" s="54">
        <v>0.0</v>
      </c>
      <c r="V95" s="55">
        <f t="shared" si="26"/>
        <v>0</v>
      </c>
      <c r="W95" s="56">
        <f t="shared" si="27"/>
        <v>0</v>
      </c>
      <c r="X95" s="57">
        <f t="shared" si="28"/>
        <v>0</v>
      </c>
      <c r="Y95" s="217">
        <f t="shared" si="29"/>
        <v>0</v>
      </c>
      <c r="Z95" s="59">
        <f t="shared" si="30"/>
        <v>0</v>
      </c>
      <c r="AA95" s="59">
        <f t="shared" si="31"/>
        <v>-2570</v>
      </c>
      <c r="AB95" s="56"/>
      <c r="AC95" s="60">
        <f t="shared" si="36"/>
        <v>231.474</v>
      </c>
      <c r="AD95" s="69">
        <f t="shared" si="33"/>
        <v>0</v>
      </c>
    </row>
    <row r="96" ht="15.75" customHeight="1">
      <c r="A96" s="76" t="b">
        <v>0</v>
      </c>
      <c r="B96" s="205" t="s">
        <v>218</v>
      </c>
      <c r="C96" s="74" t="s">
        <v>2</v>
      </c>
      <c r="D96" s="74" t="s">
        <v>5</v>
      </c>
      <c r="E96" s="99"/>
      <c r="F96" s="163"/>
      <c r="G96" s="157">
        <f t="shared" si="35"/>
        <v>0</v>
      </c>
      <c r="H96" s="158">
        <v>173.0</v>
      </c>
      <c r="I96" s="159">
        <v>1.0</v>
      </c>
      <c r="J96" s="66"/>
      <c r="K96" s="160" t="str">
        <f t="shared" si="25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23"/>
        <v>Kalina Filip</v>
      </c>
      <c r="U96" s="54">
        <v>0.0</v>
      </c>
      <c r="V96" s="55">
        <f t="shared" si="26"/>
        <v>0</v>
      </c>
      <c r="W96" s="56">
        <f t="shared" si="27"/>
        <v>0</v>
      </c>
      <c r="X96" s="57">
        <f t="shared" si="28"/>
        <v>0</v>
      </c>
      <c r="Y96" s="217">
        <f t="shared" si="29"/>
        <v>0</v>
      </c>
      <c r="Z96" s="59">
        <f t="shared" si="30"/>
        <v>0</v>
      </c>
      <c r="AA96" s="59">
        <f t="shared" si="31"/>
        <v>-2570</v>
      </c>
      <c r="AB96" s="56"/>
      <c r="AC96" s="60">
        <f t="shared" si="36"/>
        <v>231.474</v>
      </c>
      <c r="AD96" s="69">
        <f t="shared" si="33"/>
        <v>0</v>
      </c>
    </row>
    <row r="97" ht="15.75" customHeight="1">
      <c r="A97" s="76" t="b">
        <v>0</v>
      </c>
      <c r="B97" s="62" t="s">
        <v>219</v>
      </c>
      <c r="C97" s="74" t="s">
        <v>1</v>
      </c>
      <c r="D97" s="74"/>
      <c r="E97" s="99"/>
      <c r="F97" s="163"/>
      <c r="G97" s="157">
        <f t="shared" si="35"/>
        <v>0</v>
      </c>
      <c r="H97" s="158">
        <v>140.0</v>
      </c>
      <c r="I97" s="159">
        <v>3.0</v>
      </c>
      <c r="J97" s="66"/>
      <c r="K97" s="160" t="str">
        <f t="shared" si="25"/>
        <v/>
      </c>
      <c r="L97" s="175"/>
      <c r="M97" s="175"/>
      <c r="N97" s="175"/>
      <c r="O97" s="175"/>
      <c r="P97" s="175"/>
      <c r="Q97" s="175"/>
      <c r="R97" s="175"/>
      <c r="S97" s="175"/>
      <c r="T97" s="53" t="str">
        <f t="shared" si="23"/>
        <v>Kaločai Rudolf</v>
      </c>
      <c r="U97" s="54">
        <v>0.0</v>
      </c>
      <c r="V97" s="55">
        <f t="shared" si="26"/>
        <v>0</v>
      </c>
      <c r="W97" s="56">
        <f t="shared" si="27"/>
        <v>0</v>
      </c>
      <c r="X97" s="57">
        <f t="shared" si="28"/>
        <v>0</v>
      </c>
      <c r="Y97" s="217">
        <f t="shared" si="29"/>
        <v>0</v>
      </c>
      <c r="Z97" s="59">
        <f t="shared" si="30"/>
        <v>0</v>
      </c>
      <c r="AA97" s="59">
        <f t="shared" si="31"/>
        <v>-2570</v>
      </c>
      <c r="AB97" s="56"/>
      <c r="AC97" s="60">
        <f t="shared" si="36"/>
        <v>140</v>
      </c>
      <c r="AD97" s="69">
        <f t="shared" si="33"/>
        <v>0</v>
      </c>
    </row>
    <row r="98" ht="15.75" customHeight="1">
      <c r="A98" s="76" t="b">
        <v>0</v>
      </c>
      <c r="B98" s="62" t="s">
        <v>220</v>
      </c>
      <c r="C98" s="74" t="s">
        <v>5</v>
      </c>
      <c r="D98" s="74" t="s">
        <v>2</v>
      </c>
      <c r="E98" s="99"/>
      <c r="F98" s="163"/>
      <c r="G98" s="157">
        <f t="shared" si="35"/>
        <v>0</v>
      </c>
      <c r="H98" s="158">
        <v>187.0</v>
      </c>
      <c r="I98" s="159">
        <v>1.0</v>
      </c>
      <c r="J98" s="66"/>
      <c r="K98" s="160" t="str">
        <f t="shared" si="25"/>
        <v/>
      </c>
      <c r="L98" s="175"/>
      <c r="M98" s="175"/>
      <c r="N98" s="175"/>
      <c r="O98" s="175"/>
      <c r="P98" s="175"/>
      <c r="Q98" s="175"/>
      <c r="R98" s="175"/>
      <c r="S98" s="175"/>
      <c r="T98" s="53" t="str">
        <f t="shared" si="23"/>
        <v>Dušek Sam</v>
      </c>
      <c r="U98" s="54">
        <v>0.0</v>
      </c>
      <c r="V98" s="55">
        <f t="shared" si="26"/>
        <v>0</v>
      </c>
      <c r="W98" s="56">
        <f t="shared" si="27"/>
        <v>0</v>
      </c>
      <c r="X98" s="57">
        <f t="shared" si="28"/>
        <v>0</v>
      </c>
      <c r="Y98" s="217">
        <f t="shared" si="29"/>
        <v>0</v>
      </c>
      <c r="Z98" s="59">
        <f t="shared" si="30"/>
        <v>0</v>
      </c>
      <c r="AA98" s="59">
        <f t="shared" si="31"/>
        <v>-2570</v>
      </c>
      <c r="AB98" s="56"/>
      <c r="AC98" s="60">
        <f t="shared" si="36"/>
        <v>250.206</v>
      </c>
      <c r="AD98" s="69">
        <f t="shared" si="33"/>
        <v>0</v>
      </c>
    </row>
    <row r="99" ht="15.75" customHeight="1">
      <c r="A99" s="44" t="b">
        <v>0</v>
      </c>
      <c r="B99" s="204" t="s">
        <v>221</v>
      </c>
      <c r="C99" s="74" t="s">
        <v>4</v>
      </c>
      <c r="D99" s="99"/>
      <c r="E99" s="99"/>
      <c r="F99" s="163"/>
      <c r="G99" s="157">
        <f t="shared" si="35"/>
        <v>0</v>
      </c>
      <c r="H99" s="158">
        <v>173.0</v>
      </c>
      <c r="I99" s="159">
        <v>1.0</v>
      </c>
      <c r="J99" s="66"/>
      <c r="K99" s="160" t="str">
        <f t="shared" si="25"/>
        <v/>
      </c>
      <c r="L99" s="164"/>
      <c r="M99" s="164"/>
      <c r="N99" s="164"/>
      <c r="O99" s="164"/>
      <c r="P99" s="164"/>
      <c r="Q99" s="164"/>
      <c r="R99" s="164"/>
      <c r="S99" s="164"/>
      <c r="T99" s="53" t="str">
        <f t="shared" si="23"/>
        <v>Banga Adam</v>
      </c>
      <c r="U99" s="54">
        <v>0.0</v>
      </c>
      <c r="V99" s="55">
        <f t="shared" si="26"/>
        <v>0</v>
      </c>
      <c r="W99" s="56">
        <f t="shared" si="27"/>
        <v>0</v>
      </c>
      <c r="X99" s="57">
        <f t="shared" si="28"/>
        <v>0</v>
      </c>
      <c r="Y99" s="217">
        <f t="shared" si="29"/>
        <v>0</v>
      </c>
      <c r="Z99" s="59">
        <f t="shared" si="30"/>
        <v>0</v>
      </c>
      <c r="AA99" s="59">
        <f t="shared" si="31"/>
        <v>-2570</v>
      </c>
      <c r="AB99" s="56"/>
      <c r="AC99" s="60">
        <f t="shared" si="36"/>
        <v>231.474</v>
      </c>
      <c r="AD99" s="69">
        <f t="shared" si="33"/>
        <v>0</v>
      </c>
    </row>
    <row r="100" ht="15.75" customHeight="1">
      <c r="A100" s="44" t="b">
        <v>0</v>
      </c>
      <c r="B100" s="205" t="s">
        <v>222</v>
      </c>
      <c r="C100" s="74" t="s">
        <v>1</v>
      </c>
      <c r="D100" s="99"/>
      <c r="E100" s="99"/>
      <c r="F100" s="163"/>
      <c r="G100" s="157">
        <f t="shared" si="35"/>
        <v>0</v>
      </c>
      <c r="H100" s="158">
        <v>160.0</v>
      </c>
      <c r="I100" s="159">
        <v>1.0</v>
      </c>
      <c r="J100" s="66"/>
      <c r="K100" s="160" t="str">
        <f t="shared" si="25"/>
        <v/>
      </c>
      <c r="L100" s="177"/>
      <c r="M100" s="177"/>
      <c r="N100" s="177"/>
      <c r="O100" s="177"/>
      <c r="P100" s="177"/>
      <c r="Q100" s="177"/>
      <c r="R100" s="177"/>
      <c r="S100" s="164"/>
      <c r="T100" s="53" t="str">
        <f t="shared" si="23"/>
        <v>Vopatová Anna</v>
      </c>
      <c r="U100" s="54">
        <v>0.0</v>
      </c>
      <c r="V100" s="55">
        <f t="shared" si="26"/>
        <v>0</v>
      </c>
      <c r="W100" s="56">
        <f t="shared" si="27"/>
        <v>0</v>
      </c>
      <c r="X100" s="57">
        <f t="shared" si="28"/>
        <v>0</v>
      </c>
      <c r="Y100" s="217">
        <f t="shared" si="29"/>
        <v>0</v>
      </c>
      <c r="Z100" s="59">
        <f t="shared" si="30"/>
        <v>0</v>
      </c>
      <c r="AA100" s="59">
        <f t="shared" si="31"/>
        <v>-2570</v>
      </c>
      <c r="AB100" s="56"/>
      <c r="AC100" s="60">
        <f t="shared" si="36"/>
        <v>214.08</v>
      </c>
      <c r="AD100" s="69">
        <f t="shared" si="33"/>
        <v>0</v>
      </c>
    </row>
    <row r="101" ht="15.75" customHeight="1">
      <c r="A101" s="44" t="b">
        <v>0</v>
      </c>
      <c r="B101" s="204" t="s">
        <v>223</v>
      </c>
      <c r="C101" s="74" t="s">
        <v>1</v>
      </c>
      <c r="D101" s="99"/>
      <c r="E101" s="99"/>
      <c r="F101" s="163"/>
      <c r="G101" s="157">
        <f t="shared" si="35"/>
        <v>0</v>
      </c>
      <c r="H101" s="158">
        <v>160.0</v>
      </c>
      <c r="I101" s="159">
        <v>1.0</v>
      </c>
      <c r="J101" s="66"/>
      <c r="K101" s="160" t="str">
        <f t="shared" si="25"/>
        <v/>
      </c>
      <c r="L101" s="177"/>
      <c r="M101" s="177"/>
      <c r="N101" s="177"/>
      <c r="O101" s="177"/>
      <c r="P101" s="177"/>
      <c r="Q101" s="177"/>
      <c r="R101" s="177"/>
      <c r="S101" s="164"/>
      <c r="T101" s="53" t="str">
        <f t="shared" si="23"/>
        <v>Vopatová Šárka</v>
      </c>
      <c r="U101" s="54">
        <v>0.0</v>
      </c>
      <c r="V101" s="55">
        <f t="shared" si="26"/>
        <v>0</v>
      </c>
      <c r="W101" s="56">
        <f t="shared" si="27"/>
        <v>0</v>
      </c>
      <c r="X101" s="57">
        <f t="shared" si="28"/>
        <v>0</v>
      </c>
      <c r="Y101" s="217">
        <f t="shared" si="29"/>
        <v>0</v>
      </c>
      <c r="Z101" s="59">
        <f t="shared" si="30"/>
        <v>0</v>
      </c>
      <c r="AA101" s="59">
        <f t="shared" si="31"/>
        <v>-2570</v>
      </c>
      <c r="AB101" s="56"/>
      <c r="AC101" s="60">
        <f t="shared" si="36"/>
        <v>214.08</v>
      </c>
      <c r="AD101" s="69">
        <f t="shared" si="33"/>
        <v>0</v>
      </c>
    </row>
    <row r="102" ht="15.75" customHeight="1">
      <c r="A102" s="44" t="b">
        <v>0</v>
      </c>
      <c r="B102" s="204" t="s">
        <v>224</v>
      </c>
      <c r="C102" s="74" t="s">
        <v>2</v>
      </c>
      <c r="D102" s="99"/>
      <c r="E102" s="99"/>
      <c r="F102" s="163"/>
      <c r="G102" s="157">
        <f t="shared" si="35"/>
        <v>0</v>
      </c>
      <c r="H102" s="158">
        <v>160.0</v>
      </c>
      <c r="I102" s="159">
        <v>1.0</v>
      </c>
      <c r="J102" s="66"/>
      <c r="K102" s="160" t="str">
        <f t="shared" si="25"/>
        <v/>
      </c>
      <c r="L102" s="177"/>
      <c r="M102" s="177"/>
      <c r="N102" s="177"/>
      <c r="O102" s="177"/>
      <c r="P102" s="177"/>
      <c r="Q102" s="177"/>
      <c r="R102" s="177"/>
      <c r="S102" s="164"/>
      <c r="T102" s="53" t="str">
        <f t="shared" si="23"/>
        <v>Richterová Monika</v>
      </c>
      <c r="U102" s="54">
        <v>0.0</v>
      </c>
      <c r="V102" s="55">
        <f t="shared" si="26"/>
        <v>0</v>
      </c>
      <c r="W102" s="56">
        <f t="shared" si="27"/>
        <v>0</v>
      </c>
      <c r="X102" s="57">
        <f t="shared" si="28"/>
        <v>0</v>
      </c>
      <c r="Y102" s="217">
        <f t="shared" si="29"/>
        <v>0</v>
      </c>
      <c r="Z102" s="59">
        <f t="shared" si="30"/>
        <v>0</v>
      </c>
      <c r="AA102" s="59">
        <f t="shared" si="31"/>
        <v>-2570</v>
      </c>
      <c r="AB102" s="56"/>
      <c r="AC102" s="60">
        <f t="shared" si="36"/>
        <v>214.08</v>
      </c>
      <c r="AD102" s="69">
        <f t="shared" si="33"/>
        <v>0</v>
      </c>
    </row>
    <row r="103" ht="15.75" customHeight="1">
      <c r="A103" s="44" t="b">
        <v>0</v>
      </c>
      <c r="B103" s="204" t="s">
        <v>225</v>
      </c>
      <c r="C103" s="74" t="s">
        <v>5</v>
      </c>
      <c r="D103" s="74" t="s">
        <v>2</v>
      </c>
      <c r="E103" s="99"/>
      <c r="F103" s="163"/>
      <c r="G103" s="157">
        <f t="shared" si="35"/>
        <v>0</v>
      </c>
      <c r="H103" s="158">
        <v>187.0</v>
      </c>
      <c r="I103" s="159">
        <v>1.0</v>
      </c>
      <c r="J103" s="66"/>
      <c r="K103" s="160" t="str">
        <f t="shared" si="25"/>
        <v/>
      </c>
      <c r="L103" s="177"/>
      <c r="M103" s="177"/>
      <c r="N103" s="177"/>
      <c r="O103" s="177"/>
      <c r="P103" s="177"/>
      <c r="Q103" s="177"/>
      <c r="R103" s="177"/>
      <c r="S103" s="164"/>
      <c r="T103" s="53" t="str">
        <f t="shared" si="23"/>
        <v>Serin David</v>
      </c>
      <c r="U103" s="54">
        <v>0.0</v>
      </c>
      <c r="V103" s="55">
        <f t="shared" si="26"/>
        <v>0</v>
      </c>
      <c r="W103" s="56">
        <f t="shared" si="27"/>
        <v>0</v>
      </c>
      <c r="X103" s="57">
        <f t="shared" si="28"/>
        <v>0</v>
      </c>
      <c r="Y103" s="217">
        <f t="shared" si="29"/>
        <v>0</v>
      </c>
      <c r="Z103" s="59">
        <f t="shared" si="30"/>
        <v>0</v>
      </c>
      <c r="AA103" s="59">
        <f t="shared" si="31"/>
        <v>-2570</v>
      </c>
      <c r="AB103" s="56"/>
      <c r="AC103" s="60">
        <f t="shared" si="36"/>
        <v>250.206</v>
      </c>
      <c r="AD103" s="69">
        <f t="shared" si="33"/>
        <v>0</v>
      </c>
    </row>
    <row r="104" ht="15.75" customHeight="1">
      <c r="A104" s="44" t="b">
        <v>0</v>
      </c>
      <c r="B104" s="204" t="s">
        <v>226</v>
      </c>
      <c r="C104" s="74" t="s">
        <v>6</v>
      </c>
      <c r="D104" s="99"/>
      <c r="E104" s="99"/>
      <c r="F104" s="163"/>
      <c r="G104" s="157">
        <f t="shared" si="35"/>
        <v>0</v>
      </c>
      <c r="H104" s="158">
        <v>173.0</v>
      </c>
      <c r="I104" s="159">
        <v>1.0</v>
      </c>
      <c r="J104" s="66"/>
      <c r="K104" s="160" t="str">
        <f t="shared" si="25"/>
        <v/>
      </c>
      <c r="L104" s="177"/>
      <c r="M104" s="177"/>
      <c r="N104" s="177"/>
      <c r="O104" s="177"/>
      <c r="P104" s="177"/>
      <c r="Q104" s="177"/>
      <c r="R104" s="177"/>
      <c r="S104" s="164"/>
      <c r="T104" s="53" t="str">
        <f t="shared" si="23"/>
        <v>Fabera Tomáš</v>
      </c>
      <c r="U104" s="54">
        <v>0.0</v>
      </c>
      <c r="V104" s="55">
        <f t="shared" si="26"/>
        <v>0</v>
      </c>
      <c r="W104" s="56">
        <f t="shared" si="27"/>
        <v>0</v>
      </c>
      <c r="X104" s="57">
        <f t="shared" si="28"/>
        <v>0</v>
      </c>
      <c r="Y104" s="217">
        <f t="shared" si="29"/>
        <v>0</v>
      </c>
      <c r="Z104" s="59">
        <f t="shared" si="30"/>
        <v>0</v>
      </c>
      <c r="AA104" s="59">
        <f t="shared" si="31"/>
        <v>-2570</v>
      </c>
      <c r="AB104" s="56"/>
      <c r="AC104" s="60">
        <f t="shared" si="36"/>
        <v>231.474</v>
      </c>
      <c r="AD104" s="69">
        <f t="shared" si="33"/>
        <v>0</v>
      </c>
    </row>
    <row r="105" ht="15.75" customHeight="1">
      <c r="A105" s="44" t="b">
        <v>0</v>
      </c>
      <c r="B105" s="204" t="s">
        <v>95</v>
      </c>
      <c r="C105" s="74" t="s">
        <v>2</v>
      </c>
      <c r="D105" s="99"/>
      <c r="E105" s="99"/>
      <c r="F105" s="163"/>
      <c r="G105" s="157">
        <f t="shared" si="35"/>
        <v>0</v>
      </c>
      <c r="H105" s="158">
        <v>187.0</v>
      </c>
      <c r="I105" s="159">
        <v>1.0</v>
      </c>
      <c r="J105" s="66"/>
      <c r="K105" s="160" t="str">
        <f t="shared" si="25"/>
        <v/>
      </c>
      <c r="L105" s="177"/>
      <c r="M105" s="177"/>
      <c r="N105" s="177"/>
      <c r="O105" s="177"/>
      <c r="P105" s="177"/>
      <c r="Q105" s="177"/>
      <c r="R105" s="177"/>
      <c r="S105" s="164"/>
      <c r="T105" s="53" t="str">
        <f t="shared" si="23"/>
        <v>Hendrych Rostislav</v>
      </c>
      <c r="U105" s="54">
        <v>0.0</v>
      </c>
      <c r="V105" s="55">
        <f t="shared" si="26"/>
        <v>0</v>
      </c>
      <c r="W105" s="56">
        <f t="shared" si="27"/>
        <v>0</v>
      </c>
      <c r="X105" s="57">
        <f t="shared" si="28"/>
        <v>0</v>
      </c>
      <c r="Y105" s="217">
        <f t="shared" si="29"/>
        <v>0</v>
      </c>
      <c r="Z105" s="59">
        <f t="shared" si="30"/>
        <v>0</v>
      </c>
      <c r="AA105" s="59">
        <f t="shared" si="31"/>
        <v>-2570</v>
      </c>
      <c r="AB105" s="56"/>
      <c r="AC105" s="60">
        <f t="shared" si="36"/>
        <v>250.206</v>
      </c>
      <c r="AD105" s="69">
        <f t="shared" si="33"/>
        <v>0</v>
      </c>
    </row>
    <row r="106" ht="15.75" customHeight="1">
      <c r="A106" s="44" t="b">
        <v>0</v>
      </c>
      <c r="B106" s="204" t="s">
        <v>227</v>
      </c>
      <c r="C106" s="74" t="s">
        <v>1</v>
      </c>
      <c r="D106" s="99"/>
      <c r="E106" s="99"/>
      <c r="F106" s="163"/>
      <c r="G106" s="157">
        <f t="shared" si="35"/>
        <v>0</v>
      </c>
      <c r="H106" s="158">
        <v>160.0</v>
      </c>
      <c r="I106" s="159">
        <v>1.0</v>
      </c>
      <c r="J106" s="66"/>
      <c r="K106" s="160" t="str">
        <f t="shared" si="25"/>
        <v/>
      </c>
      <c r="L106" s="177"/>
      <c r="M106" s="177"/>
      <c r="N106" s="177"/>
      <c r="O106" s="177"/>
      <c r="P106" s="177"/>
      <c r="Q106" s="177"/>
      <c r="R106" s="177"/>
      <c r="S106" s="164"/>
      <c r="T106" s="53" t="str">
        <f t="shared" si="23"/>
        <v>Světlík František</v>
      </c>
      <c r="U106" s="54">
        <v>0.0</v>
      </c>
      <c r="V106" s="55">
        <f t="shared" si="26"/>
        <v>0</v>
      </c>
      <c r="W106" s="56">
        <f t="shared" si="27"/>
        <v>0</v>
      </c>
      <c r="X106" s="57">
        <f t="shared" si="28"/>
        <v>0</v>
      </c>
      <c r="Y106" s="217">
        <f t="shared" si="29"/>
        <v>0</v>
      </c>
      <c r="Z106" s="59">
        <f t="shared" si="30"/>
        <v>0</v>
      </c>
      <c r="AA106" s="59">
        <f t="shared" si="31"/>
        <v>-2570</v>
      </c>
      <c r="AB106" s="56"/>
      <c r="AC106" s="60">
        <f t="shared" si="36"/>
        <v>214.08</v>
      </c>
      <c r="AD106" s="69">
        <f t="shared" si="33"/>
        <v>0</v>
      </c>
    </row>
    <row r="107" ht="15.75" customHeight="1">
      <c r="A107" s="44" t="b">
        <v>0</v>
      </c>
      <c r="B107" s="204" t="s">
        <v>228</v>
      </c>
      <c r="C107" s="74" t="s">
        <v>1</v>
      </c>
      <c r="D107" s="99"/>
      <c r="E107" s="99"/>
      <c r="F107" s="163"/>
      <c r="G107" s="157">
        <f t="shared" si="35"/>
        <v>0</v>
      </c>
      <c r="H107" s="158">
        <v>160.0</v>
      </c>
      <c r="I107" s="159">
        <v>1.0</v>
      </c>
      <c r="J107" s="66"/>
      <c r="K107" s="160" t="str">
        <f t="shared" si="25"/>
        <v/>
      </c>
      <c r="L107" s="177"/>
      <c r="M107" s="177"/>
      <c r="N107" s="177"/>
      <c r="O107" s="177"/>
      <c r="P107" s="177"/>
      <c r="Q107" s="177"/>
      <c r="R107" s="177"/>
      <c r="S107" s="164"/>
      <c r="T107" s="53" t="str">
        <f t="shared" si="23"/>
        <v>Ženíšek Lukáš</v>
      </c>
      <c r="U107" s="54">
        <v>0.0</v>
      </c>
      <c r="V107" s="55">
        <f t="shared" si="26"/>
        <v>0</v>
      </c>
      <c r="W107" s="56">
        <f t="shared" si="27"/>
        <v>0</v>
      </c>
      <c r="X107" s="57">
        <f t="shared" si="28"/>
        <v>0</v>
      </c>
      <c r="Y107" s="217">
        <f t="shared" si="29"/>
        <v>0</v>
      </c>
      <c r="Z107" s="59">
        <f t="shared" si="30"/>
        <v>0</v>
      </c>
      <c r="AA107" s="59">
        <f t="shared" si="31"/>
        <v>-2570</v>
      </c>
      <c r="AB107" s="56"/>
      <c r="AC107" s="60">
        <f t="shared" si="36"/>
        <v>214.08</v>
      </c>
      <c r="AD107" s="69">
        <f t="shared" si="33"/>
        <v>0</v>
      </c>
    </row>
    <row r="108" ht="15.75" customHeight="1">
      <c r="A108" s="44" t="b">
        <v>0</v>
      </c>
      <c r="B108" s="204" t="s">
        <v>229</v>
      </c>
      <c r="C108" s="74" t="s">
        <v>1</v>
      </c>
      <c r="D108" s="99"/>
      <c r="E108" s="99"/>
      <c r="F108" s="163"/>
      <c r="G108" s="206">
        <v>1.0</v>
      </c>
      <c r="H108" s="158">
        <v>37000.0</v>
      </c>
      <c r="I108" s="159">
        <v>1.0</v>
      </c>
      <c r="J108" s="66"/>
      <c r="K108" s="160" t="str">
        <f t="shared" si="25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23"/>
        <v>Roth Stanislav st.</v>
      </c>
      <c r="U108" s="54">
        <v>0.0</v>
      </c>
      <c r="V108" s="55">
        <f t="shared" si="26"/>
        <v>29728</v>
      </c>
      <c r="W108" s="56">
        <f t="shared" si="27"/>
        <v>37000</v>
      </c>
      <c r="X108" s="57">
        <f t="shared" si="28"/>
        <v>49506</v>
      </c>
      <c r="Y108" s="217">
        <f t="shared" si="29"/>
        <v>12506</v>
      </c>
      <c r="Z108" s="59">
        <f t="shared" si="30"/>
        <v>4292</v>
      </c>
      <c r="AA108" s="59">
        <f t="shared" si="31"/>
        <v>2980</v>
      </c>
      <c r="AB108" s="56"/>
      <c r="AC108" s="60">
        <f t="shared" si="36"/>
        <v>49506</v>
      </c>
      <c r="AD108" s="69">
        <f t="shared" si="33"/>
        <v>1596.967742</v>
      </c>
    </row>
    <row r="109" ht="15.75" customHeight="1">
      <c r="A109" s="44" t="b">
        <v>0</v>
      </c>
      <c r="B109" s="204" t="s">
        <v>230</v>
      </c>
      <c r="C109" s="74" t="s">
        <v>4</v>
      </c>
      <c r="D109" s="99"/>
      <c r="E109" s="99"/>
      <c r="F109" s="163"/>
      <c r="G109" s="157">
        <f t="shared" ref="G109:G191" si="37">U109</f>
        <v>0</v>
      </c>
      <c r="H109" s="158">
        <v>187.0</v>
      </c>
      <c r="I109" s="159">
        <v>1.0</v>
      </c>
      <c r="J109" s="66"/>
      <c r="K109" s="160" t="str">
        <f t="shared" si="25"/>
        <v/>
      </c>
      <c r="L109" s="177"/>
      <c r="M109" s="177"/>
      <c r="N109" s="177"/>
      <c r="O109" s="177"/>
      <c r="P109" s="177"/>
      <c r="Q109" s="177"/>
      <c r="R109" s="177"/>
      <c r="S109" s="164"/>
      <c r="T109" s="53" t="str">
        <f t="shared" si="23"/>
        <v>Vaníková Anna</v>
      </c>
      <c r="U109" s="54">
        <v>0.0</v>
      </c>
      <c r="V109" s="55">
        <f t="shared" si="26"/>
        <v>0</v>
      </c>
      <c r="W109" s="56">
        <f t="shared" si="27"/>
        <v>0</v>
      </c>
      <c r="X109" s="57">
        <f t="shared" si="28"/>
        <v>0</v>
      </c>
      <c r="Y109" s="217">
        <f t="shared" si="29"/>
        <v>0</v>
      </c>
      <c r="Z109" s="59">
        <f t="shared" si="30"/>
        <v>0</v>
      </c>
      <c r="AA109" s="59">
        <f t="shared" si="31"/>
        <v>-2570</v>
      </c>
      <c r="AB109" s="56"/>
      <c r="AC109" s="60">
        <f t="shared" si="36"/>
        <v>250.206</v>
      </c>
      <c r="AD109" s="69">
        <f t="shared" si="33"/>
        <v>0</v>
      </c>
    </row>
    <row r="110" ht="15.75" customHeight="1">
      <c r="A110" s="76" t="b">
        <v>0</v>
      </c>
      <c r="B110" s="204" t="s">
        <v>231</v>
      </c>
      <c r="C110" s="74" t="s">
        <v>5</v>
      </c>
      <c r="D110" s="99"/>
      <c r="E110" s="99"/>
      <c r="F110" s="163"/>
      <c r="G110" s="157">
        <f t="shared" si="37"/>
        <v>0</v>
      </c>
      <c r="H110" s="158">
        <v>173.0</v>
      </c>
      <c r="I110" s="159">
        <v>1.0</v>
      </c>
      <c r="J110" s="66"/>
      <c r="K110" s="160" t="str">
        <f t="shared" si="25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3"/>
        <v>Břicháč Pavel</v>
      </c>
      <c r="U110" s="54">
        <v>0.0</v>
      </c>
      <c r="V110" s="55">
        <f t="shared" si="26"/>
        <v>0</v>
      </c>
      <c r="W110" s="56">
        <f t="shared" si="27"/>
        <v>0</v>
      </c>
      <c r="X110" s="57">
        <f t="shared" si="28"/>
        <v>0</v>
      </c>
      <c r="Y110" s="217">
        <f t="shared" si="29"/>
        <v>0</v>
      </c>
      <c r="Z110" s="59">
        <f t="shared" si="30"/>
        <v>0</v>
      </c>
      <c r="AA110" s="59">
        <f t="shared" si="31"/>
        <v>-2570</v>
      </c>
      <c r="AB110" s="56"/>
      <c r="AC110" s="60">
        <f t="shared" si="36"/>
        <v>231.474</v>
      </c>
      <c r="AD110" s="69">
        <f t="shared" si="33"/>
        <v>0</v>
      </c>
    </row>
    <row r="111" ht="15.75" customHeight="1">
      <c r="A111" s="76" t="b">
        <v>0</v>
      </c>
      <c r="B111" s="204" t="s">
        <v>101</v>
      </c>
      <c r="C111" s="74" t="s">
        <v>4</v>
      </c>
      <c r="D111" s="74"/>
      <c r="E111" s="99"/>
      <c r="F111" s="163"/>
      <c r="G111" s="157">
        <f t="shared" si="37"/>
        <v>0</v>
      </c>
      <c r="H111" s="158">
        <v>170.0</v>
      </c>
      <c r="I111" s="159">
        <v>3.0</v>
      </c>
      <c r="J111" s="66"/>
      <c r="K111" s="160" t="str">
        <f t="shared" si="25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3"/>
        <v>Čerešňák Michal</v>
      </c>
      <c r="U111" s="54">
        <v>0.0</v>
      </c>
      <c r="V111" s="55">
        <f t="shared" si="26"/>
        <v>0</v>
      </c>
      <c r="W111" s="56">
        <f t="shared" si="27"/>
        <v>0</v>
      </c>
      <c r="X111" s="57">
        <f t="shared" si="28"/>
        <v>0</v>
      </c>
      <c r="Y111" s="217">
        <f t="shared" si="29"/>
        <v>0</v>
      </c>
      <c r="Z111" s="59">
        <f t="shared" si="30"/>
        <v>0</v>
      </c>
      <c r="AA111" s="59">
        <f t="shared" si="31"/>
        <v>-2570</v>
      </c>
      <c r="AB111" s="56"/>
      <c r="AC111" s="60">
        <f t="shared" si="36"/>
        <v>170</v>
      </c>
      <c r="AD111" s="69">
        <f t="shared" si="33"/>
        <v>0</v>
      </c>
    </row>
    <row r="112" ht="15.75" customHeight="1">
      <c r="A112" s="76" t="b">
        <v>0</v>
      </c>
      <c r="B112" s="205" t="s">
        <v>232</v>
      </c>
      <c r="C112" s="74" t="s">
        <v>5</v>
      </c>
      <c r="D112" s="74" t="s">
        <v>2</v>
      </c>
      <c r="E112" s="99"/>
      <c r="F112" s="163"/>
      <c r="G112" s="157">
        <f t="shared" si="37"/>
        <v>0</v>
      </c>
      <c r="H112" s="158">
        <v>173.0</v>
      </c>
      <c r="I112" s="159">
        <v>1.0</v>
      </c>
      <c r="J112" s="66"/>
      <c r="K112" s="160" t="str">
        <f t="shared" si="25"/>
        <v/>
      </c>
      <c r="L112" s="164"/>
      <c r="M112" s="164"/>
      <c r="N112" s="164"/>
      <c r="O112" s="164"/>
      <c r="P112" s="164"/>
      <c r="Q112" s="164"/>
      <c r="R112" s="164"/>
      <c r="S112" s="164"/>
      <c r="T112" s="53" t="str">
        <f t="shared" si="23"/>
        <v>Weindling Josef</v>
      </c>
      <c r="U112" s="54">
        <v>0.0</v>
      </c>
      <c r="V112" s="55">
        <f t="shared" si="26"/>
        <v>0</v>
      </c>
      <c r="W112" s="56">
        <f t="shared" si="27"/>
        <v>0</v>
      </c>
      <c r="X112" s="57">
        <f t="shared" si="28"/>
        <v>0</v>
      </c>
      <c r="Y112" s="217">
        <f t="shared" si="29"/>
        <v>0</v>
      </c>
      <c r="Z112" s="59">
        <f t="shared" si="30"/>
        <v>0</v>
      </c>
      <c r="AA112" s="59">
        <f t="shared" si="31"/>
        <v>-2570</v>
      </c>
      <c r="AB112" s="56"/>
      <c r="AC112" s="60">
        <f t="shared" si="36"/>
        <v>231.474</v>
      </c>
      <c r="AD112" s="69">
        <f t="shared" si="33"/>
        <v>0</v>
      </c>
    </row>
    <row r="113" ht="15.75" customHeight="1">
      <c r="A113" s="76" t="b">
        <v>0</v>
      </c>
      <c r="B113" s="213" t="s">
        <v>233</v>
      </c>
      <c r="C113" s="74" t="s">
        <v>6</v>
      </c>
      <c r="D113" s="99"/>
      <c r="E113" s="99"/>
      <c r="F113" s="163"/>
      <c r="G113" s="157">
        <f t="shared" si="37"/>
        <v>0</v>
      </c>
      <c r="H113" s="253">
        <v>200.0</v>
      </c>
      <c r="I113" s="159">
        <v>3.0</v>
      </c>
      <c r="J113" s="66"/>
      <c r="K113" s="160" t="str">
        <f t="shared" si="25"/>
        <v/>
      </c>
      <c r="L113" s="164"/>
      <c r="M113" s="164"/>
      <c r="N113" s="164"/>
      <c r="O113" s="164"/>
      <c r="P113" s="164"/>
      <c r="Q113" s="164"/>
      <c r="R113" s="164"/>
      <c r="S113" s="164"/>
      <c r="T113" s="53" t="str">
        <f t="shared" si="23"/>
        <v>Fux Vojtěch</v>
      </c>
      <c r="U113" s="54">
        <v>0.0</v>
      </c>
      <c r="V113" s="55">
        <f t="shared" si="26"/>
        <v>0</v>
      </c>
      <c r="W113" s="56">
        <f t="shared" si="27"/>
        <v>0</v>
      </c>
      <c r="X113" s="57">
        <f t="shared" si="28"/>
        <v>0</v>
      </c>
      <c r="Y113" s="217">
        <f t="shared" si="29"/>
        <v>0</v>
      </c>
      <c r="Z113" s="59">
        <f t="shared" si="30"/>
        <v>0</v>
      </c>
      <c r="AA113" s="59">
        <f t="shared" si="31"/>
        <v>-2570</v>
      </c>
      <c r="AB113" s="56"/>
      <c r="AC113" s="60">
        <f t="shared" si="36"/>
        <v>200</v>
      </c>
      <c r="AD113" s="69">
        <f t="shared" si="33"/>
        <v>0</v>
      </c>
    </row>
    <row r="114" ht="15.75" customHeight="1">
      <c r="A114" s="44" t="b">
        <v>0</v>
      </c>
      <c r="B114" s="205" t="s">
        <v>234</v>
      </c>
      <c r="C114" s="74" t="s">
        <v>5</v>
      </c>
      <c r="D114" s="99"/>
      <c r="E114" s="99"/>
      <c r="F114" s="163"/>
      <c r="G114" s="157">
        <f t="shared" si="37"/>
        <v>0</v>
      </c>
      <c r="H114" s="158">
        <v>173.0</v>
      </c>
      <c r="I114" s="159">
        <v>1.0</v>
      </c>
      <c r="J114" s="66"/>
      <c r="K114" s="160" t="str">
        <f t="shared" si="25"/>
        <v/>
      </c>
      <c r="L114" s="164"/>
      <c r="M114" s="164"/>
      <c r="N114" s="164"/>
      <c r="O114" s="164"/>
      <c r="P114" s="164"/>
      <c r="Q114" s="164"/>
      <c r="R114" s="164"/>
      <c r="S114" s="164"/>
      <c r="T114" s="53" t="str">
        <f t="shared" si="23"/>
        <v>Kumar Jatinder</v>
      </c>
      <c r="U114" s="54">
        <v>0.0</v>
      </c>
      <c r="V114" s="55">
        <f t="shared" si="26"/>
        <v>0</v>
      </c>
      <c r="W114" s="56">
        <f t="shared" si="27"/>
        <v>0</v>
      </c>
      <c r="X114" s="57">
        <f t="shared" si="28"/>
        <v>0</v>
      </c>
      <c r="Y114" s="217">
        <f t="shared" si="29"/>
        <v>0</v>
      </c>
      <c r="Z114" s="59">
        <f t="shared" si="30"/>
        <v>0</v>
      </c>
      <c r="AA114" s="59">
        <f t="shared" si="31"/>
        <v>-2570</v>
      </c>
      <c r="AB114" s="56"/>
      <c r="AC114" s="60">
        <f t="shared" si="36"/>
        <v>231.474</v>
      </c>
      <c r="AD114" s="69">
        <f t="shared" si="33"/>
        <v>0</v>
      </c>
    </row>
    <row r="115" ht="15.75" customHeight="1">
      <c r="A115" s="44" t="b">
        <v>0</v>
      </c>
      <c r="B115" s="205" t="s">
        <v>235</v>
      </c>
      <c r="C115" s="74" t="s">
        <v>1</v>
      </c>
      <c r="D115" s="74"/>
      <c r="E115" s="74"/>
      <c r="F115" s="163"/>
      <c r="G115" s="157">
        <f t="shared" si="37"/>
        <v>0</v>
      </c>
      <c r="H115" s="158">
        <v>160.0</v>
      </c>
      <c r="I115" s="159">
        <v>1.0</v>
      </c>
      <c r="J115" s="66"/>
      <c r="K115" s="160" t="str">
        <f t="shared" si="25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3"/>
        <v>Stehlíková Magdaléna</v>
      </c>
      <c r="U115" s="54">
        <v>0.0</v>
      </c>
      <c r="V115" s="55">
        <f t="shared" si="26"/>
        <v>0</v>
      </c>
      <c r="W115" s="56">
        <f t="shared" si="27"/>
        <v>0</v>
      </c>
      <c r="X115" s="57">
        <f t="shared" si="28"/>
        <v>0</v>
      </c>
      <c r="Y115" s="217">
        <f t="shared" si="29"/>
        <v>0</v>
      </c>
      <c r="Z115" s="59">
        <f t="shared" si="30"/>
        <v>0</v>
      </c>
      <c r="AA115" s="59">
        <f t="shared" si="31"/>
        <v>-2570</v>
      </c>
      <c r="AB115" s="56"/>
      <c r="AC115" s="60">
        <f t="shared" si="36"/>
        <v>214.08</v>
      </c>
      <c r="AD115" s="69">
        <f t="shared" si="33"/>
        <v>0</v>
      </c>
    </row>
    <row r="116" ht="15.75" customHeight="1">
      <c r="A116" s="44" t="b">
        <v>0</v>
      </c>
      <c r="B116" s="62" t="s">
        <v>236</v>
      </c>
      <c r="C116" s="74" t="s">
        <v>4</v>
      </c>
      <c r="D116" s="74" t="s">
        <v>2</v>
      </c>
      <c r="E116" s="74"/>
      <c r="F116" s="163"/>
      <c r="G116" s="157">
        <f t="shared" si="37"/>
        <v>0</v>
      </c>
      <c r="H116" s="158">
        <v>187.0</v>
      </c>
      <c r="I116" s="159">
        <v>1.0</v>
      </c>
      <c r="J116" s="66"/>
      <c r="K116" s="160" t="str">
        <f t="shared" si="25"/>
        <v/>
      </c>
      <c r="L116" s="177"/>
      <c r="M116" s="177"/>
      <c r="N116" s="177"/>
      <c r="O116" s="177"/>
      <c r="P116" s="177"/>
      <c r="Q116" s="177"/>
      <c r="R116" s="177"/>
      <c r="S116" s="164"/>
      <c r="T116" s="53" t="str">
        <f t="shared" si="23"/>
        <v>Dragoun Alfréd</v>
      </c>
      <c r="U116" s="54">
        <v>0.0</v>
      </c>
      <c r="V116" s="55">
        <f t="shared" si="26"/>
        <v>0</v>
      </c>
      <c r="W116" s="56">
        <f t="shared" si="27"/>
        <v>0</v>
      </c>
      <c r="X116" s="57">
        <f t="shared" si="28"/>
        <v>0</v>
      </c>
      <c r="Y116" s="217">
        <f t="shared" si="29"/>
        <v>0</v>
      </c>
      <c r="Z116" s="59">
        <f t="shared" si="30"/>
        <v>0</v>
      </c>
      <c r="AA116" s="59">
        <f t="shared" si="31"/>
        <v>-2570</v>
      </c>
      <c r="AB116" s="56"/>
      <c r="AC116" s="60">
        <f t="shared" si="36"/>
        <v>250.206</v>
      </c>
      <c r="AD116" s="69">
        <f t="shared" si="33"/>
        <v>0</v>
      </c>
    </row>
    <row r="117" ht="15.75" customHeight="1">
      <c r="A117" s="76" t="b">
        <v>0</v>
      </c>
      <c r="B117" s="254"/>
      <c r="C117" s="74"/>
      <c r="D117" s="74"/>
      <c r="E117" s="99"/>
      <c r="F117" s="163"/>
      <c r="G117" s="157">
        <f t="shared" si="37"/>
        <v>0</v>
      </c>
      <c r="H117" s="158"/>
      <c r="I117" s="159">
        <v>1.0</v>
      </c>
      <c r="J117" s="66"/>
      <c r="K117" s="160" t="str">
        <f t="shared" si="25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3"/>
        <v/>
      </c>
      <c r="U117" s="54">
        <v>0.0</v>
      </c>
      <c r="V117" s="55">
        <f t="shared" si="26"/>
        <v>0</v>
      </c>
      <c r="W117" s="56">
        <f t="shared" si="27"/>
        <v>0</v>
      </c>
      <c r="X117" s="57">
        <f t="shared" si="28"/>
        <v>0</v>
      </c>
      <c r="Y117" s="217">
        <f t="shared" si="29"/>
        <v>0</v>
      </c>
      <c r="Z117" s="59">
        <f t="shared" si="30"/>
        <v>0</v>
      </c>
      <c r="AA117" s="59">
        <f t="shared" si="31"/>
        <v>-2570</v>
      </c>
      <c r="AB117" s="56"/>
      <c r="AC117" s="60">
        <f t="shared" si="36"/>
        <v>0</v>
      </c>
      <c r="AD117" s="69">
        <f t="shared" si="33"/>
        <v>0</v>
      </c>
    </row>
    <row r="118" ht="15.75" customHeight="1">
      <c r="A118" s="76" t="b">
        <v>0</v>
      </c>
      <c r="B118" s="255"/>
      <c r="C118" s="74"/>
      <c r="D118" s="74"/>
      <c r="E118" s="99"/>
      <c r="F118" s="163"/>
      <c r="G118" s="157">
        <f t="shared" si="37"/>
        <v>0</v>
      </c>
      <c r="H118" s="158"/>
      <c r="I118" s="159">
        <v>1.0</v>
      </c>
      <c r="J118" s="66"/>
      <c r="K118" s="160" t="str">
        <f t="shared" si="25"/>
        <v/>
      </c>
      <c r="L118" s="164"/>
      <c r="M118" s="164"/>
      <c r="N118" s="164"/>
      <c r="O118" s="164"/>
      <c r="P118" s="164"/>
      <c r="Q118" s="164"/>
      <c r="R118" s="164"/>
      <c r="S118" s="164"/>
      <c r="T118" s="53" t="str">
        <f t="shared" si="23"/>
        <v/>
      </c>
      <c r="U118" s="54">
        <v>0.0</v>
      </c>
      <c r="V118" s="55">
        <f t="shared" si="26"/>
        <v>0</v>
      </c>
      <c r="W118" s="56">
        <f t="shared" si="27"/>
        <v>0</v>
      </c>
      <c r="X118" s="57">
        <f t="shared" si="28"/>
        <v>0</v>
      </c>
      <c r="Y118" s="217">
        <f t="shared" si="29"/>
        <v>0</v>
      </c>
      <c r="Z118" s="59">
        <f t="shared" si="30"/>
        <v>0</v>
      </c>
      <c r="AA118" s="59">
        <f t="shared" si="31"/>
        <v>-2570</v>
      </c>
      <c r="AB118" s="56"/>
      <c r="AC118" s="60">
        <f t="shared" si="36"/>
        <v>0</v>
      </c>
      <c r="AD118" s="69">
        <f t="shared" si="33"/>
        <v>0</v>
      </c>
    </row>
    <row r="119" ht="15.75" customHeight="1">
      <c r="A119" s="76" t="b">
        <v>0</v>
      </c>
      <c r="B119" s="255"/>
      <c r="C119" s="74"/>
      <c r="D119" s="74"/>
      <c r="E119" s="99"/>
      <c r="F119" s="163"/>
      <c r="G119" s="157">
        <f t="shared" si="37"/>
        <v>0</v>
      </c>
      <c r="H119" s="158"/>
      <c r="I119" s="159">
        <v>1.0</v>
      </c>
      <c r="J119" s="66"/>
      <c r="K119" s="160" t="str">
        <f t="shared" si="25"/>
        <v/>
      </c>
      <c r="L119" s="164"/>
      <c r="M119" s="164"/>
      <c r="N119" s="164"/>
      <c r="O119" s="164"/>
      <c r="P119" s="164"/>
      <c r="Q119" s="164"/>
      <c r="R119" s="164"/>
      <c r="S119" s="164"/>
      <c r="T119" s="53" t="str">
        <f t="shared" si="23"/>
        <v/>
      </c>
      <c r="U119" s="54">
        <v>0.0</v>
      </c>
      <c r="V119" s="55">
        <f t="shared" si="26"/>
        <v>0</v>
      </c>
      <c r="W119" s="56">
        <f t="shared" si="27"/>
        <v>0</v>
      </c>
      <c r="X119" s="57">
        <f t="shared" si="28"/>
        <v>0</v>
      </c>
      <c r="Y119" s="217">
        <f t="shared" si="29"/>
        <v>0</v>
      </c>
      <c r="Z119" s="59">
        <f t="shared" si="30"/>
        <v>0</v>
      </c>
      <c r="AA119" s="59">
        <f t="shared" si="31"/>
        <v>-2570</v>
      </c>
      <c r="AB119" s="56"/>
      <c r="AC119" s="60">
        <f t="shared" si="36"/>
        <v>0</v>
      </c>
      <c r="AD119" s="69">
        <f t="shared" si="33"/>
        <v>0</v>
      </c>
    </row>
    <row r="120" ht="15.75" customHeight="1">
      <c r="A120" s="76" t="b">
        <v>0</v>
      </c>
      <c r="B120" s="255"/>
      <c r="C120" s="74"/>
      <c r="D120" s="74"/>
      <c r="E120" s="99"/>
      <c r="F120" s="163"/>
      <c r="G120" s="157">
        <f t="shared" si="37"/>
        <v>0</v>
      </c>
      <c r="H120" s="158"/>
      <c r="I120" s="159">
        <v>1.0</v>
      </c>
      <c r="J120" s="66"/>
      <c r="K120" s="160" t="str">
        <f t="shared" si="25"/>
        <v/>
      </c>
      <c r="L120" s="164"/>
      <c r="M120" s="164"/>
      <c r="N120" s="164"/>
      <c r="O120" s="164"/>
      <c r="P120" s="164"/>
      <c r="Q120" s="164"/>
      <c r="R120" s="164"/>
      <c r="S120" s="164"/>
      <c r="T120" s="53" t="str">
        <f t="shared" si="23"/>
        <v/>
      </c>
      <c r="U120" s="54">
        <v>0.0</v>
      </c>
      <c r="V120" s="55">
        <f t="shared" si="26"/>
        <v>0</v>
      </c>
      <c r="W120" s="56">
        <f t="shared" si="27"/>
        <v>0</v>
      </c>
      <c r="X120" s="57">
        <f t="shared" si="28"/>
        <v>0</v>
      </c>
      <c r="Y120" s="217">
        <f t="shared" si="29"/>
        <v>0</v>
      </c>
      <c r="Z120" s="59">
        <f t="shared" si="30"/>
        <v>0</v>
      </c>
      <c r="AA120" s="59">
        <f t="shared" si="31"/>
        <v>-2570</v>
      </c>
      <c r="AB120" s="56"/>
      <c r="AC120" s="60">
        <f t="shared" si="36"/>
        <v>0</v>
      </c>
      <c r="AD120" s="69">
        <f t="shared" si="33"/>
        <v>0</v>
      </c>
    </row>
    <row r="121" ht="15.75" customHeight="1">
      <c r="A121" s="76" t="b">
        <v>0</v>
      </c>
      <c r="B121" s="255"/>
      <c r="C121" s="74"/>
      <c r="D121" s="99"/>
      <c r="E121" s="99"/>
      <c r="F121" s="163"/>
      <c r="G121" s="157">
        <f t="shared" si="37"/>
        <v>0</v>
      </c>
      <c r="H121" s="158"/>
      <c r="I121" s="159">
        <v>1.0</v>
      </c>
      <c r="J121" s="66"/>
      <c r="K121" s="160" t="str">
        <f t="shared" si="25"/>
        <v/>
      </c>
      <c r="L121" s="164"/>
      <c r="M121" s="164"/>
      <c r="N121" s="164"/>
      <c r="O121" s="164"/>
      <c r="P121" s="164"/>
      <c r="Q121" s="164"/>
      <c r="R121" s="164"/>
      <c r="S121" s="164"/>
      <c r="T121" s="53" t="str">
        <f t="shared" si="23"/>
        <v/>
      </c>
      <c r="U121" s="54">
        <v>0.0</v>
      </c>
      <c r="V121" s="55">
        <f t="shared" si="26"/>
        <v>0</v>
      </c>
      <c r="W121" s="56">
        <f t="shared" si="27"/>
        <v>0</v>
      </c>
      <c r="X121" s="57">
        <f t="shared" si="28"/>
        <v>0</v>
      </c>
      <c r="Y121" s="217">
        <f t="shared" si="29"/>
        <v>0</v>
      </c>
      <c r="Z121" s="59">
        <f t="shared" si="30"/>
        <v>0</v>
      </c>
      <c r="AA121" s="59">
        <f t="shared" si="31"/>
        <v>-2570</v>
      </c>
      <c r="AB121" s="56"/>
      <c r="AC121" s="60">
        <f t="shared" si="36"/>
        <v>0</v>
      </c>
      <c r="AD121" s="69">
        <f t="shared" si="33"/>
        <v>0</v>
      </c>
    </row>
    <row r="122" ht="15.75" customHeight="1">
      <c r="A122" s="76" t="b">
        <v>0</v>
      </c>
      <c r="B122" s="255"/>
      <c r="C122" s="74"/>
      <c r="D122" s="99"/>
      <c r="E122" s="99"/>
      <c r="F122" s="163"/>
      <c r="G122" s="157">
        <f t="shared" si="37"/>
        <v>0</v>
      </c>
      <c r="H122" s="158"/>
      <c r="I122" s="159">
        <v>1.0</v>
      </c>
      <c r="J122" s="66"/>
      <c r="K122" s="160" t="str">
        <f t="shared" si="25"/>
        <v/>
      </c>
      <c r="L122" s="164"/>
      <c r="M122" s="164"/>
      <c r="N122" s="164"/>
      <c r="O122" s="164"/>
      <c r="P122" s="164"/>
      <c r="Q122" s="164"/>
      <c r="R122" s="164"/>
      <c r="S122" s="164"/>
      <c r="T122" s="53" t="str">
        <f t="shared" si="23"/>
        <v/>
      </c>
      <c r="U122" s="54">
        <v>0.0</v>
      </c>
      <c r="V122" s="55">
        <f t="shared" si="26"/>
        <v>0</v>
      </c>
      <c r="W122" s="56">
        <f t="shared" si="27"/>
        <v>0</v>
      </c>
      <c r="X122" s="57">
        <f t="shared" si="28"/>
        <v>0</v>
      </c>
      <c r="Y122" s="217">
        <f t="shared" si="29"/>
        <v>0</v>
      </c>
      <c r="Z122" s="59">
        <f t="shared" si="30"/>
        <v>0</v>
      </c>
      <c r="AA122" s="59">
        <f t="shared" si="31"/>
        <v>-2570</v>
      </c>
      <c r="AB122" s="56"/>
      <c r="AC122" s="60">
        <f t="shared" si="36"/>
        <v>0</v>
      </c>
      <c r="AD122" s="69">
        <f t="shared" si="33"/>
        <v>0</v>
      </c>
    </row>
    <row r="123" ht="15.75" customHeight="1">
      <c r="A123" s="76" t="b">
        <v>0</v>
      </c>
      <c r="B123" s="255"/>
      <c r="C123" s="74"/>
      <c r="D123" s="99"/>
      <c r="E123" s="99"/>
      <c r="F123" s="163"/>
      <c r="G123" s="157">
        <f t="shared" si="37"/>
        <v>0</v>
      </c>
      <c r="H123" s="158"/>
      <c r="I123" s="159">
        <v>1.0</v>
      </c>
      <c r="J123" s="66"/>
      <c r="K123" s="160" t="str">
        <f t="shared" si="25"/>
        <v/>
      </c>
      <c r="L123" s="164"/>
      <c r="M123" s="164"/>
      <c r="N123" s="164"/>
      <c r="O123" s="164"/>
      <c r="P123" s="164"/>
      <c r="Q123" s="164"/>
      <c r="R123" s="164"/>
      <c r="S123" s="164"/>
      <c r="T123" s="53" t="str">
        <f t="shared" si="23"/>
        <v/>
      </c>
      <c r="U123" s="54">
        <v>0.0</v>
      </c>
      <c r="V123" s="55">
        <f t="shared" si="26"/>
        <v>0</v>
      </c>
      <c r="W123" s="56">
        <f t="shared" si="27"/>
        <v>0</v>
      </c>
      <c r="X123" s="57">
        <f t="shared" si="28"/>
        <v>0</v>
      </c>
      <c r="Y123" s="217">
        <f t="shared" si="29"/>
        <v>0</v>
      </c>
      <c r="Z123" s="59">
        <f t="shared" si="30"/>
        <v>0</v>
      </c>
      <c r="AA123" s="59">
        <f t="shared" si="31"/>
        <v>-2570</v>
      </c>
      <c r="AB123" s="56"/>
      <c r="AC123" s="60">
        <f t="shared" si="36"/>
        <v>0</v>
      </c>
      <c r="AD123" s="69">
        <f t="shared" si="33"/>
        <v>0</v>
      </c>
    </row>
    <row r="124" ht="15.75" customHeight="1">
      <c r="A124" s="76" t="b">
        <v>0</v>
      </c>
      <c r="B124" s="248"/>
      <c r="C124" s="74"/>
      <c r="D124" s="74"/>
      <c r="E124" s="99"/>
      <c r="F124" s="163"/>
      <c r="G124" s="157">
        <f t="shared" si="37"/>
        <v>0</v>
      </c>
      <c r="H124" s="158"/>
      <c r="I124" s="159">
        <v>1.0</v>
      </c>
      <c r="J124" s="66"/>
      <c r="K124" s="160" t="str">
        <f t="shared" si="25"/>
        <v/>
      </c>
      <c r="L124" s="164"/>
      <c r="M124" s="164"/>
      <c r="N124" s="164"/>
      <c r="O124" s="164"/>
      <c r="P124" s="164"/>
      <c r="Q124" s="164"/>
      <c r="R124" s="164"/>
      <c r="S124" s="164"/>
      <c r="T124" s="53" t="str">
        <f t="shared" si="23"/>
        <v/>
      </c>
      <c r="U124" s="54">
        <v>0.0</v>
      </c>
      <c r="V124" s="55">
        <f t="shared" si="26"/>
        <v>0</v>
      </c>
      <c r="W124" s="56">
        <f t="shared" si="27"/>
        <v>0</v>
      </c>
      <c r="X124" s="57">
        <f t="shared" si="28"/>
        <v>0</v>
      </c>
      <c r="Y124" s="217">
        <f t="shared" si="29"/>
        <v>0</v>
      </c>
      <c r="Z124" s="59">
        <f t="shared" si="30"/>
        <v>0</v>
      </c>
      <c r="AA124" s="59">
        <f t="shared" si="31"/>
        <v>-2570</v>
      </c>
      <c r="AB124" s="56"/>
      <c r="AC124" s="60">
        <f t="shared" si="36"/>
        <v>0</v>
      </c>
      <c r="AD124" s="69">
        <f t="shared" si="33"/>
        <v>0</v>
      </c>
    </row>
    <row r="125" ht="15.75" customHeight="1">
      <c r="A125" s="76" t="b">
        <v>0</v>
      </c>
      <c r="B125" s="248"/>
      <c r="C125" s="74"/>
      <c r="D125" s="99"/>
      <c r="E125" s="99"/>
      <c r="F125" s="163"/>
      <c r="G125" s="157">
        <f t="shared" si="37"/>
        <v>0</v>
      </c>
      <c r="H125" s="158"/>
      <c r="I125" s="159">
        <v>1.0</v>
      </c>
      <c r="J125" s="66"/>
      <c r="K125" s="160" t="str">
        <f t="shared" si="25"/>
        <v/>
      </c>
      <c r="L125" s="164"/>
      <c r="M125" s="164"/>
      <c r="N125" s="164"/>
      <c r="O125" s="164"/>
      <c r="P125" s="164"/>
      <c r="Q125" s="164"/>
      <c r="R125" s="164"/>
      <c r="S125" s="164"/>
      <c r="T125" s="53" t="str">
        <f t="shared" si="23"/>
        <v/>
      </c>
      <c r="U125" s="54">
        <v>0.0</v>
      </c>
      <c r="V125" s="55">
        <f t="shared" si="26"/>
        <v>0</v>
      </c>
      <c r="W125" s="56">
        <f t="shared" si="27"/>
        <v>0</v>
      </c>
      <c r="X125" s="57">
        <f t="shared" si="28"/>
        <v>0</v>
      </c>
      <c r="Y125" s="217">
        <f t="shared" si="29"/>
        <v>0</v>
      </c>
      <c r="Z125" s="59">
        <f t="shared" si="30"/>
        <v>0</v>
      </c>
      <c r="AA125" s="59">
        <f t="shared" si="31"/>
        <v>-2570</v>
      </c>
      <c r="AB125" s="56"/>
      <c r="AC125" s="60">
        <f t="shared" si="36"/>
        <v>0</v>
      </c>
      <c r="AD125" s="69">
        <f t="shared" si="33"/>
        <v>0</v>
      </c>
    </row>
    <row r="126" ht="15.75" customHeight="1">
      <c r="A126" s="76" t="b">
        <v>0</v>
      </c>
      <c r="B126" s="255"/>
      <c r="C126" s="74"/>
      <c r="D126" s="74"/>
      <c r="E126" s="99"/>
      <c r="F126" s="163"/>
      <c r="G126" s="157">
        <f t="shared" si="37"/>
        <v>0</v>
      </c>
      <c r="H126" s="158"/>
      <c r="I126" s="159">
        <v>1.0</v>
      </c>
      <c r="J126" s="66"/>
      <c r="K126" s="160" t="str">
        <f t="shared" si="25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3"/>
        <v/>
      </c>
      <c r="U126" s="54">
        <v>0.0</v>
      </c>
      <c r="V126" s="55">
        <f t="shared" si="26"/>
        <v>0</v>
      </c>
      <c r="W126" s="56">
        <f t="shared" si="27"/>
        <v>0</v>
      </c>
      <c r="X126" s="57">
        <f t="shared" si="28"/>
        <v>0</v>
      </c>
      <c r="Y126" s="217">
        <f t="shared" si="29"/>
        <v>0</v>
      </c>
      <c r="Z126" s="59">
        <f t="shared" si="30"/>
        <v>0</v>
      </c>
      <c r="AA126" s="59">
        <f t="shared" si="31"/>
        <v>-2570</v>
      </c>
      <c r="AB126" s="56"/>
      <c r="AC126" s="60">
        <f t="shared" si="36"/>
        <v>0</v>
      </c>
      <c r="AD126" s="69">
        <f t="shared" si="33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7"/>
        <v>0</v>
      </c>
      <c r="H127" s="158"/>
      <c r="I127" s="159">
        <v>1.0</v>
      </c>
      <c r="J127" s="66"/>
      <c r="K127" s="160" t="str">
        <f t="shared" si="25"/>
        <v/>
      </c>
      <c r="L127" s="175"/>
      <c r="M127" s="175"/>
      <c r="N127" s="175"/>
      <c r="O127" s="175"/>
      <c r="P127" s="175"/>
      <c r="Q127" s="175"/>
      <c r="R127" s="175"/>
      <c r="S127" s="175"/>
      <c r="T127" s="53" t="str">
        <f t="shared" si="23"/>
        <v/>
      </c>
      <c r="U127" s="54">
        <v>0.0</v>
      </c>
      <c r="V127" s="55">
        <f t="shared" si="26"/>
        <v>0</v>
      </c>
      <c r="W127" s="56">
        <f t="shared" si="27"/>
        <v>0</v>
      </c>
      <c r="X127" s="57">
        <f t="shared" si="28"/>
        <v>0</v>
      </c>
      <c r="Y127" s="217">
        <f t="shared" si="29"/>
        <v>0</v>
      </c>
      <c r="Z127" s="59">
        <f t="shared" si="30"/>
        <v>0</v>
      </c>
      <c r="AA127" s="59">
        <f t="shared" si="31"/>
        <v>-2570</v>
      </c>
      <c r="AB127" s="56"/>
      <c r="AC127" s="60">
        <f t="shared" si="36"/>
        <v>0</v>
      </c>
      <c r="AD127" s="69">
        <f t="shared" si="33"/>
        <v>0</v>
      </c>
    </row>
    <row r="128" ht="15.75" customHeight="1">
      <c r="A128" s="44" t="b">
        <v>0</v>
      </c>
      <c r="B128" s="255"/>
      <c r="C128" s="74"/>
      <c r="D128" s="99"/>
      <c r="E128" s="99"/>
      <c r="F128" s="163"/>
      <c r="G128" s="157">
        <f t="shared" si="37"/>
        <v>0</v>
      </c>
      <c r="H128" s="158"/>
      <c r="I128" s="159">
        <v>1.0</v>
      </c>
      <c r="J128" s="66"/>
      <c r="K128" s="160" t="str">
        <f t="shared" si="25"/>
        <v/>
      </c>
      <c r="L128" s="175"/>
      <c r="M128" s="175"/>
      <c r="N128" s="175"/>
      <c r="O128" s="175"/>
      <c r="P128" s="175"/>
      <c r="Q128" s="175"/>
      <c r="R128" s="175"/>
      <c r="S128" s="175"/>
      <c r="T128" s="53" t="str">
        <f t="shared" si="23"/>
        <v/>
      </c>
      <c r="U128" s="54">
        <v>0.0</v>
      </c>
      <c r="V128" s="55">
        <f t="shared" si="26"/>
        <v>0</v>
      </c>
      <c r="W128" s="56">
        <f t="shared" si="27"/>
        <v>0</v>
      </c>
      <c r="X128" s="57">
        <f t="shared" si="28"/>
        <v>0</v>
      </c>
      <c r="Y128" s="217">
        <f t="shared" si="29"/>
        <v>0</v>
      </c>
      <c r="Z128" s="59">
        <f t="shared" si="30"/>
        <v>0</v>
      </c>
      <c r="AA128" s="59">
        <f t="shared" si="31"/>
        <v>-2570</v>
      </c>
      <c r="AB128" s="56"/>
      <c r="AC128" s="60">
        <f t="shared" si="36"/>
        <v>0</v>
      </c>
      <c r="AD128" s="69">
        <f t="shared" si="33"/>
        <v>0</v>
      </c>
    </row>
    <row r="129" ht="15.75" customHeight="1">
      <c r="A129" s="44" t="b">
        <v>0</v>
      </c>
      <c r="B129" s="254"/>
      <c r="C129" s="74"/>
      <c r="D129" s="74"/>
      <c r="E129" s="99"/>
      <c r="F129" s="163"/>
      <c r="G129" s="157">
        <f t="shared" si="37"/>
        <v>0</v>
      </c>
      <c r="H129" s="158"/>
      <c r="I129" s="159">
        <v>1.0</v>
      </c>
      <c r="J129" s="66"/>
      <c r="K129" s="160" t="str">
        <f t="shared" si="25"/>
        <v/>
      </c>
      <c r="L129" s="177"/>
      <c r="M129" s="177"/>
      <c r="N129" s="177"/>
      <c r="O129" s="177"/>
      <c r="P129" s="177"/>
      <c r="Q129" s="177"/>
      <c r="R129" s="177"/>
      <c r="S129" s="164"/>
      <c r="T129" s="53" t="str">
        <f t="shared" si="23"/>
        <v/>
      </c>
      <c r="U129" s="54">
        <v>0.0</v>
      </c>
      <c r="V129" s="55">
        <f t="shared" si="26"/>
        <v>0</v>
      </c>
      <c r="W129" s="56">
        <f t="shared" si="27"/>
        <v>0</v>
      </c>
      <c r="X129" s="57">
        <f t="shared" si="28"/>
        <v>0</v>
      </c>
      <c r="Y129" s="217">
        <f t="shared" si="29"/>
        <v>0</v>
      </c>
      <c r="Z129" s="59">
        <f t="shared" si="30"/>
        <v>0</v>
      </c>
      <c r="AA129" s="59">
        <f t="shared" si="31"/>
        <v>-2570</v>
      </c>
      <c r="AB129" s="56"/>
      <c r="AC129" s="60">
        <f t="shared" si="36"/>
        <v>0</v>
      </c>
      <c r="AD129" s="69">
        <f t="shared" si="33"/>
        <v>0</v>
      </c>
    </row>
    <row r="130" ht="15.75" customHeight="1">
      <c r="A130" s="44" t="b">
        <v>0</v>
      </c>
      <c r="B130" s="254"/>
      <c r="C130" s="74" t="s">
        <v>6</v>
      </c>
      <c r="D130" s="99"/>
      <c r="E130" s="99"/>
      <c r="F130" s="163"/>
      <c r="G130" s="157">
        <f t="shared" si="37"/>
        <v>0</v>
      </c>
      <c r="H130" s="158">
        <v>173.0</v>
      </c>
      <c r="I130" s="159">
        <v>1.0</v>
      </c>
      <c r="J130" s="66"/>
      <c r="K130" s="160" t="str">
        <f t="shared" si="25"/>
        <v/>
      </c>
      <c r="L130" s="177"/>
      <c r="M130" s="177"/>
      <c r="N130" s="177"/>
      <c r="O130" s="177"/>
      <c r="P130" s="177"/>
      <c r="Q130" s="177"/>
      <c r="R130" s="177"/>
      <c r="S130" s="164"/>
      <c r="T130" s="53" t="str">
        <f t="shared" si="23"/>
        <v/>
      </c>
      <c r="U130" s="54">
        <v>0.0</v>
      </c>
      <c r="V130" s="55">
        <f t="shared" si="26"/>
        <v>0</v>
      </c>
      <c r="W130" s="56">
        <f t="shared" si="27"/>
        <v>0</v>
      </c>
      <c r="X130" s="57">
        <f t="shared" si="28"/>
        <v>0</v>
      </c>
      <c r="Y130" s="217">
        <f t="shared" si="29"/>
        <v>0</v>
      </c>
      <c r="Z130" s="59">
        <f t="shared" si="30"/>
        <v>0</v>
      </c>
      <c r="AA130" s="59">
        <f t="shared" si="31"/>
        <v>-2570</v>
      </c>
      <c r="AB130" s="56"/>
      <c r="AC130" s="60">
        <f t="shared" si="36"/>
        <v>231.474</v>
      </c>
      <c r="AD130" s="69">
        <f t="shared" si="33"/>
        <v>0</v>
      </c>
    </row>
    <row r="131" ht="15.75" customHeight="1">
      <c r="A131" s="44" t="b">
        <v>0</v>
      </c>
      <c r="B131" s="254"/>
      <c r="C131" s="74"/>
      <c r="D131" s="99"/>
      <c r="E131" s="99"/>
      <c r="F131" s="163"/>
      <c r="G131" s="157">
        <f t="shared" si="37"/>
        <v>0</v>
      </c>
      <c r="H131" s="158"/>
      <c r="I131" s="159">
        <v>1.0</v>
      </c>
      <c r="J131" s="66"/>
      <c r="K131" s="160" t="str">
        <f t="shared" si="25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23"/>
        <v/>
      </c>
      <c r="U131" s="54">
        <v>0.0</v>
      </c>
      <c r="V131" s="55">
        <f t="shared" si="26"/>
        <v>0</v>
      </c>
      <c r="W131" s="56">
        <f t="shared" si="27"/>
        <v>0</v>
      </c>
      <c r="X131" s="57">
        <f t="shared" si="28"/>
        <v>0</v>
      </c>
      <c r="Y131" s="217">
        <f t="shared" si="29"/>
        <v>0</v>
      </c>
      <c r="Z131" s="59">
        <f t="shared" si="30"/>
        <v>0</v>
      </c>
      <c r="AA131" s="59">
        <f t="shared" si="31"/>
        <v>-2570</v>
      </c>
      <c r="AB131" s="56"/>
      <c r="AC131" s="60">
        <f t="shared" si="36"/>
        <v>0</v>
      </c>
      <c r="AD131" s="69">
        <f t="shared" si="33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7"/>
        <v>0</v>
      </c>
      <c r="H132" s="158"/>
      <c r="I132" s="159">
        <v>1.0</v>
      </c>
      <c r="J132" s="66"/>
      <c r="K132" s="160" t="str">
        <f t="shared" si="25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3"/>
        <v/>
      </c>
      <c r="U132" s="54">
        <v>0.0</v>
      </c>
      <c r="V132" s="55">
        <f t="shared" si="26"/>
        <v>0</v>
      </c>
      <c r="W132" s="56">
        <f t="shared" si="27"/>
        <v>0</v>
      </c>
      <c r="X132" s="57">
        <f t="shared" si="28"/>
        <v>0</v>
      </c>
      <c r="Y132" s="217">
        <f t="shared" si="29"/>
        <v>0</v>
      </c>
      <c r="Z132" s="59">
        <f t="shared" si="30"/>
        <v>0</v>
      </c>
      <c r="AA132" s="59">
        <f t="shared" si="31"/>
        <v>-2570</v>
      </c>
      <c r="AB132" s="56"/>
      <c r="AC132" s="60">
        <f t="shared" si="36"/>
        <v>0</v>
      </c>
      <c r="AD132" s="69">
        <f t="shared" si="33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7"/>
        <v>0</v>
      </c>
      <c r="H133" s="158"/>
      <c r="I133" s="159">
        <v>1.0</v>
      </c>
      <c r="J133" s="66"/>
      <c r="K133" s="160" t="str">
        <f t="shared" si="25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3"/>
        <v/>
      </c>
      <c r="U133" s="54">
        <v>0.0</v>
      </c>
      <c r="V133" s="55">
        <f t="shared" si="26"/>
        <v>0</v>
      </c>
      <c r="W133" s="56">
        <f t="shared" si="27"/>
        <v>0</v>
      </c>
      <c r="X133" s="57">
        <f t="shared" si="28"/>
        <v>0</v>
      </c>
      <c r="Y133" s="217">
        <f t="shared" si="29"/>
        <v>0</v>
      </c>
      <c r="Z133" s="59">
        <f t="shared" si="30"/>
        <v>0</v>
      </c>
      <c r="AA133" s="59">
        <f t="shared" si="31"/>
        <v>-2570</v>
      </c>
      <c r="AB133" s="56"/>
      <c r="AC133" s="60">
        <f t="shared" si="36"/>
        <v>0</v>
      </c>
      <c r="AD133" s="69">
        <f t="shared" si="33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7"/>
        <v>0</v>
      </c>
      <c r="H134" s="158"/>
      <c r="I134" s="159">
        <v>1.0</v>
      </c>
      <c r="J134" s="66"/>
      <c r="K134" s="160" t="str">
        <f t="shared" si="25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3"/>
        <v/>
      </c>
      <c r="U134" s="54">
        <v>0.0</v>
      </c>
      <c r="V134" s="55">
        <f t="shared" si="26"/>
        <v>0</v>
      </c>
      <c r="W134" s="56">
        <f t="shared" si="27"/>
        <v>0</v>
      </c>
      <c r="X134" s="57">
        <f t="shared" si="28"/>
        <v>0</v>
      </c>
      <c r="Y134" s="217">
        <f t="shared" si="29"/>
        <v>0</v>
      </c>
      <c r="Z134" s="59">
        <f t="shared" si="30"/>
        <v>0</v>
      </c>
      <c r="AA134" s="59">
        <f t="shared" si="31"/>
        <v>-2570</v>
      </c>
      <c r="AB134" s="56"/>
      <c r="AC134" s="60">
        <f t="shared" si="36"/>
        <v>0</v>
      </c>
      <c r="AD134" s="69">
        <f t="shared" si="33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7"/>
        <v>0</v>
      </c>
      <c r="H135" s="158"/>
      <c r="I135" s="159">
        <v>1.0</v>
      </c>
      <c r="J135" s="66"/>
      <c r="K135" s="160" t="str">
        <f t="shared" si="25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3"/>
        <v/>
      </c>
      <c r="U135" s="54">
        <v>0.0</v>
      </c>
      <c r="V135" s="55">
        <f t="shared" si="26"/>
        <v>0</v>
      </c>
      <c r="W135" s="56">
        <f t="shared" si="27"/>
        <v>0</v>
      </c>
      <c r="X135" s="57">
        <f t="shared" si="28"/>
        <v>0</v>
      </c>
      <c r="Y135" s="217">
        <f t="shared" si="29"/>
        <v>0</v>
      </c>
      <c r="Z135" s="59">
        <f t="shared" si="30"/>
        <v>0</v>
      </c>
      <c r="AA135" s="59">
        <f t="shared" si="31"/>
        <v>-2570</v>
      </c>
      <c r="AB135" s="56"/>
      <c r="AC135" s="60">
        <f t="shared" si="36"/>
        <v>0</v>
      </c>
      <c r="AD135" s="69">
        <f t="shared" si="33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7"/>
        <v>0</v>
      </c>
      <c r="H136" s="158"/>
      <c r="I136" s="159">
        <v>1.0</v>
      </c>
      <c r="J136" s="66"/>
      <c r="K136" s="160" t="str">
        <f t="shared" si="25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3"/>
        <v/>
      </c>
      <c r="U136" s="54">
        <v>0.0</v>
      </c>
      <c r="V136" s="55">
        <f t="shared" si="26"/>
        <v>0</v>
      </c>
      <c r="W136" s="56">
        <f t="shared" si="27"/>
        <v>0</v>
      </c>
      <c r="X136" s="57">
        <f t="shared" si="28"/>
        <v>0</v>
      </c>
      <c r="Y136" s="217">
        <f t="shared" si="29"/>
        <v>0</v>
      </c>
      <c r="Z136" s="59">
        <f t="shared" si="30"/>
        <v>0</v>
      </c>
      <c r="AA136" s="59">
        <f t="shared" si="31"/>
        <v>-2570</v>
      </c>
      <c r="AB136" s="56"/>
      <c r="AC136" s="60">
        <f t="shared" si="36"/>
        <v>0</v>
      </c>
      <c r="AD136" s="69">
        <f t="shared" si="33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7"/>
        <v>0</v>
      </c>
      <c r="H137" s="158"/>
      <c r="I137" s="159">
        <v>1.0</v>
      </c>
      <c r="J137" s="66"/>
      <c r="K137" s="160" t="str">
        <f t="shared" si="25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3"/>
        <v/>
      </c>
      <c r="U137" s="54">
        <v>0.0</v>
      </c>
      <c r="V137" s="55">
        <f t="shared" si="26"/>
        <v>0</v>
      </c>
      <c r="W137" s="56">
        <f t="shared" si="27"/>
        <v>0</v>
      </c>
      <c r="X137" s="57">
        <f t="shared" si="28"/>
        <v>0</v>
      </c>
      <c r="Y137" s="217">
        <f t="shared" si="29"/>
        <v>0</v>
      </c>
      <c r="Z137" s="59">
        <f t="shared" si="30"/>
        <v>0</v>
      </c>
      <c r="AA137" s="59">
        <f t="shared" si="31"/>
        <v>-2570</v>
      </c>
      <c r="AB137" s="56"/>
      <c r="AC137" s="60">
        <f t="shared" si="36"/>
        <v>0</v>
      </c>
      <c r="AD137" s="69">
        <f t="shared" si="33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7"/>
        <v>0</v>
      </c>
      <c r="H138" s="158"/>
      <c r="I138" s="159">
        <v>1.0</v>
      </c>
      <c r="J138" s="66"/>
      <c r="K138" s="160" t="str">
        <f t="shared" si="25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3"/>
        <v/>
      </c>
      <c r="U138" s="54">
        <v>0.0</v>
      </c>
      <c r="V138" s="55">
        <f t="shared" si="26"/>
        <v>0</v>
      </c>
      <c r="W138" s="56">
        <f t="shared" si="27"/>
        <v>0</v>
      </c>
      <c r="X138" s="57">
        <f t="shared" si="28"/>
        <v>0</v>
      </c>
      <c r="Y138" s="217">
        <f t="shared" si="29"/>
        <v>0</v>
      </c>
      <c r="Z138" s="59">
        <f t="shared" si="30"/>
        <v>0</v>
      </c>
      <c r="AA138" s="59">
        <f t="shared" si="31"/>
        <v>-2570</v>
      </c>
      <c r="AB138" s="56"/>
      <c r="AC138" s="60">
        <f t="shared" si="36"/>
        <v>0</v>
      </c>
      <c r="AD138" s="69">
        <f t="shared" si="33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7"/>
        <v>0</v>
      </c>
      <c r="H139" s="158"/>
      <c r="I139" s="159">
        <v>1.0</v>
      </c>
      <c r="J139" s="66"/>
      <c r="K139" s="160" t="str">
        <f t="shared" si="25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3"/>
        <v/>
      </c>
      <c r="U139" s="54">
        <v>0.0</v>
      </c>
      <c r="V139" s="55">
        <f t="shared" si="26"/>
        <v>0</v>
      </c>
      <c r="W139" s="56">
        <f t="shared" si="27"/>
        <v>0</v>
      </c>
      <c r="X139" s="57">
        <f t="shared" si="28"/>
        <v>0</v>
      </c>
      <c r="Y139" s="217">
        <f t="shared" si="29"/>
        <v>0</v>
      </c>
      <c r="Z139" s="59">
        <f t="shared" si="30"/>
        <v>0</v>
      </c>
      <c r="AA139" s="59">
        <f t="shared" si="31"/>
        <v>-2570</v>
      </c>
      <c r="AB139" s="56"/>
      <c r="AC139" s="60">
        <f t="shared" si="36"/>
        <v>0</v>
      </c>
      <c r="AD139" s="69">
        <f t="shared" si="33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7"/>
        <v/>
      </c>
      <c r="H140" s="158"/>
      <c r="I140" s="159">
        <v>1.0</v>
      </c>
      <c r="J140" s="66"/>
      <c r="K140" s="160" t="str">
        <f t="shared" si="25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3"/>
        <v/>
      </c>
      <c r="U140" s="54"/>
      <c r="V140" s="55">
        <f t="shared" si="26"/>
        <v>0</v>
      </c>
      <c r="W140" s="56">
        <f t="shared" si="27"/>
        <v>0</v>
      </c>
      <c r="X140" s="57">
        <f t="shared" si="28"/>
        <v>0</v>
      </c>
      <c r="Y140" s="217">
        <f t="shared" si="29"/>
        <v>0</v>
      </c>
      <c r="Z140" s="59">
        <f t="shared" si="30"/>
        <v>0</v>
      </c>
      <c r="AA140" s="59">
        <f t="shared" si="31"/>
        <v>-2570</v>
      </c>
      <c r="AB140" s="56"/>
      <c r="AC140" s="60">
        <f t="shared" si="36"/>
        <v>0</v>
      </c>
      <c r="AD140" s="69">
        <f t="shared" si="33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7"/>
        <v>0</v>
      </c>
      <c r="H141" s="158"/>
      <c r="I141" s="159">
        <v>1.0</v>
      </c>
      <c r="J141" s="66"/>
      <c r="K141" s="160" t="str">
        <f t="shared" si="25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3"/>
        <v/>
      </c>
      <c r="U141" s="54">
        <v>0.0</v>
      </c>
      <c r="V141" s="55">
        <f t="shared" si="26"/>
        <v>0</v>
      </c>
      <c r="W141" s="56">
        <f t="shared" si="27"/>
        <v>0</v>
      </c>
      <c r="X141" s="57">
        <f t="shared" si="28"/>
        <v>0</v>
      </c>
      <c r="Y141" s="217">
        <f t="shared" si="29"/>
        <v>0</v>
      </c>
      <c r="Z141" s="59">
        <f t="shared" si="30"/>
        <v>0</v>
      </c>
      <c r="AA141" s="59">
        <f t="shared" si="31"/>
        <v>-2570</v>
      </c>
      <c r="AB141" s="56"/>
      <c r="AC141" s="60">
        <f t="shared" si="36"/>
        <v>0</v>
      </c>
      <c r="AD141" s="69">
        <f t="shared" si="33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7"/>
        <v>0</v>
      </c>
      <c r="H142" s="158"/>
      <c r="I142" s="159">
        <v>1.0</v>
      </c>
      <c r="J142" s="66"/>
      <c r="K142" s="160" t="str">
        <f t="shared" si="25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3"/>
        <v/>
      </c>
      <c r="U142" s="54">
        <v>0.0</v>
      </c>
      <c r="V142" s="55">
        <f t="shared" si="26"/>
        <v>0</v>
      </c>
      <c r="W142" s="56">
        <f t="shared" si="27"/>
        <v>0</v>
      </c>
      <c r="X142" s="57">
        <f t="shared" si="28"/>
        <v>0</v>
      </c>
      <c r="Y142" s="217">
        <f t="shared" si="29"/>
        <v>0</v>
      </c>
      <c r="Z142" s="59">
        <f t="shared" si="30"/>
        <v>0</v>
      </c>
      <c r="AA142" s="59">
        <f t="shared" si="31"/>
        <v>-2570</v>
      </c>
      <c r="AB142" s="56"/>
      <c r="AC142" s="60">
        <f t="shared" si="36"/>
        <v>0</v>
      </c>
      <c r="AD142" s="69">
        <f t="shared" si="33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7"/>
        <v>0</v>
      </c>
      <c r="H143" s="158"/>
      <c r="I143" s="159">
        <v>1.0</v>
      </c>
      <c r="J143" s="66"/>
      <c r="K143" s="160" t="str">
        <f t="shared" si="25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3"/>
        <v/>
      </c>
      <c r="U143" s="54">
        <v>0.0</v>
      </c>
      <c r="V143" s="55">
        <f t="shared" si="26"/>
        <v>0</v>
      </c>
      <c r="W143" s="56">
        <f t="shared" si="27"/>
        <v>0</v>
      </c>
      <c r="X143" s="57">
        <f t="shared" si="28"/>
        <v>0</v>
      </c>
      <c r="Y143" s="217">
        <f t="shared" si="29"/>
        <v>0</v>
      </c>
      <c r="Z143" s="59">
        <f t="shared" si="30"/>
        <v>0</v>
      </c>
      <c r="AA143" s="59">
        <f t="shared" si="31"/>
        <v>-2570</v>
      </c>
      <c r="AB143" s="56"/>
      <c r="AC143" s="60">
        <f t="shared" si="36"/>
        <v>0</v>
      </c>
      <c r="AD143" s="69">
        <f t="shared" si="33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7"/>
        <v>0</v>
      </c>
      <c r="H144" s="158"/>
      <c r="I144" s="159">
        <v>1.0</v>
      </c>
      <c r="J144" s="66"/>
      <c r="K144" s="160" t="str">
        <f t="shared" si="25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3"/>
        <v/>
      </c>
      <c r="U144" s="54">
        <v>0.0</v>
      </c>
      <c r="V144" s="55">
        <f t="shared" si="26"/>
        <v>0</v>
      </c>
      <c r="W144" s="56">
        <f t="shared" si="27"/>
        <v>0</v>
      </c>
      <c r="X144" s="57">
        <f t="shared" si="28"/>
        <v>0</v>
      </c>
      <c r="Y144" s="217">
        <f t="shared" si="29"/>
        <v>0</v>
      </c>
      <c r="Z144" s="59">
        <f t="shared" si="30"/>
        <v>0</v>
      </c>
      <c r="AA144" s="59">
        <f t="shared" si="31"/>
        <v>-2570</v>
      </c>
      <c r="AB144" s="56"/>
      <c r="AC144" s="60">
        <f t="shared" si="36"/>
        <v>0</v>
      </c>
      <c r="AD144" s="69">
        <f t="shared" si="33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7"/>
        <v>0</v>
      </c>
      <c r="H145" s="158"/>
      <c r="I145" s="159">
        <v>1.0</v>
      </c>
      <c r="J145" s="66"/>
      <c r="K145" s="160" t="str">
        <f t="shared" si="25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3"/>
        <v/>
      </c>
      <c r="U145" s="54">
        <v>0.0</v>
      </c>
      <c r="V145" s="55">
        <f t="shared" si="26"/>
        <v>0</v>
      </c>
      <c r="W145" s="56">
        <f t="shared" si="27"/>
        <v>0</v>
      </c>
      <c r="X145" s="57">
        <f t="shared" si="28"/>
        <v>0</v>
      </c>
      <c r="Y145" s="217">
        <f t="shared" si="29"/>
        <v>0</v>
      </c>
      <c r="Z145" s="59">
        <f t="shared" si="30"/>
        <v>0</v>
      </c>
      <c r="AA145" s="59">
        <f t="shared" si="31"/>
        <v>-2570</v>
      </c>
      <c r="AB145" s="56"/>
      <c r="AC145" s="60">
        <f t="shared" si="36"/>
        <v>0</v>
      </c>
      <c r="AD145" s="69">
        <f t="shared" si="33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7"/>
        <v>0</v>
      </c>
      <c r="H146" s="158"/>
      <c r="I146" s="159">
        <v>1.0</v>
      </c>
      <c r="J146" s="66"/>
      <c r="K146" s="160" t="str">
        <f t="shared" si="25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3"/>
        <v/>
      </c>
      <c r="U146" s="54">
        <v>0.0</v>
      </c>
      <c r="V146" s="55">
        <f t="shared" si="26"/>
        <v>0</v>
      </c>
      <c r="W146" s="56">
        <f t="shared" si="27"/>
        <v>0</v>
      </c>
      <c r="X146" s="57">
        <f t="shared" si="28"/>
        <v>0</v>
      </c>
      <c r="Y146" s="217">
        <f t="shared" si="29"/>
        <v>0</v>
      </c>
      <c r="Z146" s="59">
        <f t="shared" si="30"/>
        <v>0</v>
      </c>
      <c r="AA146" s="59">
        <f t="shared" si="31"/>
        <v>-2570</v>
      </c>
      <c r="AB146" s="56"/>
      <c r="AC146" s="60">
        <f t="shared" si="36"/>
        <v>0</v>
      </c>
      <c r="AD146" s="69">
        <f t="shared" si="33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7"/>
        <v/>
      </c>
      <c r="H147" s="158"/>
      <c r="I147" s="159">
        <v>1.0</v>
      </c>
      <c r="J147" s="66"/>
      <c r="K147" s="160" t="str">
        <f t="shared" si="25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3"/>
        <v/>
      </c>
      <c r="U147" s="54"/>
      <c r="V147" s="55">
        <f t="shared" si="26"/>
        <v>0</v>
      </c>
      <c r="W147" s="56">
        <f t="shared" si="27"/>
        <v>0</v>
      </c>
      <c r="X147" s="57">
        <f t="shared" si="28"/>
        <v>0</v>
      </c>
      <c r="Y147" s="217">
        <f t="shared" si="29"/>
        <v>0</v>
      </c>
      <c r="Z147" s="59">
        <f t="shared" si="30"/>
        <v>0</v>
      </c>
      <c r="AA147" s="59">
        <f t="shared" si="31"/>
        <v>-2570</v>
      </c>
      <c r="AB147" s="56"/>
      <c r="AC147" s="60">
        <f t="shared" si="36"/>
        <v>0</v>
      </c>
      <c r="AD147" s="69">
        <f t="shared" si="33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7"/>
        <v/>
      </c>
      <c r="H148" s="158"/>
      <c r="I148" s="159">
        <v>1.0</v>
      </c>
      <c r="J148" s="66"/>
      <c r="K148" s="160" t="str">
        <f t="shared" si="25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3"/>
        <v/>
      </c>
      <c r="U148" s="54"/>
      <c r="V148" s="55">
        <f t="shared" si="26"/>
        <v>0</v>
      </c>
      <c r="W148" s="56">
        <f t="shared" si="27"/>
        <v>0</v>
      </c>
      <c r="X148" s="57">
        <f t="shared" si="28"/>
        <v>0</v>
      </c>
      <c r="Y148" s="217">
        <f t="shared" si="29"/>
        <v>0</v>
      </c>
      <c r="Z148" s="59">
        <f t="shared" si="30"/>
        <v>0</v>
      </c>
      <c r="AA148" s="59">
        <f t="shared" si="31"/>
        <v>-2570</v>
      </c>
      <c r="AB148" s="56"/>
      <c r="AC148" s="60">
        <f t="shared" si="36"/>
        <v>0</v>
      </c>
      <c r="AD148" s="69">
        <f t="shared" si="33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7"/>
        <v/>
      </c>
      <c r="H149" s="158"/>
      <c r="I149" s="159">
        <v>1.0</v>
      </c>
      <c r="J149" s="66"/>
      <c r="K149" s="160" t="str">
        <f t="shared" si="25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3"/>
        <v/>
      </c>
      <c r="U149" s="54"/>
      <c r="V149" s="55">
        <f t="shared" si="26"/>
        <v>0</v>
      </c>
      <c r="W149" s="56">
        <f t="shared" si="27"/>
        <v>0</v>
      </c>
      <c r="X149" s="57">
        <f t="shared" si="28"/>
        <v>0</v>
      </c>
      <c r="Y149" s="217">
        <f t="shared" si="29"/>
        <v>0</v>
      </c>
      <c r="Z149" s="59">
        <f t="shared" si="30"/>
        <v>0</v>
      </c>
      <c r="AA149" s="59">
        <f t="shared" si="31"/>
        <v>-2570</v>
      </c>
      <c r="AB149" s="56"/>
      <c r="AC149" s="60">
        <f t="shared" si="36"/>
        <v>0</v>
      </c>
      <c r="AD149" s="69">
        <f t="shared" si="33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7"/>
        <v>0</v>
      </c>
      <c r="H150" s="158">
        <v>0.0</v>
      </c>
      <c r="I150" s="159">
        <v>3.0</v>
      </c>
      <c r="J150" s="66"/>
      <c r="K150" s="160" t="str">
        <f t="shared" si="25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3"/>
        <v/>
      </c>
      <c r="U150" s="77">
        <v>0.0</v>
      </c>
      <c r="V150" s="55">
        <f t="shared" si="26"/>
        <v>0</v>
      </c>
      <c r="W150" s="56">
        <f t="shared" si="27"/>
        <v>0</v>
      </c>
      <c r="X150" s="57">
        <f t="shared" si="28"/>
        <v>0</v>
      </c>
      <c r="Y150" s="217">
        <f t="shared" si="29"/>
        <v>0</v>
      </c>
      <c r="Z150" s="59">
        <f t="shared" si="30"/>
        <v>0</v>
      </c>
      <c r="AA150" s="59">
        <f t="shared" si="31"/>
        <v>-2570</v>
      </c>
      <c r="AB150" s="56"/>
      <c r="AC150" s="60">
        <f t="shared" si="36"/>
        <v>0</v>
      </c>
      <c r="AD150" s="69">
        <f t="shared" si="33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7"/>
        <v>0</v>
      </c>
      <c r="H151" s="158">
        <v>100.0</v>
      </c>
      <c r="I151" s="159">
        <v>3.0</v>
      </c>
      <c r="J151" s="66"/>
      <c r="K151" s="160" t="str">
        <f t="shared" si="25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3"/>
        <v/>
      </c>
      <c r="U151" s="77">
        <v>0.0</v>
      </c>
      <c r="V151" s="55">
        <f t="shared" si="26"/>
        <v>0</v>
      </c>
      <c r="W151" s="56">
        <f t="shared" si="27"/>
        <v>0</v>
      </c>
      <c r="X151" s="57">
        <f t="shared" si="28"/>
        <v>0</v>
      </c>
      <c r="Y151" s="217">
        <f t="shared" si="29"/>
        <v>0</v>
      </c>
      <c r="Z151" s="59">
        <f t="shared" si="30"/>
        <v>0</v>
      </c>
      <c r="AA151" s="59">
        <f t="shared" si="31"/>
        <v>-2570</v>
      </c>
      <c r="AB151" s="56"/>
      <c r="AC151" s="60">
        <f t="shared" si="36"/>
        <v>100</v>
      </c>
      <c r="AD151" s="69">
        <f t="shared" si="33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7"/>
        <v>0</v>
      </c>
      <c r="H152" s="158">
        <v>100.0</v>
      </c>
      <c r="I152" s="159">
        <v>3.0</v>
      </c>
      <c r="J152" s="66"/>
      <c r="K152" s="160" t="str">
        <f t="shared" si="25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3"/>
        <v/>
      </c>
      <c r="U152" s="77">
        <v>0.0</v>
      </c>
      <c r="V152" s="55">
        <f t="shared" si="26"/>
        <v>0</v>
      </c>
      <c r="W152" s="56">
        <f t="shared" si="27"/>
        <v>0</v>
      </c>
      <c r="X152" s="57">
        <f t="shared" si="28"/>
        <v>0</v>
      </c>
      <c r="Y152" s="217">
        <f t="shared" si="29"/>
        <v>0</v>
      </c>
      <c r="Z152" s="59">
        <f t="shared" si="30"/>
        <v>0</v>
      </c>
      <c r="AA152" s="59">
        <f t="shared" si="31"/>
        <v>-2570</v>
      </c>
      <c r="AB152" s="56"/>
      <c r="AC152" s="60">
        <f t="shared" si="36"/>
        <v>100</v>
      </c>
      <c r="AD152" s="69">
        <f t="shared" si="33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7"/>
        <v>0</v>
      </c>
      <c r="H153" s="158">
        <v>100.0</v>
      </c>
      <c r="I153" s="159">
        <v>3.0</v>
      </c>
      <c r="J153" s="66"/>
      <c r="K153" s="160" t="str">
        <f t="shared" si="25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3"/>
        <v/>
      </c>
      <c r="U153" s="77">
        <v>0.0</v>
      </c>
      <c r="V153" s="55">
        <f t="shared" si="26"/>
        <v>0</v>
      </c>
      <c r="W153" s="56">
        <f t="shared" si="27"/>
        <v>0</v>
      </c>
      <c r="X153" s="57">
        <f t="shared" si="28"/>
        <v>0</v>
      </c>
      <c r="Y153" s="217">
        <f t="shared" si="29"/>
        <v>0</v>
      </c>
      <c r="Z153" s="59">
        <f t="shared" si="30"/>
        <v>0</v>
      </c>
      <c r="AA153" s="59">
        <f t="shared" si="31"/>
        <v>-2570</v>
      </c>
      <c r="AB153" s="56"/>
      <c r="AC153" s="60">
        <f t="shared" si="36"/>
        <v>100</v>
      </c>
      <c r="AD153" s="69">
        <f t="shared" si="33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7"/>
        <v>0</v>
      </c>
      <c r="H154" s="158">
        <v>100.0</v>
      </c>
      <c r="I154" s="159">
        <v>3.0</v>
      </c>
      <c r="J154" s="66"/>
      <c r="K154" s="160" t="str">
        <f t="shared" si="25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3"/>
        <v/>
      </c>
      <c r="U154" s="77">
        <v>0.0</v>
      </c>
      <c r="V154" s="55">
        <f t="shared" si="26"/>
        <v>0</v>
      </c>
      <c r="W154" s="56">
        <f t="shared" si="27"/>
        <v>0</v>
      </c>
      <c r="X154" s="57">
        <f t="shared" si="28"/>
        <v>0</v>
      </c>
      <c r="Y154" s="217">
        <f t="shared" si="29"/>
        <v>0</v>
      </c>
      <c r="Z154" s="59">
        <f t="shared" si="30"/>
        <v>0</v>
      </c>
      <c r="AA154" s="59">
        <f t="shared" si="31"/>
        <v>-2570</v>
      </c>
      <c r="AB154" s="56"/>
      <c r="AC154" s="60">
        <f t="shared" si="36"/>
        <v>100</v>
      </c>
      <c r="AD154" s="69">
        <f t="shared" si="33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7"/>
        <v>0</v>
      </c>
      <c r="H155" s="158">
        <v>100.0</v>
      </c>
      <c r="I155" s="159">
        <v>3.0</v>
      </c>
      <c r="J155" s="66"/>
      <c r="K155" s="160" t="str">
        <f t="shared" si="25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3"/>
        <v/>
      </c>
      <c r="U155" s="77">
        <v>0.0</v>
      </c>
      <c r="V155" s="55">
        <f t="shared" si="26"/>
        <v>0</v>
      </c>
      <c r="W155" s="56">
        <f t="shared" si="27"/>
        <v>0</v>
      </c>
      <c r="X155" s="57">
        <f t="shared" si="28"/>
        <v>0</v>
      </c>
      <c r="Y155" s="217">
        <f t="shared" si="29"/>
        <v>0</v>
      </c>
      <c r="Z155" s="59">
        <f t="shared" si="30"/>
        <v>0</v>
      </c>
      <c r="AA155" s="59">
        <f t="shared" si="31"/>
        <v>-2570</v>
      </c>
      <c r="AB155" s="56"/>
      <c r="AC155" s="60">
        <f t="shared" si="36"/>
        <v>100</v>
      </c>
      <c r="AD155" s="69">
        <f t="shared" si="33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7"/>
        <v>0</v>
      </c>
      <c r="H156" s="158">
        <v>100.0</v>
      </c>
      <c r="I156" s="159">
        <v>3.0</v>
      </c>
      <c r="J156" s="66"/>
      <c r="K156" s="160" t="str">
        <f t="shared" si="25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3"/>
        <v/>
      </c>
      <c r="U156" s="77">
        <v>0.0</v>
      </c>
      <c r="V156" s="55">
        <f t="shared" si="26"/>
        <v>0</v>
      </c>
      <c r="W156" s="56">
        <f t="shared" si="27"/>
        <v>0</v>
      </c>
      <c r="X156" s="57">
        <f t="shared" si="28"/>
        <v>0</v>
      </c>
      <c r="Y156" s="217">
        <f t="shared" si="29"/>
        <v>0</v>
      </c>
      <c r="Z156" s="59">
        <f t="shared" si="30"/>
        <v>0</v>
      </c>
      <c r="AA156" s="59">
        <f t="shared" si="31"/>
        <v>-2570</v>
      </c>
      <c r="AB156" s="56"/>
      <c r="AC156" s="60">
        <f t="shared" si="36"/>
        <v>100</v>
      </c>
      <c r="AD156" s="69">
        <f t="shared" si="33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7"/>
        <v>0</v>
      </c>
      <c r="H157" s="158">
        <v>100.0</v>
      </c>
      <c r="I157" s="159">
        <v>3.0</v>
      </c>
      <c r="J157" s="66"/>
      <c r="K157" s="160" t="str">
        <f t="shared" si="25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3"/>
        <v/>
      </c>
      <c r="U157" s="77">
        <v>0.0</v>
      </c>
      <c r="V157" s="55">
        <f t="shared" si="26"/>
        <v>0</v>
      </c>
      <c r="W157" s="56">
        <f t="shared" si="27"/>
        <v>0</v>
      </c>
      <c r="X157" s="57">
        <f t="shared" si="28"/>
        <v>0</v>
      </c>
      <c r="Y157" s="217">
        <f t="shared" si="29"/>
        <v>0</v>
      </c>
      <c r="Z157" s="59">
        <f t="shared" si="30"/>
        <v>0</v>
      </c>
      <c r="AA157" s="59">
        <f t="shared" si="31"/>
        <v>-2570</v>
      </c>
      <c r="AB157" s="56"/>
      <c r="AC157" s="60">
        <f t="shared" si="36"/>
        <v>100</v>
      </c>
      <c r="AD157" s="69">
        <f t="shared" si="33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7"/>
        <v>0</v>
      </c>
      <c r="H158" s="158">
        <v>100.0</v>
      </c>
      <c r="I158" s="159">
        <v>3.0</v>
      </c>
      <c r="J158" s="66"/>
      <c r="K158" s="160" t="str">
        <f t="shared" si="25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3"/>
        <v/>
      </c>
      <c r="U158" s="77">
        <v>0.0</v>
      </c>
      <c r="V158" s="55">
        <f t="shared" si="26"/>
        <v>0</v>
      </c>
      <c r="W158" s="56">
        <f t="shared" si="27"/>
        <v>0</v>
      </c>
      <c r="X158" s="57">
        <f t="shared" si="28"/>
        <v>0</v>
      </c>
      <c r="Y158" s="217">
        <f t="shared" si="29"/>
        <v>0</v>
      </c>
      <c r="Z158" s="59">
        <f t="shared" si="30"/>
        <v>0</v>
      </c>
      <c r="AA158" s="59">
        <f t="shared" si="31"/>
        <v>-2570</v>
      </c>
      <c r="AB158" s="56"/>
      <c r="AC158" s="60">
        <f t="shared" si="36"/>
        <v>100</v>
      </c>
      <c r="AD158" s="69">
        <f t="shared" si="33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7"/>
        <v>0</v>
      </c>
      <c r="H159" s="158">
        <v>100.0</v>
      </c>
      <c r="I159" s="159">
        <v>3.0</v>
      </c>
      <c r="J159" s="66"/>
      <c r="K159" s="160" t="str">
        <f t="shared" si="25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3"/>
        <v/>
      </c>
      <c r="U159" s="77">
        <v>0.0</v>
      </c>
      <c r="V159" s="55">
        <f t="shared" si="26"/>
        <v>0</v>
      </c>
      <c r="W159" s="56">
        <f t="shared" si="27"/>
        <v>0</v>
      </c>
      <c r="X159" s="57">
        <f t="shared" si="28"/>
        <v>0</v>
      </c>
      <c r="Y159" s="217">
        <f t="shared" si="29"/>
        <v>0</v>
      </c>
      <c r="Z159" s="59">
        <f t="shared" si="30"/>
        <v>0</v>
      </c>
      <c r="AA159" s="59">
        <f t="shared" si="31"/>
        <v>-2570</v>
      </c>
      <c r="AB159" s="56"/>
      <c r="AC159" s="60">
        <f t="shared" si="36"/>
        <v>100</v>
      </c>
      <c r="AD159" s="69">
        <f t="shared" si="33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7"/>
        <v>0</v>
      </c>
      <c r="H160" s="158">
        <v>100.0</v>
      </c>
      <c r="I160" s="159">
        <v>3.0</v>
      </c>
      <c r="J160" s="66"/>
      <c r="K160" s="160" t="str">
        <f t="shared" si="25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3"/>
        <v/>
      </c>
      <c r="U160" s="77">
        <v>0.0</v>
      </c>
      <c r="V160" s="55">
        <f t="shared" si="26"/>
        <v>0</v>
      </c>
      <c r="W160" s="56">
        <f t="shared" si="27"/>
        <v>0</v>
      </c>
      <c r="X160" s="57">
        <f t="shared" si="28"/>
        <v>0</v>
      </c>
      <c r="Y160" s="217">
        <f t="shared" si="29"/>
        <v>0</v>
      </c>
      <c r="Z160" s="59">
        <f t="shared" si="30"/>
        <v>0</v>
      </c>
      <c r="AA160" s="59">
        <f t="shared" si="31"/>
        <v>-2570</v>
      </c>
      <c r="AB160" s="56"/>
      <c r="AC160" s="60">
        <f t="shared" si="36"/>
        <v>100</v>
      </c>
      <c r="AD160" s="69">
        <f t="shared" si="33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7"/>
        <v>0</v>
      </c>
      <c r="H161" s="158">
        <v>100.0</v>
      </c>
      <c r="I161" s="159">
        <v>3.0</v>
      </c>
      <c r="J161" s="66"/>
      <c r="K161" s="160" t="str">
        <f t="shared" si="25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3"/>
        <v/>
      </c>
      <c r="U161" s="77">
        <v>0.0</v>
      </c>
      <c r="V161" s="55">
        <f t="shared" si="26"/>
        <v>0</v>
      </c>
      <c r="W161" s="56">
        <f t="shared" si="27"/>
        <v>0</v>
      </c>
      <c r="X161" s="57">
        <f t="shared" si="28"/>
        <v>0</v>
      </c>
      <c r="Y161" s="217">
        <f t="shared" si="29"/>
        <v>0</v>
      </c>
      <c r="Z161" s="59">
        <f t="shared" si="30"/>
        <v>0</v>
      </c>
      <c r="AA161" s="59">
        <f t="shared" si="31"/>
        <v>-2570</v>
      </c>
      <c r="AB161" s="56"/>
      <c r="AC161" s="60">
        <f t="shared" si="36"/>
        <v>100</v>
      </c>
      <c r="AD161" s="69">
        <f t="shared" si="33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7"/>
        <v>0</v>
      </c>
      <c r="H162" s="158">
        <v>100.0</v>
      </c>
      <c r="I162" s="159">
        <v>3.0</v>
      </c>
      <c r="J162" s="66"/>
      <c r="K162" s="160" t="str">
        <f t="shared" si="25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3"/>
        <v/>
      </c>
      <c r="U162" s="77">
        <v>0.0</v>
      </c>
      <c r="V162" s="55">
        <f t="shared" si="26"/>
        <v>0</v>
      </c>
      <c r="W162" s="56">
        <f t="shared" si="27"/>
        <v>0</v>
      </c>
      <c r="X162" s="57">
        <f t="shared" si="28"/>
        <v>0</v>
      </c>
      <c r="Y162" s="217">
        <f t="shared" si="29"/>
        <v>0</v>
      </c>
      <c r="Z162" s="59">
        <f t="shared" si="30"/>
        <v>0</v>
      </c>
      <c r="AA162" s="59">
        <f t="shared" si="31"/>
        <v>-2570</v>
      </c>
      <c r="AB162" s="56"/>
      <c r="AC162" s="60">
        <f t="shared" si="36"/>
        <v>100</v>
      </c>
      <c r="AD162" s="69">
        <f t="shared" si="33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7"/>
        <v>0</v>
      </c>
      <c r="H163" s="158">
        <v>100.0</v>
      </c>
      <c r="I163" s="159">
        <v>3.0</v>
      </c>
      <c r="J163" s="66"/>
      <c r="K163" s="160" t="str">
        <f t="shared" si="25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3"/>
        <v/>
      </c>
      <c r="U163" s="77">
        <v>0.0</v>
      </c>
      <c r="V163" s="55">
        <f t="shared" si="26"/>
        <v>0</v>
      </c>
      <c r="W163" s="56">
        <f t="shared" si="27"/>
        <v>0</v>
      </c>
      <c r="X163" s="57">
        <f t="shared" si="28"/>
        <v>0</v>
      </c>
      <c r="Y163" s="217">
        <f t="shared" si="29"/>
        <v>0</v>
      </c>
      <c r="Z163" s="59">
        <f t="shared" si="30"/>
        <v>0</v>
      </c>
      <c r="AA163" s="59">
        <f t="shared" si="31"/>
        <v>-2570</v>
      </c>
      <c r="AB163" s="56"/>
      <c r="AC163" s="60">
        <f t="shared" si="36"/>
        <v>100</v>
      </c>
      <c r="AD163" s="69">
        <f t="shared" si="33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7"/>
        <v>0</v>
      </c>
      <c r="H164" s="158">
        <v>100.0</v>
      </c>
      <c r="I164" s="159">
        <v>3.0</v>
      </c>
      <c r="J164" s="66"/>
      <c r="K164" s="160" t="str">
        <f t="shared" si="25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3"/>
        <v/>
      </c>
      <c r="U164" s="77">
        <v>0.0</v>
      </c>
      <c r="V164" s="55">
        <f t="shared" si="26"/>
        <v>0</v>
      </c>
      <c r="W164" s="56">
        <f t="shared" si="27"/>
        <v>0</v>
      </c>
      <c r="X164" s="57">
        <f t="shared" si="28"/>
        <v>0</v>
      </c>
      <c r="Y164" s="217">
        <f t="shared" si="29"/>
        <v>0</v>
      </c>
      <c r="Z164" s="59">
        <f t="shared" si="30"/>
        <v>0</v>
      </c>
      <c r="AA164" s="59">
        <f t="shared" si="31"/>
        <v>-2570</v>
      </c>
      <c r="AB164" s="56"/>
      <c r="AC164" s="60">
        <f t="shared" si="36"/>
        <v>100</v>
      </c>
      <c r="AD164" s="69">
        <f t="shared" si="33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7"/>
        <v>0</v>
      </c>
      <c r="H165" s="158">
        <v>100.0</v>
      </c>
      <c r="I165" s="159">
        <v>3.0</v>
      </c>
      <c r="J165" s="66"/>
      <c r="K165" s="160" t="str">
        <f t="shared" si="25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3"/>
        <v/>
      </c>
      <c r="U165" s="77">
        <v>0.0</v>
      </c>
      <c r="V165" s="55">
        <f t="shared" si="26"/>
        <v>0</v>
      </c>
      <c r="W165" s="56">
        <f t="shared" si="27"/>
        <v>0</v>
      </c>
      <c r="X165" s="57">
        <f t="shared" si="28"/>
        <v>0</v>
      </c>
      <c r="Y165" s="217">
        <f t="shared" si="29"/>
        <v>0</v>
      </c>
      <c r="Z165" s="59">
        <f t="shared" si="30"/>
        <v>0</v>
      </c>
      <c r="AA165" s="59">
        <f t="shared" si="31"/>
        <v>-2570</v>
      </c>
      <c r="AB165" s="56"/>
      <c r="AC165" s="60">
        <f t="shared" si="36"/>
        <v>100</v>
      </c>
      <c r="AD165" s="69">
        <f t="shared" si="33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7"/>
        <v>0</v>
      </c>
      <c r="H166" s="158">
        <v>100.0</v>
      </c>
      <c r="I166" s="159">
        <v>3.0</v>
      </c>
      <c r="J166" s="66"/>
      <c r="K166" s="160" t="str">
        <f t="shared" si="25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3"/>
        <v/>
      </c>
      <c r="U166" s="77">
        <v>0.0</v>
      </c>
      <c r="V166" s="55">
        <f t="shared" si="26"/>
        <v>0</v>
      </c>
      <c r="W166" s="56">
        <f t="shared" si="27"/>
        <v>0</v>
      </c>
      <c r="X166" s="57">
        <f t="shared" si="28"/>
        <v>0</v>
      </c>
      <c r="Y166" s="217">
        <f t="shared" si="29"/>
        <v>0</v>
      </c>
      <c r="Z166" s="59">
        <f t="shared" si="30"/>
        <v>0</v>
      </c>
      <c r="AA166" s="59">
        <f t="shared" si="31"/>
        <v>-2570</v>
      </c>
      <c r="AB166" s="56"/>
      <c r="AC166" s="60">
        <f t="shared" si="36"/>
        <v>100</v>
      </c>
      <c r="AD166" s="69">
        <f t="shared" si="33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7"/>
        <v>0</v>
      </c>
      <c r="H167" s="158">
        <v>100.0</v>
      </c>
      <c r="I167" s="159">
        <v>3.0</v>
      </c>
      <c r="J167" s="66"/>
      <c r="K167" s="160" t="str">
        <f t="shared" si="25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3"/>
        <v/>
      </c>
      <c r="U167" s="77">
        <v>0.0</v>
      </c>
      <c r="V167" s="55">
        <f t="shared" si="26"/>
        <v>0</v>
      </c>
      <c r="W167" s="56">
        <f t="shared" si="27"/>
        <v>0</v>
      </c>
      <c r="X167" s="57">
        <f t="shared" si="28"/>
        <v>0</v>
      </c>
      <c r="Y167" s="217">
        <f t="shared" si="29"/>
        <v>0</v>
      </c>
      <c r="Z167" s="59">
        <f t="shared" si="30"/>
        <v>0</v>
      </c>
      <c r="AA167" s="59">
        <f t="shared" si="31"/>
        <v>-2570</v>
      </c>
      <c r="AB167" s="56"/>
      <c r="AC167" s="60">
        <f t="shared" si="36"/>
        <v>100</v>
      </c>
      <c r="AD167" s="69">
        <f t="shared" si="33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7"/>
        <v>0</v>
      </c>
      <c r="H168" s="158">
        <v>100.0</v>
      </c>
      <c r="I168" s="159">
        <v>3.0</v>
      </c>
      <c r="J168" s="66"/>
      <c r="K168" s="160" t="str">
        <f t="shared" si="25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3"/>
        <v/>
      </c>
      <c r="U168" s="77">
        <v>0.0</v>
      </c>
      <c r="V168" s="55">
        <f t="shared" si="26"/>
        <v>0</v>
      </c>
      <c r="W168" s="56">
        <f t="shared" si="27"/>
        <v>0</v>
      </c>
      <c r="X168" s="57">
        <f t="shared" si="28"/>
        <v>0</v>
      </c>
      <c r="Y168" s="217">
        <f t="shared" si="29"/>
        <v>0</v>
      </c>
      <c r="Z168" s="59">
        <f t="shared" si="30"/>
        <v>0</v>
      </c>
      <c r="AA168" s="59">
        <f t="shared" si="31"/>
        <v>-2570</v>
      </c>
      <c r="AB168" s="56"/>
      <c r="AC168" s="60">
        <f t="shared" si="36"/>
        <v>100</v>
      </c>
      <c r="AD168" s="69">
        <f t="shared" si="33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7"/>
        <v>0</v>
      </c>
      <c r="H169" s="158">
        <v>100.0</v>
      </c>
      <c r="I169" s="159">
        <v>3.0</v>
      </c>
      <c r="J169" s="66"/>
      <c r="K169" s="160" t="str">
        <f t="shared" si="25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3"/>
        <v/>
      </c>
      <c r="U169" s="77">
        <v>0.0</v>
      </c>
      <c r="V169" s="55">
        <f t="shared" si="26"/>
        <v>0</v>
      </c>
      <c r="W169" s="56">
        <f t="shared" si="27"/>
        <v>0</v>
      </c>
      <c r="X169" s="57">
        <f t="shared" si="28"/>
        <v>0</v>
      </c>
      <c r="Y169" s="217">
        <f t="shared" si="29"/>
        <v>0</v>
      </c>
      <c r="Z169" s="59">
        <f t="shared" si="30"/>
        <v>0</v>
      </c>
      <c r="AA169" s="59">
        <f t="shared" si="31"/>
        <v>-2570</v>
      </c>
      <c r="AB169" s="56"/>
      <c r="AC169" s="60">
        <f t="shared" si="36"/>
        <v>100</v>
      </c>
      <c r="AD169" s="69">
        <f t="shared" si="33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7"/>
        <v>0</v>
      </c>
      <c r="H170" s="158">
        <v>100.0</v>
      </c>
      <c r="I170" s="159">
        <v>3.0</v>
      </c>
      <c r="J170" s="66"/>
      <c r="K170" s="160" t="str">
        <f t="shared" si="25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3"/>
        <v/>
      </c>
      <c r="U170" s="77">
        <v>0.0</v>
      </c>
      <c r="V170" s="55">
        <f t="shared" si="26"/>
        <v>0</v>
      </c>
      <c r="W170" s="56">
        <f t="shared" si="27"/>
        <v>0</v>
      </c>
      <c r="X170" s="57">
        <f t="shared" si="28"/>
        <v>0</v>
      </c>
      <c r="Y170" s="217">
        <f t="shared" si="29"/>
        <v>0</v>
      </c>
      <c r="Z170" s="59">
        <f t="shared" si="30"/>
        <v>0</v>
      </c>
      <c r="AA170" s="59">
        <f t="shared" si="31"/>
        <v>-2570</v>
      </c>
      <c r="AB170" s="56"/>
      <c r="AC170" s="60">
        <f t="shared" si="36"/>
        <v>100</v>
      </c>
      <c r="AD170" s="69">
        <f t="shared" si="33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7"/>
        <v>0</v>
      </c>
      <c r="H171" s="158">
        <v>100.0</v>
      </c>
      <c r="I171" s="159">
        <v>3.0</v>
      </c>
      <c r="J171" s="66"/>
      <c r="K171" s="160" t="str">
        <f t="shared" si="25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3"/>
        <v/>
      </c>
      <c r="U171" s="77">
        <v>0.0</v>
      </c>
      <c r="V171" s="55">
        <f t="shared" si="26"/>
        <v>0</v>
      </c>
      <c r="W171" s="56">
        <f t="shared" si="27"/>
        <v>0</v>
      </c>
      <c r="X171" s="57">
        <f t="shared" si="28"/>
        <v>0</v>
      </c>
      <c r="Y171" s="217">
        <f t="shared" si="29"/>
        <v>0</v>
      </c>
      <c r="Z171" s="59">
        <f t="shared" si="30"/>
        <v>0</v>
      </c>
      <c r="AA171" s="59">
        <f t="shared" si="31"/>
        <v>-2570</v>
      </c>
      <c r="AB171" s="56"/>
      <c r="AC171" s="60">
        <f t="shared" si="36"/>
        <v>100</v>
      </c>
      <c r="AD171" s="69">
        <f t="shared" si="33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7"/>
        <v>0</v>
      </c>
      <c r="H172" s="158">
        <v>100.0</v>
      </c>
      <c r="I172" s="159">
        <v>3.0</v>
      </c>
      <c r="J172" s="66"/>
      <c r="K172" s="160" t="str">
        <f t="shared" si="25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3"/>
        <v/>
      </c>
      <c r="U172" s="77">
        <v>0.0</v>
      </c>
      <c r="V172" s="55">
        <f t="shared" si="26"/>
        <v>0</v>
      </c>
      <c r="W172" s="56">
        <f t="shared" si="27"/>
        <v>0</v>
      </c>
      <c r="X172" s="57">
        <f t="shared" si="28"/>
        <v>0</v>
      </c>
      <c r="Y172" s="217">
        <f t="shared" si="29"/>
        <v>0</v>
      </c>
      <c r="Z172" s="59">
        <f t="shared" si="30"/>
        <v>0</v>
      </c>
      <c r="AA172" s="59">
        <f t="shared" si="31"/>
        <v>-2570</v>
      </c>
      <c r="AB172" s="56"/>
      <c r="AC172" s="60">
        <f t="shared" si="36"/>
        <v>100</v>
      </c>
      <c r="AD172" s="69">
        <f t="shared" si="33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7"/>
        <v>0</v>
      </c>
      <c r="H173" s="158">
        <v>100.0</v>
      </c>
      <c r="I173" s="159">
        <v>3.0</v>
      </c>
      <c r="J173" s="66"/>
      <c r="K173" s="160" t="str">
        <f t="shared" si="25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3"/>
        <v/>
      </c>
      <c r="U173" s="77">
        <v>0.0</v>
      </c>
      <c r="V173" s="55">
        <f t="shared" si="26"/>
        <v>0</v>
      </c>
      <c r="W173" s="56">
        <f t="shared" si="27"/>
        <v>0</v>
      </c>
      <c r="X173" s="57">
        <f t="shared" si="28"/>
        <v>0</v>
      </c>
      <c r="Y173" s="217">
        <f t="shared" si="29"/>
        <v>0</v>
      </c>
      <c r="Z173" s="59">
        <f t="shared" si="30"/>
        <v>0</v>
      </c>
      <c r="AA173" s="59">
        <f t="shared" si="31"/>
        <v>-2570</v>
      </c>
      <c r="AB173" s="56"/>
      <c r="AC173" s="60">
        <f t="shared" si="36"/>
        <v>100</v>
      </c>
      <c r="AD173" s="69">
        <f t="shared" si="33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7"/>
        <v>0</v>
      </c>
      <c r="H174" s="158">
        <v>100.0</v>
      </c>
      <c r="I174" s="159">
        <v>3.0</v>
      </c>
      <c r="J174" s="66"/>
      <c r="K174" s="160" t="str">
        <f t="shared" si="25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3"/>
        <v/>
      </c>
      <c r="U174" s="77">
        <v>0.0</v>
      </c>
      <c r="V174" s="55">
        <f t="shared" si="26"/>
        <v>0</v>
      </c>
      <c r="W174" s="56">
        <f t="shared" si="27"/>
        <v>0</v>
      </c>
      <c r="X174" s="57">
        <f t="shared" si="28"/>
        <v>0</v>
      </c>
      <c r="Y174" s="217">
        <f t="shared" si="29"/>
        <v>0</v>
      </c>
      <c r="Z174" s="59">
        <f t="shared" si="30"/>
        <v>0</v>
      </c>
      <c r="AA174" s="59">
        <f t="shared" si="31"/>
        <v>-2570</v>
      </c>
      <c r="AB174" s="56"/>
      <c r="AC174" s="60">
        <f t="shared" si="36"/>
        <v>100</v>
      </c>
      <c r="AD174" s="69">
        <f t="shared" si="33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7"/>
        <v>0</v>
      </c>
      <c r="H175" s="158">
        <v>100.0</v>
      </c>
      <c r="I175" s="159">
        <v>3.0</v>
      </c>
      <c r="J175" s="66"/>
      <c r="K175" s="160" t="str">
        <f t="shared" si="25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3"/>
        <v/>
      </c>
      <c r="U175" s="77">
        <v>0.0</v>
      </c>
      <c r="V175" s="55">
        <f t="shared" si="26"/>
        <v>0</v>
      </c>
      <c r="W175" s="56">
        <f t="shared" si="27"/>
        <v>0</v>
      </c>
      <c r="X175" s="57">
        <f t="shared" si="28"/>
        <v>0</v>
      </c>
      <c r="Y175" s="217">
        <f t="shared" si="29"/>
        <v>0</v>
      </c>
      <c r="Z175" s="59">
        <f t="shared" si="30"/>
        <v>0</v>
      </c>
      <c r="AA175" s="59">
        <f t="shared" si="31"/>
        <v>-2570</v>
      </c>
      <c r="AB175" s="56"/>
      <c r="AC175" s="60">
        <f t="shared" si="36"/>
        <v>100</v>
      </c>
      <c r="AD175" s="69">
        <f t="shared" si="33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7"/>
        <v>0</v>
      </c>
      <c r="H176" s="158">
        <v>100.0</v>
      </c>
      <c r="I176" s="159">
        <v>3.0</v>
      </c>
      <c r="J176" s="66"/>
      <c r="K176" s="160" t="str">
        <f t="shared" si="25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3"/>
        <v/>
      </c>
      <c r="U176" s="77">
        <v>0.0</v>
      </c>
      <c r="V176" s="55">
        <f t="shared" si="26"/>
        <v>0</v>
      </c>
      <c r="W176" s="56">
        <f t="shared" si="27"/>
        <v>0</v>
      </c>
      <c r="X176" s="57">
        <f t="shared" si="28"/>
        <v>0</v>
      </c>
      <c r="Y176" s="217">
        <f t="shared" si="29"/>
        <v>0</v>
      </c>
      <c r="Z176" s="59">
        <f t="shared" si="30"/>
        <v>0</v>
      </c>
      <c r="AA176" s="59">
        <f t="shared" si="31"/>
        <v>-2570</v>
      </c>
      <c r="AB176" s="56"/>
      <c r="AC176" s="60">
        <f t="shared" si="36"/>
        <v>100</v>
      </c>
      <c r="AD176" s="69">
        <f t="shared" si="33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7"/>
        <v>0</v>
      </c>
      <c r="H177" s="158">
        <v>100.0</v>
      </c>
      <c r="I177" s="159">
        <v>3.0</v>
      </c>
      <c r="J177" s="66"/>
      <c r="K177" s="160" t="str">
        <f t="shared" si="25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3"/>
        <v/>
      </c>
      <c r="U177" s="77">
        <v>0.0</v>
      </c>
      <c r="V177" s="55">
        <f t="shared" si="26"/>
        <v>0</v>
      </c>
      <c r="W177" s="56">
        <f t="shared" si="27"/>
        <v>0</v>
      </c>
      <c r="X177" s="57">
        <f t="shared" si="28"/>
        <v>0</v>
      </c>
      <c r="Y177" s="217">
        <f t="shared" si="29"/>
        <v>0</v>
      </c>
      <c r="Z177" s="59">
        <f t="shared" si="30"/>
        <v>0</v>
      </c>
      <c r="AA177" s="59">
        <f t="shared" si="31"/>
        <v>-2570</v>
      </c>
      <c r="AB177" s="56"/>
      <c r="AC177" s="60">
        <f t="shared" si="36"/>
        <v>100</v>
      </c>
      <c r="AD177" s="69">
        <f t="shared" si="33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7"/>
        <v>0</v>
      </c>
      <c r="H178" s="158">
        <v>100.0</v>
      </c>
      <c r="I178" s="159">
        <v>3.0</v>
      </c>
      <c r="J178" s="66"/>
      <c r="K178" s="160" t="str">
        <f t="shared" si="25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3"/>
        <v/>
      </c>
      <c r="U178" s="77">
        <v>0.0</v>
      </c>
      <c r="V178" s="55">
        <f t="shared" si="26"/>
        <v>0</v>
      </c>
      <c r="W178" s="56">
        <f t="shared" si="27"/>
        <v>0</v>
      </c>
      <c r="X178" s="57">
        <f t="shared" si="28"/>
        <v>0</v>
      </c>
      <c r="Y178" s="217">
        <f t="shared" si="29"/>
        <v>0</v>
      </c>
      <c r="Z178" s="59">
        <f t="shared" si="30"/>
        <v>0</v>
      </c>
      <c r="AA178" s="59">
        <f t="shared" si="31"/>
        <v>-2570</v>
      </c>
      <c r="AB178" s="56"/>
      <c r="AC178" s="60">
        <f t="shared" si="36"/>
        <v>100</v>
      </c>
      <c r="AD178" s="69">
        <f t="shared" si="33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7"/>
        <v>0</v>
      </c>
      <c r="H179" s="158">
        <v>100.0</v>
      </c>
      <c r="I179" s="159">
        <v>3.0</v>
      </c>
      <c r="J179" s="66"/>
      <c r="K179" s="160" t="str">
        <f t="shared" si="25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3"/>
        <v/>
      </c>
      <c r="U179" s="77">
        <v>0.0</v>
      </c>
      <c r="V179" s="55">
        <f t="shared" si="26"/>
        <v>0</v>
      </c>
      <c r="W179" s="56">
        <f t="shared" si="27"/>
        <v>0</v>
      </c>
      <c r="X179" s="57">
        <f t="shared" si="28"/>
        <v>0</v>
      </c>
      <c r="Y179" s="217">
        <f t="shared" si="29"/>
        <v>0</v>
      </c>
      <c r="Z179" s="59">
        <f t="shared" si="30"/>
        <v>0</v>
      </c>
      <c r="AA179" s="59">
        <f t="shared" si="31"/>
        <v>-2570</v>
      </c>
      <c r="AB179" s="56"/>
      <c r="AC179" s="60">
        <f t="shared" si="36"/>
        <v>100</v>
      </c>
      <c r="AD179" s="69">
        <f t="shared" si="33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7"/>
        <v>0</v>
      </c>
      <c r="H180" s="158">
        <v>100.0</v>
      </c>
      <c r="I180" s="159">
        <v>3.0</v>
      </c>
      <c r="J180" s="66"/>
      <c r="K180" s="160" t="str">
        <f t="shared" si="25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3"/>
        <v/>
      </c>
      <c r="U180" s="77">
        <v>0.0</v>
      </c>
      <c r="V180" s="55">
        <f t="shared" si="26"/>
        <v>0</v>
      </c>
      <c r="W180" s="56">
        <f t="shared" si="27"/>
        <v>0</v>
      </c>
      <c r="X180" s="57">
        <f t="shared" si="28"/>
        <v>0</v>
      </c>
      <c r="Y180" s="217">
        <f t="shared" si="29"/>
        <v>0</v>
      </c>
      <c r="Z180" s="59">
        <f t="shared" si="30"/>
        <v>0</v>
      </c>
      <c r="AA180" s="59">
        <f t="shared" si="31"/>
        <v>-2570</v>
      </c>
      <c r="AB180" s="56"/>
      <c r="AC180" s="60">
        <f t="shared" si="36"/>
        <v>100</v>
      </c>
      <c r="AD180" s="69">
        <f t="shared" si="33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7"/>
        <v>0</v>
      </c>
      <c r="H181" s="158">
        <v>100.0</v>
      </c>
      <c r="I181" s="159">
        <v>3.0</v>
      </c>
      <c r="J181" s="66"/>
      <c r="K181" s="160" t="str">
        <f t="shared" si="25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3"/>
        <v/>
      </c>
      <c r="U181" s="77">
        <v>0.0</v>
      </c>
      <c r="V181" s="55">
        <f t="shared" si="26"/>
        <v>0</v>
      </c>
      <c r="W181" s="56">
        <f t="shared" si="27"/>
        <v>0</v>
      </c>
      <c r="X181" s="57">
        <f t="shared" si="28"/>
        <v>0</v>
      </c>
      <c r="Y181" s="217">
        <f t="shared" si="29"/>
        <v>0</v>
      </c>
      <c r="Z181" s="59">
        <f t="shared" si="30"/>
        <v>0</v>
      </c>
      <c r="AA181" s="59">
        <f t="shared" si="31"/>
        <v>-2570</v>
      </c>
      <c r="AB181" s="56"/>
      <c r="AC181" s="60">
        <f t="shared" si="36"/>
        <v>100</v>
      </c>
      <c r="AD181" s="69">
        <f t="shared" si="33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7"/>
        <v>0</v>
      </c>
      <c r="H182" s="158">
        <v>100.0</v>
      </c>
      <c r="I182" s="159">
        <v>3.0</v>
      </c>
      <c r="J182" s="66"/>
      <c r="K182" s="160" t="str">
        <f t="shared" si="25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3"/>
        <v/>
      </c>
      <c r="U182" s="77">
        <v>0.0</v>
      </c>
      <c r="V182" s="55">
        <f t="shared" si="26"/>
        <v>0</v>
      </c>
      <c r="W182" s="56">
        <f t="shared" si="27"/>
        <v>0</v>
      </c>
      <c r="X182" s="57">
        <f t="shared" si="28"/>
        <v>0</v>
      </c>
      <c r="Y182" s="217">
        <f t="shared" si="29"/>
        <v>0</v>
      </c>
      <c r="Z182" s="59">
        <f t="shared" si="30"/>
        <v>0</v>
      </c>
      <c r="AA182" s="59">
        <f t="shared" si="31"/>
        <v>-2570</v>
      </c>
      <c r="AB182" s="56"/>
      <c r="AC182" s="60">
        <f t="shared" si="36"/>
        <v>100</v>
      </c>
      <c r="AD182" s="69">
        <f t="shared" si="33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7"/>
        <v>0</v>
      </c>
      <c r="H183" s="158">
        <v>100.0</v>
      </c>
      <c r="I183" s="159">
        <v>3.0</v>
      </c>
      <c r="J183" s="66"/>
      <c r="K183" s="160" t="str">
        <f t="shared" si="25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3"/>
        <v/>
      </c>
      <c r="U183" s="77">
        <v>0.0</v>
      </c>
      <c r="V183" s="55">
        <f t="shared" si="26"/>
        <v>0</v>
      </c>
      <c r="W183" s="56">
        <f t="shared" si="27"/>
        <v>0</v>
      </c>
      <c r="X183" s="57">
        <f t="shared" si="28"/>
        <v>0</v>
      </c>
      <c r="Y183" s="217">
        <f t="shared" si="29"/>
        <v>0</v>
      </c>
      <c r="Z183" s="59">
        <f t="shared" si="30"/>
        <v>0</v>
      </c>
      <c r="AA183" s="59">
        <f t="shared" si="31"/>
        <v>-2570</v>
      </c>
      <c r="AB183" s="56"/>
      <c r="AC183" s="60">
        <f t="shared" si="36"/>
        <v>100</v>
      </c>
      <c r="AD183" s="69">
        <f t="shared" si="33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7"/>
        <v>0</v>
      </c>
      <c r="H184" s="158">
        <v>100.0</v>
      </c>
      <c r="I184" s="159">
        <v>3.0</v>
      </c>
      <c r="J184" s="66"/>
      <c r="K184" s="160" t="str">
        <f t="shared" si="25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3"/>
        <v/>
      </c>
      <c r="U184" s="77">
        <v>0.0</v>
      </c>
      <c r="V184" s="55">
        <f t="shared" si="26"/>
        <v>0</v>
      </c>
      <c r="W184" s="56">
        <f t="shared" si="27"/>
        <v>0</v>
      </c>
      <c r="X184" s="57">
        <f t="shared" si="28"/>
        <v>0</v>
      </c>
      <c r="Y184" s="217">
        <f t="shared" si="29"/>
        <v>0</v>
      </c>
      <c r="Z184" s="59">
        <f t="shared" si="30"/>
        <v>0</v>
      </c>
      <c r="AA184" s="59">
        <f t="shared" si="31"/>
        <v>-2570</v>
      </c>
      <c r="AB184" s="56"/>
      <c r="AC184" s="60">
        <f t="shared" si="36"/>
        <v>100</v>
      </c>
      <c r="AD184" s="69">
        <f t="shared" si="33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7"/>
        <v>0</v>
      </c>
      <c r="H185" s="158">
        <v>100.0</v>
      </c>
      <c r="I185" s="159">
        <v>3.0</v>
      </c>
      <c r="J185" s="66"/>
      <c r="K185" s="160" t="str">
        <f t="shared" si="25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3"/>
        <v/>
      </c>
      <c r="U185" s="77">
        <v>0.0</v>
      </c>
      <c r="V185" s="55">
        <f t="shared" si="26"/>
        <v>0</v>
      </c>
      <c r="W185" s="56">
        <f t="shared" si="27"/>
        <v>0</v>
      </c>
      <c r="X185" s="57">
        <f t="shared" si="28"/>
        <v>0</v>
      </c>
      <c r="Y185" s="217">
        <f t="shared" si="29"/>
        <v>0</v>
      </c>
      <c r="Z185" s="59">
        <f t="shared" si="30"/>
        <v>0</v>
      </c>
      <c r="AA185" s="59">
        <f t="shared" si="31"/>
        <v>-2570</v>
      </c>
      <c r="AB185" s="56"/>
      <c r="AC185" s="60">
        <f t="shared" si="36"/>
        <v>100</v>
      </c>
      <c r="AD185" s="69">
        <f t="shared" si="33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7"/>
        <v>0</v>
      </c>
      <c r="H186" s="158">
        <v>100.0</v>
      </c>
      <c r="I186" s="159">
        <v>3.0</v>
      </c>
      <c r="J186" s="66"/>
      <c r="K186" s="160" t="str">
        <f t="shared" si="25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3"/>
        <v/>
      </c>
      <c r="U186" s="77">
        <v>0.0</v>
      </c>
      <c r="V186" s="55">
        <f t="shared" si="26"/>
        <v>0</v>
      </c>
      <c r="W186" s="56">
        <f t="shared" si="27"/>
        <v>0</v>
      </c>
      <c r="X186" s="57">
        <f t="shared" si="28"/>
        <v>0</v>
      </c>
      <c r="Y186" s="217">
        <f t="shared" si="29"/>
        <v>0</v>
      </c>
      <c r="Z186" s="59">
        <f t="shared" si="30"/>
        <v>0</v>
      </c>
      <c r="AA186" s="59">
        <f t="shared" si="31"/>
        <v>-2570</v>
      </c>
      <c r="AB186" s="56"/>
      <c r="AC186" s="60">
        <f t="shared" si="36"/>
        <v>100</v>
      </c>
      <c r="AD186" s="69">
        <f t="shared" si="33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7"/>
        <v>0</v>
      </c>
      <c r="H187" s="158">
        <v>100.0</v>
      </c>
      <c r="I187" s="159">
        <v>3.0</v>
      </c>
      <c r="J187" s="66"/>
      <c r="K187" s="160" t="str">
        <f t="shared" si="25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3"/>
        <v/>
      </c>
      <c r="U187" s="77">
        <v>0.0</v>
      </c>
      <c r="V187" s="55">
        <f t="shared" si="26"/>
        <v>0</v>
      </c>
      <c r="W187" s="56">
        <f t="shared" si="27"/>
        <v>0</v>
      </c>
      <c r="X187" s="57">
        <f t="shared" si="28"/>
        <v>0</v>
      </c>
      <c r="Y187" s="217">
        <f t="shared" si="29"/>
        <v>0</v>
      </c>
      <c r="Z187" s="59">
        <f t="shared" si="30"/>
        <v>0</v>
      </c>
      <c r="AA187" s="59">
        <f t="shared" si="31"/>
        <v>-2570</v>
      </c>
      <c r="AB187" s="56"/>
      <c r="AC187" s="60">
        <f t="shared" si="36"/>
        <v>100</v>
      </c>
      <c r="AD187" s="69">
        <f t="shared" si="33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7"/>
        <v>0</v>
      </c>
      <c r="H188" s="158">
        <v>100.0</v>
      </c>
      <c r="I188" s="159">
        <v>3.0</v>
      </c>
      <c r="J188" s="66"/>
      <c r="K188" s="160" t="str">
        <f t="shared" si="25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3"/>
        <v/>
      </c>
      <c r="U188" s="77">
        <v>0.0</v>
      </c>
      <c r="V188" s="55">
        <f t="shared" si="26"/>
        <v>0</v>
      </c>
      <c r="W188" s="56">
        <f t="shared" si="27"/>
        <v>0</v>
      </c>
      <c r="X188" s="57">
        <f t="shared" si="28"/>
        <v>0</v>
      </c>
      <c r="Y188" s="217">
        <f t="shared" si="29"/>
        <v>0</v>
      </c>
      <c r="Z188" s="59">
        <f t="shared" si="30"/>
        <v>0</v>
      </c>
      <c r="AA188" s="59">
        <f t="shared" si="31"/>
        <v>-2570</v>
      </c>
      <c r="AB188" s="56"/>
      <c r="AC188" s="60">
        <f t="shared" si="36"/>
        <v>100</v>
      </c>
      <c r="AD188" s="69">
        <f t="shared" si="33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7"/>
        <v>0</v>
      </c>
      <c r="H189" s="158">
        <v>100.0</v>
      </c>
      <c r="I189" s="159">
        <v>3.0</v>
      </c>
      <c r="J189" s="66"/>
      <c r="K189" s="160" t="str">
        <f t="shared" si="25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3"/>
        <v/>
      </c>
      <c r="U189" s="77">
        <v>0.0</v>
      </c>
      <c r="V189" s="55">
        <f t="shared" si="26"/>
        <v>0</v>
      </c>
      <c r="W189" s="56">
        <f t="shared" si="27"/>
        <v>0</v>
      </c>
      <c r="X189" s="57">
        <f t="shared" si="28"/>
        <v>0</v>
      </c>
      <c r="Y189" s="217">
        <f t="shared" si="29"/>
        <v>0</v>
      </c>
      <c r="Z189" s="59">
        <f t="shared" si="30"/>
        <v>0</v>
      </c>
      <c r="AA189" s="59">
        <f t="shared" si="31"/>
        <v>-2570</v>
      </c>
      <c r="AB189" s="56"/>
      <c r="AC189" s="60">
        <f t="shared" si="36"/>
        <v>100</v>
      </c>
      <c r="AD189" s="69">
        <f t="shared" si="33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7"/>
        <v>0</v>
      </c>
      <c r="H190" s="158">
        <v>100.0</v>
      </c>
      <c r="I190" s="159">
        <v>3.0</v>
      </c>
      <c r="J190" s="66"/>
      <c r="K190" s="160" t="str">
        <f t="shared" si="25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3"/>
        <v/>
      </c>
      <c r="U190" s="77">
        <v>0.0</v>
      </c>
      <c r="V190" s="55">
        <f t="shared" si="26"/>
        <v>0</v>
      </c>
      <c r="W190" s="56">
        <f t="shared" si="27"/>
        <v>0</v>
      </c>
      <c r="X190" s="57">
        <f t="shared" si="28"/>
        <v>0</v>
      </c>
      <c r="Y190" s="217">
        <f t="shared" si="29"/>
        <v>0</v>
      </c>
      <c r="Z190" s="59">
        <f t="shared" si="30"/>
        <v>0</v>
      </c>
      <c r="AA190" s="59">
        <f t="shared" si="31"/>
        <v>-2570</v>
      </c>
      <c r="AB190" s="56"/>
      <c r="AC190" s="60">
        <f t="shared" si="36"/>
        <v>100</v>
      </c>
      <c r="AD190" s="69">
        <f t="shared" si="33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7"/>
        <v>0</v>
      </c>
      <c r="H191" s="158">
        <v>100.0</v>
      </c>
      <c r="I191" s="159">
        <v>3.0</v>
      </c>
      <c r="J191" s="66"/>
      <c r="K191" s="160" t="str">
        <f t="shared" si="25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3"/>
        <v/>
      </c>
      <c r="U191" s="77">
        <v>0.0</v>
      </c>
      <c r="V191" s="55">
        <f t="shared" si="26"/>
        <v>0</v>
      </c>
      <c r="W191" s="56">
        <f t="shared" si="27"/>
        <v>0</v>
      </c>
      <c r="X191" s="57">
        <f t="shared" si="28"/>
        <v>0</v>
      </c>
      <c r="Y191" s="217">
        <f t="shared" si="29"/>
        <v>0</v>
      </c>
      <c r="Z191" s="59">
        <f t="shared" si="30"/>
        <v>0</v>
      </c>
      <c r="AA191" s="59">
        <f t="shared" si="31"/>
        <v>-2570</v>
      </c>
      <c r="AB191" s="56"/>
      <c r="AC191" s="60">
        <f t="shared" si="36"/>
        <v>100</v>
      </c>
      <c r="AD191" s="69">
        <f t="shared" si="33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5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3"/>
        <v/>
      </c>
      <c r="U192" s="77">
        <v>0.0</v>
      </c>
      <c r="V192" s="55">
        <f t="shared" si="26"/>
        <v>0</v>
      </c>
      <c r="W192" s="56">
        <f t="shared" si="27"/>
        <v>0</v>
      </c>
      <c r="X192" s="57">
        <f t="shared" si="28"/>
        <v>0</v>
      </c>
      <c r="Y192" s="217">
        <f t="shared" si="29"/>
        <v>0</v>
      </c>
      <c r="Z192" s="59">
        <f t="shared" si="30"/>
        <v>0</v>
      </c>
      <c r="AA192" s="59">
        <f t="shared" si="31"/>
        <v>-2570</v>
      </c>
      <c r="AB192" s="56"/>
      <c r="AC192" s="60" t="str">
        <f t="shared" si="36"/>
        <v/>
      </c>
      <c r="AD192" s="69">
        <f t="shared" si="33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5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3"/>
        <v/>
      </c>
      <c r="U193" s="77">
        <v>0.0</v>
      </c>
      <c r="V193" s="55" t="str">
        <f t="shared" si="26"/>
        <v/>
      </c>
      <c r="W193" s="56">
        <f t="shared" si="27"/>
        <v>0</v>
      </c>
      <c r="X193" s="57">
        <f t="shared" si="28"/>
        <v>0</v>
      </c>
      <c r="Y193" s="217">
        <f t="shared" si="29"/>
        <v>0</v>
      </c>
      <c r="Z193" s="59">
        <f t="shared" si="30"/>
        <v>0</v>
      </c>
      <c r="AA193" s="59">
        <f t="shared" si="31"/>
        <v>-2570</v>
      </c>
      <c r="AB193" s="56"/>
      <c r="AC193" s="60">
        <f t="shared" si="36"/>
        <v>0</v>
      </c>
      <c r="AD193" s="69">
        <f t="shared" si="33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5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3"/>
        <v>End</v>
      </c>
      <c r="U194" s="77">
        <v>0.0</v>
      </c>
      <c r="V194" s="55" t="str">
        <f t="shared" si="26"/>
        <v/>
      </c>
      <c r="W194" s="56">
        <f t="shared" si="27"/>
        <v>0</v>
      </c>
      <c r="X194" s="57">
        <f t="shared" si="28"/>
        <v>0</v>
      </c>
      <c r="Y194" s="217">
        <f t="shared" si="29"/>
        <v>0</v>
      </c>
      <c r="Z194" s="59">
        <f t="shared" si="30"/>
        <v>0</v>
      </c>
      <c r="AA194" s="59">
        <f t="shared" si="31"/>
        <v>-2570</v>
      </c>
      <c r="AB194" s="56"/>
      <c r="AC194" s="60">
        <f t="shared" ref="AC194:AC195" si="39">if(G194=1 , X194/200 , H194+H194*$Y$4)</f>
        <v>0</v>
      </c>
      <c r="AD194" s="69">
        <f t="shared" si="33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8">SUM(J75:J114)</f>
        <v>6800</v>
      </c>
      <c r="K195" s="189">
        <f t="shared" si="38"/>
        <v>0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0</v>
      </c>
      <c r="U195" s="190"/>
      <c r="V195" s="191" t="str">
        <f t="shared" si="26"/>
        <v/>
      </c>
      <c r="W195" s="84">
        <v>0.0</v>
      </c>
      <c r="X195" s="192">
        <f t="shared" si="28"/>
        <v>0</v>
      </c>
      <c r="Y195" s="218">
        <f t="shared" si="29"/>
        <v>0</v>
      </c>
      <c r="Z195" s="83">
        <f t="shared" si="30"/>
        <v>0</v>
      </c>
      <c r="AA195" s="83">
        <f t="shared" si="31"/>
        <v>-2570</v>
      </c>
      <c r="AB195" s="84"/>
      <c r="AC195" s="60">
        <f t="shared" si="39"/>
        <v>0</v>
      </c>
      <c r="AD195" s="69">
        <f t="shared" si="33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40">SUM(U75:U195)</f>
        <v>0</v>
      </c>
      <c r="V196" s="193">
        <f t="shared" si="40"/>
        <v>74723.2</v>
      </c>
      <c r="W196" s="193">
        <f t="shared" si="40"/>
        <v>94800</v>
      </c>
      <c r="X196" s="193">
        <f t="shared" si="40"/>
        <v>126842.4</v>
      </c>
      <c r="Y196" s="193">
        <f t="shared" si="40"/>
        <v>32042.4</v>
      </c>
      <c r="Z196" s="193">
        <f t="shared" si="40"/>
        <v>10996.8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7"/>
      <c r="B1" s="258"/>
      <c r="C1" s="258"/>
      <c r="D1" s="258"/>
      <c r="E1" s="258"/>
      <c r="F1" s="257"/>
      <c r="G1" s="257"/>
      <c r="H1" s="259"/>
      <c r="I1" s="258"/>
      <c r="J1" s="258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60"/>
      <c r="V1" s="259"/>
      <c r="W1" s="259"/>
      <c r="X1" s="257"/>
      <c r="Y1" s="259"/>
      <c r="Z1" s="258"/>
      <c r="AA1" s="258"/>
      <c r="AB1" s="259"/>
      <c r="AC1" s="259"/>
      <c r="AD1" s="259"/>
    </row>
    <row r="2">
      <c r="A2" s="257"/>
      <c r="B2" s="258"/>
      <c r="C2" s="258"/>
      <c r="D2" s="257"/>
      <c r="E2" s="257"/>
      <c r="F2" s="257"/>
      <c r="G2" s="257"/>
      <c r="H2" s="259"/>
      <c r="I2" s="258"/>
      <c r="J2" s="258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60"/>
      <c r="V2" s="259"/>
      <c r="W2" s="259"/>
      <c r="X2" s="257"/>
      <c r="Y2" s="259"/>
      <c r="Z2" s="258"/>
      <c r="AA2" s="258"/>
      <c r="AB2" s="259"/>
      <c r="AC2" s="259"/>
      <c r="AD2" s="259"/>
    </row>
    <row r="3">
      <c r="A3" s="257"/>
      <c r="B3" s="258"/>
      <c r="C3" s="258"/>
      <c r="D3" s="258"/>
      <c r="E3" s="258"/>
      <c r="F3" s="257"/>
      <c r="G3" s="257"/>
      <c r="H3" s="259"/>
      <c r="I3" s="258"/>
      <c r="J3" s="258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60"/>
      <c r="V3" s="259"/>
      <c r="W3" s="259"/>
      <c r="X3" s="257"/>
      <c r="Y3" s="259"/>
      <c r="Z3" s="258"/>
      <c r="AA3" s="258"/>
      <c r="AB3" s="259"/>
      <c r="AC3" s="259"/>
      <c r="AD3" s="259"/>
    </row>
    <row r="4">
      <c r="A4" s="257"/>
      <c r="B4" s="258"/>
      <c r="C4" s="258"/>
      <c r="D4" s="257"/>
      <c r="E4" s="257"/>
      <c r="F4" s="257"/>
      <c r="G4" s="257"/>
      <c r="H4" s="259"/>
      <c r="I4" s="258"/>
      <c r="J4" s="258"/>
      <c r="K4" s="257"/>
      <c r="L4" s="257"/>
      <c r="M4" s="257"/>
      <c r="N4" s="257"/>
      <c r="O4" s="257"/>
      <c r="P4" s="257"/>
      <c r="Q4" s="257"/>
      <c r="R4" s="257"/>
      <c r="S4" s="257"/>
      <c r="T4" s="257"/>
      <c r="U4" s="260"/>
      <c r="V4" s="259"/>
      <c r="W4" s="259"/>
      <c r="X4" s="257"/>
      <c r="Y4" s="259"/>
      <c r="Z4" s="258"/>
      <c r="AA4" s="258"/>
      <c r="AB4" s="259"/>
      <c r="AC4" s="259"/>
      <c r="AD4" s="259"/>
    </row>
    <row r="5">
      <c r="A5" s="257"/>
      <c r="B5" s="258"/>
      <c r="C5" s="258"/>
      <c r="D5" s="258"/>
      <c r="E5" s="258"/>
      <c r="F5" s="257"/>
      <c r="G5" s="257"/>
      <c r="H5" s="259"/>
      <c r="I5" s="258"/>
      <c r="J5" s="258"/>
      <c r="K5" s="257"/>
      <c r="L5" s="257"/>
      <c r="M5" s="257"/>
      <c r="N5" s="257"/>
      <c r="O5" s="257"/>
      <c r="P5" s="257"/>
      <c r="Q5" s="257"/>
      <c r="R5" s="257"/>
      <c r="S5" s="257"/>
      <c r="T5" s="257"/>
      <c r="U5" s="260"/>
      <c r="V5" s="259"/>
      <c r="W5" s="259"/>
      <c r="X5" s="257"/>
      <c r="Y5" s="259"/>
      <c r="Z5" s="258"/>
      <c r="AA5" s="258"/>
      <c r="AB5" s="259"/>
      <c r="AC5" s="259"/>
      <c r="AD5" s="259"/>
    </row>
    <row r="6">
      <c r="A6" s="257"/>
      <c r="B6" s="258"/>
      <c r="C6" s="258"/>
      <c r="D6" s="258"/>
      <c r="E6" s="258"/>
      <c r="F6" s="257"/>
      <c r="G6" s="257"/>
      <c r="H6" s="259"/>
      <c r="I6" s="258"/>
      <c r="J6" s="258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60"/>
      <c r="V6" s="259"/>
      <c r="W6" s="259"/>
      <c r="X6" s="257"/>
      <c r="Y6" s="259"/>
      <c r="Z6" s="258"/>
      <c r="AA6" s="258"/>
      <c r="AB6" s="259"/>
      <c r="AC6" s="259"/>
      <c r="AD6" s="259"/>
    </row>
    <row r="7">
      <c r="A7" s="257"/>
      <c r="B7" s="258"/>
      <c r="C7" s="258"/>
      <c r="D7" s="258"/>
      <c r="E7" s="257"/>
      <c r="F7" s="257"/>
      <c r="G7" s="257"/>
      <c r="H7" s="259"/>
      <c r="I7" s="258"/>
      <c r="J7" s="258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60"/>
      <c r="V7" s="259"/>
      <c r="W7" s="259"/>
      <c r="X7" s="257"/>
      <c r="Y7" s="259"/>
      <c r="Z7" s="258"/>
      <c r="AA7" s="258"/>
      <c r="AB7" s="259"/>
      <c r="AC7" s="259"/>
      <c r="AD7" s="259"/>
    </row>
    <row r="8">
      <c r="A8" s="257"/>
      <c r="B8" s="258"/>
      <c r="C8" s="258"/>
      <c r="D8" s="257"/>
      <c r="E8" s="257"/>
      <c r="F8" s="257"/>
      <c r="G8" s="257"/>
      <c r="H8" s="259"/>
      <c r="I8" s="258"/>
      <c r="J8" s="258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60"/>
      <c r="V8" s="259"/>
      <c r="W8" s="259"/>
      <c r="X8" s="257"/>
      <c r="Y8" s="259"/>
      <c r="Z8" s="258"/>
      <c r="AA8" s="258"/>
      <c r="AB8" s="259"/>
      <c r="AC8" s="259"/>
      <c r="AD8" s="259"/>
    </row>
    <row r="9">
      <c r="A9" s="257"/>
      <c r="B9" s="258"/>
      <c r="C9" s="258"/>
      <c r="D9" s="258"/>
      <c r="E9" s="257"/>
      <c r="F9" s="257"/>
      <c r="G9" s="257"/>
      <c r="H9" s="259"/>
      <c r="I9" s="258"/>
      <c r="J9" s="258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60"/>
      <c r="V9" s="259"/>
      <c r="W9" s="259"/>
      <c r="X9" s="257"/>
      <c r="Y9" s="259"/>
      <c r="Z9" s="258"/>
      <c r="AA9" s="258"/>
      <c r="AB9" s="259"/>
      <c r="AC9" s="259"/>
      <c r="AD9" s="259"/>
    </row>
    <row r="10">
      <c r="A10" s="257"/>
      <c r="B10" s="258"/>
      <c r="C10" s="258"/>
      <c r="D10" s="258"/>
      <c r="E10" s="257"/>
      <c r="F10" s="257"/>
      <c r="G10" s="257"/>
      <c r="H10" s="259"/>
      <c r="I10" s="258"/>
      <c r="J10" s="258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60"/>
      <c r="V10" s="259"/>
      <c r="W10" s="259"/>
      <c r="X10" s="257"/>
      <c r="Y10" s="259"/>
      <c r="Z10" s="258"/>
      <c r="AA10" s="258"/>
      <c r="AB10" s="259"/>
      <c r="AC10" s="259"/>
      <c r="AD10" s="259"/>
    </row>
    <row r="11">
      <c r="A11" s="257"/>
      <c r="B11" s="258"/>
      <c r="C11" s="258"/>
      <c r="D11" s="257"/>
      <c r="E11" s="257"/>
      <c r="F11" s="257"/>
      <c r="G11" s="257"/>
      <c r="H11" s="259"/>
      <c r="I11" s="258"/>
      <c r="J11" s="258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60"/>
      <c r="V11" s="259"/>
      <c r="W11" s="259"/>
      <c r="X11" s="257"/>
      <c r="Y11" s="259"/>
      <c r="Z11" s="258"/>
      <c r="AA11" s="258"/>
      <c r="AB11" s="259"/>
      <c r="AC11" s="259"/>
      <c r="AD11" s="259"/>
    </row>
    <row r="12">
      <c r="A12" s="257"/>
      <c r="B12" s="258"/>
      <c r="C12" s="258"/>
      <c r="D12" s="257"/>
      <c r="E12" s="257"/>
      <c r="F12" s="257"/>
      <c r="G12" s="257"/>
      <c r="H12" s="259"/>
      <c r="I12" s="258"/>
      <c r="J12" s="258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60"/>
      <c r="V12" s="259"/>
      <c r="W12" s="259"/>
      <c r="X12" s="257"/>
      <c r="Y12" s="259"/>
      <c r="Z12" s="258"/>
      <c r="AA12" s="258"/>
      <c r="AB12" s="259"/>
      <c r="AC12" s="259"/>
      <c r="AD12" s="259"/>
    </row>
    <row r="13">
      <c r="A13" s="257"/>
      <c r="B13" s="258"/>
      <c r="C13" s="258"/>
      <c r="D13" s="258"/>
      <c r="E13" s="258"/>
      <c r="F13" s="258"/>
      <c r="G13" s="257"/>
      <c r="H13" s="259"/>
      <c r="I13" s="258"/>
      <c r="J13" s="258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60"/>
      <c r="V13" s="259"/>
      <c r="W13" s="259"/>
      <c r="X13" s="257"/>
      <c r="Y13" s="259"/>
      <c r="Z13" s="258"/>
      <c r="AA13" s="258"/>
      <c r="AB13" s="259"/>
      <c r="AC13" s="259"/>
      <c r="AD13" s="259"/>
    </row>
    <row r="14">
      <c r="A14" s="257"/>
      <c r="B14" s="258"/>
      <c r="C14" s="258"/>
      <c r="D14" s="258"/>
      <c r="E14" s="257"/>
      <c r="F14" s="257"/>
      <c r="G14" s="257"/>
      <c r="H14" s="259"/>
      <c r="I14" s="258"/>
      <c r="J14" s="258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60"/>
      <c r="V14" s="259"/>
      <c r="W14" s="259"/>
      <c r="X14" s="257"/>
      <c r="Y14" s="259"/>
      <c r="Z14" s="258"/>
      <c r="AA14" s="258"/>
      <c r="AB14" s="259"/>
      <c r="AC14" s="259"/>
      <c r="AD14" s="259"/>
    </row>
    <row r="15">
      <c r="A15" s="257"/>
      <c r="B15" s="258"/>
      <c r="C15" s="258"/>
      <c r="D15" s="258"/>
      <c r="E15" s="258"/>
      <c r="F15" s="257"/>
      <c r="G15" s="257"/>
      <c r="H15" s="259"/>
      <c r="I15" s="258"/>
      <c r="J15" s="258"/>
      <c r="K15" s="257"/>
      <c r="L15" s="257"/>
      <c r="M15" s="257"/>
      <c r="N15" s="257"/>
      <c r="O15" s="257"/>
      <c r="P15" s="257"/>
      <c r="Q15" s="257"/>
      <c r="R15" s="257"/>
      <c r="S15" s="257"/>
      <c r="T15" s="257"/>
      <c r="U15" s="260"/>
      <c r="V15" s="259"/>
      <c r="W15" s="259"/>
      <c r="X15" s="257"/>
      <c r="Y15" s="259"/>
      <c r="Z15" s="258"/>
      <c r="AA15" s="258"/>
      <c r="AB15" s="259"/>
      <c r="AC15" s="259"/>
      <c r="AD15" s="259"/>
    </row>
    <row r="16">
      <c r="A16" s="257"/>
      <c r="B16" s="258"/>
      <c r="C16" s="258"/>
      <c r="D16" s="258"/>
      <c r="E16" s="258"/>
      <c r="F16" s="257"/>
      <c r="G16" s="257"/>
      <c r="H16" s="259"/>
      <c r="I16" s="258"/>
      <c r="J16" s="258"/>
      <c r="K16" s="257"/>
      <c r="L16" s="257"/>
      <c r="M16" s="257"/>
      <c r="N16" s="257"/>
      <c r="O16" s="257"/>
      <c r="P16" s="257"/>
      <c r="Q16" s="257"/>
      <c r="R16" s="257"/>
      <c r="S16" s="257"/>
      <c r="T16" s="257"/>
      <c r="U16" s="260"/>
      <c r="V16" s="259"/>
      <c r="W16" s="259"/>
      <c r="X16" s="257"/>
      <c r="Y16" s="259"/>
      <c r="Z16" s="258"/>
      <c r="AA16" s="258"/>
      <c r="AB16" s="259"/>
      <c r="AC16" s="259"/>
      <c r="AD16" s="259"/>
    </row>
    <row r="17">
      <c r="A17" s="257"/>
      <c r="B17" s="258"/>
      <c r="C17" s="258"/>
      <c r="D17" s="258"/>
      <c r="E17" s="258"/>
      <c r="F17" s="258"/>
      <c r="G17" s="258"/>
      <c r="H17" s="259"/>
      <c r="I17" s="258"/>
      <c r="J17" s="258"/>
      <c r="K17" s="257"/>
      <c r="L17" s="257"/>
      <c r="M17" s="257"/>
      <c r="N17" s="257"/>
      <c r="O17" s="257"/>
      <c r="P17" s="257"/>
      <c r="Q17" s="257"/>
      <c r="R17" s="257"/>
      <c r="S17" s="257"/>
      <c r="T17" s="257"/>
      <c r="U17" s="260"/>
      <c r="V17" s="259"/>
      <c r="W17" s="259"/>
      <c r="X17" s="257"/>
      <c r="Y17" s="259"/>
      <c r="Z17" s="258"/>
      <c r="AA17" s="258"/>
      <c r="AB17" s="259"/>
      <c r="AC17" s="259"/>
      <c r="AD17" s="259"/>
    </row>
    <row r="18">
      <c r="A18" s="257"/>
      <c r="B18" s="258"/>
      <c r="C18" s="258"/>
      <c r="D18" s="257"/>
      <c r="E18" s="257"/>
      <c r="F18" s="257"/>
      <c r="G18" s="257"/>
      <c r="H18" s="259"/>
      <c r="I18" s="258"/>
      <c r="J18" s="258"/>
      <c r="K18" s="257"/>
      <c r="L18" s="257"/>
      <c r="M18" s="257"/>
      <c r="N18" s="257"/>
      <c r="O18" s="257"/>
      <c r="P18" s="257"/>
      <c r="Q18" s="257"/>
      <c r="R18" s="257"/>
      <c r="S18" s="257"/>
      <c r="T18" s="257"/>
      <c r="U18" s="260"/>
      <c r="V18" s="259"/>
      <c r="W18" s="259"/>
      <c r="X18" s="257"/>
      <c r="Y18" s="259"/>
      <c r="Z18" s="258"/>
      <c r="AA18" s="258"/>
      <c r="AB18" s="259"/>
      <c r="AC18" s="259"/>
      <c r="AD18" s="259"/>
    </row>
    <row r="19">
      <c r="A19" s="257"/>
      <c r="B19" s="258"/>
      <c r="C19" s="258"/>
      <c r="D19" s="258"/>
      <c r="E19" s="258"/>
      <c r="F19" s="258"/>
      <c r="G19" s="257"/>
      <c r="H19" s="259"/>
      <c r="I19" s="258"/>
      <c r="J19" s="258"/>
      <c r="K19" s="257"/>
      <c r="L19" s="257"/>
      <c r="M19" s="257"/>
      <c r="N19" s="257"/>
      <c r="O19" s="257"/>
      <c r="P19" s="257"/>
      <c r="Q19" s="257"/>
      <c r="R19" s="257"/>
      <c r="S19" s="257"/>
      <c r="T19" s="257"/>
      <c r="U19" s="260"/>
      <c r="V19" s="259"/>
      <c r="W19" s="259"/>
      <c r="X19" s="257"/>
      <c r="Y19" s="259"/>
      <c r="Z19" s="258"/>
      <c r="AA19" s="258"/>
      <c r="AB19" s="259"/>
      <c r="AC19" s="259"/>
      <c r="AD19" s="259"/>
    </row>
    <row r="20">
      <c r="A20" s="257"/>
      <c r="B20" s="258"/>
      <c r="C20" s="258"/>
      <c r="D20" s="257"/>
      <c r="E20" s="257"/>
      <c r="F20" s="257"/>
      <c r="G20" s="257"/>
      <c r="H20" s="259"/>
      <c r="I20" s="258"/>
      <c r="J20" s="258"/>
      <c r="K20" s="257"/>
      <c r="L20" s="257"/>
      <c r="M20" s="257"/>
      <c r="N20" s="257"/>
      <c r="O20" s="257"/>
      <c r="P20" s="257"/>
      <c r="Q20" s="257"/>
      <c r="R20" s="257"/>
      <c r="S20" s="257"/>
      <c r="T20" s="257"/>
      <c r="U20" s="260"/>
      <c r="V20" s="259"/>
      <c r="W20" s="259"/>
      <c r="X20" s="257"/>
      <c r="Y20" s="259"/>
      <c r="Z20" s="258"/>
      <c r="AA20" s="258"/>
      <c r="AB20" s="259"/>
      <c r="AC20" s="259"/>
      <c r="AD20" s="259"/>
    </row>
    <row r="21">
      <c r="A21" s="257"/>
      <c r="B21" s="258"/>
      <c r="C21" s="258"/>
      <c r="D21" s="258"/>
      <c r="E21" s="257"/>
      <c r="F21" s="257"/>
      <c r="G21" s="257"/>
      <c r="H21" s="259"/>
      <c r="I21" s="258"/>
      <c r="J21" s="258"/>
      <c r="K21" s="257"/>
      <c r="L21" s="257"/>
      <c r="M21" s="257"/>
      <c r="N21" s="257"/>
      <c r="O21" s="257"/>
      <c r="P21" s="257"/>
      <c r="Q21" s="257"/>
      <c r="R21" s="257"/>
      <c r="S21" s="257"/>
      <c r="T21" s="257"/>
      <c r="U21" s="260"/>
      <c r="V21" s="259"/>
      <c r="W21" s="259"/>
      <c r="X21" s="257"/>
      <c r="Y21" s="259"/>
      <c r="Z21" s="258"/>
      <c r="AA21" s="258"/>
      <c r="AB21" s="259"/>
      <c r="AC21" s="259"/>
      <c r="AD21" s="259"/>
    </row>
    <row r="22">
      <c r="A22" s="257"/>
      <c r="B22" s="258"/>
      <c r="C22" s="258"/>
      <c r="D22" s="258"/>
      <c r="E22" s="257"/>
      <c r="F22" s="257"/>
      <c r="G22" s="257"/>
      <c r="H22" s="259"/>
      <c r="I22" s="258"/>
      <c r="J22" s="258"/>
      <c r="K22" s="257"/>
      <c r="L22" s="257"/>
      <c r="M22" s="257"/>
      <c r="N22" s="257"/>
      <c r="O22" s="257"/>
      <c r="P22" s="257"/>
      <c r="Q22" s="257"/>
      <c r="R22" s="257"/>
      <c r="S22" s="257"/>
      <c r="T22" s="257"/>
      <c r="U22" s="260"/>
      <c r="V22" s="259"/>
      <c r="W22" s="259"/>
      <c r="X22" s="257"/>
      <c r="Y22" s="259"/>
      <c r="Z22" s="258"/>
      <c r="AA22" s="258"/>
      <c r="AB22" s="259"/>
      <c r="AC22" s="259"/>
      <c r="AD22" s="259"/>
    </row>
    <row r="23">
      <c r="A23" s="257"/>
      <c r="B23" s="258"/>
      <c r="C23" s="258"/>
      <c r="D23" s="258"/>
      <c r="E23" s="257"/>
      <c r="F23" s="257"/>
      <c r="G23" s="257"/>
      <c r="H23" s="259"/>
      <c r="I23" s="258"/>
      <c r="J23" s="258"/>
      <c r="K23" s="257"/>
      <c r="L23" s="258"/>
      <c r="M23" s="258"/>
      <c r="N23" s="258"/>
      <c r="O23" s="258"/>
      <c r="P23" s="258"/>
      <c r="Q23" s="258"/>
      <c r="R23" s="258"/>
      <c r="S23" s="258"/>
      <c r="T23" s="257"/>
      <c r="U23" s="260"/>
      <c r="V23" s="259"/>
      <c r="W23" s="259"/>
      <c r="X23" s="257"/>
      <c r="Y23" s="259"/>
      <c r="Z23" s="258"/>
      <c r="AA23" s="258"/>
      <c r="AB23" s="259"/>
      <c r="AC23" s="259"/>
      <c r="AD23" s="259"/>
    </row>
    <row r="24">
      <c r="A24" s="257"/>
      <c r="B24" s="258"/>
      <c r="C24" s="258"/>
      <c r="D24" s="258"/>
      <c r="E24" s="257"/>
      <c r="F24" s="257"/>
      <c r="G24" s="257"/>
      <c r="H24" s="259"/>
      <c r="I24" s="258"/>
      <c r="J24" s="258"/>
      <c r="K24" s="257"/>
      <c r="L24" s="258"/>
      <c r="M24" s="258"/>
      <c r="N24" s="258"/>
      <c r="O24" s="258"/>
      <c r="P24" s="258"/>
      <c r="Q24" s="258"/>
      <c r="R24" s="258"/>
      <c r="S24" s="258"/>
      <c r="T24" s="257"/>
      <c r="U24" s="260"/>
      <c r="V24" s="259"/>
      <c r="W24" s="259"/>
      <c r="X24" s="257"/>
      <c r="Y24" s="259"/>
      <c r="Z24" s="258"/>
      <c r="AA24" s="258"/>
      <c r="AB24" s="259"/>
      <c r="AC24" s="259"/>
      <c r="AD24" s="259"/>
    </row>
    <row r="25">
      <c r="A25" s="258"/>
      <c r="B25" s="258"/>
      <c r="C25" s="258"/>
      <c r="D25" s="257"/>
      <c r="E25" s="257"/>
      <c r="F25" s="257"/>
      <c r="G25" s="257"/>
      <c r="H25" s="259"/>
      <c r="I25" s="258"/>
      <c r="J25" s="258"/>
      <c r="K25" s="257"/>
      <c r="L25" s="257"/>
      <c r="M25" s="257"/>
      <c r="N25" s="257"/>
      <c r="O25" s="257"/>
      <c r="P25" s="257"/>
      <c r="Q25" s="257"/>
      <c r="R25" s="257"/>
      <c r="S25" s="257"/>
      <c r="T25" s="257"/>
      <c r="U25" s="260"/>
      <c r="V25" s="259"/>
      <c r="W25" s="259"/>
      <c r="X25" s="257"/>
      <c r="Y25" s="259"/>
      <c r="Z25" s="258"/>
      <c r="AA25" s="258"/>
      <c r="AB25" s="259"/>
      <c r="AC25" s="259"/>
      <c r="AD25" s="259"/>
    </row>
    <row r="26">
      <c r="A26" s="258"/>
      <c r="B26" s="258"/>
      <c r="C26" s="258"/>
      <c r="D26" s="257"/>
      <c r="E26" s="257"/>
      <c r="F26" s="257"/>
      <c r="G26" s="257"/>
      <c r="H26" s="259"/>
      <c r="I26" s="258"/>
      <c r="J26" s="258"/>
      <c r="K26" s="257"/>
      <c r="L26" s="257"/>
      <c r="M26" s="257"/>
      <c r="N26" s="257"/>
      <c r="O26" s="257"/>
      <c r="P26" s="257"/>
      <c r="Q26" s="257"/>
      <c r="R26" s="257"/>
      <c r="S26" s="257"/>
      <c r="T26" s="257"/>
      <c r="U26" s="260"/>
      <c r="V26" s="259"/>
      <c r="W26" s="259"/>
      <c r="X26" s="257"/>
      <c r="Y26" s="259"/>
      <c r="Z26" s="258"/>
      <c r="AA26" s="258"/>
      <c r="AB26" s="259"/>
      <c r="AC26" s="259"/>
      <c r="AD26" s="259"/>
    </row>
    <row r="27">
      <c r="A27" s="258"/>
      <c r="B27" s="258"/>
      <c r="C27" s="258"/>
      <c r="D27" s="257"/>
      <c r="E27" s="257"/>
      <c r="F27" s="257"/>
      <c r="G27" s="257"/>
      <c r="H27" s="259"/>
      <c r="I27" s="258"/>
      <c r="J27" s="258"/>
      <c r="K27" s="257"/>
      <c r="L27" s="257"/>
      <c r="M27" s="257"/>
      <c r="N27" s="257"/>
      <c r="O27" s="257"/>
      <c r="P27" s="257"/>
      <c r="Q27" s="257"/>
      <c r="R27" s="257"/>
      <c r="S27" s="257"/>
      <c r="T27" s="257"/>
      <c r="U27" s="260"/>
      <c r="V27" s="259"/>
      <c r="W27" s="259"/>
      <c r="X27" s="257"/>
      <c r="Y27" s="259"/>
      <c r="Z27" s="258"/>
      <c r="AA27" s="258"/>
      <c r="AB27" s="259"/>
      <c r="AC27" s="259"/>
      <c r="AD27" s="259"/>
    </row>
    <row r="28">
      <c r="A28" s="258"/>
      <c r="B28" s="258"/>
      <c r="C28" s="258"/>
      <c r="D28" s="257"/>
      <c r="E28" s="257"/>
      <c r="F28" s="257"/>
      <c r="G28" s="257"/>
      <c r="H28" s="259"/>
      <c r="I28" s="258"/>
      <c r="J28" s="258"/>
      <c r="K28" s="257"/>
      <c r="L28" s="257"/>
      <c r="M28" s="257"/>
      <c r="N28" s="257"/>
      <c r="O28" s="257"/>
      <c r="P28" s="257"/>
      <c r="Q28" s="257"/>
      <c r="R28" s="257"/>
      <c r="S28" s="257"/>
      <c r="T28" s="257"/>
      <c r="U28" s="260"/>
      <c r="V28" s="259"/>
      <c r="W28" s="259"/>
      <c r="X28" s="257"/>
      <c r="Y28" s="259"/>
      <c r="Z28" s="258"/>
      <c r="AA28" s="258"/>
      <c r="AB28" s="259"/>
      <c r="AC28" s="259"/>
      <c r="AD28" s="259"/>
    </row>
    <row r="29">
      <c r="A29" s="258"/>
      <c r="B29" s="258"/>
      <c r="C29" s="258"/>
      <c r="D29" s="258"/>
      <c r="E29" s="257"/>
      <c r="F29" s="257"/>
      <c r="G29" s="257"/>
      <c r="H29" s="259"/>
      <c r="I29" s="258"/>
      <c r="J29" s="258"/>
      <c r="K29" s="257"/>
      <c r="L29" s="257"/>
      <c r="M29" s="257"/>
      <c r="N29" s="257"/>
      <c r="O29" s="257"/>
      <c r="P29" s="257"/>
      <c r="Q29" s="257"/>
      <c r="R29" s="257"/>
      <c r="S29" s="257"/>
      <c r="T29" s="257"/>
      <c r="U29" s="260"/>
      <c r="V29" s="259"/>
      <c r="W29" s="259"/>
      <c r="X29" s="257"/>
      <c r="Y29" s="259"/>
      <c r="Z29" s="258"/>
      <c r="AA29" s="258"/>
      <c r="AB29" s="259"/>
      <c r="AC29" s="259"/>
      <c r="AD29" s="259"/>
    </row>
    <row r="30">
      <c r="A30" s="258"/>
      <c r="B30" s="258"/>
      <c r="C30" s="258"/>
      <c r="D30" s="257"/>
      <c r="E30" s="257"/>
      <c r="F30" s="257"/>
      <c r="G30" s="257"/>
      <c r="H30" s="259"/>
      <c r="I30" s="258"/>
      <c r="J30" s="258"/>
      <c r="K30" s="257"/>
      <c r="L30" s="257"/>
      <c r="M30" s="257"/>
      <c r="N30" s="257"/>
      <c r="O30" s="257"/>
      <c r="P30" s="257"/>
      <c r="Q30" s="257"/>
      <c r="R30" s="257"/>
      <c r="S30" s="257"/>
      <c r="T30" s="257"/>
      <c r="U30" s="260"/>
      <c r="V30" s="259"/>
      <c r="W30" s="259"/>
      <c r="X30" s="257"/>
      <c r="Y30" s="259"/>
      <c r="Z30" s="258"/>
      <c r="AA30" s="258"/>
      <c r="AB30" s="259"/>
      <c r="AC30" s="259"/>
      <c r="AD30" s="259"/>
    </row>
    <row r="31">
      <c r="A31" s="258"/>
      <c r="B31" s="258"/>
      <c r="C31" s="258"/>
      <c r="D31" s="257"/>
      <c r="E31" s="257"/>
      <c r="F31" s="257"/>
      <c r="G31" s="257"/>
      <c r="H31" s="259"/>
      <c r="I31" s="258"/>
      <c r="J31" s="258"/>
      <c r="K31" s="257"/>
      <c r="L31" s="257"/>
      <c r="M31" s="257"/>
      <c r="N31" s="257"/>
      <c r="O31" s="257"/>
      <c r="P31" s="257"/>
      <c r="Q31" s="257"/>
      <c r="R31" s="257"/>
      <c r="S31" s="257"/>
      <c r="T31" s="257"/>
      <c r="U31" s="260"/>
      <c r="V31" s="259"/>
      <c r="W31" s="259"/>
      <c r="X31" s="257"/>
      <c r="Y31" s="259"/>
      <c r="Z31" s="258"/>
      <c r="AA31" s="258"/>
      <c r="AB31" s="259"/>
      <c r="AC31" s="259"/>
      <c r="AD31" s="259"/>
    </row>
    <row r="32">
      <c r="A32" s="258"/>
      <c r="B32" s="258"/>
      <c r="C32" s="258"/>
      <c r="D32" s="257"/>
      <c r="E32" s="257"/>
      <c r="F32" s="257"/>
      <c r="G32" s="257"/>
      <c r="H32" s="259"/>
      <c r="I32" s="258"/>
      <c r="J32" s="258"/>
      <c r="K32" s="257"/>
      <c r="L32" s="257"/>
      <c r="M32" s="257"/>
      <c r="N32" s="257"/>
      <c r="O32" s="257"/>
      <c r="P32" s="257"/>
      <c r="Q32" s="257"/>
      <c r="R32" s="257"/>
      <c r="S32" s="257"/>
      <c r="T32" s="257"/>
      <c r="U32" s="260"/>
      <c r="V32" s="259"/>
      <c r="W32" s="259"/>
      <c r="X32" s="257"/>
      <c r="Y32" s="259"/>
      <c r="Z32" s="258"/>
      <c r="AA32" s="258"/>
      <c r="AB32" s="259"/>
      <c r="AC32" s="259"/>
      <c r="AD32" s="259"/>
    </row>
    <row r="33">
      <c r="A33" s="258"/>
      <c r="B33" s="258"/>
      <c r="C33" s="258"/>
      <c r="D33" s="257"/>
      <c r="E33" s="257"/>
      <c r="F33" s="257"/>
      <c r="G33" s="257"/>
      <c r="H33" s="259"/>
      <c r="I33" s="258"/>
      <c r="J33" s="258"/>
      <c r="K33" s="257"/>
      <c r="L33" s="257"/>
      <c r="M33" s="257"/>
      <c r="N33" s="257"/>
      <c r="O33" s="257"/>
      <c r="P33" s="257"/>
      <c r="Q33" s="257"/>
      <c r="R33" s="257"/>
      <c r="S33" s="257"/>
      <c r="T33" s="257"/>
      <c r="U33" s="260"/>
      <c r="V33" s="259"/>
      <c r="W33" s="259"/>
      <c r="X33" s="257"/>
      <c r="Y33" s="259"/>
      <c r="Z33" s="258"/>
      <c r="AA33" s="258"/>
      <c r="AB33" s="259"/>
      <c r="AC33" s="259"/>
      <c r="AD33" s="259"/>
    </row>
    <row r="34">
      <c r="A34" s="258"/>
      <c r="B34" s="258"/>
      <c r="C34" s="258"/>
      <c r="D34" s="257"/>
      <c r="E34" s="257"/>
      <c r="F34" s="257"/>
      <c r="G34" s="258"/>
      <c r="H34" s="259"/>
      <c r="I34" s="258"/>
      <c r="J34" s="258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60"/>
      <c r="V34" s="259"/>
      <c r="W34" s="259"/>
      <c r="X34" s="257"/>
      <c r="Y34" s="259"/>
      <c r="Z34" s="258"/>
      <c r="AA34" s="258"/>
      <c r="AB34" s="259"/>
      <c r="AC34" s="259"/>
      <c r="AD34" s="259"/>
    </row>
    <row r="35">
      <c r="A35" s="258"/>
      <c r="B35" s="258"/>
      <c r="C35" s="258"/>
      <c r="D35" s="257"/>
      <c r="E35" s="257"/>
      <c r="F35" s="257"/>
      <c r="G35" s="257"/>
      <c r="H35" s="259"/>
      <c r="I35" s="258"/>
      <c r="J35" s="258"/>
      <c r="K35" s="257"/>
      <c r="L35" s="257"/>
      <c r="M35" s="257"/>
      <c r="N35" s="257"/>
      <c r="O35" s="257"/>
      <c r="P35" s="257"/>
      <c r="Q35" s="257"/>
      <c r="R35" s="257"/>
      <c r="S35" s="257"/>
      <c r="T35" s="257"/>
      <c r="U35" s="260"/>
      <c r="V35" s="259"/>
      <c r="W35" s="259"/>
      <c r="X35" s="257"/>
      <c r="Y35" s="259"/>
      <c r="Z35" s="258"/>
      <c r="AA35" s="258"/>
      <c r="AB35" s="259"/>
      <c r="AC35" s="259"/>
      <c r="AD35" s="259"/>
    </row>
    <row r="36">
      <c r="A36" s="257"/>
      <c r="B36" s="258"/>
      <c r="C36" s="258"/>
      <c r="D36" s="257"/>
      <c r="E36" s="257"/>
      <c r="F36" s="257"/>
      <c r="G36" s="257"/>
      <c r="H36" s="259"/>
      <c r="I36" s="258"/>
      <c r="J36" s="258"/>
      <c r="K36" s="257"/>
      <c r="L36" s="257"/>
      <c r="M36" s="257"/>
      <c r="N36" s="257"/>
      <c r="O36" s="257"/>
      <c r="P36" s="257"/>
      <c r="Q36" s="257"/>
      <c r="R36" s="257"/>
      <c r="S36" s="257"/>
      <c r="T36" s="257"/>
      <c r="U36" s="260"/>
      <c r="V36" s="259"/>
      <c r="W36" s="259"/>
      <c r="X36" s="257"/>
      <c r="Y36" s="259"/>
      <c r="Z36" s="258"/>
      <c r="AA36" s="258"/>
      <c r="AB36" s="259"/>
      <c r="AC36" s="259"/>
      <c r="AD36" s="259"/>
    </row>
    <row r="37">
      <c r="A37" s="257"/>
      <c r="B37" s="258"/>
      <c r="C37" s="258"/>
      <c r="D37" s="258"/>
      <c r="E37" s="257"/>
      <c r="F37" s="257"/>
      <c r="G37" s="257"/>
      <c r="H37" s="259"/>
      <c r="I37" s="258"/>
      <c r="J37" s="258"/>
      <c r="K37" s="257"/>
      <c r="L37" s="257"/>
      <c r="M37" s="257"/>
      <c r="N37" s="257"/>
      <c r="O37" s="257"/>
      <c r="P37" s="257"/>
      <c r="Q37" s="257"/>
      <c r="R37" s="257"/>
      <c r="S37" s="257"/>
      <c r="T37" s="257"/>
      <c r="U37" s="260"/>
      <c r="V37" s="259"/>
      <c r="W37" s="259"/>
      <c r="X37" s="257"/>
      <c r="Y37" s="259"/>
      <c r="Z37" s="258"/>
      <c r="AA37" s="258"/>
      <c r="AB37" s="259"/>
      <c r="AC37" s="259"/>
      <c r="AD37" s="259"/>
    </row>
    <row r="38">
      <c r="A38" s="257"/>
      <c r="B38" s="258"/>
      <c r="C38" s="258"/>
      <c r="D38" s="258"/>
      <c r="E38" s="257"/>
      <c r="F38" s="257"/>
      <c r="G38" s="257"/>
      <c r="H38" s="259"/>
      <c r="I38" s="258"/>
      <c r="J38" s="258"/>
      <c r="K38" s="257"/>
      <c r="L38" s="257"/>
      <c r="M38" s="257"/>
      <c r="N38" s="257"/>
      <c r="O38" s="257"/>
      <c r="P38" s="257"/>
      <c r="Q38" s="257"/>
      <c r="R38" s="257"/>
      <c r="S38" s="257"/>
      <c r="T38" s="257"/>
      <c r="U38" s="260"/>
      <c r="V38" s="259"/>
      <c r="W38" s="259"/>
      <c r="X38" s="257"/>
      <c r="Y38" s="259"/>
      <c r="Z38" s="258"/>
      <c r="AA38" s="258"/>
      <c r="AB38" s="259"/>
      <c r="AC38" s="259"/>
      <c r="AD38" s="259"/>
    </row>
    <row r="39">
      <c r="A39" s="257"/>
      <c r="B39" s="258"/>
      <c r="C39" s="258"/>
      <c r="D39" s="257"/>
      <c r="E39" s="257"/>
      <c r="F39" s="257"/>
      <c r="G39" s="257"/>
      <c r="H39" s="259"/>
      <c r="I39" s="258"/>
      <c r="J39" s="258"/>
      <c r="K39" s="257"/>
      <c r="L39" s="257"/>
      <c r="M39" s="257"/>
      <c r="N39" s="257"/>
      <c r="O39" s="257"/>
      <c r="P39" s="257"/>
      <c r="Q39" s="257"/>
      <c r="R39" s="257"/>
      <c r="S39" s="257"/>
      <c r="T39" s="257"/>
      <c r="U39" s="260"/>
      <c r="V39" s="259"/>
      <c r="W39" s="259"/>
      <c r="X39" s="257"/>
      <c r="Y39" s="259"/>
      <c r="Z39" s="258"/>
      <c r="AA39" s="258"/>
      <c r="AB39" s="259"/>
      <c r="AC39" s="259"/>
      <c r="AD39" s="259"/>
    </row>
    <row r="40">
      <c r="A40" s="258"/>
      <c r="B40" s="258"/>
      <c r="C40" s="258"/>
      <c r="D40" s="257"/>
      <c r="E40" s="257"/>
      <c r="F40" s="257"/>
      <c r="G40" s="257"/>
      <c r="H40" s="259"/>
      <c r="I40" s="258"/>
      <c r="J40" s="258"/>
      <c r="K40" s="257"/>
      <c r="L40" s="257"/>
      <c r="M40" s="257"/>
      <c r="N40" s="257"/>
      <c r="O40" s="257"/>
      <c r="P40" s="257"/>
      <c r="Q40" s="257"/>
      <c r="R40" s="257"/>
      <c r="S40" s="257"/>
      <c r="T40" s="257"/>
      <c r="U40" s="260"/>
      <c r="V40" s="259"/>
      <c r="W40" s="259"/>
      <c r="X40" s="257"/>
      <c r="Y40" s="259"/>
      <c r="Z40" s="258"/>
      <c r="AA40" s="258"/>
      <c r="AB40" s="259"/>
      <c r="AC40" s="259"/>
      <c r="AD40" s="259"/>
    </row>
    <row r="41">
      <c r="A41" s="258"/>
      <c r="B41" s="258"/>
      <c r="C41" s="258"/>
      <c r="D41" s="258"/>
      <c r="E41" s="258"/>
      <c r="F41" s="257"/>
      <c r="G41" s="257"/>
      <c r="H41" s="259"/>
      <c r="I41" s="258"/>
      <c r="J41" s="258"/>
      <c r="K41" s="257"/>
      <c r="L41" s="257"/>
      <c r="M41" s="257"/>
      <c r="N41" s="257"/>
      <c r="O41" s="257"/>
      <c r="P41" s="257"/>
      <c r="Q41" s="257"/>
      <c r="R41" s="257"/>
      <c r="S41" s="257"/>
      <c r="T41" s="257"/>
      <c r="U41" s="260"/>
      <c r="V41" s="259"/>
      <c r="W41" s="259"/>
      <c r="X41" s="257"/>
      <c r="Y41" s="259"/>
      <c r="Z41" s="258"/>
      <c r="AA41" s="258"/>
      <c r="AB41" s="259"/>
      <c r="AC41" s="259"/>
      <c r="AD41" s="259"/>
    </row>
    <row r="42">
      <c r="A42" s="258"/>
      <c r="B42" s="258"/>
      <c r="C42" s="258"/>
      <c r="D42" s="258"/>
      <c r="E42" s="258"/>
      <c r="F42" s="257"/>
      <c r="G42" s="257"/>
      <c r="H42" s="259"/>
      <c r="I42" s="258"/>
      <c r="J42" s="258"/>
      <c r="K42" s="257"/>
      <c r="L42" s="257"/>
      <c r="M42" s="257"/>
      <c r="N42" s="257"/>
      <c r="O42" s="257"/>
      <c r="P42" s="257"/>
      <c r="Q42" s="257"/>
      <c r="R42" s="257"/>
      <c r="S42" s="257"/>
      <c r="T42" s="257"/>
      <c r="U42" s="260"/>
      <c r="V42" s="259"/>
      <c r="W42" s="259"/>
      <c r="X42" s="257"/>
      <c r="Y42" s="259"/>
      <c r="Z42" s="258"/>
      <c r="AA42" s="258"/>
      <c r="AB42" s="259"/>
      <c r="AC42" s="259"/>
      <c r="AD42" s="259"/>
    </row>
    <row r="43">
      <c r="A43" s="257"/>
      <c r="B43" s="258"/>
      <c r="C43" s="258"/>
      <c r="D43" s="258"/>
      <c r="E43" s="257"/>
      <c r="F43" s="257"/>
      <c r="G43" s="257"/>
      <c r="H43" s="259"/>
      <c r="I43" s="258"/>
      <c r="J43" s="258"/>
      <c r="K43" s="257"/>
      <c r="L43" s="257"/>
      <c r="M43" s="257"/>
      <c r="N43" s="257"/>
      <c r="O43" s="257"/>
      <c r="P43" s="257"/>
      <c r="Q43" s="257"/>
      <c r="R43" s="257"/>
      <c r="S43" s="257"/>
      <c r="T43" s="257"/>
      <c r="U43" s="260"/>
      <c r="V43" s="259"/>
      <c r="W43" s="259"/>
      <c r="X43" s="257"/>
      <c r="Y43" s="259"/>
      <c r="Z43" s="258"/>
      <c r="AA43" s="258"/>
      <c r="AB43" s="259"/>
      <c r="AC43" s="259"/>
      <c r="AD43" s="259"/>
    </row>
    <row r="44">
      <c r="A44" s="257"/>
      <c r="B44" s="258"/>
      <c r="C44" s="258"/>
      <c r="D44" s="258"/>
      <c r="E44" s="257"/>
      <c r="F44" s="257"/>
      <c r="G44" s="257"/>
      <c r="H44" s="259"/>
      <c r="I44" s="258"/>
      <c r="J44" s="258"/>
      <c r="K44" s="257"/>
      <c r="L44" s="257"/>
      <c r="M44" s="257"/>
      <c r="N44" s="257"/>
      <c r="O44" s="257"/>
      <c r="P44" s="257"/>
      <c r="Q44" s="257"/>
      <c r="R44" s="257"/>
      <c r="S44" s="257"/>
      <c r="T44" s="257"/>
      <c r="U44" s="260"/>
      <c r="V44" s="259"/>
      <c r="W44" s="259"/>
      <c r="X44" s="257"/>
      <c r="Y44" s="259"/>
      <c r="Z44" s="258"/>
      <c r="AA44" s="258"/>
      <c r="AB44" s="259"/>
      <c r="AC44" s="259"/>
      <c r="AD44" s="259"/>
    </row>
    <row r="45">
      <c r="A45" s="257"/>
      <c r="B45" s="258"/>
      <c r="C45" s="258"/>
      <c r="D45" s="258"/>
      <c r="E45" s="257"/>
      <c r="F45" s="257"/>
      <c r="G45" s="257"/>
      <c r="H45" s="259"/>
      <c r="I45" s="258"/>
      <c r="J45" s="258"/>
      <c r="K45" s="257"/>
      <c r="L45" s="257"/>
      <c r="M45" s="257"/>
      <c r="N45" s="257"/>
      <c r="O45" s="257"/>
      <c r="P45" s="257"/>
      <c r="Q45" s="257"/>
      <c r="R45" s="257"/>
      <c r="S45" s="257"/>
      <c r="T45" s="257"/>
      <c r="U45" s="260"/>
      <c r="V45" s="259"/>
      <c r="W45" s="259"/>
      <c r="X45" s="257"/>
      <c r="Y45" s="259"/>
      <c r="Z45" s="258"/>
      <c r="AA45" s="258"/>
      <c r="AB45" s="259"/>
      <c r="AC45" s="259"/>
      <c r="AD45" s="259"/>
    </row>
    <row r="46">
      <c r="A46" s="257"/>
      <c r="B46" s="258"/>
      <c r="C46" s="258"/>
      <c r="D46" s="258"/>
      <c r="E46" s="257"/>
      <c r="F46" s="257"/>
      <c r="G46" s="257"/>
      <c r="H46" s="259"/>
      <c r="I46" s="258"/>
      <c r="J46" s="258"/>
      <c r="K46" s="257"/>
      <c r="L46" s="257"/>
      <c r="M46" s="257"/>
      <c r="N46" s="257"/>
      <c r="O46" s="257"/>
      <c r="P46" s="257"/>
      <c r="Q46" s="257"/>
      <c r="R46" s="257"/>
      <c r="S46" s="257"/>
      <c r="T46" s="257"/>
      <c r="U46" s="260"/>
      <c r="V46" s="259"/>
      <c r="W46" s="259"/>
      <c r="X46" s="257"/>
      <c r="Y46" s="259"/>
      <c r="Z46" s="258"/>
      <c r="AA46" s="258"/>
      <c r="AB46" s="259"/>
      <c r="AC46" s="259"/>
      <c r="AD46" s="259"/>
    </row>
    <row r="47">
      <c r="A47" s="257"/>
      <c r="B47" s="258"/>
      <c r="C47" s="258"/>
      <c r="D47" s="257"/>
      <c r="E47" s="257"/>
      <c r="F47" s="257"/>
      <c r="G47" s="257"/>
      <c r="H47" s="259"/>
      <c r="I47" s="258"/>
      <c r="J47" s="258"/>
      <c r="K47" s="257"/>
      <c r="L47" s="257"/>
      <c r="M47" s="257"/>
      <c r="N47" s="257"/>
      <c r="O47" s="257"/>
      <c r="P47" s="257"/>
      <c r="Q47" s="257"/>
      <c r="R47" s="257"/>
      <c r="S47" s="257"/>
      <c r="T47" s="257"/>
      <c r="U47" s="260"/>
      <c r="V47" s="259"/>
      <c r="W47" s="259"/>
      <c r="X47" s="257"/>
      <c r="Y47" s="259"/>
      <c r="Z47" s="258"/>
      <c r="AA47" s="258"/>
      <c r="AB47" s="259"/>
      <c r="AC47" s="259"/>
      <c r="AD47" s="259"/>
    </row>
    <row r="48">
      <c r="A48" s="257"/>
      <c r="B48" s="258"/>
      <c r="C48" s="258"/>
      <c r="D48" s="257"/>
      <c r="E48" s="257"/>
      <c r="F48" s="257"/>
      <c r="G48" s="257"/>
      <c r="H48" s="259"/>
      <c r="I48" s="258"/>
      <c r="J48" s="258"/>
      <c r="K48" s="257"/>
      <c r="L48" s="257"/>
      <c r="M48" s="257"/>
      <c r="N48" s="257"/>
      <c r="O48" s="257"/>
      <c r="P48" s="257"/>
      <c r="Q48" s="257"/>
      <c r="R48" s="257"/>
      <c r="S48" s="257"/>
      <c r="T48" s="257"/>
      <c r="U48" s="260"/>
      <c r="V48" s="259"/>
      <c r="W48" s="259"/>
      <c r="X48" s="257"/>
      <c r="Y48" s="259"/>
      <c r="Z48" s="258"/>
      <c r="AA48" s="258"/>
      <c r="AB48" s="259"/>
      <c r="AC48" s="259"/>
      <c r="AD48" s="259"/>
    </row>
    <row r="49">
      <c r="A49" s="257"/>
      <c r="B49" s="258"/>
      <c r="C49" s="258"/>
      <c r="D49" s="257"/>
      <c r="E49" s="257"/>
      <c r="F49" s="257"/>
      <c r="G49" s="257"/>
      <c r="H49" s="259"/>
      <c r="I49" s="258"/>
      <c r="J49" s="258"/>
      <c r="K49" s="257"/>
      <c r="L49" s="257"/>
      <c r="M49" s="257"/>
      <c r="N49" s="257"/>
      <c r="O49" s="257"/>
      <c r="P49" s="257"/>
      <c r="Q49" s="257"/>
      <c r="R49" s="257"/>
      <c r="S49" s="257"/>
      <c r="T49" s="257"/>
      <c r="U49" s="260"/>
      <c r="V49" s="259"/>
      <c r="W49" s="259"/>
      <c r="X49" s="257"/>
      <c r="Y49" s="259"/>
      <c r="Z49" s="258"/>
      <c r="AA49" s="258"/>
      <c r="AB49" s="259"/>
      <c r="AC49" s="259"/>
      <c r="AD49" s="259"/>
    </row>
    <row r="50">
      <c r="A50" s="257"/>
      <c r="B50" s="258"/>
      <c r="C50" s="258"/>
      <c r="D50" s="258"/>
      <c r="E50" s="257"/>
      <c r="F50" s="257"/>
      <c r="G50" s="257"/>
      <c r="H50" s="259"/>
      <c r="I50" s="258"/>
      <c r="J50" s="258"/>
      <c r="K50" s="257"/>
      <c r="L50" s="257"/>
      <c r="M50" s="257"/>
      <c r="N50" s="257"/>
      <c r="O50" s="257"/>
      <c r="P50" s="257"/>
      <c r="Q50" s="257"/>
      <c r="R50" s="257"/>
      <c r="S50" s="257"/>
      <c r="T50" s="257"/>
      <c r="U50" s="260"/>
      <c r="V50" s="259"/>
      <c r="W50" s="259"/>
      <c r="X50" s="257"/>
      <c r="Y50" s="259"/>
      <c r="Z50" s="258"/>
      <c r="AA50" s="258"/>
      <c r="AB50" s="259"/>
      <c r="AC50" s="259"/>
      <c r="AD50" s="259"/>
    </row>
    <row r="51">
      <c r="A51" s="257"/>
      <c r="B51" s="258"/>
      <c r="C51" s="258"/>
      <c r="D51" s="257"/>
      <c r="E51" s="257"/>
      <c r="F51" s="257"/>
      <c r="G51" s="257"/>
      <c r="H51" s="259"/>
      <c r="I51" s="258"/>
      <c r="J51" s="258"/>
      <c r="K51" s="257"/>
      <c r="L51" s="257"/>
      <c r="M51" s="257"/>
      <c r="N51" s="257"/>
      <c r="O51" s="257"/>
      <c r="P51" s="257"/>
      <c r="Q51" s="257"/>
      <c r="R51" s="257"/>
      <c r="S51" s="257"/>
      <c r="T51" s="257"/>
      <c r="U51" s="260"/>
      <c r="V51" s="259"/>
      <c r="W51" s="259"/>
      <c r="X51" s="257"/>
      <c r="Y51" s="259"/>
      <c r="Z51" s="258"/>
      <c r="AA51" s="258"/>
      <c r="AB51" s="259"/>
      <c r="AC51" s="259"/>
      <c r="AD51" s="259"/>
    </row>
    <row r="52">
      <c r="A52" s="257"/>
      <c r="B52" s="258"/>
      <c r="C52" s="258"/>
      <c r="D52" s="258"/>
      <c r="E52" s="257"/>
      <c r="F52" s="257"/>
      <c r="G52" s="257"/>
      <c r="H52" s="259"/>
      <c r="I52" s="258"/>
      <c r="J52" s="258"/>
      <c r="K52" s="257"/>
      <c r="L52" s="257"/>
      <c r="M52" s="257"/>
      <c r="N52" s="257"/>
      <c r="O52" s="257"/>
      <c r="P52" s="257"/>
      <c r="Q52" s="257"/>
      <c r="R52" s="257"/>
      <c r="S52" s="257"/>
      <c r="T52" s="257"/>
      <c r="U52" s="260"/>
      <c r="V52" s="259"/>
      <c r="W52" s="259"/>
      <c r="X52" s="257"/>
      <c r="Y52" s="259"/>
      <c r="Z52" s="258"/>
      <c r="AA52" s="258"/>
      <c r="AB52" s="259"/>
      <c r="AC52" s="259"/>
      <c r="AD52" s="259"/>
    </row>
    <row r="53">
      <c r="A53" s="258"/>
      <c r="B53" s="258"/>
      <c r="C53" s="258"/>
      <c r="D53" s="257"/>
      <c r="E53" s="257"/>
      <c r="F53" s="257"/>
      <c r="G53" s="257"/>
      <c r="H53" s="259"/>
      <c r="I53" s="258"/>
      <c r="J53" s="258"/>
      <c r="K53" s="257"/>
      <c r="L53" s="258"/>
      <c r="M53" s="258"/>
      <c r="N53" s="258"/>
      <c r="O53" s="258"/>
      <c r="P53" s="258"/>
      <c r="Q53" s="258"/>
      <c r="R53" s="258"/>
      <c r="S53" s="258"/>
      <c r="T53" s="257"/>
      <c r="U53" s="260"/>
      <c r="V53" s="259"/>
      <c r="W53" s="259"/>
      <c r="X53" s="257"/>
      <c r="Y53" s="259"/>
      <c r="Z53" s="258"/>
      <c r="AA53" s="258"/>
      <c r="AB53" s="259"/>
      <c r="AC53" s="259"/>
      <c r="AD53" s="259"/>
    </row>
    <row r="54">
      <c r="A54" s="258"/>
      <c r="B54" s="258"/>
      <c r="C54" s="258"/>
      <c r="D54" s="257"/>
      <c r="E54" s="257"/>
      <c r="F54" s="257"/>
      <c r="G54" s="257"/>
      <c r="H54" s="259"/>
      <c r="I54" s="258"/>
      <c r="J54" s="258"/>
      <c r="K54" s="257"/>
      <c r="L54" s="258"/>
      <c r="M54" s="258"/>
      <c r="N54" s="258"/>
      <c r="O54" s="258"/>
      <c r="P54" s="258"/>
      <c r="Q54" s="258"/>
      <c r="R54" s="258"/>
      <c r="S54" s="258"/>
      <c r="T54" s="257"/>
      <c r="U54" s="260"/>
      <c r="V54" s="259"/>
      <c r="W54" s="259"/>
      <c r="X54" s="257"/>
      <c r="Y54" s="259"/>
      <c r="Z54" s="258"/>
      <c r="AA54" s="258"/>
      <c r="AB54" s="259"/>
      <c r="AC54" s="259"/>
      <c r="AD54" s="259"/>
    </row>
    <row r="55">
      <c r="A55" s="258"/>
      <c r="B55" s="258"/>
      <c r="C55" s="258"/>
      <c r="D55" s="258"/>
      <c r="E55" s="257"/>
      <c r="F55" s="257"/>
      <c r="G55" s="257"/>
      <c r="H55" s="259"/>
      <c r="I55" s="258"/>
      <c r="J55" s="258"/>
      <c r="K55" s="257"/>
      <c r="L55" s="257"/>
      <c r="M55" s="257"/>
      <c r="N55" s="257"/>
      <c r="O55" s="257"/>
      <c r="P55" s="257"/>
      <c r="Q55" s="257"/>
      <c r="R55" s="257"/>
      <c r="S55" s="257"/>
      <c r="T55" s="257"/>
      <c r="U55" s="260"/>
      <c r="V55" s="259"/>
      <c r="W55" s="259"/>
      <c r="X55" s="257"/>
      <c r="Y55" s="259"/>
      <c r="Z55" s="258"/>
      <c r="AA55" s="258"/>
      <c r="AB55" s="259"/>
      <c r="AC55" s="259"/>
      <c r="AD55" s="259"/>
    </row>
    <row r="56">
      <c r="A56" s="258"/>
      <c r="B56" s="258"/>
      <c r="C56" s="258"/>
      <c r="D56" s="257"/>
      <c r="E56" s="257"/>
      <c r="F56" s="257"/>
      <c r="G56" s="257"/>
      <c r="H56" s="259"/>
      <c r="I56" s="258"/>
      <c r="J56" s="258"/>
      <c r="K56" s="257"/>
      <c r="L56" s="257"/>
      <c r="M56" s="257"/>
      <c r="N56" s="257"/>
      <c r="O56" s="257"/>
      <c r="P56" s="257"/>
      <c r="Q56" s="257"/>
      <c r="R56" s="257"/>
      <c r="S56" s="257"/>
      <c r="T56" s="257"/>
      <c r="U56" s="260"/>
      <c r="V56" s="259"/>
      <c r="W56" s="259"/>
      <c r="X56" s="257"/>
      <c r="Y56" s="259"/>
      <c r="Z56" s="258"/>
      <c r="AA56" s="258"/>
      <c r="AB56" s="259"/>
      <c r="AC56" s="259"/>
      <c r="AD56" s="259"/>
    </row>
    <row r="57">
      <c r="A57" s="258"/>
      <c r="B57" s="258"/>
      <c r="C57" s="258"/>
      <c r="D57" s="257"/>
      <c r="E57" s="257"/>
      <c r="F57" s="257"/>
      <c r="G57" s="257"/>
      <c r="H57" s="259"/>
      <c r="I57" s="258"/>
      <c r="J57" s="258"/>
      <c r="K57" s="257"/>
      <c r="L57" s="257"/>
      <c r="M57" s="257"/>
      <c r="N57" s="257"/>
      <c r="O57" s="257"/>
      <c r="P57" s="257"/>
      <c r="Q57" s="257"/>
      <c r="R57" s="257"/>
      <c r="S57" s="257"/>
      <c r="T57" s="257"/>
      <c r="U57" s="260"/>
      <c r="V57" s="259"/>
      <c r="W57" s="259"/>
      <c r="X57" s="257"/>
      <c r="Y57" s="259"/>
      <c r="Z57" s="258"/>
      <c r="AA57" s="258"/>
      <c r="AB57" s="259"/>
      <c r="AC57" s="259"/>
      <c r="AD57" s="259"/>
    </row>
    <row r="58">
      <c r="A58" s="258"/>
      <c r="B58" s="258"/>
      <c r="C58" s="258"/>
      <c r="D58" s="257"/>
      <c r="E58" s="257"/>
      <c r="F58" s="257"/>
      <c r="G58" s="257"/>
      <c r="H58" s="259"/>
      <c r="I58" s="258"/>
      <c r="J58" s="258"/>
      <c r="K58" s="257"/>
      <c r="L58" s="257"/>
      <c r="M58" s="257"/>
      <c r="N58" s="257"/>
      <c r="O58" s="257"/>
      <c r="P58" s="257"/>
      <c r="Q58" s="257"/>
      <c r="R58" s="257"/>
      <c r="S58" s="257"/>
      <c r="T58" s="257"/>
      <c r="U58" s="260"/>
      <c r="V58" s="259"/>
      <c r="W58" s="259"/>
      <c r="X58" s="257"/>
      <c r="Y58" s="259"/>
      <c r="Z58" s="258"/>
      <c r="AA58" s="258"/>
      <c r="AB58" s="259"/>
      <c r="AC58" s="259"/>
      <c r="AD58" s="259"/>
    </row>
    <row r="59">
      <c r="A59" s="258"/>
      <c r="B59" s="258"/>
      <c r="C59" s="258"/>
      <c r="D59" s="257"/>
      <c r="E59" s="257"/>
      <c r="F59" s="257"/>
      <c r="G59" s="257"/>
      <c r="H59" s="259"/>
      <c r="I59" s="258"/>
      <c r="J59" s="258"/>
      <c r="K59" s="257"/>
      <c r="L59" s="257"/>
      <c r="M59" s="257"/>
      <c r="N59" s="257"/>
      <c r="O59" s="257"/>
      <c r="P59" s="257"/>
      <c r="Q59" s="257"/>
      <c r="R59" s="257"/>
      <c r="S59" s="257"/>
      <c r="T59" s="257"/>
      <c r="U59" s="260"/>
      <c r="V59" s="259"/>
      <c r="W59" s="259"/>
      <c r="X59" s="257"/>
      <c r="Y59" s="259"/>
      <c r="Z59" s="258"/>
      <c r="AA59" s="258"/>
      <c r="AB59" s="259"/>
      <c r="AC59" s="259"/>
      <c r="AD59" s="259"/>
    </row>
    <row r="60">
      <c r="A60" s="258"/>
      <c r="B60" s="258"/>
      <c r="C60" s="258"/>
      <c r="D60" s="257"/>
      <c r="E60" s="257"/>
      <c r="F60" s="257"/>
      <c r="G60" s="257"/>
      <c r="H60" s="259"/>
      <c r="I60" s="258"/>
      <c r="J60" s="258"/>
      <c r="K60" s="257"/>
      <c r="L60" s="257"/>
      <c r="M60" s="257"/>
      <c r="N60" s="257"/>
      <c r="O60" s="257"/>
      <c r="P60" s="257"/>
      <c r="Q60" s="257"/>
      <c r="R60" s="257"/>
      <c r="S60" s="257"/>
      <c r="T60" s="257"/>
      <c r="U60" s="260"/>
      <c r="V60" s="259"/>
      <c r="W60" s="259"/>
      <c r="X60" s="257"/>
      <c r="Y60" s="259"/>
      <c r="Z60" s="258"/>
      <c r="AA60" s="258"/>
      <c r="AB60" s="259"/>
      <c r="AC60" s="259"/>
      <c r="AD60" s="259"/>
    </row>
    <row r="61">
      <c r="A61" s="258"/>
      <c r="B61" s="258"/>
      <c r="C61" s="258"/>
      <c r="D61" s="257"/>
      <c r="E61" s="257"/>
      <c r="F61" s="257"/>
      <c r="G61" s="257"/>
      <c r="H61" s="259"/>
      <c r="I61" s="258"/>
      <c r="J61" s="258"/>
      <c r="K61" s="257"/>
      <c r="L61" s="257"/>
      <c r="M61" s="257"/>
      <c r="N61" s="257"/>
      <c r="O61" s="257"/>
      <c r="P61" s="257"/>
      <c r="Q61" s="257"/>
      <c r="R61" s="257"/>
      <c r="S61" s="257"/>
      <c r="T61" s="257"/>
      <c r="U61" s="260"/>
      <c r="V61" s="259"/>
      <c r="W61" s="259"/>
      <c r="X61" s="257"/>
      <c r="Y61" s="259"/>
      <c r="Z61" s="258"/>
      <c r="AA61" s="258"/>
      <c r="AB61" s="259"/>
      <c r="AC61" s="259"/>
      <c r="AD61" s="259"/>
    </row>
    <row r="62">
      <c r="A62" s="258"/>
      <c r="B62" s="258"/>
      <c r="C62" s="258"/>
      <c r="D62" s="257"/>
      <c r="E62" s="257"/>
      <c r="F62" s="257"/>
      <c r="G62" s="257"/>
      <c r="H62" s="259"/>
      <c r="I62" s="258"/>
      <c r="J62" s="258"/>
      <c r="K62" s="257"/>
      <c r="L62" s="257"/>
      <c r="M62" s="257"/>
      <c r="N62" s="257"/>
      <c r="O62" s="257"/>
      <c r="P62" s="257"/>
      <c r="Q62" s="257"/>
      <c r="R62" s="257"/>
      <c r="S62" s="257"/>
      <c r="T62" s="257"/>
      <c r="U62" s="260"/>
      <c r="V62" s="259"/>
      <c r="W62" s="259"/>
      <c r="X62" s="257"/>
      <c r="Y62" s="259"/>
      <c r="Z62" s="258"/>
      <c r="AA62" s="258"/>
      <c r="AB62" s="259"/>
      <c r="AC62" s="259"/>
      <c r="AD62" s="259"/>
    </row>
    <row r="63">
      <c r="A63" s="258"/>
      <c r="B63" s="258"/>
      <c r="C63" s="258"/>
      <c r="D63" s="257"/>
      <c r="E63" s="257"/>
      <c r="F63" s="257"/>
      <c r="G63" s="257"/>
      <c r="H63" s="259"/>
      <c r="I63" s="258"/>
      <c r="J63" s="258"/>
      <c r="K63" s="257"/>
      <c r="L63" s="257"/>
      <c r="M63" s="257"/>
      <c r="N63" s="257"/>
      <c r="O63" s="257"/>
      <c r="P63" s="257"/>
      <c r="Q63" s="257"/>
      <c r="R63" s="257"/>
      <c r="S63" s="257"/>
      <c r="T63" s="257"/>
      <c r="U63" s="260"/>
      <c r="V63" s="259"/>
      <c r="W63" s="259"/>
      <c r="X63" s="257"/>
      <c r="Y63" s="259"/>
      <c r="Z63" s="258"/>
      <c r="AA63" s="258"/>
      <c r="AB63" s="259"/>
      <c r="AC63" s="259"/>
      <c r="AD63" s="259"/>
    </row>
    <row r="64">
      <c r="A64" s="258"/>
      <c r="B64" s="258"/>
      <c r="C64" s="258"/>
      <c r="D64" s="257"/>
      <c r="E64" s="257"/>
      <c r="F64" s="257"/>
      <c r="G64" s="257"/>
      <c r="H64" s="259"/>
      <c r="I64" s="258"/>
      <c r="J64" s="258"/>
      <c r="K64" s="257"/>
      <c r="L64" s="257"/>
      <c r="M64" s="257"/>
      <c r="N64" s="257"/>
      <c r="O64" s="257"/>
      <c r="P64" s="257"/>
      <c r="Q64" s="257"/>
      <c r="R64" s="257"/>
      <c r="S64" s="257"/>
      <c r="T64" s="257"/>
      <c r="U64" s="260"/>
      <c r="V64" s="259"/>
      <c r="W64" s="259"/>
      <c r="X64" s="257"/>
      <c r="Y64" s="259"/>
      <c r="Z64" s="258"/>
      <c r="AA64" s="258"/>
      <c r="AB64" s="259"/>
      <c r="AC64" s="259"/>
      <c r="AD64" s="259"/>
    </row>
    <row r="65">
      <c r="A65" s="258"/>
      <c r="B65" s="258"/>
      <c r="C65" s="258"/>
      <c r="D65" s="257"/>
      <c r="E65" s="257"/>
      <c r="F65" s="257"/>
      <c r="G65" s="257"/>
      <c r="H65" s="259"/>
      <c r="I65" s="258"/>
      <c r="J65" s="258"/>
      <c r="K65" s="257"/>
      <c r="L65" s="257"/>
      <c r="M65" s="257"/>
      <c r="N65" s="257"/>
      <c r="O65" s="257"/>
      <c r="P65" s="257"/>
      <c r="Q65" s="257"/>
      <c r="R65" s="257"/>
      <c r="S65" s="257"/>
      <c r="T65" s="257"/>
      <c r="U65" s="260"/>
      <c r="V65" s="259"/>
      <c r="W65" s="259"/>
      <c r="X65" s="257"/>
      <c r="Y65" s="259"/>
      <c r="Z65" s="258"/>
      <c r="AA65" s="258"/>
      <c r="AB65" s="259"/>
      <c r="AC65" s="259"/>
      <c r="AD65" s="259"/>
    </row>
    <row r="66">
      <c r="A66" s="258"/>
      <c r="B66" s="258"/>
      <c r="C66" s="258"/>
      <c r="D66" s="257"/>
      <c r="E66" s="257"/>
      <c r="F66" s="257"/>
      <c r="G66" s="257"/>
      <c r="H66" s="259"/>
      <c r="I66" s="258"/>
      <c r="J66" s="258"/>
      <c r="K66" s="257"/>
      <c r="L66" s="257"/>
      <c r="M66" s="257"/>
      <c r="N66" s="257"/>
      <c r="O66" s="257"/>
      <c r="P66" s="257"/>
      <c r="Q66" s="257"/>
      <c r="R66" s="257"/>
      <c r="S66" s="257"/>
      <c r="T66" s="257"/>
      <c r="U66" s="260"/>
      <c r="V66" s="259"/>
      <c r="W66" s="259"/>
      <c r="X66" s="257"/>
      <c r="Y66" s="259"/>
      <c r="Z66" s="258"/>
      <c r="AA66" s="258"/>
      <c r="AB66" s="259"/>
      <c r="AC66" s="259"/>
      <c r="AD66" s="259"/>
    </row>
    <row r="67">
      <c r="A67" s="258"/>
      <c r="B67" s="258"/>
      <c r="C67" s="258"/>
      <c r="D67" s="257"/>
      <c r="E67" s="257"/>
      <c r="F67" s="257"/>
      <c r="G67" s="257"/>
      <c r="H67" s="259"/>
      <c r="I67" s="258"/>
      <c r="J67" s="258"/>
      <c r="K67" s="257"/>
      <c r="L67" s="257"/>
      <c r="M67" s="257"/>
      <c r="N67" s="257"/>
      <c r="O67" s="257"/>
      <c r="P67" s="257"/>
      <c r="Q67" s="257"/>
      <c r="R67" s="257"/>
      <c r="S67" s="257"/>
      <c r="T67" s="257"/>
      <c r="U67" s="260"/>
      <c r="V67" s="259"/>
      <c r="W67" s="259"/>
      <c r="X67" s="257"/>
      <c r="Y67" s="259"/>
      <c r="Z67" s="258"/>
      <c r="AA67" s="258"/>
      <c r="AB67" s="259"/>
      <c r="AC67" s="259"/>
      <c r="AD67" s="259"/>
    </row>
    <row r="68">
      <c r="A68" s="258"/>
      <c r="B68" s="258"/>
      <c r="C68" s="258"/>
      <c r="D68" s="257"/>
      <c r="E68" s="257"/>
      <c r="F68" s="257"/>
      <c r="G68" s="257"/>
      <c r="H68" s="259"/>
      <c r="I68" s="258"/>
      <c r="J68" s="258"/>
      <c r="K68" s="257"/>
      <c r="L68" s="257"/>
      <c r="M68" s="257"/>
      <c r="N68" s="257"/>
      <c r="O68" s="257"/>
      <c r="P68" s="257"/>
      <c r="Q68" s="257"/>
      <c r="R68" s="257"/>
      <c r="S68" s="257"/>
      <c r="T68" s="257"/>
      <c r="U68" s="260"/>
      <c r="V68" s="259"/>
      <c r="W68" s="259"/>
      <c r="X68" s="257"/>
      <c r="Y68" s="259"/>
      <c r="Z68" s="258"/>
      <c r="AA68" s="258"/>
      <c r="AB68" s="259"/>
      <c r="AC68" s="259"/>
      <c r="AD68" s="259"/>
    </row>
    <row r="69">
      <c r="A69" s="258"/>
      <c r="B69" s="258"/>
      <c r="C69" s="258"/>
      <c r="D69" s="257"/>
      <c r="E69" s="257"/>
      <c r="F69" s="257"/>
      <c r="G69" s="257"/>
      <c r="H69" s="259"/>
      <c r="I69" s="258"/>
      <c r="J69" s="258"/>
      <c r="K69" s="257"/>
      <c r="L69" s="257"/>
      <c r="M69" s="257"/>
      <c r="N69" s="257"/>
      <c r="O69" s="257"/>
      <c r="P69" s="257"/>
      <c r="Q69" s="257"/>
      <c r="R69" s="257"/>
      <c r="S69" s="257"/>
      <c r="T69" s="257"/>
      <c r="U69" s="260"/>
      <c r="V69" s="259"/>
      <c r="W69" s="259"/>
      <c r="X69" s="257"/>
      <c r="Y69" s="259"/>
      <c r="Z69" s="258"/>
      <c r="AA69" s="258"/>
      <c r="AB69" s="259"/>
      <c r="AC69" s="259"/>
      <c r="AD69" s="259"/>
    </row>
    <row r="70">
      <c r="A70" s="258"/>
      <c r="B70" s="258"/>
      <c r="C70" s="258"/>
      <c r="D70" s="257"/>
      <c r="E70" s="257"/>
      <c r="F70" s="257"/>
      <c r="G70" s="257"/>
      <c r="H70" s="259"/>
      <c r="I70" s="258"/>
      <c r="J70" s="258"/>
      <c r="K70" s="257"/>
      <c r="L70" s="257"/>
      <c r="M70" s="257"/>
      <c r="N70" s="257"/>
      <c r="O70" s="257"/>
      <c r="P70" s="257"/>
      <c r="Q70" s="257"/>
      <c r="R70" s="257"/>
      <c r="S70" s="257"/>
      <c r="T70" s="257"/>
      <c r="U70" s="260"/>
      <c r="V70" s="259"/>
      <c r="W70" s="259"/>
      <c r="X70" s="257"/>
      <c r="Y70" s="259"/>
      <c r="Z70" s="258"/>
      <c r="AA70" s="258"/>
      <c r="AB70" s="259"/>
      <c r="AC70" s="259"/>
      <c r="AD70" s="259"/>
    </row>
    <row r="71">
      <c r="A71" s="258"/>
      <c r="B71" s="258"/>
      <c r="C71" s="258"/>
      <c r="D71" s="257"/>
      <c r="E71" s="257"/>
      <c r="F71" s="257"/>
      <c r="G71" s="257"/>
      <c r="H71" s="259"/>
      <c r="I71" s="258"/>
      <c r="J71" s="258"/>
      <c r="K71" s="257"/>
      <c r="L71" s="257"/>
      <c r="M71" s="257"/>
      <c r="N71" s="257"/>
      <c r="O71" s="257"/>
      <c r="P71" s="257"/>
      <c r="Q71" s="257"/>
      <c r="R71" s="257"/>
      <c r="S71" s="257"/>
      <c r="T71" s="257"/>
      <c r="U71" s="260"/>
      <c r="V71" s="259"/>
      <c r="W71" s="259"/>
      <c r="X71" s="257"/>
      <c r="Y71" s="259"/>
      <c r="Z71" s="258"/>
      <c r="AA71" s="258"/>
      <c r="AB71" s="259"/>
      <c r="AC71" s="259"/>
      <c r="AD71" s="259"/>
    </row>
    <row r="72">
      <c r="A72" s="258"/>
      <c r="B72" s="258"/>
      <c r="C72" s="258"/>
      <c r="D72" s="257"/>
      <c r="E72" s="257"/>
      <c r="F72" s="257"/>
      <c r="G72" s="257"/>
      <c r="H72" s="259"/>
      <c r="I72" s="258"/>
      <c r="J72" s="258"/>
      <c r="K72" s="257"/>
      <c r="L72" s="257"/>
      <c r="M72" s="257"/>
      <c r="N72" s="257"/>
      <c r="O72" s="257"/>
      <c r="P72" s="257"/>
      <c r="Q72" s="257"/>
      <c r="R72" s="257"/>
      <c r="S72" s="257"/>
      <c r="T72" s="257"/>
      <c r="U72" s="260"/>
      <c r="V72" s="259"/>
      <c r="W72" s="259"/>
      <c r="X72" s="257"/>
      <c r="Y72" s="259"/>
      <c r="Z72" s="258"/>
      <c r="AA72" s="258"/>
      <c r="AB72" s="259"/>
      <c r="AC72" s="259"/>
      <c r="AD72" s="259"/>
    </row>
    <row r="73">
      <c r="A73" s="258"/>
      <c r="B73" s="258"/>
      <c r="C73" s="258"/>
      <c r="D73" s="258"/>
      <c r="E73" s="257"/>
      <c r="F73" s="257"/>
      <c r="G73" s="257"/>
      <c r="H73" s="259"/>
      <c r="I73" s="258"/>
      <c r="J73" s="258"/>
      <c r="K73" s="257"/>
      <c r="L73" s="257"/>
      <c r="M73" s="257"/>
      <c r="N73" s="257"/>
      <c r="O73" s="257"/>
      <c r="P73" s="257"/>
      <c r="Q73" s="257"/>
      <c r="R73" s="257"/>
      <c r="S73" s="257"/>
      <c r="T73" s="257"/>
      <c r="U73" s="260"/>
      <c r="V73" s="259"/>
      <c r="W73" s="259"/>
      <c r="X73" s="257"/>
      <c r="Y73" s="259"/>
      <c r="Z73" s="258"/>
      <c r="AA73" s="258"/>
      <c r="AB73" s="259"/>
      <c r="AC73" s="259"/>
      <c r="AD73" s="259"/>
    </row>
    <row r="74">
      <c r="A74" s="258"/>
      <c r="B74" s="258"/>
      <c r="C74" s="258"/>
      <c r="D74" s="257"/>
      <c r="E74" s="257"/>
      <c r="F74" s="257"/>
      <c r="G74" s="257"/>
      <c r="H74" s="259"/>
      <c r="I74" s="258"/>
      <c r="J74" s="258"/>
      <c r="K74" s="257"/>
      <c r="L74" s="257"/>
      <c r="M74" s="257"/>
      <c r="N74" s="257"/>
      <c r="O74" s="257"/>
      <c r="P74" s="257"/>
      <c r="Q74" s="257"/>
      <c r="R74" s="257"/>
      <c r="S74" s="257"/>
      <c r="T74" s="257"/>
      <c r="U74" s="260"/>
      <c r="V74" s="259"/>
      <c r="W74" s="259"/>
      <c r="X74" s="257"/>
      <c r="Y74" s="259"/>
      <c r="Z74" s="258"/>
      <c r="AA74" s="258"/>
      <c r="AB74" s="259"/>
      <c r="AC74" s="259"/>
      <c r="AD74" s="259"/>
    </row>
    <row r="75">
      <c r="A75" s="258"/>
      <c r="B75" s="258"/>
      <c r="C75" s="258"/>
      <c r="D75" s="257"/>
      <c r="E75" s="257"/>
      <c r="F75" s="257"/>
      <c r="G75" s="257"/>
      <c r="H75" s="259"/>
      <c r="I75" s="258"/>
      <c r="J75" s="258"/>
      <c r="K75" s="257"/>
      <c r="L75" s="257"/>
      <c r="M75" s="257"/>
      <c r="N75" s="257"/>
      <c r="O75" s="257"/>
      <c r="P75" s="257"/>
      <c r="Q75" s="257"/>
      <c r="R75" s="257"/>
      <c r="S75" s="257"/>
      <c r="T75" s="257"/>
      <c r="U75" s="260"/>
      <c r="V75" s="259"/>
      <c r="W75" s="259"/>
      <c r="X75" s="257"/>
      <c r="Y75" s="259"/>
      <c r="Z75" s="258"/>
      <c r="AA75" s="258"/>
      <c r="AB75" s="259"/>
      <c r="AC75" s="259"/>
      <c r="AD75" s="259"/>
    </row>
    <row r="76">
      <c r="A76" s="258"/>
      <c r="B76" s="257"/>
      <c r="C76" s="257"/>
      <c r="D76" s="257"/>
      <c r="E76" s="257"/>
      <c r="F76" s="257"/>
      <c r="G76" s="257"/>
      <c r="H76" s="259"/>
      <c r="I76" s="258"/>
      <c r="J76" s="258"/>
      <c r="K76" s="257"/>
      <c r="L76" s="257"/>
      <c r="M76" s="257"/>
      <c r="N76" s="257"/>
      <c r="O76" s="257"/>
      <c r="P76" s="257"/>
      <c r="Q76" s="257"/>
      <c r="R76" s="257"/>
      <c r="S76" s="257"/>
      <c r="T76" s="257"/>
      <c r="U76" s="261"/>
      <c r="V76" s="259"/>
      <c r="W76" s="259"/>
      <c r="X76" s="257"/>
      <c r="Y76" s="259"/>
      <c r="Z76" s="258"/>
      <c r="AA76" s="258"/>
      <c r="AB76" s="259"/>
      <c r="AC76" s="259"/>
      <c r="AD76" s="259"/>
    </row>
    <row r="77">
      <c r="A77" s="258"/>
      <c r="B77" s="257"/>
      <c r="C77" s="257"/>
      <c r="D77" s="257"/>
      <c r="E77" s="257"/>
      <c r="F77" s="257"/>
      <c r="G77" s="257"/>
      <c r="H77" s="259"/>
      <c r="I77" s="258"/>
      <c r="J77" s="258"/>
      <c r="K77" s="257"/>
      <c r="L77" s="257"/>
      <c r="M77" s="257"/>
      <c r="N77" s="257"/>
      <c r="O77" s="257"/>
      <c r="P77" s="257"/>
      <c r="Q77" s="257"/>
      <c r="R77" s="257"/>
      <c r="S77" s="257"/>
      <c r="T77" s="257"/>
      <c r="U77" s="261"/>
      <c r="V77" s="259"/>
      <c r="W77" s="259"/>
      <c r="X77" s="257"/>
      <c r="Y77" s="259"/>
      <c r="Z77" s="258"/>
      <c r="AA77" s="258"/>
      <c r="AB77" s="259"/>
      <c r="AC77" s="259"/>
      <c r="AD77" s="259"/>
    </row>
    <row r="78">
      <c r="A78" s="258"/>
      <c r="B78" s="257"/>
      <c r="C78" s="257"/>
      <c r="D78" s="257"/>
      <c r="E78" s="257"/>
      <c r="F78" s="257"/>
      <c r="G78" s="257"/>
      <c r="H78" s="259"/>
      <c r="I78" s="258"/>
      <c r="J78" s="258"/>
      <c r="K78" s="257"/>
      <c r="L78" s="257"/>
      <c r="M78" s="257"/>
      <c r="N78" s="257"/>
      <c r="O78" s="257"/>
      <c r="P78" s="257"/>
      <c r="Q78" s="257"/>
      <c r="R78" s="257"/>
      <c r="S78" s="257"/>
      <c r="T78" s="257"/>
      <c r="U78" s="261"/>
      <c r="V78" s="259"/>
      <c r="W78" s="259"/>
      <c r="X78" s="257"/>
      <c r="Y78" s="259"/>
      <c r="Z78" s="258"/>
      <c r="AA78" s="258"/>
      <c r="AB78" s="259"/>
      <c r="AC78" s="259"/>
      <c r="AD78" s="259"/>
    </row>
    <row r="79">
      <c r="A79" s="258"/>
      <c r="B79" s="257"/>
      <c r="C79" s="257"/>
      <c r="D79" s="257"/>
      <c r="E79" s="257"/>
      <c r="F79" s="257"/>
      <c r="G79" s="257"/>
      <c r="H79" s="259"/>
      <c r="I79" s="258"/>
      <c r="J79" s="258"/>
      <c r="K79" s="257"/>
      <c r="L79" s="257"/>
      <c r="M79" s="257"/>
      <c r="N79" s="257"/>
      <c r="O79" s="257"/>
      <c r="P79" s="257"/>
      <c r="Q79" s="257"/>
      <c r="R79" s="257"/>
      <c r="S79" s="257"/>
      <c r="T79" s="257"/>
      <c r="U79" s="261"/>
      <c r="V79" s="259"/>
      <c r="W79" s="259"/>
      <c r="X79" s="257"/>
      <c r="Y79" s="259"/>
      <c r="Z79" s="258"/>
      <c r="AA79" s="258"/>
      <c r="AB79" s="259"/>
      <c r="AC79" s="259"/>
      <c r="AD79" s="259"/>
    </row>
    <row r="80">
      <c r="A80" s="258"/>
      <c r="B80" s="257"/>
      <c r="C80" s="257"/>
      <c r="D80" s="257"/>
      <c r="E80" s="257"/>
      <c r="F80" s="257"/>
      <c r="G80" s="257"/>
      <c r="H80" s="259"/>
      <c r="I80" s="258"/>
      <c r="J80" s="258"/>
      <c r="K80" s="257"/>
      <c r="L80" s="257"/>
      <c r="M80" s="257"/>
      <c r="N80" s="257"/>
      <c r="O80" s="257"/>
      <c r="P80" s="257"/>
      <c r="Q80" s="257"/>
      <c r="R80" s="257"/>
      <c r="S80" s="257"/>
      <c r="T80" s="257"/>
      <c r="U80" s="261"/>
      <c r="V80" s="259"/>
      <c r="W80" s="259"/>
      <c r="X80" s="257"/>
      <c r="Y80" s="259"/>
      <c r="Z80" s="258"/>
      <c r="AA80" s="258"/>
      <c r="AB80" s="259"/>
      <c r="AC80" s="259"/>
      <c r="AD80" s="259"/>
    </row>
    <row r="81">
      <c r="A81" s="258"/>
      <c r="B81" s="257"/>
      <c r="C81" s="257"/>
      <c r="D81" s="257"/>
      <c r="E81" s="257"/>
      <c r="F81" s="257"/>
      <c r="G81" s="257"/>
      <c r="H81" s="259"/>
      <c r="I81" s="258"/>
      <c r="J81" s="258"/>
      <c r="K81" s="257"/>
      <c r="L81" s="257"/>
      <c r="M81" s="257"/>
      <c r="N81" s="257"/>
      <c r="O81" s="257"/>
      <c r="P81" s="257"/>
      <c r="Q81" s="257"/>
      <c r="R81" s="257"/>
      <c r="S81" s="257"/>
      <c r="T81" s="257"/>
      <c r="U81" s="261"/>
      <c r="V81" s="259"/>
      <c r="W81" s="259"/>
      <c r="X81" s="257"/>
      <c r="Y81" s="259"/>
      <c r="Z81" s="258"/>
      <c r="AA81" s="258"/>
      <c r="AB81" s="259"/>
      <c r="AC81" s="259"/>
      <c r="AD81" s="259"/>
    </row>
    <row r="82">
      <c r="A82" s="258"/>
      <c r="B82" s="257"/>
      <c r="C82" s="257"/>
      <c r="D82" s="257"/>
      <c r="E82" s="257"/>
      <c r="F82" s="257"/>
      <c r="G82" s="257"/>
      <c r="H82" s="259"/>
      <c r="I82" s="258"/>
      <c r="J82" s="258"/>
      <c r="K82" s="257"/>
      <c r="L82" s="257"/>
      <c r="M82" s="257"/>
      <c r="N82" s="257"/>
      <c r="O82" s="257"/>
      <c r="P82" s="257"/>
      <c r="Q82" s="257"/>
      <c r="R82" s="257"/>
      <c r="S82" s="257"/>
      <c r="T82" s="257"/>
      <c r="U82" s="261"/>
      <c r="V82" s="259"/>
      <c r="W82" s="259"/>
      <c r="X82" s="257"/>
      <c r="Y82" s="259"/>
      <c r="Z82" s="258"/>
      <c r="AA82" s="258"/>
      <c r="AB82" s="259"/>
      <c r="AC82" s="259"/>
      <c r="AD82" s="259"/>
    </row>
    <row r="83">
      <c r="A83" s="258"/>
      <c r="B83" s="257"/>
      <c r="C83" s="257"/>
      <c r="D83" s="257"/>
      <c r="E83" s="257"/>
      <c r="F83" s="257"/>
      <c r="G83" s="257"/>
      <c r="H83" s="259"/>
      <c r="I83" s="258"/>
      <c r="J83" s="258"/>
      <c r="K83" s="257"/>
      <c r="L83" s="257"/>
      <c r="M83" s="257"/>
      <c r="N83" s="257"/>
      <c r="O83" s="257"/>
      <c r="P83" s="257"/>
      <c r="Q83" s="257"/>
      <c r="R83" s="257"/>
      <c r="S83" s="257"/>
      <c r="T83" s="257"/>
      <c r="U83" s="261"/>
      <c r="V83" s="259"/>
      <c r="W83" s="259"/>
      <c r="X83" s="257"/>
      <c r="Y83" s="259"/>
      <c r="Z83" s="258"/>
      <c r="AA83" s="258"/>
      <c r="AB83" s="259"/>
      <c r="AC83" s="259"/>
      <c r="AD83" s="259"/>
    </row>
    <row r="84">
      <c r="A84" s="258"/>
      <c r="B84" s="257"/>
      <c r="C84" s="257"/>
      <c r="D84" s="257"/>
      <c r="E84" s="257"/>
      <c r="F84" s="257"/>
      <c r="G84" s="257"/>
      <c r="H84" s="259"/>
      <c r="I84" s="258"/>
      <c r="J84" s="258"/>
      <c r="K84" s="257"/>
      <c r="L84" s="257"/>
      <c r="M84" s="257"/>
      <c r="N84" s="257"/>
      <c r="O84" s="257"/>
      <c r="P84" s="257"/>
      <c r="Q84" s="257"/>
      <c r="R84" s="257"/>
      <c r="S84" s="257"/>
      <c r="T84" s="257"/>
      <c r="U84" s="261"/>
      <c r="V84" s="259"/>
      <c r="W84" s="259"/>
      <c r="X84" s="257"/>
      <c r="Y84" s="259"/>
      <c r="Z84" s="258"/>
      <c r="AA84" s="258"/>
      <c r="AB84" s="259"/>
      <c r="AC84" s="259"/>
      <c r="AD84" s="259"/>
    </row>
    <row r="85">
      <c r="A85" s="258"/>
      <c r="B85" s="257"/>
      <c r="C85" s="257"/>
      <c r="D85" s="257"/>
      <c r="E85" s="257"/>
      <c r="F85" s="257"/>
      <c r="G85" s="257"/>
      <c r="H85" s="259"/>
      <c r="I85" s="258"/>
      <c r="J85" s="258"/>
      <c r="K85" s="257"/>
      <c r="L85" s="257"/>
      <c r="M85" s="257"/>
      <c r="N85" s="257"/>
      <c r="O85" s="257"/>
      <c r="P85" s="257"/>
      <c r="Q85" s="257"/>
      <c r="R85" s="257"/>
      <c r="S85" s="257"/>
      <c r="T85" s="257"/>
      <c r="U85" s="261"/>
      <c r="V85" s="259"/>
      <c r="W85" s="259"/>
      <c r="X85" s="257"/>
      <c r="Y85" s="259"/>
      <c r="Z85" s="258"/>
      <c r="AA85" s="258"/>
      <c r="AB85" s="259"/>
      <c r="AC85" s="259"/>
      <c r="AD85" s="259"/>
    </row>
    <row r="86">
      <c r="A86" s="258"/>
      <c r="B86" s="257"/>
      <c r="C86" s="257"/>
      <c r="D86" s="257"/>
      <c r="E86" s="257"/>
      <c r="F86" s="257"/>
      <c r="G86" s="257"/>
      <c r="H86" s="259"/>
      <c r="I86" s="258"/>
      <c r="J86" s="258"/>
      <c r="K86" s="257"/>
      <c r="L86" s="257"/>
      <c r="M86" s="257"/>
      <c r="N86" s="257"/>
      <c r="O86" s="257"/>
      <c r="P86" s="257"/>
      <c r="Q86" s="257"/>
      <c r="R86" s="257"/>
      <c r="S86" s="257"/>
      <c r="T86" s="257"/>
      <c r="U86" s="261"/>
      <c r="V86" s="259"/>
      <c r="W86" s="259"/>
      <c r="X86" s="257"/>
      <c r="Y86" s="259"/>
      <c r="Z86" s="258"/>
      <c r="AA86" s="258"/>
      <c r="AB86" s="259"/>
      <c r="AC86" s="259"/>
      <c r="AD86" s="259"/>
    </row>
    <row r="87">
      <c r="A87" s="258"/>
      <c r="B87" s="257"/>
      <c r="C87" s="257"/>
      <c r="D87" s="257"/>
      <c r="E87" s="257"/>
      <c r="F87" s="257"/>
      <c r="G87" s="257"/>
      <c r="H87" s="259"/>
      <c r="I87" s="258"/>
      <c r="J87" s="258"/>
      <c r="K87" s="257"/>
      <c r="L87" s="257"/>
      <c r="M87" s="257"/>
      <c r="N87" s="257"/>
      <c r="O87" s="257"/>
      <c r="P87" s="257"/>
      <c r="Q87" s="257"/>
      <c r="R87" s="257"/>
      <c r="S87" s="257"/>
      <c r="T87" s="257"/>
      <c r="U87" s="261"/>
      <c r="V87" s="259"/>
      <c r="W87" s="259"/>
      <c r="X87" s="257"/>
      <c r="Y87" s="259"/>
      <c r="Z87" s="258"/>
      <c r="AA87" s="258"/>
      <c r="AB87" s="259"/>
      <c r="AC87" s="259"/>
      <c r="AD87" s="259"/>
    </row>
    <row r="88">
      <c r="A88" s="258"/>
      <c r="B88" s="257"/>
      <c r="C88" s="257"/>
      <c r="D88" s="257"/>
      <c r="E88" s="257"/>
      <c r="F88" s="257"/>
      <c r="G88" s="257"/>
      <c r="H88" s="259"/>
      <c r="I88" s="258"/>
      <c r="J88" s="258"/>
      <c r="K88" s="257"/>
      <c r="L88" s="257"/>
      <c r="M88" s="257"/>
      <c r="N88" s="257"/>
      <c r="O88" s="257"/>
      <c r="P88" s="257"/>
      <c r="Q88" s="257"/>
      <c r="R88" s="257"/>
      <c r="S88" s="257"/>
      <c r="T88" s="257"/>
      <c r="U88" s="261"/>
      <c r="V88" s="259"/>
      <c r="W88" s="259"/>
      <c r="X88" s="257"/>
      <c r="Y88" s="259"/>
      <c r="Z88" s="258"/>
      <c r="AA88" s="258"/>
      <c r="AB88" s="259"/>
      <c r="AC88" s="259"/>
      <c r="AD88" s="259"/>
    </row>
    <row r="89">
      <c r="A89" s="258"/>
      <c r="B89" s="257"/>
      <c r="C89" s="257"/>
      <c r="D89" s="257"/>
      <c r="E89" s="257"/>
      <c r="F89" s="257"/>
      <c r="G89" s="257"/>
      <c r="H89" s="259"/>
      <c r="I89" s="258"/>
      <c r="J89" s="258"/>
      <c r="K89" s="257"/>
      <c r="L89" s="257"/>
      <c r="M89" s="257"/>
      <c r="N89" s="257"/>
      <c r="O89" s="257"/>
      <c r="P89" s="257"/>
      <c r="Q89" s="257"/>
      <c r="R89" s="257"/>
      <c r="S89" s="257"/>
      <c r="T89" s="257"/>
      <c r="U89" s="261"/>
      <c r="V89" s="259"/>
      <c r="W89" s="259"/>
      <c r="X89" s="257"/>
      <c r="Y89" s="259"/>
      <c r="Z89" s="258"/>
      <c r="AA89" s="258"/>
      <c r="AB89" s="259"/>
      <c r="AC89" s="259"/>
      <c r="AD89" s="259"/>
    </row>
    <row r="90">
      <c r="A90" s="258"/>
      <c r="B90" s="257"/>
      <c r="C90" s="257"/>
      <c r="D90" s="257"/>
      <c r="E90" s="257"/>
      <c r="F90" s="257"/>
      <c r="G90" s="257"/>
      <c r="H90" s="259"/>
      <c r="I90" s="258"/>
      <c r="J90" s="258"/>
      <c r="K90" s="257"/>
      <c r="L90" s="257"/>
      <c r="M90" s="257"/>
      <c r="N90" s="257"/>
      <c r="O90" s="257"/>
      <c r="P90" s="257"/>
      <c r="Q90" s="257"/>
      <c r="R90" s="257"/>
      <c r="S90" s="257"/>
      <c r="T90" s="257"/>
      <c r="U90" s="261"/>
      <c r="V90" s="259"/>
      <c r="W90" s="259"/>
      <c r="X90" s="257"/>
      <c r="Y90" s="259"/>
      <c r="Z90" s="258"/>
      <c r="AA90" s="258"/>
      <c r="AB90" s="259"/>
      <c r="AC90" s="259"/>
      <c r="AD90" s="259"/>
    </row>
    <row r="91">
      <c r="A91" s="258"/>
      <c r="B91" s="257"/>
      <c r="C91" s="257"/>
      <c r="D91" s="257"/>
      <c r="E91" s="257"/>
      <c r="F91" s="257"/>
      <c r="G91" s="257"/>
      <c r="H91" s="259"/>
      <c r="I91" s="258"/>
      <c r="J91" s="258"/>
      <c r="K91" s="257"/>
      <c r="L91" s="257"/>
      <c r="M91" s="257"/>
      <c r="N91" s="257"/>
      <c r="O91" s="257"/>
      <c r="P91" s="257"/>
      <c r="Q91" s="257"/>
      <c r="R91" s="257"/>
      <c r="S91" s="257"/>
      <c r="T91" s="257"/>
      <c r="U91" s="261"/>
      <c r="V91" s="259"/>
      <c r="W91" s="259"/>
      <c r="X91" s="257"/>
      <c r="Y91" s="259"/>
      <c r="Z91" s="258"/>
      <c r="AA91" s="258"/>
      <c r="AB91" s="259"/>
      <c r="AC91" s="259"/>
      <c r="AD91" s="259"/>
    </row>
    <row r="92">
      <c r="A92" s="258"/>
      <c r="B92" s="257"/>
      <c r="C92" s="257"/>
      <c r="D92" s="257"/>
      <c r="E92" s="257"/>
      <c r="F92" s="257"/>
      <c r="G92" s="257"/>
      <c r="H92" s="259"/>
      <c r="I92" s="258"/>
      <c r="J92" s="258"/>
      <c r="K92" s="257"/>
      <c r="L92" s="257"/>
      <c r="M92" s="257"/>
      <c r="N92" s="257"/>
      <c r="O92" s="257"/>
      <c r="P92" s="257"/>
      <c r="Q92" s="257"/>
      <c r="R92" s="257"/>
      <c r="S92" s="257"/>
      <c r="T92" s="257"/>
      <c r="U92" s="261"/>
      <c r="V92" s="259"/>
      <c r="W92" s="259"/>
      <c r="X92" s="257"/>
      <c r="Y92" s="259"/>
      <c r="Z92" s="258"/>
      <c r="AA92" s="258"/>
      <c r="AB92" s="259"/>
      <c r="AC92" s="259"/>
      <c r="AD92" s="259"/>
    </row>
    <row r="93">
      <c r="A93" s="258"/>
      <c r="B93" s="257"/>
      <c r="C93" s="257"/>
      <c r="D93" s="257"/>
      <c r="E93" s="257"/>
      <c r="F93" s="257"/>
      <c r="G93" s="257"/>
      <c r="H93" s="259"/>
      <c r="I93" s="258"/>
      <c r="J93" s="258"/>
      <c r="K93" s="257"/>
      <c r="L93" s="257"/>
      <c r="M93" s="257"/>
      <c r="N93" s="257"/>
      <c r="O93" s="257"/>
      <c r="P93" s="257"/>
      <c r="Q93" s="257"/>
      <c r="R93" s="257"/>
      <c r="S93" s="257"/>
      <c r="T93" s="257"/>
      <c r="U93" s="261"/>
      <c r="V93" s="259"/>
      <c r="W93" s="259"/>
      <c r="X93" s="257"/>
      <c r="Y93" s="259"/>
      <c r="Z93" s="258"/>
      <c r="AA93" s="258"/>
      <c r="AB93" s="259"/>
      <c r="AC93" s="259"/>
      <c r="AD93" s="259"/>
    </row>
    <row r="94">
      <c r="A94" s="258"/>
      <c r="B94" s="257"/>
      <c r="C94" s="257"/>
      <c r="D94" s="257"/>
      <c r="E94" s="257"/>
      <c r="F94" s="257"/>
      <c r="G94" s="257"/>
      <c r="H94" s="259"/>
      <c r="I94" s="258"/>
      <c r="J94" s="258"/>
      <c r="K94" s="257"/>
      <c r="L94" s="257"/>
      <c r="M94" s="257"/>
      <c r="N94" s="257"/>
      <c r="O94" s="257"/>
      <c r="P94" s="257"/>
      <c r="Q94" s="257"/>
      <c r="R94" s="257"/>
      <c r="S94" s="257"/>
      <c r="T94" s="257"/>
      <c r="U94" s="261"/>
      <c r="V94" s="259"/>
      <c r="W94" s="259"/>
      <c r="X94" s="257"/>
      <c r="Y94" s="259"/>
      <c r="Z94" s="258"/>
      <c r="AA94" s="258"/>
      <c r="AB94" s="259"/>
      <c r="AC94" s="259"/>
      <c r="AD94" s="259"/>
    </row>
    <row r="95">
      <c r="A95" s="258"/>
      <c r="B95" s="257"/>
      <c r="C95" s="257"/>
      <c r="D95" s="257"/>
      <c r="E95" s="257"/>
      <c r="F95" s="257"/>
      <c r="G95" s="257"/>
      <c r="H95" s="259"/>
      <c r="I95" s="258"/>
      <c r="J95" s="258"/>
      <c r="K95" s="257"/>
      <c r="L95" s="257"/>
      <c r="M95" s="257"/>
      <c r="N95" s="257"/>
      <c r="O95" s="257"/>
      <c r="P95" s="257"/>
      <c r="Q95" s="257"/>
      <c r="R95" s="257"/>
      <c r="S95" s="257"/>
      <c r="T95" s="257"/>
      <c r="U95" s="261"/>
      <c r="V95" s="259"/>
      <c r="W95" s="259"/>
      <c r="X95" s="257"/>
      <c r="Y95" s="259"/>
      <c r="Z95" s="258"/>
      <c r="AA95" s="258"/>
      <c r="AB95" s="259"/>
      <c r="AC95" s="259"/>
      <c r="AD95" s="259"/>
    </row>
    <row r="96">
      <c r="A96" s="258"/>
      <c r="B96" s="257"/>
      <c r="C96" s="257"/>
      <c r="D96" s="257"/>
      <c r="E96" s="257"/>
      <c r="F96" s="257"/>
      <c r="G96" s="257"/>
      <c r="H96" s="259"/>
      <c r="I96" s="258"/>
      <c r="J96" s="258"/>
      <c r="K96" s="257"/>
      <c r="L96" s="257"/>
      <c r="M96" s="257"/>
      <c r="N96" s="257"/>
      <c r="O96" s="257"/>
      <c r="P96" s="257"/>
      <c r="Q96" s="257"/>
      <c r="R96" s="257"/>
      <c r="S96" s="257"/>
      <c r="T96" s="257"/>
      <c r="U96" s="261"/>
      <c r="V96" s="259"/>
      <c r="W96" s="259"/>
      <c r="X96" s="257"/>
      <c r="Y96" s="259"/>
      <c r="Z96" s="258"/>
      <c r="AA96" s="258"/>
      <c r="AB96" s="259"/>
      <c r="AC96" s="259"/>
      <c r="AD96" s="259"/>
    </row>
    <row r="97">
      <c r="A97" s="258"/>
      <c r="B97" s="257"/>
      <c r="C97" s="257"/>
      <c r="D97" s="257"/>
      <c r="E97" s="257"/>
      <c r="F97" s="257"/>
      <c r="G97" s="257"/>
      <c r="H97" s="259"/>
      <c r="I97" s="258"/>
      <c r="J97" s="258"/>
      <c r="K97" s="257"/>
      <c r="L97" s="257"/>
      <c r="M97" s="257"/>
      <c r="N97" s="257"/>
      <c r="O97" s="257"/>
      <c r="P97" s="257"/>
      <c r="Q97" s="257"/>
      <c r="R97" s="257"/>
      <c r="S97" s="257"/>
      <c r="T97" s="257"/>
      <c r="U97" s="261"/>
      <c r="V97" s="259"/>
      <c r="W97" s="259"/>
      <c r="X97" s="257"/>
      <c r="Y97" s="259"/>
      <c r="Z97" s="258"/>
      <c r="AA97" s="258"/>
      <c r="AB97" s="259"/>
      <c r="AC97" s="259"/>
      <c r="AD97" s="259"/>
    </row>
    <row r="98">
      <c r="A98" s="258"/>
      <c r="B98" s="257"/>
      <c r="C98" s="257"/>
      <c r="D98" s="257"/>
      <c r="E98" s="257"/>
      <c r="F98" s="257"/>
      <c r="G98" s="257"/>
      <c r="H98" s="259"/>
      <c r="I98" s="258"/>
      <c r="J98" s="258"/>
      <c r="K98" s="257"/>
      <c r="L98" s="257"/>
      <c r="M98" s="257"/>
      <c r="N98" s="257"/>
      <c r="O98" s="257"/>
      <c r="P98" s="257"/>
      <c r="Q98" s="257"/>
      <c r="R98" s="257"/>
      <c r="S98" s="257"/>
      <c r="T98" s="257"/>
      <c r="U98" s="261"/>
      <c r="V98" s="259"/>
      <c r="W98" s="259"/>
      <c r="X98" s="257"/>
      <c r="Y98" s="259"/>
      <c r="Z98" s="258"/>
      <c r="AA98" s="258"/>
      <c r="AB98" s="259"/>
      <c r="AC98" s="259"/>
      <c r="AD98" s="259"/>
    </row>
    <row r="99">
      <c r="A99" s="258"/>
      <c r="B99" s="257"/>
      <c r="C99" s="257"/>
      <c r="D99" s="257"/>
      <c r="E99" s="257"/>
      <c r="F99" s="257"/>
      <c r="G99" s="257"/>
      <c r="H99" s="259"/>
      <c r="I99" s="258"/>
      <c r="J99" s="258"/>
      <c r="K99" s="257"/>
      <c r="L99" s="257"/>
      <c r="M99" s="257"/>
      <c r="N99" s="257"/>
      <c r="O99" s="257"/>
      <c r="P99" s="257"/>
      <c r="Q99" s="257"/>
      <c r="R99" s="257"/>
      <c r="S99" s="257"/>
      <c r="T99" s="257"/>
      <c r="U99" s="261"/>
      <c r="V99" s="259"/>
      <c r="W99" s="259"/>
      <c r="X99" s="257"/>
      <c r="Y99" s="259"/>
      <c r="Z99" s="258"/>
      <c r="AA99" s="258"/>
      <c r="AB99" s="259"/>
      <c r="AC99" s="259"/>
      <c r="AD99" s="259"/>
    </row>
    <row r="100">
      <c r="A100" s="258"/>
      <c r="B100" s="257"/>
      <c r="C100" s="257"/>
      <c r="D100" s="257"/>
      <c r="E100" s="257"/>
      <c r="F100" s="257"/>
      <c r="G100" s="257"/>
      <c r="H100" s="259"/>
      <c r="I100" s="258"/>
      <c r="J100" s="258"/>
      <c r="K100" s="257"/>
      <c r="L100" s="257"/>
      <c r="M100" s="257"/>
      <c r="N100" s="257"/>
      <c r="O100" s="257"/>
      <c r="P100" s="257"/>
      <c r="Q100" s="257"/>
      <c r="R100" s="257"/>
      <c r="S100" s="257"/>
      <c r="T100" s="257"/>
      <c r="U100" s="261"/>
      <c r="V100" s="259"/>
      <c r="W100" s="259"/>
      <c r="X100" s="257"/>
      <c r="Y100" s="259"/>
      <c r="Z100" s="258"/>
      <c r="AA100" s="258"/>
      <c r="AB100" s="259"/>
      <c r="AC100" s="259"/>
      <c r="AD100" s="259"/>
    </row>
    <row r="101">
      <c r="A101" s="258"/>
      <c r="B101" s="257"/>
      <c r="C101" s="257"/>
      <c r="D101" s="257"/>
      <c r="E101" s="257"/>
      <c r="F101" s="257"/>
      <c r="G101" s="257"/>
      <c r="H101" s="259"/>
      <c r="I101" s="258"/>
      <c r="J101" s="258"/>
      <c r="K101" s="257"/>
      <c r="L101" s="257"/>
      <c r="M101" s="257"/>
      <c r="N101" s="257"/>
      <c r="O101" s="257"/>
      <c r="P101" s="257"/>
      <c r="Q101" s="257"/>
      <c r="R101" s="257"/>
      <c r="S101" s="257"/>
      <c r="T101" s="257"/>
      <c r="U101" s="261"/>
      <c r="V101" s="259"/>
      <c r="W101" s="259"/>
      <c r="X101" s="257"/>
      <c r="Y101" s="259"/>
      <c r="Z101" s="258"/>
      <c r="AA101" s="258"/>
      <c r="AB101" s="259"/>
      <c r="AC101" s="259"/>
      <c r="AD101" s="259"/>
    </row>
    <row r="102">
      <c r="A102" s="258"/>
      <c r="B102" s="257"/>
      <c r="C102" s="257"/>
      <c r="D102" s="257"/>
      <c r="E102" s="257"/>
      <c r="F102" s="257"/>
      <c r="G102" s="257"/>
      <c r="H102" s="259"/>
      <c r="I102" s="258"/>
      <c r="J102" s="258"/>
      <c r="K102" s="257"/>
      <c r="L102" s="257"/>
      <c r="M102" s="257"/>
      <c r="N102" s="257"/>
      <c r="O102" s="257"/>
      <c r="P102" s="257"/>
      <c r="Q102" s="257"/>
      <c r="R102" s="257"/>
      <c r="S102" s="257"/>
      <c r="T102" s="257"/>
      <c r="U102" s="261"/>
      <c r="V102" s="259"/>
      <c r="W102" s="259"/>
      <c r="X102" s="257"/>
      <c r="Y102" s="259"/>
      <c r="Z102" s="258"/>
      <c r="AA102" s="258"/>
      <c r="AB102" s="259"/>
      <c r="AC102" s="259"/>
      <c r="AD102" s="259"/>
    </row>
    <row r="103">
      <c r="A103" s="258"/>
      <c r="B103" s="257"/>
      <c r="C103" s="257"/>
      <c r="D103" s="257"/>
      <c r="E103" s="257"/>
      <c r="F103" s="257"/>
      <c r="G103" s="257"/>
      <c r="H103" s="259"/>
      <c r="I103" s="258"/>
      <c r="J103" s="258"/>
      <c r="K103" s="257"/>
      <c r="L103" s="257"/>
      <c r="M103" s="257"/>
      <c r="N103" s="257"/>
      <c r="O103" s="257"/>
      <c r="P103" s="257"/>
      <c r="Q103" s="257"/>
      <c r="R103" s="257"/>
      <c r="S103" s="257"/>
      <c r="T103" s="257"/>
      <c r="U103" s="261"/>
      <c r="V103" s="259"/>
      <c r="W103" s="259"/>
      <c r="X103" s="257"/>
      <c r="Y103" s="259"/>
      <c r="Z103" s="258"/>
      <c r="AA103" s="258"/>
      <c r="AB103" s="259"/>
      <c r="AC103" s="259"/>
      <c r="AD103" s="259"/>
    </row>
    <row r="104">
      <c r="A104" s="258"/>
      <c r="B104" s="257"/>
      <c r="C104" s="257"/>
      <c r="D104" s="257"/>
      <c r="E104" s="257"/>
      <c r="F104" s="257"/>
      <c r="G104" s="257"/>
      <c r="H104" s="259"/>
      <c r="I104" s="258"/>
      <c r="J104" s="258"/>
      <c r="K104" s="257"/>
      <c r="L104" s="257"/>
      <c r="M104" s="257"/>
      <c r="N104" s="257"/>
      <c r="O104" s="257"/>
      <c r="P104" s="257"/>
      <c r="Q104" s="257"/>
      <c r="R104" s="257"/>
      <c r="S104" s="257"/>
      <c r="T104" s="257"/>
      <c r="U104" s="261"/>
      <c r="V104" s="259"/>
      <c r="W104" s="259"/>
      <c r="X104" s="257"/>
      <c r="Y104" s="259"/>
      <c r="Z104" s="258"/>
      <c r="AA104" s="258"/>
      <c r="AB104" s="259"/>
      <c r="AC104" s="259"/>
      <c r="AD104" s="259"/>
    </row>
    <row r="105">
      <c r="A105" s="258"/>
      <c r="B105" s="257"/>
      <c r="C105" s="257"/>
      <c r="D105" s="257"/>
      <c r="E105" s="257"/>
      <c r="F105" s="257"/>
      <c r="G105" s="257"/>
      <c r="H105" s="259"/>
      <c r="I105" s="258"/>
      <c r="J105" s="258"/>
      <c r="K105" s="257"/>
      <c r="L105" s="257"/>
      <c r="M105" s="257"/>
      <c r="N105" s="257"/>
      <c r="O105" s="257"/>
      <c r="P105" s="257"/>
      <c r="Q105" s="257"/>
      <c r="R105" s="257"/>
      <c r="S105" s="257"/>
      <c r="T105" s="257"/>
      <c r="U105" s="261"/>
      <c r="V105" s="259"/>
      <c r="W105" s="259"/>
      <c r="X105" s="257"/>
      <c r="Y105" s="259"/>
      <c r="Z105" s="258"/>
      <c r="AA105" s="258"/>
      <c r="AB105" s="259"/>
      <c r="AC105" s="259"/>
      <c r="AD105" s="259"/>
    </row>
    <row r="106">
      <c r="A106" s="258"/>
      <c r="B106" s="257"/>
      <c r="C106" s="257"/>
      <c r="D106" s="257"/>
      <c r="E106" s="257"/>
      <c r="F106" s="257"/>
      <c r="G106" s="257"/>
      <c r="H106" s="259"/>
      <c r="I106" s="258"/>
      <c r="J106" s="258"/>
      <c r="K106" s="257"/>
      <c r="L106" s="257"/>
      <c r="M106" s="257"/>
      <c r="N106" s="257"/>
      <c r="O106" s="257"/>
      <c r="P106" s="257"/>
      <c r="Q106" s="257"/>
      <c r="R106" s="257"/>
      <c r="S106" s="257"/>
      <c r="T106" s="257"/>
      <c r="U106" s="261"/>
      <c r="V106" s="259"/>
      <c r="W106" s="259"/>
      <c r="X106" s="257"/>
      <c r="Y106" s="259"/>
      <c r="Z106" s="258"/>
      <c r="AA106" s="258"/>
      <c r="AB106" s="259"/>
      <c r="AC106" s="259"/>
      <c r="AD106" s="259"/>
    </row>
    <row r="107">
      <c r="A107" s="258"/>
      <c r="B107" s="257"/>
      <c r="C107" s="257"/>
      <c r="D107" s="257"/>
      <c r="E107" s="257"/>
      <c r="F107" s="257"/>
      <c r="G107" s="257"/>
      <c r="H107" s="259"/>
      <c r="I107" s="258"/>
      <c r="J107" s="258"/>
      <c r="K107" s="257"/>
      <c r="L107" s="257"/>
      <c r="M107" s="257"/>
      <c r="N107" s="257"/>
      <c r="O107" s="257"/>
      <c r="P107" s="257"/>
      <c r="Q107" s="257"/>
      <c r="R107" s="257"/>
      <c r="S107" s="257"/>
      <c r="T107" s="257"/>
      <c r="U107" s="261"/>
      <c r="V107" s="259"/>
      <c r="W107" s="259"/>
      <c r="X107" s="257"/>
      <c r="Y107" s="259"/>
      <c r="Z107" s="258"/>
      <c r="AA107" s="258"/>
      <c r="AB107" s="259"/>
      <c r="AC107" s="259"/>
      <c r="AD107" s="259"/>
    </row>
    <row r="108">
      <c r="A108" s="258"/>
      <c r="B108" s="257"/>
      <c r="C108" s="257"/>
      <c r="D108" s="257"/>
      <c r="E108" s="257"/>
      <c r="F108" s="257"/>
      <c r="G108" s="257"/>
      <c r="H108" s="259"/>
      <c r="I108" s="258"/>
      <c r="J108" s="258"/>
      <c r="K108" s="257"/>
      <c r="L108" s="257"/>
      <c r="M108" s="257"/>
      <c r="N108" s="257"/>
      <c r="O108" s="257"/>
      <c r="P108" s="257"/>
      <c r="Q108" s="257"/>
      <c r="R108" s="257"/>
      <c r="S108" s="257"/>
      <c r="T108" s="257"/>
      <c r="U108" s="261"/>
      <c r="V108" s="259"/>
      <c r="W108" s="259"/>
      <c r="X108" s="257"/>
      <c r="Y108" s="259"/>
      <c r="Z108" s="258"/>
      <c r="AA108" s="258"/>
      <c r="AB108" s="259"/>
      <c r="AC108" s="259"/>
      <c r="AD108" s="259"/>
    </row>
    <row r="109">
      <c r="A109" s="258"/>
      <c r="B109" s="257"/>
      <c r="C109" s="257"/>
      <c r="D109" s="257"/>
      <c r="E109" s="257"/>
      <c r="F109" s="257"/>
      <c r="G109" s="257"/>
      <c r="H109" s="259"/>
      <c r="I109" s="258"/>
      <c r="J109" s="258"/>
      <c r="K109" s="257"/>
      <c r="L109" s="257"/>
      <c r="M109" s="257"/>
      <c r="N109" s="257"/>
      <c r="O109" s="257"/>
      <c r="P109" s="257"/>
      <c r="Q109" s="257"/>
      <c r="R109" s="257"/>
      <c r="S109" s="257"/>
      <c r="T109" s="257"/>
      <c r="U109" s="261"/>
      <c r="V109" s="259"/>
      <c r="W109" s="259"/>
      <c r="X109" s="257"/>
      <c r="Y109" s="259"/>
      <c r="Z109" s="258"/>
      <c r="AA109" s="258"/>
      <c r="AB109" s="259"/>
      <c r="AC109" s="259"/>
      <c r="AD109" s="259"/>
    </row>
    <row r="110">
      <c r="A110" s="258"/>
      <c r="B110" s="257"/>
      <c r="C110" s="257"/>
      <c r="D110" s="257"/>
      <c r="E110" s="257"/>
      <c r="F110" s="257"/>
      <c r="G110" s="257"/>
      <c r="H110" s="259"/>
      <c r="I110" s="258"/>
      <c r="J110" s="258"/>
      <c r="K110" s="257"/>
      <c r="L110" s="257"/>
      <c r="M110" s="257"/>
      <c r="N110" s="257"/>
      <c r="O110" s="257"/>
      <c r="P110" s="257"/>
      <c r="Q110" s="257"/>
      <c r="R110" s="257"/>
      <c r="S110" s="257"/>
      <c r="T110" s="257"/>
      <c r="U110" s="261"/>
      <c r="V110" s="259"/>
      <c r="W110" s="259"/>
      <c r="X110" s="257"/>
      <c r="Y110" s="259"/>
      <c r="Z110" s="258"/>
      <c r="AA110" s="258"/>
      <c r="AB110" s="259"/>
      <c r="AC110" s="259"/>
      <c r="AD110" s="259"/>
    </row>
    <row r="111">
      <c r="A111" s="258"/>
      <c r="B111" s="257"/>
      <c r="C111" s="257"/>
      <c r="D111" s="257"/>
      <c r="E111" s="257"/>
      <c r="F111" s="257"/>
      <c r="G111" s="257"/>
      <c r="H111" s="259"/>
      <c r="I111" s="258"/>
      <c r="J111" s="258"/>
      <c r="K111" s="257"/>
      <c r="L111" s="257"/>
      <c r="M111" s="257"/>
      <c r="N111" s="257"/>
      <c r="O111" s="257"/>
      <c r="P111" s="257"/>
      <c r="Q111" s="257"/>
      <c r="R111" s="257"/>
      <c r="S111" s="257"/>
      <c r="T111" s="257"/>
      <c r="U111" s="261"/>
      <c r="V111" s="259"/>
      <c r="W111" s="259"/>
      <c r="X111" s="257"/>
      <c r="Y111" s="259"/>
      <c r="Z111" s="258"/>
      <c r="AA111" s="258"/>
      <c r="AB111" s="259"/>
      <c r="AC111" s="259"/>
      <c r="AD111" s="259"/>
    </row>
    <row r="112">
      <c r="A112" s="258"/>
      <c r="B112" s="257"/>
      <c r="C112" s="257"/>
      <c r="D112" s="257"/>
      <c r="E112" s="257"/>
      <c r="F112" s="257"/>
      <c r="G112" s="257"/>
      <c r="H112" s="259"/>
      <c r="I112" s="258"/>
      <c r="J112" s="258"/>
      <c r="K112" s="257"/>
      <c r="L112" s="257"/>
      <c r="M112" s="257"/>
      <c r="N112" s="257"/>
      <c r="O112" s="257"/>
      <c r="P112" s="257"/>
      <c r="Q112" s="257"/>
      <c r="R112" s="257"/>
      <c r="S112" s="257"/>
      <c r="T112" s="257"/>
      <c r="U112" s="261"/>
      <c r="V112" s="259"/>
      <c r="W112" s="259"/>
      <c r="X112" s="257"/>
      <c r="Y112" s="259"/>
      <c r="Z112" s="258"/>
      <c r="AA112" s="258"/>
      <c r="AB112" s="259"/>
      <c r="AC112" s="259"/>
      <c r="AD112" s="259"/>
    </row>
    <row r="113">
      <c r="A113" s="258"/>
      <c r="B113" s="257"/>
      <c r="C113" s="257"/>
      <c r="D113" s="257"/>
      <c r="E113" s="257"/>
      <c r="F113" s="257"/>
      <c r="G113" s="257"/>
      <c r="H113" s="259"/>
      <c r="I113" s="258"/>
      <c r="J113" s="258"/>
      <c r="K113" s="257"/>
      <c r="L113" s="257"/>
      <c r="M113" s="257"/>
      <c r="N113" s="257"/>
      <c r="O113" s="257"/>
      <c r="P113" s="257"/>
      <c r="Q113" s="257"/>
      <c r="R113" s="257"/>
      <c r="S113" s="257"/>
      <c r="T113" s="257"/>
      <c r="U113" s="261"/>
      <c r="V113" s="259"/>
      <c r="W113" s="259"/>
      <c r="X113" s="257"/>
      <c r="Y113" s="259"/>
      <c r="Z113" s="258"/>
      <c r="AA113" s="258"/>
      <c r="AB113" s="259"/>
      <c r="AC113" s="259"/>
      <c r="AD113" s="259"/>
    </row>
    <row r="114">
      <c r="A114" s="258"/>
      <c r="B114" s="257"/>
      <c r="C114" s="257"/>
      <c r="D114" s="257"/>
      <c r="E114" s="257"/>
      <c r="F114" s="257"/>
      <c r="G114" s="257"/>
      <c r="H114" s="259"/>
      <c r="I114" s="258"/>
      <c r="J114" s="258"/>
      <c r="K114" s="257"/>
      <c r="L114" s="257"/>
      <c r="M114" s="257"/>
      <c r="N114" s="257"/>
      <c r="O114" s="257"/>
      <c r="P114" s="257"/>
      <c r="Q114" s="257"/>
      <c r="R114" s="257"/>
      <c r="S114" s="257"/>
      <c r="T114" s="257"/>
      <c r="U114" s="261"/>
      <c r="V114" s="259"/>
      <c r="W114" s="259"/>
      <c r="X114" s="257"/>
      <c r="Y114" s="259"/>
      <c r="Z114" s="258"/>
      <c r="AA114" s="258"/>
      <c r="AB114" s="259"/>
      <c r="AC114" s="259"/>
      <c r="AD114" s="259"/>
    </row>
    <row r="115">
      <c r="A115" s="258"/>
      <c r="B115" s="257"/>
      <c r="C115" s="257"/>
      <c r="D115" s="257"/>
      <c r="E115" s="257"/>
      <c r="F115" s="257"/>
      <c r="G115" s="257"/>
      <c r="H115" s="259"/>
      <c r="I115" s="258"/>
      <c r="J115" s="258"/>
      <c r="K115" s="257"/>
      <c r="L115" s="257"/>
      <c r="M115" s="257"/>
      <c r="N115" s="257"/>
      <c r="O115" s="257"/>
      <c r="P115" s="257"/>
      <c r="Q115" s="257"/>
      <c r="R115" s="257"/>
      <c r="S115" s="257"/>
      <c r="T115" s="257"/>
      <c r="U115" s="261"/>
      <c r="V115" s="259"/>
      <c r="W115" s="259"/>
      <c r="X115" s="257"/>
      <c r="Y115" s="259"/>
      <c r="Z115" s="258"/>
      <c r="AA115" s="258"/>
      <c r="AB115" s="259"/>
      <c r="AC115" s="259"/>
      <c r="AD115" s="259"/>
    </row>
    <row r="116">
      <c r="A116" s="258"/>
      <c r="B116" s="257"/>
      <c r="C116" s="257"/>
      <c r="D116" s="257"/>
      <c r="E116" s="257"/>
      <c r="F116" s="257"/>
      <c r="G116" s="257"/>
      <c r="H116" s="259"/>
      <c r="I116" s="258"/>
      <c r="J116" s="258"/>
      <c r="K116" s="257"/>
      <c r="L116" s="257"/>
      <c r="M116" s="257"/>
      <c r="N116" s="257"/>
      <c r="O116" s="257"/>
      <c r="P116" s="257"/>
      <c r="Q116" s="257"/>
      <c r="R116" s="257"/>
      <c r="S116" s="257"/>
      <c r="T116" s="257"/>
      <c r="U116" s="261"/>
      <c r="V116" s="259"/>
      <c r="W116" s="259"/>
      <c r="X116" s="257"/>
      <c r="Y116" s="259"/>
      <c r="Z116" s="258"/>
      <c r="AA116" s="258"/>
      <c r="AB116" s="259"/>
      <c r="AC116" s="259"/>
      <c r="AD116" s="259"/>
    </row>
    <row r="117">
      <c r="A117" s="258"/>
      <c r="B117" s="257"/>
      <c r="C117" s="257"/>
      <c r="D117" s="257"/>
      <c r="E117" s="257"/>
      <c r="F117" s="257"/>
      <c r="G117" s="257"/>
      <c r="H117" s="259"/>
      <c r="I117" s="258"/>
      <c r="J117" s="258"/>
      <c r="K117" s="257"/>
      <c r="L117" s="257"/>
      <c r="M117" s="257"/>
      <c r="N117" s="257"/>
      <c r="O117" s="257"/>
      <c r="P117" s="257"/>
      <c r="Q117" s="257"/>
      <c r="R117" s="257"/>
      <c r="S117" s="257"/>
      <c r="T117" s="257"/>
      <c r="U117" s="261"/>
      <c r="V117" s="259"/>
      <c r="W117" s="259"/>
      <c r="X117" s="257"/>
      <c r="Y117" s="259"/>
      <c r="Z117" s="258"/>
      <c r="AA117" s="258"/>
      <c r="AB117" s="259"/>
      <c r="AC117" s="259"/>
      <c r="AD117" s="259"/>
    </row>
    <row r="118">
      <c r="A118" s="258"/>
      <c r="B118" s="257"/>
      <c r="C118" s="257"/>
      <c r="D118" s="257"/>
      <c r="E118" s="257"/>
      <c r="F118" s="257"/>
      <c r="G118" s="257"/>
      <c r="H118" s="259"/>
      <c r="I118" s="258"/>
      <c r="J118" s="258"/>
      <c r="K118" s="257"/>
      <c r="L118" s="257"/>
      <c r="M118" s="257"/>
      <c r="N118" s="257"/>
      <c r="O118" s="257"/>
      <c r="P118" s="257"/>
      <c r="Q118" s="257"/>
      <c r="R118" s="257"/>
      <c r="S118" s="257"/>
      <c r="T118" s="257"/>
      <c r="U118" s="261"/>
      <c r="V118" s="259"/>
      <c r="W118" s="259"/>
      <c r="X118" s="257"/>
      <c r="Y118" s="259"/>
      <c r="Z118" s="258"/>
      <c r="AA118" s="258"/>
      <c r="AB118" s="259"/>
      <c r="AC118" s="259"/>
      <c r="AD118" s="259"/>
    </row>
    <row r="119">
      <c r="A119" s="258"/>
      <c r="B119" s="257"/>
      <c r="C119" s="257"/>
      <c r="D119" s="257"/>
      <c r="E119" s="257"/>
      <c r="F119" s="257"/>
      <c r="G119" s="257"/>
      <c r="H119" s="259"/>
      <c r="I119" s="262"/>
      <c r="J119" s="258"/>
      <c r="K119" s="257"/>
      <c r="L119" s="257"/>
      <c r="M119" s="257"/>
      <c r="N119" s="257"/>
      <c r="O119" s="257"/>
      <c r="P119" s="257"/>
      <c r="Q119" s="257"/>
      <c r="R119" s="257"/>
      <c r="S119" s="257"/>
      <c r="T119" s="257"/>
      <c r="U119" s="261"/>
      <c r="V119" s="259"/>
      <c r="W119" s="259"/>
      <c r="X119" s="257"/>
      <c r="Y119" s="259"/>
      <c r="Z119" s="258"/>
      <c r="AA119" s="258"/>
      <c r="AB119" s="259"/>
      <c r="AC119" s="259"/>
      <c r="AD119" s="259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237</v>
      </c>
      <c r="AD4" s="43" t="s">
        <v>238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243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201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244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245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246</v>
      </c>
      <c r="Y63" s="221" t="s">
        <v>247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1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248</v>
      </c>
      <c r="AD74" s="43" t="s">
        <v>249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216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6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63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220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233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 t="s">
        <v>251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 t="s">
        <v>253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255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228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256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257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258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229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259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260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230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261</v>
      </c>
      <c r="AD4" s="43" t="s">
        <v>262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263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64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264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194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242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243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201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244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245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265</v>
      </c>
      <c r="Y63" s="221" t="s">
        <v>266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1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267</v>
      </c>
      <c r="AD74" s="43" t="s">
        <v>268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216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269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270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271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274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220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233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255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228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256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257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258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229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259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260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230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65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277</v>
      </c>
      <c r="AD4" s="43" t="s">
        <v>278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239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263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64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264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191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279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280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194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242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243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201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244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245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281</v>
      </c>
      <c r="Y63" s="221" t="s">
        <v>282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283</v>
      </c>
      <c r="AD74" s="43" t="s">
        <v>284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66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4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216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269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 t="s">
        <v>270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271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5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217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1"/>
        <v>110</v>
      </c>
      <c r="H103" s="253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285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286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287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288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220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5" t="s">
        <v>233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250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4" t="s">
        <v>255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228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256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257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4" t="s">
        <v>258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229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259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260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230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289</v>
      </c>
      <c r="AD4" s="43" t="s">
        <v>290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239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279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291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196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197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198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241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199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200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201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202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203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245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64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292</v>
      </c>
      <c r="Y63" s="221" t="s">
        <v>293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2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294</v>
      </c>
      <c r="AD74" s="43" t="s">
        <v>295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269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271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 t="s">
        <v>272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5" t="s">
        <v>273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 t="s">
        <v>275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285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286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287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218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288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219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220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296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297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221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222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223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224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225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226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254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227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228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257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229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259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260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230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298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4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3"/>
      <c r="C129" s="74"/>
      <c r="D129" s="99"/>
      <c r="E129" s="99"/>
      <c r="F129" s="163"/>
      <c r="G129" s="157" t="str">
        <f t="shared" si="36"/>
        <v/>
      </c>
      <c r="H129" s="253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299</v>
      </c>
      <c r="V4" s="43" t="s">
        <v>300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301</v>
      </c>
      <c r="Q49" s="221" t="s">
        <v>302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303</v>
      </c>
      <c r="V60" s="43" t="s">
        <v>304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308</v>
      </c>
      <c r="V4" s="43" t="s">
        <v>309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271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310</v>
      </c>
      <c r="Q49" s="221" t="s">
        <v>311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312</v>
      </c>
      <c r="V60" s="43" t="s">
        <v>313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314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7"/>
      <c r="N4" s="267"/>
      <c r="O4" s="267"/>
      <c r="P4" s="267"/>
      <c r="Q4" s="267"/>
      <c r="R4" s="267"/>
      <c r="S4" s="267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315</v>
      </c>
      <c r="AD4" s="43" t="s">
        <v>316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8"/>
      <c r="N5" s="268"/>
      <c r="O5" s="268"/>
      <c r="P5" s="268"/>
      <c r="Q5" s="268"/>
      <c r="R5" s="268"/>
      <c r="S5" s="268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8"/>
      <c r="N6" s="268"/>
      <c r="O6" s="268"/>
      <c r="P6" s="268"/>
      <c r="Q6" s="268"/>
      <c r="R6" s="268"/>
      <c r="S6" s="268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8"/>
      <c r="N7" s="268"/>
      <c r="O7" s="268"/>
      <c r="P7" s="268"/>
      <c r="Q7" s="268"/>
      <c r="R7" s="268"/>
      <c r="S7" s="268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8"/>
      <c r="N8" s="268"/>
      <c r="O8" s="268"/>
      <c r="P8" s="268"/>
      <c r="Q8" s="268"/>
      <c r="R8" s="268"/>
      <c r="S8" s="268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8"/>
      <c r="N9" s="268"/>
      <c r="O9" s="268"/>
      <c r="P9" s="268"/>
      <c r="Q9" s="268"/>
      <c r="R9" s="268"/>
      <c r="S9" s="268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8"/>
      <c r="N10" s="268"/>
      <c r="O10" s="268"/>
      <c r="P10" s="268"/>
      <c r="Q10" s="268"/>
      <c r="R10" s="268"/>
      <c r="S10" s="268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8"/>
      <c r="N11" s="268"/>
      <c r="O11" s="268"/>
      <c r="P11" s="268"/>
      <c r="Q11" s="268"/>
      <c r="R11" s="268"/>
      <c r="S11" s="268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8"/>
      <c r="N12" s="268"/>
      <c r="O12" s="268"/>
      <c r="P12" s="268"/>
      <c r="Q12" s="268"/>
      <c r="R12" s="268"/>
      <c r="S12" s="268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8"/>
      <c r="N13" s="268"/>
      <c r="O13" s="268"/>
      <c r="P13" s="268"/>
      <c r="Q13" s="268"/>
      <c r="R13" s="268"/>
      <c r="S13" s="268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8"/>
      <c r="N14" s="268"/>
      <c r="O14" s="268"/>
      <c r="P14" s="268"/>
      <c r="Q14" s="268"/>
      <c r="R14" s="268"/>
      <c r="S14" s="268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8"/>
      <c r="N15" s="268"/>
      <c r="O15" s="268"/>
      <c r="P15" s="268"/>
      <c r="Q15" s="268"/>
      <c r="R15" s="268"/>
      <c r="S15" s="268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8"/>
      <c r="N16" s="268"/>
      <c r="O16" s="268"/>
      <c r="P16" s="268"/>
      <c r="Q16" s="268"/>
      <c r="R16" s="268"/>
      <c r="S16" s="268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8"/>
      <c r="N17" s="268"/>
      <c r="O17" s="268"/>
      <c r="P17" s="268"/>
      <c r="Q17" s="268"/>
      <c r="R17" s="268"/>
      <c r="S17" s="268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8"/>
      <c r="N18" s="268"/>
      <c r="O18" s="268"/>
      <c r="P18" s="268"/>
      <c r="Q18" s="268"/>
      <c r="R18" s="268"/>
      <c r="S18" s="268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8"/>
      <c r="N19" s="268"/>
      <c r="O19" s="268"/>
      <c r="P19" s="268"/>
      <c r="Q19" s="268"/>
      <c r="R19" s="268"/>
      <c r="S19" s="268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8"/>
      <c r="N20" s="268"/>
      <c r="O20" s="268"/>
      <c r="P20" s="268"/>
      <c r="Q20" s="268"/>
      <c r="R20" s="268"/>
      <c r="S20" s="268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8"/>
      <c r="N21" s="268"/>
      <c r="O21" s="268"/>
      <c r="P21" s="268"/>
      <c r="Q21" s="268"/>
      <c r="R21" s="268"/>
      <c r="S21" s="268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8"/>
      <c r="N22" s="268"/>
      <c r="O22" s="268"/>
      <c r="P22" s="268"/>
      <c r="Q22" s="268"/>
      <c r="R22" s="268"/>
      <c r="S22" s="268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8"/>
      <c r="N23" s="268"/>
      <c r="O23" s="268"/>
      <c r="P23" s="268"/>
      <c r="Q23" s="268"/>
      <c r="R23" s="268"/>
      <c r="S23" s="268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8"/>
      <c r="N24" s="268"/>
      <c r="O24" s="268"/>
      <c r="P24" s="268"/>
      <c r="Q24" s="268"/>
      <c r="R24" s="268"/>
      <c r="S24" s="268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8"/>
      <c r="N25" s="268"/>
      <c r="O25" s="268"/>
      <c r="P25" s="268"/>
      <c r="Q25" s="268"/>
      <c r="R25" s="268"/>
      <c r="S25" s="268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8"/>
      <c r="N26" s="268"/>
      <c r="O26" s="268"/>
      <c r="P26" s="268"/>
      <c r="Q26" s="268"/>
      <c r="R26" s="268"/>
      <c r="S26" s="268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8"/>
      <c r="N27" s="268"/>
      <c r="O27" s="268"/>
      <c r="P27" s="268"/>
      <c r="Q27" s="268"/>
      <c r="R27" s="268"/>
      <c r="S27" s="268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8"/>
      <c r="N28" s="268"/>
      <c r="O28" s="268"/>
      <c r="P28" s="268"/>
      <c r="Q28" s="268"/>
      <c r="R28" s="268"/>
      <c r="S28" s="268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8"/>
      <c r="N29" s="268"/>
      <c r="O29" s="268"/>
      <c r="P29" s="268"/>
      <c r="Q29" s="268"/>
      <c r="R29" s="268"/>
      <c r="S29" s="268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8"/>
      <c r="N30" s="268"/>
      <c r="O30" s="268"/>
      <c r="P30" s="268"/>
      <c r="Q30" s="268"/>
      <c r="R30" s="268"/>
      <c r="S30" s="268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8"/>
      <c r="N31" s="268"/>
      <c r="O31" s="268"/>
      <c r="P31" s="268"/>
      <c r="Q31" s="268"/>
      <c r="R31" s="268"/>
      <c r="S31" s="268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8"/>
      <c r="N32" s="268"/>
      <c r="O32" s="268"/>
      <c r="P32" s="268"/>
      <c r="Q32" s="268"/>
      <c r="R32" s="268"/>
      <c r="S32" s="268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8"/>
      <c r="N33" s="268"/>
      <c r="O33" s="268"/>
      <c r="P33" s="268"/>
      <c r="Q33" s="268"/>
      <c r="R33" s="268"/>
      <c r="S33" s="268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271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8"/>
      <c r="N34" s="268"/>
      <c r="O34" s="268"/>
      <c r="P34" s="268"/>
      <c r="Q34" s="268"/>
      <c r="R34" s="268"/>
      <c r="S34" s="268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8"/>
      <c r="N35" s="268"/>
      <c r="O35" s="268"/>
      <c r="P35" s="268"/>
      <c r="Q35" s="268"/>
      <c r="R35" s="268"/>
      <c r="S35" s="268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317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8"/>
      <c r="N36" s="268"/>
      <c r="O36" s="268"/>
      <c r="P36" s="268"/>
      <c r="Q36" s="268"/>
      <c r="R36" s="268"/>
      <c r="S36" s="268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8"/>
      <c r="N37" s="268"/>
      <c r="O37" s="268"/>
      <c r="P37" s="268"/>
      <c r="Q37" s="268"/>
      <c r="R37" s="268"/>
      <c r="S37" s="268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8"/>
      <c r="N38" s="268"/>
      <c r="O38" s="268"/>
      <c r="P38" s="268"/>
      <c r="Q38" s="268"/>
      <c r="R38" s="268"/>
      <c r="S38" s="268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8"/>
      <c r="N39" s="268"/>
      <c r="O39" s="268"/>
      <c r="P39" s="268"/>
      <c r="Q39" s="268"/>
      <c r="R39" s="268"/>
      <c r="S39" s="268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8"/>
      <c r="N40" s="268"/>
      <c r="O40" s="268"/>
      <c r="P40" s="268"/>
      <c r="Q40" s="268"/>
      <c r="R40" s="268"/>
      <c r="S40" s="268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8"/>
      <c r="N41" s="268"/>
      <c r="O41" s="268"/>
      <c r="P41" s="268"/>
      <c r="Q41" s="268"/>
      <c r="R41" s="268"/>
      <c r="S41" s="268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8"/>
      <c r="N42" s="268"/>
      <c r="O42" s="268"/>
      <c r="P42" s="268"/>
      <c r="Q42" s="268"/>
      <c r="R42" s="268"/>
      <c r="S42" s="268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8"/>
      <c r="N43" s="268"/>
      <c r="O43" s="268"/>
      <c r="P43" s="268"/>
      <c r="Q43" s="268"/>
      <c r="R43" s="268"/>
      <c r="S43" s="268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8"/>
      <c r="N44" s="268"/>
      <c r="O44" s="268"/>
      <c r="P44" s="268"/>
      <c r="Q44" s="268"/>
      <c r="R44" s="268"/>
      <c r="S44" s="268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319</v>
      </c>
      <c r="Y49" s="221" t="s">
        <v>320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321</v>
      </c>
      <c r="AD60" s="43" t="s">
        <v>322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9"/>
      <c r="N61" s="269"/>
      <c r="O61" s="269"/>
      <c r="P61" s="269"/>
      <c r="Q61" s="269"/>
      <c r="R61" s="269"/>
      <c r="S61" s="269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8"/>
      <c r="N62" s="268"/>
      <c r="O62" s="268"/>
      <c r="P62" s="268"/>
      <c r="Q62" s="268"/>
      <c r="R62" s="268"/>
      <c r="S62" s="268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8"/>
      <c r="N63" s="268"/>
      <c r="O63" s="268"/>
      <c r="P63" s="268"/>
      <c r="Q63" s="268"/>
      <c r="R63" s="268"/>
      <c r="S63" s="268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8"/>
      <c r="N64" s="268"/>
      <c r="O64" s="268"/>
      <c r="P64" s="268"/>
      <c r="Q64" s="268"/>
      <c r="R64" s="268"/>
      <c r="S64" s="268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8"/>
      <c r="N65" s="268"/>
      <c r="O65" s="268"/>
      <c r="P65" s="268"/>
      <c r="Q65" s="268"/>
      <c r="R65" s="268"/>
      <c r="S65" s="268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8"/>
      <c r="N66" s="268"/>
      <c r="O66" s="268"/>
      <c r="P66" s="268"/>
      <c r="Q66" s="268"/>
      <c r="R66" s="268"/>
      <c r="S66" s="268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8"/>
      <c r="N67" s="268"/>
      <c r="O67" s="268"/>
      <c r="P67" s="268"/>
      <c r="Q67" s="268"/>
      <c r="R67" s="268"/>
      <c r="S67" s="268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8"/>
      <c r="N68" s="268"/>
      <c r="O68" s="268"/>
      <c r="P68" s="268"/>
      <c r="Q68" s="268"/>
      <c r="R68" s="268"/>
      <c r="S68" s="268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8"/>
      <c r="N69" s="268"/>
      <c r="O69" s="268"/>
      <c r="P69" s="268"/>
      <c r="Q69" s="268"/>
      <c r="R69" s="268"/>
      <c r="S69" s="268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8"/>
      <c r="N70" s="268"/>
      <c r="O70" s="268"/>
      <c r="P70" s="268"/>
      <c r="Q70" s="268"/>
      <c r="R70" s="268"/>
      <c r="S70" s="268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8"/>
      <c r="N71" s="268"/>
      <c r="O71" s="268"/>
      <c r="P71" s="268"/>
      <c r="Q71" s="268"/>
      <c r="R71" s="268"/>
      <c r="S71" s="268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8"/>
      <c r="N72" s="268"/>
      <c r="O72" s="268"/>
      <c r="P72" s="268"/>
      <c r="Q72" s="268"/>
      <c r="R72" s="268"/>
      <c r="S72" s="268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8"/>
      <c r="N73" s="268"/>
      <c r="O73" s="268"/>
      <c r="P73" s="268"/>
      <c r="Q73" s="268"/>
      <c r="R73" s="268"/>
      <c r="S73" s="268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8"/>
      <c r="N74" s="268"/>
      <c r="O74" s="268"/>
      <c r="P74" s="268"/>
      <c r="Q74" s="268"/>
      <c r="R74" s="268"/>
      <c r="S74" s="268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8"/>
      <c r="N75" s="268"/>
      <c r="O75" s="268"/>
      <c r="P75" s="268"/>
      <c r="Q75" s="268"/>
      <c r="R75" s="268"/>
      <c r="S75" s="268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8"/>
      <c r="N76" s="268"/>
      <c r="O76" s="268"/>
      <c r="P76" s="268"/>
      <c r="Q76" s="268"/>
      <c r="R76" s="268"/>
      <c r="S76" s="268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8"/>
      <c r="N77" s="268"/>
      <c r="O77" s="268"/>
      <c r="P77" s="268"/>
      <c r="Q77" s="268"/>
      <c r="R77" s="268"/>
      <c r="S77" s="268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8"/>
      <c r="N78" s="268"/>
      <c r="O78" s="268"/>
      <c r="P78" s="268"/>
      <c r="Q78" s="268"/>
      <c r="R78" s="268"/>
      <c r="S78" s="268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8"/>
      <c r="N79" s="268"/>
      <c r="O79" s="268"/>
      <c r="P79" s="268"/>
      <c r="Q79" s="268"/>
      <c r="R79" s="268"/>
      <c r="S79" s="268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8"/>
      <c r="N80" s="268"/>
      <c r="O80" s="268"/>
      <c r="P80" s="268"/>
      <c r="Q80" s="268"/>
      <c r="R80" s="268"/>
      <c r="S80" s="268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8"/>
      <c r="N81" s="268"/>
      <c r="O81" s="268"/>
      <c r="P81" s="268"/>
      <c r="Q81" s="268"/>
      <c r="R81" s="268"/>
      <c r="S81" s="268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8"/>
      <c r="N82" s="268"/>
      <c r="O82" s="268"/>
      <c r="P82" s="268"/>
      <c r="Q82" s="268"/>
      <c r="R82" s="268"/>
      <c r="S82" s="268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8"/>
      <c r="N83" s="268"/>
      <c r="O83" s="268"/>
      <c r="P83" s="268"/>
      <c r="Q83" s="268"/>
      <c r="R83" s="268"/>
      <c r="S83" s="268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8"/>
      <c r="N84" s="268"/>
      <c r="O84" s="268"/>
      <c r="P84" s="268"/>
      <c r="Q84" s="268"/>
      <c r="R84" s="268"/>
      <c r="S84" s="268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8"/>
      <c r="N85" s="268"/>
      <c r="O85" s="268"/>
      <c r="P85" s="268"/>
      <c r="Q85" s="268"/>
      <c r="R85" s="268"/>
      <c r="S85" s="268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8"/>
      <c r="N86" s="268"/>
      <c r="O86" s="268"/>
      <c r="P86" s="268"/>
      <c r="Q86" s="268"/>
      <c r="R86" s="268"/>
      <c r="S86" s="268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8"/>
      <c r="N87" s="268"/>
      <c r="O87" s="268"/>
      <c r="P87" s="268"/>
      <c r="Q87" s="268"/>
      <c r="R87" s="268"/>
      <c r="S87" s="268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8"/>
      <c r="N88" s="268"/>
      <c r="O88" s="268"/>
      <c r="P88" s="268"/>
      <c r="Q88" s="268"/>
      <c r="R88" s="268"/>
      <c r="S88" s="268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8"/>
      <c r="N89" s="268"/>
      <c r="O89" s="268"/>
      <c r="P89" s="268"/>
      <c r="Q89" s="268"/>
      <c r="R89" s="268"/>
      <c r="S89" s="268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8"/>
      <c r="N90" s="268"/>
      <c r="O90" s="268"/>
      <c r="P90" s="268"/>
      <c r="Q90" s="268"/>
      <c r="R90" s="268"/>
      <c r="S90" s="268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8"/>
      <c r="N91" s="268"/>
      <c r="O91" s="268"/>
      <c r="P91" s="268"/>
      <c r="Q91" s="268"/>
      <c r="R91" s="268"/>
      <c r="S91" s="268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8"/>
      <c r="N92" s="268"/>
      <c r="O92" s="268"/>
      <c r="P92" s="268"/>
      <c r="Q92" s="268"/>
      <c r="R92" s="268"/>
      <c r="S92" s="268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8"/>
      <c r="N93" s="268"/>
      <c r="O93" s="268"/>
      <c r="P93" s="268"/>
      <c r="Q93" s="268"/>
      <c r="R93" s="268"/>
      <c r="S93" s="268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8"/>
      <c r="N94" s="268"/>
      <c r="O94" s="268"/>
      <c r="P94" s="268"/>
      <c r="Q94" s="268"/>
      <c r="R94" s="268"/>
      <c r="S94" s="268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8"/>
      <c r="N95" s="268"/>
      <c r="O95" s="268"/>
      <c r="P95" s="268"/>
      <c r="Q95" s="268"/>
      <c r="R95" s="268"/>
      <c r="S95" s="268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314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8"/>
      <c r="N96" s="268"/>
      <c r="O96" s="268"/>
      <c r="P96" s="268"/>
      <c r="Q96" s="268"/>
      <c r="R96" s="268"/>
      <c r="S96" s="268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323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8"/>
      <c r="N97" s="268"/>
      <c r="O97" s="268"/>
      <c r="P97" s="268"/>
      <c r="Q97" s="268"/>
      <c r="R97" s="268"/>
      <c r="S97" s="268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8"/>
      <c r="N98" s="268"/>
      <c r="O98" s="268"/>
      <c r="P98" s="268"/>
      <c r="Q98" s="268"/>
      <c r="R98" s="268"/>
      <c r="S98" s="268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8"/>
      <c r="N99" s="268"/>
      <c r="O99" s="268"/>
      <c r="P99" s="268"/>
      <c r="Q99" s="268"/>
      <c r="R99" s="268"/>
      <c r="S99" s="268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8"/>
      <c r="N100" s="268"/>
      <c r="O100" s="268"/>
      <c r="P100" s="268"/>
      <c r="Q100" s="268"/>
      <c r="R100" s="268"/>
      <c r="S100" s="268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8"/>
      <c r="N101" s="268"/>
      <c r="O101" s="268"/>
      <c r="P101" s="268"/>
      <c r="Q101" s="268"/>
      <c r="R101" s="268"/>
      <c r="S101" s="268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8"/>
      <c r="N102" s="268"/>
      <c r="O102" s="268"/>
      <c r="P102" s="268"/>
      <c r="Q102" s="268"/>
      <c r="R102" s="268"/>
      <c r="S102" s="268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8"/>
      <c r="N103" s="268"/>
      <c r="O103" s="268"/>
      <c r="P103" s="268"/>
      <c r="Q103" s="268"/>
      <c r="R103" s="268"/>
      <c r="S103" s="268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8"/>
      <c r="N104" s="268"/>
      <c r="O104" s="268"/>
      <c r="P104" s="268"/>
      <c r="Q104" s="268"/>
      <c r="R104" s="268"/>
      <c r="S104" s="268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8"/>
      <c r="N105" s="268"/>
      <c r="O105" s="268"/>
      <c r="P105" s="268"/>
      <c r="Q105" s="268"/>
      <c r="R105" s="268"/>
      <c r="S105" s="268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8"/>
      <c r="N106" s="268"/>
      <c r="O106" s="268"/>
      <c r="P106" s="268"/>
      <c r="Q106" s="268"/>
      <c r="R106" s="268"/>
      <c r="S106" s="268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8"/>
      <c r="N107" s="268"/>
      <c r="O107" s="268"/>
      <c r="P107" s="268"/>
      <c r="Q107" s="268"/>
      <c r="R107" s="268"/>
      <c r="S107" s="268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8"/>
      <c r="N108" s="268"/>
      <c r="O108" s="268"/>
      <c r="P108" s="268"/>
      <c r="Q108" s="268"/>
      <c r="R108" s="268"/>
      <c r="S108" s="268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8"/>
      <c r="N109" s="268"/>
      <c r="O109" s="268"/>
      <c r="P109" s="268"/>
      <c r="Q109" s="268"/>
      <c r="R109" s="268"/>
      <c r="S109" s="268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8"/>
      <c r="N110" s="268"/>
      <c r="O110" s="268"/>
      <c r="P110" s="268"/>
      <c r="Q110" s="268"/>
      <c r="R110" s="268"/>
      <c r="S110" s="268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8"/>
      <c r="N111" s="268"/>
      <c r="O111" s="268"/>
      <c r="P111" s="268"/>
      <c r="Q111" s="268"/>
      <c r="R111" s="268"/>
      <c r="S111" s="268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8"/>
      <c r="N112" s="268"/>
      <c r="O112" s="268"/>
      <c r="P112" s="268"/>
      <c r="Q112" s="268"/>
      <c r="R112" s="268"/>
      <c r="S112" s="268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8"/>
      <c r="N113" s="268"/>
      <c r="O113" s="268"/>
      <c r="P113" s="268"/>
      <c r="Q113" s="268"/>
      <c r="R113" s="268"/>
      <c r="S113" s="268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8"/>
      <c r="N114" s="268"/>
      <c r="O114" s="268"/>
      <c r="P114" s="268"/>
      <c r="Q114" s="268"/>
      <c r="R114" s="268"/>
      <c r="S114" s="268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8"/>
      <c r="N115" s="268"/>
      <c r="O115" s="268"/>
      <c r="P115" s="268"/>
      <c r="Q115" s="268"/>
      <c r="R115" s="268"/>
      <c r="S115" s="268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8"/>
      <c r="N116" s="268"/>
      <c r="O116" s="268"/>
      <c r="P116" s="268"/>
      <c r="Q116" s="268"/>
      <c r="R116" s="268"/>
      <c r="S116" s="268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8"/>
      <c r="N117" s="268"/>
      <c r="O117" s="268"/>
      <c r="P117" s="268"/>
      <c r="Q117" s="268"/>
      <c r="R117" s="268"/>
      <c r="S117" s="268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8"/>
      <c r="N118" s="268"/>
      <c r="O118" s="268"/>
      <c r="P118" s="268"/>
      <c r="Q118" s="268"/>
      <c r="R118" s="268"/>
      <c r="S118" s="268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8"/>
      <c r="N119" s="268"/>
      <c r="O119" s="268"/>
      <c r="P119" s="268"/>
      <c r="Q119" s="268"/>
      <c r="R119" s="268"/>
      <c r="S119" s="268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8"/>
      <c r="N120" s="268"/>
      <c r="O120" s="268"/>
      <c r="P120" s="268"/>
      <c r="Q120" s="268"/>
      <c r="R120" s="268"/>
      <c r="S120" s="268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8"/>
      <c r="N121" s="268"/>
      <c r="O121" s="268"/>
      <c r="P121" s="268"/>
      <c r="Q121" s="268"/>
      <c r="R121" s="268"/>
      <c r="S121" s="268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8"/>
      <c r="N122" s="268"/>
      <c r="O122" s="268"/>
      <c r="P122" s="268"/>
      <c r="Q122" s="268"/>
      <c r="R122" s="268"/>
      <c r="S122" s="268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8"/>
      <c r="N123" s="268"/>
      <c r="O123" s="268"/>
      <c r="P123" s="268"/>
      <c r="Q123" s="268"/>
      <c r="R123" s="268"/>
      <c r="S123" s="268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8"/>
      <c r="N124" s="268"/>
      <c r="O124" s="268"/>
      <c r="P124" s="268"/>
      <c r="Q124" s="268"/>
      <c r="R124" s="268"/>
      <c r="S124" s="268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8"/>
      <c r="N125" s="268"/>
      <c r="O125" s="268"/>
      <c r="P125" s="268"/>
      <c r="Q125" s="268"/>
      <c r="R125" s="268"/>
      <c r="S125" s="268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8"/>
      <c r="N126" s="268"/>
      <c r="O126" s="268"/>
      <c r="P126" s="268"/>
      <c r="Q126" s="268"/>
      <c r="R126" s="268"/>
      <c r="S126" s="268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8"/>
      <c r="N127" s="268"/>
      <c r="O127" s="268"/>
      <c r="P127" s="268"/>
      <c r="Q127" s="268"/>
      <c r="R127" s="268"/>
      <c r="S127" s="268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8"/>
      <c r="N128" s="268"/>
      <c r="O128" s="268"/>
      <c r="P128" s="268"/>
      <c r="Q128" s="268"/>
      <c r="R128" s="268"/>
      <c r="S128" s="268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8"/>
      <c r="N129" s="268"/>
      <c r="O129" s="268"/>
      <c r="P129" s="268"/>
      <c r="Q129" s="268"/>
      <c r="R129" s="268"/>
      <c r="S129" s="268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8"/>
      <c r="N130" s="268"/>
      <c r="O130" s="268"/>
      <c r="P130" s="268"/>
      <c r="Q130" s="268"/>
      <c r="R130" s="268"/>
      <c r="S130" s="268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8"/>
      <c r="N131" s="268"/>
      <c r="O131" s="268"/>
      <c r="P131" s="268"/>
      <c r="Q131" s="268"/>
      <c r="R131" s="268"/>
      <c r="S131" s="268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8"/>
      <c r="N132" s="268"/>
      <c r="O132" s="268"/>
      <c r="P132" s="268"/>
      <c r="Q132" s="268"/>
      <c r="R132" s="268"/>
      <c r="S132" s="268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8"/>
      <c r="N133" s="268"/>
      <c r="O133" s="268"/>
      <c r="P133" s="268"/>
      <c r="Q133" s="268"/>
      <c r="R133" s="268"/>
      <c r="S133" s="268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8"/>
      <c r="N134" s="268"/>
      <c r="O134" s="268"/>
      <c r="P134" s="268"/>
      <c r="Q134" s="268"/>
      <c r="R134" s="268"/>
      <c r="S134" s="268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8"/>
      <c r="N135" s="268"/>
      <c r="O135" s="268"/>
      <c r="P135" s="268"/>
      <c r="Q135" s="268"/>
      <c r="R135" s="268"/>
      <c r="S135" s="268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8"/>
      <c r="N136" s="268"/>
      <c r="O136" s="268"/>
      <c r="P136" s="268"/>
      <c r="Q136" s="268"/>
      <c r="R136" s="268"/>
      <c r="S136" s="268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8"/>
      <c r="N137" s="268"/>
      <c r="O137" s="268"/>
      <c r="P137" s="268"/>
      <c r="Q137" s="268"/>
      <c r="R137" s="268"/>
      <c r="S137" s="268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8"/>
      <c r="N138" s="268"/>
      <c r="O138" s="268"/>
      <c r="P138" s="268"/>
      <c r="Q138" s="268"/>
      <c r="R138" s="268"/>
      <c r="S138" s="268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8"/>
      <c r="N139" s="268"/>
      <c r="O139" s="268"/>
      <c r="P139" s="268"/>
      <c r="Q139" s="268"/>
      <c r="R139" s="268"/>
      <c r="S139" s="268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8"/>
      <c r="N140" s="268"/>
      <c r="O140" s="268"/>
      <c r="P140" s="268"/>
      <c r="Q140" s="268"/>
      <c r="R140" s="268"/>
      <c r="S140" s="268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8"/>
      <c r="N141" s="268"/>
      <c r="O141" s="268"/>
      <c r="P141" s="268"/>
      <c r="Q141" s="268"/>
      <c r="R141" s="268"/>
      <c r="S141" s="268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8"/>
      <c r="N142" s="268"/>
      <c r="O142" s="268"/>
      <c r="P142" s="268"/>
      <c r="Q142" s="268"/>
      <c r="R142" s="268"/>
      <c r="S142" s="268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8"/>
      <c r="N143" s="268"/>
      <c r="O143" s="268"/>
      <c r="P143" s="268"/>
      <c r="Q143" s="268"/>
      <c r="R143" s="268"/>
      <c r="S143" s="268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8"/>
      <c r="N144" s="268"/>
      <c r="O144" s="268"/>
      <c r="P144" s="268"/>
      <c r="Q144" s="268"/>
      <c r="R144" s="268"/>
      <c r="S144" s="268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8"/>
      <c r="N145" s="268"/>
      <c r="O145" s="268"/>
      <c r="P145" s="268"/>
      <c r="Q145" s="268"/>
      <c r="R145" s="268"/>
      <c r="S145" s="268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8"/>
      <c r="N146" s="268"/>
      <c r="O146" s="268"/>
      <c r="P146" s="268"/>
      <c r="Q146" s="268"/>
      <c r="R146" s="268"/>
      <c r="S146" s="268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8"/>
      <c r="N147" s="268"/>
      <c r="O147" s="268"/>
      <c r="P147" s="268"/>
      <c r="Q147" s="268"/>
      <c r="R147" s="268"/>
      <c r="S147" s="268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8"/>
      <c r="N148" s="268"/>
      <c r="O148" s="268"/>
      <c r="P148" s="268"/>
      <c r="Q148" s="268"/>
      <c r="R148" s="268"/>
      <c r="S148" s="268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8"/>
      <c r="N149" s="268"/>
      <c r="O149" s="268"/>
      <c r="P149" s="268"/>
      <c r="Q149" s="268"/>
      <c r="R149" s="268"/>
      <c r="S149" s="268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8"/>
      <c r="N150" s="268"/>
      <c r="O150" s="268"/>
      <c r="P150" s="268"/>
      <c r="Q150" s="268"/>
      <c r="R150" s="268"/>
      <c r="S150" s="268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8"/>
      <c r="N151" s="268"/>
      <c r="O151" s="268"/>
      <c r="P151" s="268"/>
      <c r="Q151" s="268"/>
      <c r="R151" s="268"/>
      <c r="S151" s="268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8"/>
      <c r="N152" s="268"/>
      <c r="O152" s="268"/>
      <c r="P152" s="268"/>
      <c r="Q152" s="268"/>
      <c r="R152" s="268"/>
      <c r="S152" s="268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8"/>
      <c r="N153" s="268"/>
      <c r="O153" s="268"/>
      <c r="P153" s="268"/>
      <c r="Q153" s="268"/>
      <c r="R153" s="268"/>
      <c r="S153" s="268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8"/>
      <c r="N154" s="268"/>
      <c r="O154" s="268"/>
      <c r="P154" s="268"/>
      <c r="Q154" s="268"/>
      <c r="R154" s="268"/>
      <c r="S154" s="268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8"/>
      <c r="N155" s="268"/>
      <c r="O155" s="268"/>
      <c r="P155" s="268"/>
      <c r="Q155" s="268"/>
      <c r="R155" s="268"/>
      <c r="S155" s="268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8"/>
      <c r="N156" s="268"/>
      <c r="O156" s="268"/>
      <c r="P156" s="268"/>
      <c r="Q156" s="268"/>
      <c r="R156" s="268"/>
      <c r="S156" s="268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8"/>
      <c r="N157" s="268"/>
      <c r="O157" s="268"/>
      <c r="P157" s="268"/>
      <c r="Q157" s="268"/>
      <c r="R157" s="268"/>
      <c r="S157" s="268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8"/>
      <c r="N158" s="268"/>
      <c r="O158" s="268"/>
      <c r="P158" s="268"/>
      <c r="Q158" s="268"/>
      <c r="R158" s="268"/>
      <c r="S158" s="268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8"/>
      <c r="N159" s="268"/>
      <c r="O159" s="268"/>
      <c r="P159" s="268"/>
      <c r="Q159" s="268"/>
      <c r="R159" s="268"/>
      <c r="S159" s="268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8"/>
      <c r="N160" s="268"/>
      <c r="O160" s="268"/>
      <c r="P160" s="268"/>
      <c r="Q160" s="268"/>
      <c r="R160" s="268"/>
      <c r="S160" s="268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8"/>
      <c r="N161" s="268"/>
      <c r="O161" s="268"/>
      <c r="P161" s="268"/>
      <c r="Q161" s="268"/>
      <c r="R161" s="268"/>
      <c r="S161" s="268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8"/>
      <c r="N162" s="268"/>
      <c r="O162" s="268"/>
      <c r="P162" s="268"/>
      <c r="Q162" s="268"/>
      <c r="R162" s="268"/>
      <c r="S162" s="268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8"/>
      <c r="N163" s="268"/>
      <c r="O163" s="268"/>
      <c r="P163" s="268"/>
      <c r="Q163" s="268"/>
      <c r="R163" s="268"/>
      <c r="S163" s="268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8"/>
      <c r="N164" s="268"/>
      <c r="O164" s="268"/>
      <c r="P164" s="268"/>
      <c r="Q164" s="268"/>
      <c r="R164" s="268"/>
      <c r="S164" s="268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8"/>
      <c r="N165" s="268"/>
      <c r="O165" s="268"/>
      <c r="P165" s="268"/>
      <c r="Q165" s="268"/>
      <c r="R165" s="268"/>
      <c r="S165" s="268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8"/>
      <c r="N166" s="268"/>
      <c r="O166" s="268"/>
      <c r="P166" s="268"/>
      <c r="Q166" s="268"/>
      <c r="R166" s="268"/>
      <c r="S166" s="268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8"/>
      <c r="N167" s="268"/>
      <c r="O167" s="268"/>
      <c r="P167" s="268"/>
      <c r="Q167" s="268"/>
      <c r="R167" s="268"/>
      <c r="S167" s="268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8"/>
      <c r="N168" s="268"/>
      <c r="O168" s="268"/>
      <c r="P168" s="268"/>
      <c r="Q168" s="268"/>
      <c r="R168" s="268"/>
      <c r="S168" s="268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8"/>
      <c r="N169" s="268"/>
      <c r="O169" s="268"/>
      <c r="P169" s="268"/>
      <c r="Q169" s="268"/>
      <c r="R169" s="268"/>
      <c r="S169" s="268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8"/>
      <c r="N170" s="268"/>
      <c r="O170" s="268"/>
      <c r="P170" s="268"/>
      <c r="Q170" s="268"/>
      <c r="R170" s="268"/>
      <c r="S170" s="268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8"/>
      <c r="N171" s="268"/>
      <c r="O171" s="268"/>
      <c r="P171" s="268"/>
      <c r="Q171" s="268"/>
      <c r="R171" s="268"/>
      <c r="S171" s="268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8"/>
      <c r="N172" s="268"/>
      <c r="O172" s="268"/>
      <c r="P172" s="268"/>
      <c r="Q172" s="268"/>
      <c r="R172" s="268"/>
      <c r="S172" s="268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8"/>
      <c r="N173" s="268"/>
      <c r="O173" s="268"/>
      <c r="P173" s="268"/>
      <c r="Q173" s="268"/>
      <c r="R173" s="268"/>
      <c r="S173" s="268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8"/>
      <c r="N174" s="268"/>
      <c r="O174" s="268"/>
      <c r="P174" s="268"/>
      <c r="Q174" s="268"/>
      <c r="R174" s="268"/>
      <c r="S174" s="268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8"/>
      <c r="N175" s="268"/>
      <c r="O175" s="268"/>
      <c r="P175" s="268"/>
      <c r="Q175" s="268"/>
      <c r="R175" s="268"/>
      <c r="S175" s="268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8"/>
      <c r="N176" s="268"/>
      <c r="O176" s="268"/>
      <c r="P176" s="268"/>
      <c r="Q176" s="268"/>
      <c r="R176" s="268"/>
      <c r="S176" s="268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8"/>
      <c r="N177" s="268"/>
      <c r="O177" s="268"/>
      <c r="P177" s="268"/>
      <c r="Q177" s="268"/>
      <c r="R177" s="268"/>
      <c r="S177" s="268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8"/>
      <c r="N178" s="268"/>
      <c r="O178" s="268"/>
      <c r="P178" s="268"/>
      <c r="Q178" s="268"/>
      <c r="R178" s="268"/>
      <c r="S178" s="268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8"/>
      <c r="N179" s="268"/>
      <c r="O179" s="268"/>
      <c r="P179" s="268"/>
      <c r="Q179" s="268"/>
      <c r="R179" s="268"/>
      <c r="S179" s="268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8"/>
      <c r="N180" s="268"/>
      <c r="O180" s="268"/>
      <c r="P180" s="268"/>
      <c r="Q180" s="268"/>
      <c r="R180" s="268"/>
      <c r="S180" s="268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6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324</v>
      </c>
      <c r="AD4" s="43" t="s">
        <v>325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271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317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326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327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328</v>
      </c>
      <c r="Y49" s="221" t="s">
        <v>329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1"/>
      <c r="N60" s="251"/>
      <c r="O60" s="251"/>
      <c r="P60" s="251"/>
      <c r="Q60" s="251"/>
      <c r="R60" s="251"/>
      <c r="S60" s="251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330</v>
      </c>
      <c r="AD60" s="43" t="s">
        <v>331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70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314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323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332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333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334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6"/>
      <c r="M181" s="256"/>
      <c r="N181" s="256"/>
      <c r="O181" s="256"/>
      <c r="P181" s="256"/>
      <c r="Q181" s="256"/>
      <c r="R181" s="256"/>
      <c r="S181" s="256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335</v>
      </c>
      <c r="AD4" s="43" t="s">
        <v>336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271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317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326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327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337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338</v>
      </c>
      <c r="Y49" s="221" t="s">
        <v>339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0"/>
      <c r="M60" s="251"/>
      <c r="N60" s="251"/>
      <c r="O60" s="251"/>
      <c r="P60" s="251"/>
      <c r="Q60" s="251"/>
      <c r="R60" s="251"/>
      <c r="S60" s="251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340</v>
      </c>
      <c r="AD60" s="43" t="s">
        <v>341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314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323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332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333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334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342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343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344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250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345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346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6"/>
      <c r="M181" s="256"/>
      <c r="N181" s="256"/>
      <c r="O181" s="256"/>
      <c r="P181" s="256"/>
      <c r="Q181" s="256"/>
      <c r="R181" s="256"/>
      <c r="S181" s="256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347</v>
      </c>
      <c r="AD4" s="43" t="s">
        <v>348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349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350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317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327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351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352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353</v>
      </c>
      <c r="Y63" s="221" t="s">
        <v>354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8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355</v>
      </c>
      <c r="AD74" s="43" t="s">
        <v>356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305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306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307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314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323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332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333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334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342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343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344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345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346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357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251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358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359</v>
      </c>
      <c r="AD4" s="43" t="s">
        <v>360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349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350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317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361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327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351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352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191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258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362</v>
      </c>
      <c r="Y63" s="221" t="s">
        <v>363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364</v>
      </c>
      <c r="AD74" s="43" t="s">
        <v>365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3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305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306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307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314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323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332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333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334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342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343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344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345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346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357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251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358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366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367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368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230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369</v>
      </c>
      <c r="K4" s="244" t="s">
        <v>370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371</v>
      </c>
      <c r="AD4" s="43" t="s">
        <v>372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2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349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350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193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317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361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327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351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352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200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258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243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228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201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373</v>
      </c>
      <c r="Y63" s="221" t="s">
        <v>374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375</v>
      </c>
      <c r="AD74" s="43" t="s">
        <v>376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5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3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3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305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306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307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314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323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332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333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334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342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343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344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345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346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357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5" t="s">
        <v>251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358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366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367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368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230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377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253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378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3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379</v>
      </c>
      <c r="AD4" s="43" t="s">
        <v>380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349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350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317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318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361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327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351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352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258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243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228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201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381</v>
      </c>
      <c r="Y63" s="221" t="s">
        <v>382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4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383</v>
      </c>
      <c r="AD74" s="43" t="s">
        <v>384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3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305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306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307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314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323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332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333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334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342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343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344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345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346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357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251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358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366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367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368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230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377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253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378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385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255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386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387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388</v>
      </c>
      <c r="AD4" s="43" t="s">
        <v>389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243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201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244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390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391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392</v>
      </c>
      <c r="Y63" s="221" t="s">
        <v>393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394</v>
      </c>
      <c r="AD74" s="43" t="s">
        <v>395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3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63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220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233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 t="s">
        <v>251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 t="s">
        <v>253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255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228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256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396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397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229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259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398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399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400</v>
      </c>
      <c r="AD4" s="43" t="s">
        <v>401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13000.0</v>
      </c>
      <c r="L5" s="246">
        <f t="shared" ref="L5:L58" si="2">(V5)- IF(
  (I5*H5*$Z$4 - $AA$4) &lt; 0,
  I5*H5 - I5*H5*$Y$4,
  I5*H5 - I5*H5*$Y$4 - (I5*H5*$Z$4 - $AA$4)
)
</f>
        <v>41858.536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66556.45</v>
      </c>
      <c r="W5" s="56">
        <f t="shared" ref="W5:W11" si="4">(H5*G5+J5*I5)+K5</f>
        <v>87175</v>
      </c>
      <c r="X5" s="57">
        <f t="shared" ref="X5:X58" si="5">W5+Y5</f>
        <v>116640.15</v>
      </c>
      <c r="Y5" s="217">
        <f t="shared" ref="Y5:Y11" si="6">W5*$Y$4</f>
        <v>29465.15</v>
      </c>
      <c r="Z5" s="59">
        <f t="shared" ref="Z5:Z11" si="7">$Z$4/100*W5*100</f>
        <v>10112.3</v>
      </c>
      <c r="AA5" s="59">
        <f t="shared" ref="AA5:AA57" si="8">$AA$4/100*W5*100-$AB$4</f>
        <v>10506.25</v>
      </c>
      <c r="AB5" s="56"/>
      <c r="AC5" s="60">
        <f t="shared" ref="AC5:AC58" si="9">if(G5=1 , X5/200 , H5+H5*$Y$4)</f>
        <v>583.20075</v>
      </c>
      <c r="AD5" s="61">
        <f t="shared" ref="AD5:AD58" si="10">if(G5=1 ,X5/$AC$1 , 0)</f>
        <v>3762.585484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</v>
      </c>
      <c r="J6" s="66">
        <v>13650.0</v>
      </c>
      <c r="K6" s="71">
        <v>7000.0</v>
      </c>
      <c r="L6" s="246">
        <f t="shared" si="2"/>
        <v>37454.536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62152.45</v>
      </c>
      <c r="W6" s="56">
        <f t="shared" si="4"/>
        <v>81175</v>
      </c>
      <c r="X6" s="57">
        <f t="shared" si="5"/>
        <v>108612.15</v>
      </c>
      <c r="Y6" s="217">
        <f t="shared" si="6"/>
        <v>27437.15</v>
      </c>
      <c r="Z6" s="59">
        <f t="shared" si="7"/>
        <v>9416.3</v>
      </c>
      <c r="AA6" s="59">
        <f t="shared" si="8"/>
        <v>9606.25</v>
      </c>
      <c r="AB6" s="56"/>
      <c r="AC6" s="60">
        <f t="shared" si="9"/>
        <v>543.06075</v>
      </c>
      <c r="AD6" s="69">
        <f t="shared" si="10"/>
        <v>3503.617742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1.0</v>
      </c>
      <c r="J7" s="66">
        <v>9500.0</v>
      </c>
      <c r="K7" s="67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2611.258065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4</v>
      </c>
      <c r="F8" s="47" t="s">
        <v>3</v>
      </c>
      <c r="G8" s="63">
        <v>1.0</v>
      </c>
      <c r="H8" s="64">
        <v>64620.0</v>
      </c>
      <c r="I8" s="50">
        <v>0.7</v>
      </c>
      <c r="J8" s="66">
        <v>13650.0</v>
      </c>
      <c r="K8" s="71">
        <v>2000.0</v>
      </c>
      <c r="L8" s="246">
        <f t="shared" si="2"/>
        <v>33784.536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58482.45</v>
      </c>
      <c r="W8" s="56">
        <f t="shared" si="4"/>
        <v>76175</v>
      </c>
      <c r="X8" s="57">
        <f t="shared" si="5"/>
        <v>101922.15</v>
      </c>
      <c r="Y8" s="217">
        <f t="shared" si="6"/>
        <v>25747.15</v>
      </c>
      <c r="Z8" s="59">
        <f t="shared" si="7"/>
        <v>8836.3</v>
      </c>
      <c r="AA8" s="59">
        <f t="shared" si="8"/>
        <v>8856.25</v>
      </c>
      <c r="AB8" s="56"/>
      <c r="AC8" s="60">
        <f t="shared" si="9"/>
        <v>509.61075</v>
      </c>
      <c r="AD8" s="69">
        <f t="shared" si="10"/>
        <v>3287.81129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</v>
      </c>
      <c r="J9" s="66">
        <v>9500.0</v>
      </c>
      <c r="K9" s="71">
        <v>7000.0</v>
      </c>
      <c r="L9" s="246">
        <f t="shared" si="2"/>
        <v>30530.75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50023.1</v>
      </c>
      <c r="W9" s="56">
        <f t="shared" si="4"/>
        <v>64650</v>
      </c>
      <c r="X9" s="57">
        <f t="shared" si="5"/>
        <v>86501.7</v>
      </c>
      <c r="Y9" s="217">
        <f t="shared" si="6"/>
        <v>21851.7</v>
      </c>
      <c r="Z9" s="59">
        <f t="shared" si="7"/>
        <v>7499.4</v>
      </c>
      <c r="AA9" s="59">
        <f t="shared" si="8"/>
        <v>7127.5</v>
      </c>
      <c r="AB9" s="56"/>
      <c r="AC9" s="60">
        <f t="shared" si="9"/>
        <v>432.5085</v>
      </c>
      <c r="AD9" s="69">
        <f t="shared" si="10"/>
        <v>2790.377419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0.7</v>
      </c>
      <c r="J11" s="66">
        <v>5000.0</v>
      </c>
      <c r="K11" s="71">
        <v>5000.0</v>
      </c>
      <c r="L11" s="246">
        <f t="shared" si="2"/>
        <v>27784.5288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27869.145</v>
      </c>
      <c r="W11" s="56">
        <f t="shared" si="4"/>
        <v>34467.5</v>
      </c>
      <c r="X11" s="57">
        <f t="shared" si="5"/>
        <v>46117.515</v>
      </c>
      <c r="Y11" s="217">
        <f t="shared" si="6"/>
        <v>11650.015</v>
      </c>
      <c r="Z11" s="59">
        <f t="shared" si="7"/>
        <v>3998.23</v>
      </c>
      <c r="AA11" s="59">
        <f t="shared" si="8"/>
        <v>2600.125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0.7</v>
      </c>
      <c r="J13" s="66">
        <v>9500.0</v>
      </c>
      <c r="K13" s="71">
        <v>3000.0</v>
      </c>
      <c r="L13" s="246">
        <f t="shared" si="2"/>
        <v>27594.75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47087.1</v>
      </c>
      <c r="W13" s="56">
        <f t="shared" ref="W13:W58" si="12">(H13*G13+J13*I13)+K13</f>
        <v>60650</v>
      </c>
      <c r="X13" s="57">
        <f t="shared" si="5"/>
        <v>81149.7</v>
      </c>
      <c r="Y13" s="217">
        <f t="shared" ref="Y13:Y42" si="13">W13*$Y$4</f>
        <v>20499.7</v>
      </c>
      <c r="Z13" s="59">
        <f t="shared" ref="Z13:Z42" si="14">$Z$4/100*W13*100</f>
        <v>7035.4</v>
      </c>
      <c r="AA13" s="59">
        <f t="shared" si="8"/>
        <v>6527.5</v>
      </c>
      <c r="AB13" s="56"/>
      <c r="AC13" s="60">
        <f t="shared" si="9"/>
        <v>405.7485</v>
      </c>
      <c r="AD13" s="69">
        <f t="shared" si="10"/>
        <v>2617.732258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0.7</v>
      </c>
      <c r="J15" s="66">
        <v>9500.0</v>
      </c>
      <c r="K15" s="71">
        <v>2000.0</v>
      </c>
      <c r="L15" s="246">
        <f t="shared" si="2"/>
        <v>26860.75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46353.1</v>
      </c>
      <c r="W15" s="56">
        <f t="shared" si="12"/>
        <v>59650</v>
      </c>
      <c r="X15" s="57">
        <f t="shared" si="5"/>
        <v>79811.7</v>
      </c>
      <c r="Y15" s="217">
        <f t="shared" si="13"/>
        <v>20161.7</v>
      </c>
      <c r="Z15" s="59">
        <f t="shared" si="14"/>
        <v>6919.4</v>
      </c>
      <c r="AA15" s="59">
        <f t="shared" si="8"/>
        <v>6377.5</v>
      </c>
      <c r="AB15" s="56"/>
      <c r="AC15" s="60">
        <f t="shared" si="9"/>
        <v>399.0585</v>
      </c>
      <c r="AD15" s="69">
        <f t="shared" si="10"/>
        <v>2574.570968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71">
        <v>2000.0</v>
      </c>
      <c r="L17" s="246">
        <f t="shared" si="2"/>
        <v>9458.8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9458.8</v>
      </c>
      <c r="W17" s="56">
        <f t="shared" si="12"/>
        <v>10700</v>
      </c>
      <c r="X17" s="57">
        <f t="shared" si="5"/>
        <v>14316.6</v>
      </c>
      <c r="Y17" s="217">
        <f t="shared" si="13"/>
        <v>3616.6</v>
      </c>
      <c r="Z17" s="59">
        <f t="shared" si="14"/>
        <v>1241.2</v>
      </c>
      <c r="AA17" s="59">
        <f t="shared" si="8"/>
        <v>-965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239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0.6</v>
      </c>
      <c r="J21" s="66">
        <v>13650.0</v>
      </c>
      <c r="K21" s="67"/>
      <c r="L21" s="246">
        <f t="shared" si="2"/>
        <v>34842.878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56012.54</v>
      </c>
      <c r="W21" s="56">
        <f t="shared" si="12"/>
        <v>72810</v>
      </c>
      <c r="X21" s="57">
        <f t="shared" si="5"/>
        <v>97419.78</v>
      </c>
      <c r="Y21" s="217">
        <f t="shared" si="13"/>
        <v>24609.78</v>
      </c>
      <c r="Z21" s="59">
        <f t="shared" si="14"/>
        <v>8445.96</v>
      </c>
      <c r="AA21" s="59">
        <f t="shared" si="8"/>
        <v>8351.5</v>
      </c>
      <c r="AB21" s="56"/>
      <c r="AC21" s="60">
        <f t="shared" si="9"/>
        <v>487.0989</v>
      </c>
      <c r="AD21" s="69">
        <f t="shared" si="10"/>
        <v>3142.573548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25000.0</v>
      </c>
      <c r="L22" s="246">
        <f t="shared" si="2"/>
        <v>68351.08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68351.08</v>
      </c>
      <c r="W22" s="56">
        <f t="shared" si="12"/>
        <v>89620</v>
      </c>
      <c r="X22" s="57">
        <f t="shared" si="5"/>
        <v>119911.56</v>
      </c>
      <c r="Y22" s="217">
        <f t="shared" si="13"/>
        <v>30291.56</v>
      </c>
      <c r="Z22" s="59">
        <f t="shared" si="14"/>
        <v>10395.92</v>
      </c>
      <c r="AA22" s="59">
        <f t="shared" si="8"/>
        <v>10873</v>
      </c>
      <c r="AB22" s="56"/>
      <c r="AC22" s="60">
        <f t="shared" si="9"/>
        <v>599.5578</v>
      </c>
      <c r="AD22" s="69">
        <f t="shared" si="10"/>
        <v>3868.114839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0.6</v>
      </c>
      <c r="J24" s="66">
        <v>5000.0</v>
      </c>
      <c r="K24" s="67"/>
      <c r="L24" s="246">
        <f t="shared" si="2"/>
        <v>34286.53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34352.2</v>
      </c>
      <c r="W24" s="56">
        <f t="shared" si="12"/>
        <v>43300</v>
      </c>
      <c r="X24" s="57">
        <f t="shared" si="5"/>
        <v>57935.4</v>
      </c>
      <c r="Y24" s="217">
        <f t="shared" si="13"/>
        <v>14635.4</v>
      </c>
      <c r="Z24" s="59">
        <f t="shared" si="14"/>
        <v>5022.8</v>
      </c>
      <c r="AA24" s="59">
        <f t="shared" si="8"/>
        <v>3925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0.35</v>
      </c>
      <c r="J28" s="66">
        <v>5000.0</v>
      </c>
      <c r="K28" s="71">
        <v>1400.0</v>
      </c>
      <c r="L28" s="246">
        <f t="shared" si="2"/>
        <v>33102.73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33141.1</v>
      </c>
      <c r="W28" s="56">
        <f t="shared" si="12"/>
        <v>41650</v>
      </c>
      <c r="X28" s="57">
        <f t="shared" si="5"/>
        <v>55727.7</v>
      </c>
      <c r="Y28" s="217">
        <f t="shared" si="13"/>
        <v>14077.7</v>
      </c>
      <c r="Z28" s="59">
        <f t="shared" si="14"/>
        <v>4831.4</v>
      </c>
      <c r="AA28" s="59">
        <f t="shared" si="8"/>
        <v>3677.5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0.35</v>
      </c>
      <c r="J30" s="66">
        <v>5000.0</v>
      </c>
      <c r="K30" s="71">
        <v>2000.0</v>
      </c>
      <c r="L30" s="246">
        <f t="shared" si="2"/>
        <v>30679.3443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30715.23</v>
      </c>
      <c r="W30" s="56">
        <f t="shared" si="12"/>
        <v>38345</v>
      </c>
      <c r="X30" s="57">
        <f t="shared" si="5"/>
        <v>51305.61</v>
      </c>
      <c r="Y30" s="217">
        <f t="shared" si="13"/>
        <v>12960.61</v>
      </c>
      <c r="Z30" s="59">
        <f t="shared" si="14"/>
        <v>4448.02</v>
      </c>
      <c r="AA30" s="59">
        <f t="shared" si="8"/>
        <v>3181.75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71">
        <v>1000.0</v>
      </c>
      <c r="L31" s="246">
        <f t="shared" si="2"/>
        <v>20002.133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20002.133</v>
      </c>
      <c r="W31" s="56">
        <f t="shared" si="12"/>
        <v>23749.5</v>
      </c>
      <c r="X31" s="57">
        <f t="shared" si="5"/>
        <v>31776.831</v>
      </c>
      <c r="Y31" s="217">
        <f t="shared" si="13"/>
        <v>8027.331</v>
      </c>
      <c r="Z31" s="59">
        <f t="shared" si="14"/>
        <v>2754.942</v>
      </c>
      <c r="AA31" s="59">
        <f t="shared" si="8"/>
        <v>992.425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291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196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197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198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241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199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>
        <v>0.0</v>
      </c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200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>
        <v>0.0</v>
      </c>
      <c r="J38" s="66"/>
      <c r="K38" s="71">
        <v>2000.0</v>
      </c>
      <c r="L38" s="246">
        <f t="shared" si="2"/>
        <v>29087.585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29087.585</v>
      </c>
      <c r="W38" s="56">
        <f t="shared" si="12"/>
        <v>36127.5</v>
      </c>
      <c r="X38" s="57">
        <f t="shared" si="5"/>
        <v>48338.595</v>
      </c>
      <c r="Y38" s="217">
        <f t="shared" si="13"/>
        <v>12211.095</v>
      </c>
      <c r="Z38" s="59">
        <f t="shared" si="14"/>
        <v>4190.79</v>
      </c>
      <c r="AA38" s="59">
        <f t="shared" si="8"/>
        <v>2849.125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201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>
        <v>0.35</v>
      </c>
      <c r="J39" s="66">
        <v>5000.0</v>
      </c>
      <c r="K39" s="71">
        <v>1400.0</v>
      </c>
      <c r="L39" s="246">
        <f t="shared" si="2"/>
        <v>30719.3473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30755.233</v>
      </c>
      <c r="W39" s="56">
        <f t="shared" si="12"/>
        <v>38399.5</v>
      </c>
      <c r="X39" s="57">
        <f t="shared" si="5"/>
        <v>51378.531</v>
      </c>
      <c r="Y39" s="217">
        <f t="shared" si="13"/>
        <v>12979.031</v>
      </c>
      <c r="Z39" s="59">
        <f t="shared" si="14"/>
        <v>4454.342</v>
      </c>
      <c r="AA39" s="59">
        <f t="shared" si="8"/>
        <v>3189.925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202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>
        <v>0.0</v>
      </c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203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>
        <v>0.35</v>
      </c>
      <c r="J41" s="66">
        <v>5000.0</v>
      </c>
      <c r="K41" s="71">
        <v>2000.0</v>
      </c>
      <c r="L41" s="246">
        <f t="shared" si="2"/>
        <v>28002.8133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28038.699</v>
      </c>
      <c r="W41" s="56">
        <f t="shared" si="12"/>
        <v>34698.5</v>
      </c>
      <c r="X41" s="57">
        <f t="shared" si="5"/>
        <v>46426.593</v>
      </c>
      <c r="Y41" s="217">
        <f t="shared" si="13"/>
        <v>11728.093</v>
      </c>
      <c r="Z41" s="59">
        <f t="shared" si="14"/>
        <v>4025.026</v>
      </c>
      <c r="AA41" s="59">
        <f t="shared" si="8"/>
        <v>2634.775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64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159400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1060128.718</v>
      </c>
      <c r="W60" s="100">
        <f t="shared" si="21"/>
        <v>1243777</v>
      </c>
      <c r="X60" s="100">
        <f t="shared" si="21"/>
        <v>1664173.626</v>
      </c>
      <c r="Y60" s="100">
        <f t="shared" si="21"/>
        <v>420396.626</v>
      </c>
      <c r="Z60" s="100">
        <f t="shared" si="21"/>
        <v>144278.132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402</v>
      </c>
      <c r="Y63" s="221" t="s">
        <v>403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160.0</v>
      </c>
      <c r="I65" s="123">
        <f>H65*G65</f>
        <v>32000</v>
      </c>
      <c r="J65" s="123">
        <f>J64/100*I65*100</f>
        <v>3712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2230</v>
      </c>
      <c r="U65" s="124">
        <f>if(T65&lt;0,I65-J65,I65-J65-T65)</f>
        <v>26058</v>
      </c>
      <c r="V65" s="125">
        <f>U65/G65</f>
        <v>130.29</v>
      </c>
      <c r="W65" s="96"/>
      <c r="X65" s="124">
        <f>W64*H65</f>
        <v>214.08</v>
      </c>
      <c r="Y65" s="223">
        <f>I65*W64</f>
        <v>42816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2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404</v>
      </c>
      <c r="AD74" s="43" t="s">
        <v>405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16535.084</v>
      </c>
      <c r="W80" s="56">
        <f t="shared" si="26"/>
        <v>19026</v>
      </c>
      <c r="X80" s="57">
        <f t="shared" si="27"/>
        <v>25456.788</v>
      </c>
      <c r="Y80" s="217">
        <f t="shared" si="28"/>
        <v>6430.788</v>
      </c>
      <c r="Z80" s="59">
        <f t="shared" si="29"/>
        <v>2207.016</v>
      </c>
      <c r="AA80" s="59">
        <f t="shared" si="30"/>
        <v>283.9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269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271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>
        <v>2000.0</v>
      </c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35332.824</v>
      </c>
      <c r="W93" s="56">
        <f t="shared" si="26"/>
        <v>44636</v>
      </c>
      <c r="X93" s="57">
        <f t="shared" si="27"/>
        <v>59722.968</v>
      </c>
      <c r="Y93" s="217">
        <f t="shared" si="28"/>
        <v>15086.968</v>
      </c>
      <c r="Z93" s="59">
        <f t="shared" si="29"/>
        <v>5177.776</v>
      </c>
      <c r="AA93" s="59">
        <f t="shared" si="30"/>
        <v>4125.4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287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218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>
        <v>700.0</v>
      </c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16670.874</v>
      </c>
      <c r="W105" s="56">
        <f t="shared" si="26"/>
        <v>19211</v>
      </c>
      <c r="X105" s="57">
        <f t="shared" si="27"/>
        <v>25704.318</v>
      </c>
      <c r="Y105" s="217">
        <f t="shared" si="28"/>
        <v>6493.318</v>
      </c>
      <c r="Z105" s="59">
        <f t="shared" si="29"/>
        <v>2228.476</v>
      </c>
      <c r="AA105" s="59">
        <f t="shared" si="30"/>
        <v>311.65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219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220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296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297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221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222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223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224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225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226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33079.444</v>
      </c>
      <c r="W117" s="56">
        <f t="shared" si="26"/>
        <v>41566</v>
      </c>
      <c r="X117" s="57">
        <f t="shared" si="27"/>
        <v>55615.308</v>
      </c>
      <c r="Y117" s="217">
        <f t="shared" si="28"/>
        <v>14049.308</v>
      </c>
      <c r="Z117" s="59">
        <f t="shared" si="29"/>
        <v>4821.656</v>
      </c>
      <c r="AA117" s="59">
        <f t="shared" si="30"/>
        <v>3664.9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227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228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229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230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231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3"/>
      <c r="C129" s="74"/>
      <c r="D129" s="99"/>
      <c r="E129" s="99"/>
      <c r="F129" s="163"/>
      <c r="G129" s="157" t="str">
        <f t="shared" si="36"/>
        <v/>
      </c>
      <c r="H129" s="253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1979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486254.88</v>
      </c>
      <c r="W196" s="193">
        <f t="shared" si="39"/>
        <v>567080</v>
      </c>
      <c r="X196" s="193">
        <f t="shared" si="39"/>
        <v>726428.41</v>
      </c>
      <c r="Y196" s="193">
        <f t="shared" si="39"/>
        <v>159348.41</v>
      </c>
      <c r="Z196" s="193">
        <f t="shared" si="39"/>
        <v>65781.28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46174</v>
      </c>
      <c r="X1" s="243">
        <v>46174.0</v>
      </c>
      <c r="Z1" s="9" t="s">
        <v>10</v>
      </c>
      <c r="AA1" s="10">
        <f>X1+AC1-1</f>
        <v>46203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275" t="s">
        <v>406</v>
      </c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407</v>
      </c>
      <c r="AD4" s="43" t="s">
        <v>408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52">
        <v>12500.0</v>
      </c>
      <c r="L5" s="246">
        <f t="shared" ref="L5:L58" si="2">(V5)- IF(
  (I5*H5*$Z$4 - $AA$4) &lt; 0,
  I5*H5 - I5*H5*$Y$4,
  I5*H5 - I5*H5*$Y$4 - (I5*H5*$Z$4 - $AA$4)
)
</f>
        <v>38965.194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239.0</v>
      </c>
      <c r="V5" s="55">
        <f t="shared" ref="V5:V11" si="3">if(AA5&lt;0,W5-Z5,W5-Z5-AA5)</f>
        <v>67191.36</v>
      </c>
      <c r="W5" s="56">
        <f t="shared" ref="W5:W11" si="4">(H5*G5+J5*I5)+K5</f>
        <v>88040</v>
      </c>
      <c r="X5" s="57">
        <f t="shared" ref="X5:X58" si="5">W5+Y5</f>
        <v>117797.52</v>
      </c>
      <c r="Y5" s="217">
        <f t="shared" ref="Y5:Y11" si="6">W5*$Y$4</f>
        <v>29757.52</v>
      </c>
      <c r="Z5" s="59">
        <f t="shared" ref="Z5:Z11" si="7">$Z$4/100*W5*100</f>
        <v>10212.64</v>
      </c>
      <c r="AA5" s="59">
        <f t="shared" ref="AA5:AA57" si="8">$AA$4/100*W5*100-$AB$4</f>
        <v>10636</v>
      </c>
      <c r="AB5" s="56"/>
      <c r="AC5" s="60">
        <f t="shared" ref="AC5:AC58" si="9">if(G5=1 , X5/200 , H5+H5*$Y$4)</f>
        <v>588.9876</v>
      </c>
      <c r="AD5" s="61">
        <f t="shared" ref="AD5:AD58" si="10">if(G5=1 ,X5/$AC$1 , 0)</f>
        <v>3926.584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0.72</v>
      </c>
      <c r="J6" s="66">
        <v>13650.0</v>
      </c>
      <c r="K6" s="71">
        <v>7000.0</v>
      </c>
      <c r="L6" s="246">
        <f t="shared" si="2"/>
        <v>36949.2676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216.55</v>
      </c>
      <c r="V6" s="55">
        <f t="shared" si="3"/>
        <v>62352.832</v>
      </c>
      <c r="W6" s="56">
        <f t="shared" si="4"/>
        <v>81448</v>
      </c>
      <c r="X6" s="57">
        <f t="shared" si="5"/>
        <v>108977.424</v>
      </c>
      <c r="Y6" s="217">
        <f t="shared" si="6"/>
        <v>27529.424</v>
      </c>
      <c r="Z6" s="59">
        <f t="shared" si="7"/>
        <v>9447.968</v>
      </c>
      <c r="AA6" s="59">
        <f t="shared" si="8"/>
        <v>9647.2</v>
      </c>
      <c r="AB6" s="56"/>
      <c r="AC6" s="60">
        <f t="shared" si="9"/>
        <v>544.88712</v>
      </c>
      <c r="AD6" s="69">
        <f t="shared" si="10"/>
        <v>3632.5808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185.0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2274.6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0.74</v>
      </c>
      <c r="J8" s="66">
        <v>13650.0</v>
      </c>
      <c r="K8" s="71">
        <v>1900.0</v>
      </c>
      <c r="L8" s="246">
        <f t="shared" si="2"/>
        <v>32700.5992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200.0</v>
      </c>
      <c r="V8" s="55">
        <f t="shared" si="3"/>
        <v>58809.814</v>
      </c>
      <c r="W8" s="56">
        <f t="shared" si="4"/>
        <v>76621</v>
      </c>
      <c r="X8" s="57">
        <f t="shared" si="5"/>
        <v>102518.898</v>
      </c>
      <c r="Y8" s="217">
        <f t="shared" si="6"/>
        <v>25897.898</v>
      </c>
      <c r="Z8" s="59">
        <f t="shared" si="7"/>
        <v>8888.036</v>
      </c>
      <c r="AA8" s="59">
        <f t="shared" si="8"/>
        <v>8923.15</v>
      </c>
      <c r="AB8" s="56"/>
      <c r="AC8" s="60">
        <f t="shared" si="9"/>
        <v>512.59449</v>
      </c>
      <c r="AD8" s="69">
        <f t="shared" si="10"/>
        <v>3417.2966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0.72</v>
      </c>
      <c r="J9" s="66">
        <v>9500.0</v>
      </c>
      <c r="K9" s="71">
        <v>7000.0</v>
      </c>
      <c r="L9" s="246">
        <f t="shared" si="2"/>
        <v>30113.29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174.5</v>
      </c>
      <c r="V9" s="55">
        <f t="shared" si="3"/>
        <v>50162.56</v>
      </c>
      <c r="W9" s="56">
        <f t="shared" si="4"/>
        <v>64840</v>
      </c>
      <c r="X9" s="57">
        <f t="shared" si="5"/>
        <v>86755.92</v>
      </c>
      <c r="Y9" s="217">
        <f t="shared" si="6"/>
        <v>21915.92</v>
      </c>
      <c r="Z9" s="59">
        <f t="shared" si="7"/>
        <v>7521.44</v>
      </c>
      <c r="AA9" s="59">
        <f t="shared" si="8"/>
        <v>7156</v>
      </c>
      <c r="AB9" s="56"/>
      <c r="AC9" s="60">
        <f t="shared" si="9"/>
        <v>433.7796</v>
      </c>
      <c r="AD9" s="69">
        <f t="shared" si="10"/>
        <v>2891.864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0.72</v>
      </c>
      <c r="J10" s="66">
        <v>13650.0</v>
      </c>
      <c r="K10" s="67"/>
      <c r="L10" s="246">
        <f t="shared" si="2"/>
        <v>31811.2676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201.0</v>
      </c>
      <c r="V10" s="55">
        <f t="shared" si="3"/>
        <v>57214.832</v>
      </c>
      <c r="W10" s="56">
        <f t="shared" si="4"/>
        <v>74448</v>
      </c>
      <c r="X10" s="57">
        <f t="shared" si="5"/>
        <v>99611.424</v>
      </c>
      <c r="Y10" s="217">
        <f t="shared" si="6"/>
        <v>25163.424</v>
      </c>
      <c r="Z10" s="59">
        <f t="shared" si="7"/>
        <v>8635.968</v>
      </c>
      <c r="AA10" s="59">
        <f t="shared" si="8"/>
        <v>8597.2</v>
      </c>
      <c r="AB10" s="56"/>
      <c r="AC10" s="60">
        <f t="shared" si="9"/>
        <v>498.05712</v>
      </c>
      <c r="AD10" s="69">
        <f t="shared" si="10"/>
        <v>3320.3808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63.5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12405.614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63.5</v>
      </c>
      <c r="V11" s="55">
        <f t="shared" si="3"/>
        <v>12405.614</v>
      </c>
      <c r="W11" s="56">
        <f t="shared" si="4"/>
        <v>14033.5</v>
      </c>
      <c r="X11" s="57">
        <f t="shared" si="5"/>
        <v>18776.823</v>
      </c>
      <c r="Y11" s="217">
        <f t="shared" si="6"/>
        <v>4743.323</v>
      </c>
      <c r="Z11" s="59">
        <f t="shared" si="7"/>
        <v>1627.886</v>
      </c>
      <c r="AA11" s="59">
        <f t="shared" si="8"/>
        <v>-464.975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0.8</v>
      </c>
      <c r="J13" s="66">
        <v>9500.0</v>
      </c>
      <c r="K13" s="71">
        <v>6250.0</v>
      </c>
      <c r="L13" s="246">
        <f t="shared" si="2"/>
        <v>27892.95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140.5</v>
      </c>
      <c r="V13" s="55">
        <f t="shared" ref="V13:V58" si="11">if(AA13&lt;0,W13-Z13,W13-Z13-AA13)</f>
        <v>50169.9</v>
      </c>
      <c r="W13" s="56">
        <f t="shared" ref="W13:W58" si="12">(H13*G13+J13*I13)+K13</f>
        <v>64850</v>
      </c>
      <c r="X13" s="57">
        <f t="shared" si="5"/>
        <v>86769.3</v>
      </c>
      <c r="Y13" s="217">
        <f t="shared" ref="Y13:Y42" si="13">W13*$Y$4</f>
        <v>21919.3</v>
      </c>
      <c r="Z13" s="59">
        <f t="shared" ref="Z13:Z42" si="14">$Z$4/100*W13*100</f>
        <v>7522.6</v>
      </c>
      <c r="AA13" s="59">
        <f t="shared" si="8"/>
        <v>7157.5</v>
      </c>
      <c r="AB13" s="56"/>
      <c r="AC13" s="60">
        <f t="shared" si="9"/>
        <v>433.8465</v>
      </c>
      <c r="AD13" s="69">
        <f t="shared" si="10"/>
        <v>2892.31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52.5</v>
      </c>
      <c r="H14" s="64">
        <v>187.0</v>
      </c>
      <c r="I14" s="50">
        <v>0.7</v>
      </c>
      <c r="J14" s="66">
        <v>5000.0</v>
      </c>
      <c r="K14" s="67"/>
      <c r="L14" s="246">
        <f t="shared" si="2"/>
        <v>11701.0486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52.5</v>
      </c>
      <c r="V14" s="55">
        <f t="shared" si="11"/>
        <v>11772.67</v>
      </c>
      <c r="W14" s="56">
        <f t="shared" si="12"/>
        <v>13317.5</v>
      </c>
      <c r="X14" s="57">
        <f t="shared" si="5"/>
        <v>17818.815</v>
      </c>
      <c r="Y14" s="217">
        <f t="shared" si="13"/>
        <v>4501.315</v>
      </c>
      <c r="Z14" s="59">
        <f t="shared" si="14"/>
        <v>1544.83</v>
      </c>
      <c r="AA14" s="59">
        <f t="shared" si="8"/>
        <v>-572.375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1</v>
      </c>
      <c r="E15" s="46"/>
      <c r="F15" s="47"/>
      <c r="G15" s="63">
        <v>1.0</v>
      </c>
      <c r="H15" s="64">
        <v>51000.0</v>
      </c>
      <c r="I15" s="50">
        <v>0.74</v>
      </c>
      <c r="J15" s="66">
        <v>9500.0</v>
      </c>
      <c r="K15" s="71">
        <v>1900.0</v>
      </c>
      <c r="L15" s="246">
        <f t="shared" si="2"/>
        <v>25952.43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202.0</v>
      </c>
      <c r="V15" s="55">
        <f t="shared" si="11"/>
        <v>46558.62</v>
      </c>
      <c r="W15" s="56">
        <f t="shared" si="12"/>
        <v>59930</v>
      </c>
      <c r="X15" s="57">
        <f t="shared" si="5"/>
        <v>80186.34</v>
      </c>
      <c r="Y15" s="217">
        <f t="shared" si="13"/>
        <v>20256.34</v>
      </c>
      <c r="Z15" s="59">
        <f t="shared" si="14"/>
        <v>6951.88</v>
      </c>
      <c r="AA15" s="59">
        <f t="shared" si="8"/>
        <v>6419.5</v>
      </c>
      <c r="AB15" s="56"/>
      <c r="AC15" s="60">
        <f t="shared" si="9"/>
        <v>400.9317</v>
      </c>
      <c r="AD15" s="69">
        <f t="shared" si="10"/>
        <v>2672.878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0.72</v>
      </c>
      <c r="J16" s="66">
        <v>9500.0</v>
      </c>
      <c r="K16" s="67"/>
      <c r="L16" s="246">
        <f t="shared" si="2"/>
        <v>24975.29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209.5</v>
      </c>
      <c r="V16" s="55">
        <f t="shared" si="11"/>
        <v>45024.56</v>
      </c>
      <c r="W16" s="56">
        <f t="shared" si="12"/>
        <v>57840</v>
      </c>
      <c r="X16" s="57">
        <f t="shared" si="5"/>
        <v>77389.92</v>
      </c>
      <c r="Y16" s="217">
        <f t="shared" si="13"/>
        <v>19549.92</v>
      </c>
      <c r="Z16" s="59">
        <f t="shared" si="14"/>
        <v>6709.44</v>
      </c>
      <c r="AA16" s="59">
        <f t="shared" si="8"/>
        <v>6106</v>
      </c>
      <c r="AB16" s="56"/>
      <c r="AC16" s="60">
        <f t="shared" si="9"/>
        <v>386.9496</v>
      </c>
      <c r="AD16" s="69">
        <f t="shared" si="10"/>
        <v>2579.664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142</v>
      </c>
      <c r="H17" s="64">
        <v>200.0</v>
      </c>
      <c r="I17" s="65">
        <v>0.8</v>
      </c>
      <c r="J17" s="66">
        <v>5000.0</v>
      </c>
      <c r="K17" s="71">
        <v>6250.0</v>
      </c>
      <c r="L17" s="246">
        <f t="shared" si="2"/>
        <v>30851.59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142.0</v>
      </c>
      <c r="V17" s="55">
        <f t="shared" si="11"/>
        <v>30939.1</v>
      </c>
      <c r="W17" s="56">
        <f t="shared" si="12"/>
        <v>38650</v>
      </c>
      <c r="X17" s="57">
        <f t="shared" si="5"/>
        <v>51713.7</v>
      </c>
      <c r="Y17" s="217">
        <f t="shared" si="13"/>
        <v>13063.7</v>
      </c>
      <c r="Z17" s="59">
        <f t="shared" si="14"/>
        <v>4483.4</v>
      </c>
      <c r="AA17" s="59">
        <f t="shared" si="8"/>
        <v>3227.5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248"/>
      <c r="C18" s="46"/>
      <c r="D18" s="46"/>
      <c r="E18" s="46"/>
      <c r="F18" s="47"/>
      <c r="G18" s="63">
        <f t="shared" si="15"/>
        <v>0</v>
      </c>
      <c r="H18" s="64"/>
      <c r="I18" s="65">
        <v>0.0</v>
      </c>
      <c r="J18" s="66"/>
      <c r="K18" s="67"/>
      <c r="L18" s="246">
        <f t="shared" si="2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/>
      </c>
      <c r="U18" s="54">
        <v>0.0</v>
      </c>
      <c r="V18" s="55">
        <f t="shared" si="11"/>
        <v>0</v>
      </c>
      <c r="W18" s="56">
        <f t="shared" si="12"/>
        <v>0</v>
      </c>
      <c r="X18" s="57">
        <f t="shared" si="5"/>
        <v>0</v>
      </c>
      <c r="Y18" s="217">
        <f t="shared" si="13"/>
        <v>0</v>
      </c>
      <c r="Z18" s="59">
        <f t="shared" si="14"/>
        <v>0</v>
      </c>
      <c r="AA18" s="59">
        <f t="shared" si="8"/>
        <v>-2570</v>
      </c>
      <c r="AB18" s="56"/>
      <c r="AC18" s="60">
        <f t="shared" si="9"/>
        <v>0</v>
      </c>
      <c r="AD18" s="69">
        <f t="shared" si="10"/>
        <v>0</v>
      </c>
    </row>
    <row r="19" ht="15.75" customHeight="1">
      <c r="A19" s="44" t="b">
        <v>0</v>
      </c>
      <c r="B19" s="248"/>
      <c r="C19" s="46"/>
      <c r="D19" s="46"/>
      <c r="E19" s="46"/>
      <c r="F19" s="47"/>
      <c r="G19" s="63">
        <f t="shared" si="15"/>
        <v>0</v>
      </c>
      <c r="H19" s="64"/>
      <c r="I19" s="65">
        <v>0.0</v>
      </c>
      <c r="J19" s="66"/>
      <c r="K19" s="67"/>
      <c r="L19" s="246">
        <f t="shared" si="2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/>
      </c>
      <c r="U19" s="54">
        <v>0.0</v>
      </c>
      <c r="V19" s="55">
        <f t="shared" si="11"/>
        <v>0</v>
      </c>
      <c r="W19" s="56">
        <f t="shared" si="12"/>
        <v>0</v>
      </c>
      <c r="X19" s="57">
        <f t="shared" si="5"/>
        <v>0</v>
      </c>
      <c r="Y19" s="217">
        <f t="shared" si="13"/>
        <v>0</v>
      </c>
      <c r="Z19" s="59">
        <f t="shared" si="14"/>
        <v>0</v>
      </c>
      <c r="AA19" s="59">
        <f t="shared" si="8"/>
        <v>-2570</v>
      </c>
      <c r="AB19" s="56"/>
      <c r="AC19" s="60">
        <f t="shared" si="9"/>
        <v>0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80</v>
      </c>
      <c r="H20" s="64">
        <v>200.0</v>
      </c>
      <c r="I20" s="65">
        <v>0.0</v>
      </c>
      <c r="J20" s="66"/>
      <c r="K20" s="67"/>
      <c r="L20" s="246">
        <f t="shared" si="2"/>
        <v>14144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80.0</v>
      </c>
      <c r="V20" s="55">
        <f t="shared" si="11"/>
        <v>14144</v>
      </c>
      <c r="W20" s="56">
        <f t="shared" si="12"/>
        <v>16000</v>
      </c>
      <c r="X20" s="57">
        <f t="shared" si="5"/>
        <v>21408</v>
      </c>
      <c r="Y20" s="217">
        <f t="shared" si="13"/>
        <v>5408</v>
      </c>
      <c r="Z20" s="59">
        <f t="shared" si="14"/>
        <v>1856</v>
      </c>
      <c r="AA20" s="59">
        <f t="shared" si="8"/>
        <v>-170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0.7</v>
      </c>
      <c r="J21" s="66">
        <v>13650.0</v>
      </c>
      <c r="K21" s="67"/>
      <c r="L21" s="246">
        <f t="shared" si="2"/>
        <v>32316.536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209.0</v>
      </c>
      <c r="V21" s="55">
        <f t="shared" si="11"/>
        <v>57014.45</v>
      </c>
      <c r="W21" s="56">
        <f t="shared" si="12"/>
        <v>74175</v>
      </c>
      <c r="X21" s="57">
        <f t="shared" si="5"/>
        <v>99246.15</v>
      </c>
      <c r="Y21" s="217">
        <f t="shared" si="13"/>
        <v>25071.15</v>
      </c>
      <c r="Z21" s="59">
        <f t="shared" si="14"/>
        <v>8604.3</v>
      </c>
      <c r="AA21" s="59">
        <f t="shared" si="8"/>
        <v>8556.25</v>
      </c>
      <c r="AB21" s="56"/>
      <c r="AC21" s="60">
        <f t="shared" si="9"/>
        <v>496.23075</v>
      </c>
      <c r="AD21" s="69">
        <f t="shared" si="10"/>
        <v>3308.205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54500.0</v>
      </c>
      <c r="L22" s="246">
        <f t="shared" si="2"/>
        <v>90004.08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416.0</v>
      </c>
      <c r="V22" s="55">
        <f t="shared" si="11"/>
        <v>90004.08</v>
      </c>
      <c r="W22" s="56">
        <f t="shared" si="12"/>
        <v>119120</v>
      </c>
      <c r="X22" s="57">
        <f t="shared" si="5"/>
        <v>159382.56</v>
      </c>
      <c r="Y22" s="217">
        <f t="shared" si="13"/>
        <v>40262.56</v>
      </c>
      <c r="Z22" s="59">
        <f t="shared" si="14"/>
        <v>13817.92</v>
      </c>
      <c r="AA22" s="59">
        <f t="shared" si="8"/>
        <v>15298</v>
      </c>
      <c r="AB22" s="56"/>
      <c r="AC22" s="60">
        <f t="shared" si="9"/>
        <v>796.9128</v>
      </c>
      <c r="AD22" s="69">
        <f t="shared" si="10"/>
        <v>5312.752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ref="G23:G42" si="16">U23</f>
        <v>0</v>
      </c>
      <c r="H23" s="158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5"/>
        <v>0</v>
      </c>
      <c r="Y23" s="217">
        <f t="shared" si="13"/>
        <v>0</v>
      </c>
      <c r="Z23" s="59">
        <f t="shared" si="14"/>
        <v>0</v>
      </c>
      <c r="AA23" s="59">
        <f t="shared" si="8"/>
        <v>-2570</v>
      </c>
      <c r="AB23" s="56"/>
      <c r="AC23" s="60">
        <f t="shared" si="9"/>
        <v>0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229.5</v>
      </c>
      <c r="H24" s="64">
        <v>200.0</v>
      </c>
      <c r="I24" s="65">
        <v>0.7</v>
      </c>
      <c r="J24" s="66">
        <v>9500.0</v>
      </c>
      <c r="K24" s="67"/>
      <c r="L24" s="246">
        <f t="shared" si="2"/>
        <v>41065.11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229.5</v>
      </c>
      <c r="V24" s="55">
        <f t="shared" si="11"/>
        <v>41141.7</v>
      </c>
      <c r="W24" s="56">
        <f t="shared" si="12"/>
        <v>52550</v>
      </c>
      <c r="X24" s="57">
        <f t="shared" si="5"/>
        <v>70311.9</v>
      </c>
      <c r="Y24" s="217">
        <f t="shared" si="13"/>
        <v>17761.9</v>
      </c>
      <c r="Z24" s="59">
        <f t="shared" si="14"/>
        <v>6095.8</v>
      </c>
      <c r="AA24" s="59">
        <f t="shared" si="8"/>
        <v>5312.5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/>
      <c r="C25" s="46"/>
      <c r="D25" s="46"/>
      <c r="E25" s="46"/>
      <c r="F25" s="47"/>
      <c r="G25" s="63">
        <f t="shared" si="16"/>
        <v>0</v>
      </c>
      <c r="H25" s="64"/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/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0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30</v>
      </c>
      <c r="H27" s="64">
        <v>214.0</v>
      </c>
      <c r="I27" s="65">
        <v>0.0</v>
      </c>
      <c r="J27" s="66"/>
      <c r="K27" s="67"/>
      <c r="L27" s="246">
        <f t="shared" si="2"/>
        <v>5675.28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30.0</v>
      </c>
      <c r="V27" s="55">
        <f t="shared" si="11"/>
        <v>5675.28</v>
      </c>
      <c r="W27" s="56">
        <f t="shared" si="12"/>
        <v>6420</v>
      </c>
      <c r="X27" s="57">
        <f t="shared" si="5"/>
        <v>8589.96</v>
      </c>
      <c r="Y27" s="217">
        <f t="shared" si="13"/>
        <v>2169.96</v>
      </c>
      <c r="Z27" s="59">
        <f t="shared" si="14"/>
        <v>744.72</v>
      </c>
      <c r="AA27" s="59">
        <f t="shared" si="8"/>
        <v>-1607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228.5</v>
      </c>
      <c r="H28" s="64">
        <v>200.0</v>
      </c>
      <c r="I28" s="65">
        <v>0.0</v>
      </c>
      <c r="J28" s="66"/>
      <c r="K28" s="71">
        <v>1900.0</v>
      </c>
      <c r="L28" s="246">
        <f t="shared" si="2"/>
        <v>37508.4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228.5</v>
      </c>
      <c r="V28" s="55">
        <f t="shared" si="11"/>
        <v>37508.4</v>
      </c>
      <c r="W28" s="56">
        <f t="shared" si="12"/>
        <v>47600</v>
      </c>
      <c r="X28" s="57">
        <f t="shared" si="5"/>
        <v>63688.8</v>
      </c>
      <c r="Y28" s="217">
        <f t="shared" si="13"/>
        <v>16088.8</v>
      </c>
      <c r="Z28" s="59">
        <f t="shared" si="14"/>
        <v>5521.6</v>
      </c>
      <c r="AA28" s="59">
        <f t="shared" si="8"/>
        <v>4570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/>
      <c r="C29" s="46"/>
      <c r="D29" s="46"/>
      <c r="E29" s="46"/>
      <c r="F29" s="47"/>
      <c r="G29" s="63">
        <f t="shared" si="16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0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 t="s">
        <v>2</v>
      </c>
      <c r="E30" s="46"/>
      <c r="F30" s="47"/>
      <c r="G30" s="63">
        <f t="shared" si="16"/>
        <v>198</v>
      </c>
      <c r="H30" s="64">
        <v>187.0</v>
      </c>
      <c r="I30" s="65">
        <v>0.36</v>
      </c>
      <c r="J30" s="66">
        <v>5000.0</v>
      </c>
      <c r="K30" s="71">
        <v>2000.0</v>
      </c>
      <c r="L30" s="246">
        <f t="shared" si="2"/>
        <v>32499.37728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198.0</v>
      </c>
      <c r="V30" s="55">
        <f t="shared" si="11"/>
        <v>32536.284</v>
      </c>
      <c r="W30" s="56">
        <f t="shared" si="12"/>
        <v>40826</v>
      </c>
      <c r="X30" s="57">
        <f t="shared" si="5"/>
        <v>54625.188</v>
      </c>
      <c r="Y30" s="217">
        <f t="shared" si="13"/>
        <v>13799.188</v>
      </c>
      <c r="Z30" s="59">
        <f t="shared" si="14"/>
        <v>4735.816</v>
      </c>
      <c r="AA30" s="59">
        <f t="shared" si="8"/>
        <v>3553.9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39.5</v>
      </c>
      <c r="H31" s="64">
        <v>173.0</v>
      </c>
      <c r="I31" s="65">
        <v>0.0</v>
      </c>
      <c r="J31" s="66"/>
      <c r="K31" s="67"/>
      <c r="L31" s="246">
        <f t="shared" si="2"/>
        <v>6040.814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39.5</v>
      </c>
      <c r="V31" s="55">
        <f t="shared" si="11"/>
        <v>6040.814</v>
      </c>
      <c r="W31" s="56">
        <f t="shared" si="12"/>
        <v>6833.5</v>
      </c>
      <c r="X31" s="57">
        <f t="shared" si="5"/>
        <v>9143.223</v>
      </c>
      <c r="Y31" s="217">
        <f t="shared" si="13"/>
        <v>2309.723</v>
      </c>
      <c r="Z31" s="59">
        <f t="shared" si="14"/>
        <v>792.686</v>
      </c>
      <c r="AA31" s="59">
        <f t="shared" si="8"/>
        <v>-1544.975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248"/>
      <c r="C32" s="46"/>
      <c r="D32" s="46"/>
      <c r="E32" s="46"/>
      <c r="F32" s="47"/>
      <c r="G32" s="63">
        <f t="shared" si="16"/>
        <v>0</v>
      </c>
      <c r="H32" s="64"/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/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0</v>
      </c>
      <c r="AD32" s="69">
        <f t="shared" si="10"/>
        <v>0</v>
      </c>
    </row>
    <row r="33" ht="15.75" customHeight="1">
      <c r="A33" s="44" t="b">
        <v>0</v>
      </c>
      <c r="B33" s="62" t="s">
        <v>196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197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198</v>
      </c>
      <c r="C35" s="46" t="s">
        <v>7</v>
      </c>
      <c r="D35" s="46" t="s">
        <v>6</v>
      </c>
      <c r="E35" s="46"/>
      <c r="F35" s="47"/>
      <c r="G35" s="63">
        <f t="shared" si="16"/>
        <v>185</v>
      </c>
      <c r="H35" s="64">
        <v>187.0</v>
      </c>
      <c r="I35" s="65">
        <v>0.0</v>
      </c>
      <c r="J35" s="66"/>
      <c r="K35" s="67"/>
      <c r="L35" s="246">
        <f t="shared" si="2"/>
        <v>27962.73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185.0</v>
      </c>
      <c r="V35" s="55">
        <f t="shared" si="11"/>
        <v>27962.73</v>
      </c>
      <c r="W35" s="56">
        <f t="shared" si="12"/>
        <v>34595</v>
      </c>
      <c r="X35" s="57">
        <f t="shared" si="5"/>
        <v>46288.11</v>
      </c>
      <c r="Y35" s="217">
        <f t="shared" si="13"/>
        <v>11693.11</v>
      </c>
      <c r="Z35" s="59">
        <f t="shared" si="14"/>
        <v>4013.02</v>
      </c>
      <c r="AA35" s="59">
        <f t="shared" si="8"/>
        <v>2619.25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6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si="13"/>
        <v>0</v>
      </c>
      <c r="Z36" s="59">
        <f t="shared" si="14"/>
        <v>0</v>
      </c>
      <c r="AA36" s="59">
        <f t="shared" si="8"/>
        <v>-2570</v>
      </c>
      <c r="AB36" s="56"/>
      <c r="AC36" s="60">
        <f t="shared" si="9"/>
        <v>0</v>
      </c>
      <c r="AD36" s="69">
        <f t="shared" si="10"/>
        <v>0</v>
      </c>
    </row>
    <row r="37" ht="15.75" customHeight="1">
      <c r="A37" s="76" t="b">
        <v>0</v>
      </c>
      <c r="B37" s="62" t="s">
        <v>199</v>
      </c>
      <c r="C37" s="46" t="s">
        <v>5</v>
      </c>
      <c r="D37" s="46"/>
      <c r="E37" s="46"/>
      <c r="F37" s="47"/>
      <c r="G37" s="63">
        <f t="shared" si="16"/>
        <v>12</v>
      </c>
      <c r="H37" s="64">
        <v>187.0</v>
      </c>
      <c r="I37" s="65">
        <v>0.0</v>
      </c>
      <c r="J37" s="66"/>
      <c r="K37" s="67"/>
      <c r="L37" s="246">
        <f t="shared" si="2"/>
        <v>1983.696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12.0</v>
      </c>
      <c r="V37" s="55">
        <f t="shared" si="11"/>
        <v>1983.696</v>
      </c>
      <c r="W37" s="56">
        <f t="shared" si="12"/>
        <v>2244</v>
      </c>
      <c r="X37" s="57">
        <f t="shared" si="5"/>
        <v>3002.472</v>
      </c>
      <c r="Y37" s="217">
        <f t="shared" si="13"/>
        <v>758.472</v>
      </c>
      <c r="Z37" s="59">
        <f t="shared" si="14"/>
        <v>260.304</v>
      </c>
      <c r="AA37" s="59">
        <f t="shared" si="8"/>
        <v>-2233.4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200</v>
      </c>
      <c r="C38" s="46" t="s">
        <v>4</v>
      </c>
      <c r="D38" s="46" t="s">
        <v>3</v>
      </c>
      <c r="E38" s="46"/>
      <c r="F38" s="47"/>
      <c r="G38" s="63">
        <f t="shared" si="16"/>
        <v>203.5</v>
      </c>
      <c r="H38" s="64">
        <v>187.0</v>
      </c>
      <c r="I38" s="65">
        <v>0.72</v>
      </c>
      <c r="J38" s="66">
        <v>5000.0</v>
      </c>
      <c r="K38" s="67"/>
      <c r="L38" s="246">
        <f t="shared" si="2"/>
        <v>33070.73956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203.5</v>
      </c>
      <c r="V38" s="55">
        <f t="shared" si="11"/>
        <v>33144.403</v>
      </c>
      <c r="W38" s="56">
        <f t="shared" si="12"/>
        <v>41654.5</v>
      </c>
      <c r="X38" s="57">
        <f t="shared" si="5"/>
        <v>55733.721</v>
      </c>
      <c r="Y38" s="217">
        <f t="shared" si="13"/>
        <v>14079.221</v>
      </c>
      <c r="Z38" s="59">
        <f t="shared" si="14"/>
        <v>4831.922</v>
      </c>
      <c r="AA38" s="59">
        <f t="shared" si="8"/>
        <v>3678.175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201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212</v>
      </c>
      <c r="H39" s="64">
        <v>187.0</v>
      </c>
      <c r="I39" s="65">
        <v>0.74</v>
      </c>
      <c r="J39" s="66">
        <v>5000.0</v>
      </c>
      <c r="K39" s="71">
        <v>1900.0</v>
      </c>
      <c r="L39" s="246">
        <f t="shared" si="2"/>
        <v>35703.39052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212.0</v>
      </c>
      <c r="V39" s="55">
        <f t="shared" si="11"/>
        <v>35779.096</v>
      </c>
      <c r="W39" s="56">
        <f t="shared" si="12"/>
        <v>45244</v>
      </c>
      <c r="X39" s="57">
        <f t="shared" si="5"/>
        <v>60536.472</v>
      </c>
      <c r="Y39" s="217">
        <f t="shared" si="13"/>
        <v>15292.472</v>
      </c>
      <c r="Z39" s="59">
        <f t="shared" si="14"/>
        <v>5248.304</v>
      </c>
      <c r="AA39" s="59">
        <f t="shared" si="8"/>
        <v>4216.6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202</v>
      </c>
      <c r="C40" s="46" t="s">
        <v>3</v>
      </c>
      <c r="D40" s="46"/>
      <c r="E40" s="46"/>
      <c r="F40" s="47"/>
      <c r="G40" s="63">
        <f t="shared" si="16"/>
        <v>47</v>
      </c>
      <c r="H40" s="64">
        <v>187.0</v>
      </c>
      <c r="I40" s="65">
        <v>0.0</v>
      </c>
      <c r="J40" s="66"/>
      <c r="K40" s="67"/>
      <c r="L40" s="246">
        <f t="shared" si="2"/>
        <v>7769.476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47.0</v>
      </c>
      <c r="V40" s="55">
        <f t="shared" si="11"/>
        <v>7769.476</v>
      </c>
      <c r="W40" s="56">
        <f t="shared" si="12"/>
        <v>8789</v>
      </c>
      <c r="X40" s="57">
        <f t="shared" si="5"/>
        <v>11759.682</v>
      </c>
      <c r="Y40" s="217">
        <f t="shared" si="13"/>
        <v>2970.682</v>
      </c>
      <c r="Z40" s="59">
        <f t="shared" si="14"/>
        <v>1019.524</v>
      </c>
      <c r="AA40" s="59">
        <f t="shared" si="8"/>
        <v>-1251.65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203</v>
      </c>
      <c r="C41" s="46" t="s">
        <v>6</v>
      </c>
      <c r="D41" s="46"/>
      <c r="E41" s="46"/>
      <c r="F41" s="47"/>
      <c r="G41" s="63">
        <f t="shared" si="16"/>
        <v>137.5</v>
      </c>
      <c r="H41" s="64">
        <v>187.0</v>
      </c>
      <c r="I41" s="65">
        <v>0.36</v>
      </c>
      <c r="J41" s="66">
        <v>5000.0</v>
      </c>
      <c r="K41" s="71">
        <v>2000.0</v>
      </c>
      <c r="L41" s="246">
        <f t="shared" si="2"/>
        <v>24195.26828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137.5</v>
      </c>
      <c r="V41" s="55">
        <f t="shared" si="11"/>
        <v>24232.175</v>
      </c>
      <c r="W41" s="56">
        <f t="shared" si="12"/>
        <v>29512.5</v>
      </c>
      <c r="X41" s="57">
        <f t="shared" si="5"/>
        <v>39487.725</v>
      </c>
      <c r="Y41" s="217">
        <f t="shared" si="13"/>
        <v>9975.225</v>
      </c>
      <c r="Z41" s="59">
        <f t="shared" si="14"/>
        <v>3423.45</v>
      </c>
      <c r="AA41" s="59">
        <f t="shared" si="8"/>
        <v>1856.875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62" t="s">
        <v>204</v>
      </c>
      <c r="C42" s="46" t="s">
        <v>5</v>
      </c>
      <c r="D42" s="46"/>
      <c r="E42" s="46"/>
      <c r="F42" s="47"/>
      <c r="G42" s="63">
        <f t="shared" si="16"/>
        <v>68.5</v>
      </c>
      <c r="H42" s="64">
        <v>187.0</v>
      </c>
      <c r="I42" s="65">
        <v>0.0</v>
      </c>
      <c r="J42" s="66"/>
      <c r="K42" s="67"/>
      <c r="L42" s="246">
        <f t="shared" si="2"/>
        <v>11323.598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Prošek Václav</v>
      </c>
      <c r="U42" s="54">
        <v>68.5</v>
      </c>
      <c r="V42" s="55">
        <f t="shared" si="11"/>
        <v>11323.598</v>
      </c>
      <c r="W42" s="56">
        <f t="shared" si="12"/>
        <v>12809.5</v>
      </c>
      <c r="X42" s="57">
        <f t="shared" si="5"/>
        <v>17139.111</v>
      </c>
      <c r="Y42" s="217">
        <f t="shared" si="13"/>
        <v>4329.611</v>
      </c>
      <c r="Z42" s="59">
        <f t="shared" si="14"/>
        <v>1485.902</v>
      </c>
      <c r="AA42" s="59">
        <f t="shared" si="8"/>
        <v>-648.575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62" t="s">
        <v>205</v>
      </c>
      <c r="C43" s="46" t="s">
        <v>5</v>
      </c>
      <c r="D43" s="46"/>
      <c r="E43" s="46"/>
      <c r="F43" s="47"/>
      <c r="G43" s="63"/>
      <c r="H43" s="64">
        <v>187.0</v>
      </c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Millington Emmanuel</v>
      </c>
      <c r="U43" s="54">
        <v>8.5</v>
      </c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250.206</v>
      </c>
      <c r="AD43" s="69">
        <f t="shared" si="10"/>
        <v>0</v>
      </c>
    </row>
    <row r="44" ht="15.75" customHeight="1">
      <c r="A44" s="44" t="b">
        <v>0</v>
      </c>
      <c r="B44" s="62" t="s">
        <v>206</v>
      </c>
      <c r="C44" s="46" t="s">
        <v>5</v>
      </c>
      <c r="D44" s="46"/>
      <c r="E44" s="46"/>
      <c r="F44" s="47"/>
      <c r="G44" s="63">
        <f>U44</f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Kašpárek Jan</v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7">W44*$Y$4</f>
        <v>0</v>
      </c>
      <c r="Z44" s="59">
        <f t="shared" ref="Z44:Z58" si="18">$Z$4/100*W44*100</f>
        <v>0</v>
      </c>
      <c r="AA44" s="59">
        <f t="shared" si="8"/>
        <v>-2570</v>
      </c>
      <c r="AB44" s="56"/>
      <c r="AC44" s="60">
        <f t="shared" si="9"/>
        <v>250.206</v>
      </c>
      <c r="AD44" s="69">
        <f t="shared" si="10"/>
        <v>0</v>
      </c>
    </row>
    <row r="45" ht="15.75" customHeight="1">
      <c r="A45" s="44" t="b">
        <v>0</v>
      </c>
      <c r="B45" s="62"/>
      <c r="C45" s="46"/>
      <c r="D45" s="46"/>
      <c r="E45" s="46"/>
      <c r="F45" s="47"/>
      <c r="G45" s="63"/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>
        <v>374.0</v>
      </c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7"/>
        <v>0</v>
      </c>
      <c r="Z45" s="59">
        <f t="shared" si="18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62" t="s">
        <v>207</v>
      </c>
      <c r="C46" s="46" t="s">
        <v>7</v>
      </c>
      <c r="D46" s="46"/>
      <c r="E46" s="46"/>
      <c r="F46" s="47"/>
      <c r="G46" s="63">
        <f t="shared" ref="G46:G53" si="19">U46</f>
        <v>18</v>
      </c>
      <c r="H46" s="64">
        <v>187.0</v>
      </c>
      <c r="I46" s="65">
        <v>0.0</v>
      </c>
      <c r="J46" s="66"/>
      <c r="K46" s="67"/>
      <c r="L46" s="246">
        <f t="shared" si="2"/>
        <v>2975.544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Koteliuk Maryna</v>
      </c>
      <c r="U46" s="54">
        <v>18.0</v>
      </c>
      <c r="V46" s="55">
        <f t="shared" si="11"/>
        <v>2975.544</v>
      </c>
      <c r="W46" s="56">
        <f t="shared" si="12"/>
        <v>3366</v>
      </c>
      <c r="X46" s="57">
        <f t="shared" si="5"/>
        <v>4503.708</v>
      </c>
      <c r="Y46" s="217">
        <f t="shared" si="17"/>
        <v>1137.708</v>
      </c>
      <c r="Z46" s="59">
        <f t="shared" si="18"/>
        <v>390.456</v>
      </c>
      <c r="AA46" s="59">
        <f t="shared" si="8"/>
        <v>-2065.1</v>
      </c>
      <c r="AB46" s="56"/>
      <c r="AC46" s="60">
        <f t="shared" si="9"/>
        <v>250.206</v>
      </c>
      <c r="AD46" s="69">
        <f t="shared" si="10"/>
        <v>0</v>
      </c>
    </row>
    <row r="47" ht="15.75" customHeight="1">
      <c r="A47" s="44" t="b">
        <v>0</v>
      </c>
      <c r="B47" s="200" t="s">
        <v>208</v>
      </c>
      <c r="C47" s="46" t="s">
        <v>5</v>
      </c>
      <c r="D47" s="46"/>
      <c r="E47" s="46"/>
      <c r="F47" s="47"/>
      <c r="G47" s="63">
        <f t="shared" si="19"/>
        <v>0</v>
      </c>
      <c r="H47" s="64">
        <v>187.0</v>
      </c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Remač Jiří</v>
      </c>
      <c r="U47" s="54">
        <v>0.0</v>
      </c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7"/>
        <v>0</v>
      </c>
      <c r="Z47" s="59">
        <f t="shared" si="18"/>
        <v>0</v>
      </c>
      <c r="AA47" s="59">
        <f t="shared" si="8"/>
        <v>-2570</v>
      </c>
      <c r="AB47" s="56"/>
      <c r="AC47" s="60">
        <f t="shared" si="9"/>
        <v>250.206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9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7"/>
        <v>0</v>
      </c>
      <c r="Z48" s="59">
        <f t="shared" si="18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9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7"/>
        <v>0</v>
      </c>
      <c r="Z49" s="59">
        <f t="shared" si="18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9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7"/>
        <v>0</v>
      </c>
      <c r="Z50" s="59">
        <f t="shared" si="18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9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7"/>
        <v>0</v>
      </c>
      <c r="Z51" s="59">
        <f t="shared" si="18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9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7"/>
        <v>0</v>
      </c>
      <c r="Z52" s="59">
        <f t="shared" si="18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9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7"/>
        <v>0</v>
      </c>
      <c r="Z53" s="59">
        <f t="shared" si="18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7"/>
        <v>0</v>
      </c>
      <c r="Z54" s="59">
        <f t="shared" si="18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7"/>
        <v>0</v>
      </c>
      <c r="Z55" s="59">
        <f t="shared" si="18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7"/>
        <v>0</v>
      </c>
      <c r="Z56" s="59">
        <f t="shared" si="18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7"/>
        <v>0</v>
      </c>
      <c r="Z57" s="59">
        <f t="shared" si="18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7"/>
        <v>0</v>
      </c>
      <c r="Z58" s="83">
        <f t="shared" si="18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173900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4722.55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4722.55</v>
      </c>
      <c r="V60" s="100">
        <f t="shared" si="21"/>
        <v>1039841.588</v>
      </c>
      <c r="W60" s="100">
        <f t="shared" si="21"/>
        <v>1226757</v>
      </c>
      <c r="X60" s="100">
        <f t="shared" si="21"/>
        <v>1641400.866</v>
      </c>
      <c r="Y60" s="100">
        <f t="shared" si="21"/>
        <v>414643.866</v>
      </c>
      <c r="Z60" s="100">
        <f t="shared" si="21"/>
        <v>142303.812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409</v>
      </c>
      <c r="Y63" s="221" t="s">
        <v>410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2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411</v>
      </c>
      <c r="AD74" s="43" t="s">
        <v>412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49.25</v>
      </c>
      <c r="H75" s="158">
        <v>150.0</v>
      </c>
      <c r="I75" s="159">
        <v>3.0</v>
      </c>
      <c r="J75" s="66"/>
      <c r="K75" s="160">
        <f t="shared" ref="K75:K194" si="24">S75</f>
        <v>77</v>
      </c>
      <c r="L75" s="160"/>
      <c r="M75" s="160"/>
      <c r="N75" s="160"/>
      <c r="O75" s="160"/>
      <c r="P75" s="160"/>
      <c r="Q75" s="160"/>
      <c r="R75" s="160"/>
      <c r="S75" s="160">
        <v>77.0</v>
      </c>
      <c r="T75" s="53" t="str">
        <f t="shared" si="22"/>
        <v>Jurkovič Martin</v>
      </c>
      <c r="U75" s="54">
        <v>49.25</v>
      </c>
      <c r="V75" s="55">
        <f t="shared" ref="V75:V195" si="25">IF(I75=1, IF(AA75&lt;0, W75-Z75, W75-Z75-AA75), IF(I75=2, W75/115*100, IF(I75=3, W75, "")))</f>
        <v>7387.5</v>
      </c>
      <c r="W75" s="56">
        <f t="shared" ref="W75:W194" si="26">H75*G75+J75</f>
        <v>7387.5</v>
      </c>
      <c r="X75" s="57">
        <f t="shared" ref="X75:X195" si="27">W75+Y75</f>
        <v>7387.5</v>
      </c>
      <c r="Y75" s="217">
        <f t="shared" ref="Y75:Y195" si="28">IF(I75=1, W75*$Y$4, 0)
</f>
        <v>0</v>
      </c>
      <c r="Z75" s="59">
        <f t="shared" ref="Z75:Z195" si="29">$Z$4/100*W75*100</f>
        <v>856.95</v>
      </c>
      <c r="AA75" s="59">
        <f t="shared" ref="AA75:AA195" si="30">$AA$4/100*W75*100-$AB$4</f>
        <v>-1461.875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160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160.0</v>
      </c>
      <c r="V76" s="55">
        <f t="shared" si="25"/>
        <v>26058</v>
      </c>
      <c r="W76" s="56">
        <f t="shared" si="26"/>
        <v>32000</v>
      </c>
      <c r="X76" s="57">
        <f t="shared" si="27"/>
        <v>42816</v>
      </c>
      <c r="Y76" s="217">
        <f t="shared" si="28"/>
        <v>10816</v>
      </c>
      <c r="Z76" s="59">
        <f t="shared" si="29"/>
        <v>3712</v>
      </c>
      <c r="AA76" s="59">
        <f t="shared" si="30"/>
        <v>2230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3"/>
        <v>0</v>
      </c>
      <c r="H77" s="158">
        <v>173.0</v>
      </c>
      <c r="I77" s="159">
        <v>1.0</v>
      </c>
      <c r="J77" s="66"/>
      <c r="K77" s="160" t="str">
        <f t="shared" si="24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22"/>
        <v>Němec Filip</v>
      </c>
      <c r="U77" s="54">
        <v>0.0</v>
      </c>
      <c r="V77" s="55">
        <f t="shared" si="25"/>
        <v>0</v>
      </c>
      <c r="W77" s="56">
        <f t="shared" si="26"/>
        <v>0</v>
      </c>
      <c r="X77" s="57">
        <f t="shared" si="27"/>
        <v>0</v>
      </c>
      <c r="Y77" s="217">
        <f t="shared" si="28"/>
        <v>0</v>
      </c>
      <c r="Z77" s="59">
        <f t="shared" si="29"/>
        <v>0</v>
      </c>
      <c r="AA77" s="59">
        <f t="shared" si="30"/>
        <v>-2570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58.5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58.5</v>
      </c>
      <c r="V78" s="55">
        <f t="shared" si="25"/>
        <v>10342.8</v>
      </c>
      <c r="W78" s="56">
        <f t="shared" si="26"/>
        <v>11700</v>
      </c>
      <c r="X78" s="57">
        <f t="shared" si="27"/>
        <v>15654.6</v>
      </c>
      <c r="Y78" s="217">
        <f t="shared" si="28"/>
        <v>3954.6</v>
      </c>
      <c r="Z78" s="59">
        <f t="shared" si="29"/>
        <v>1357.2</v>
      </c>
      <c r="AA78" s="59">
        <f t="shared" si="30"/>
        <v>-815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47</v>
      </c>
      <c r="H79" s="158">
        <v>173.0</v>
      </c>
      <c r="I79" s="159">
        <v>1.0</v>
      </c>
      <c r="J79" s="66"/>
      <c r="K79" s="160">
        <f t="shared" si="24"/>
        <v>79</v>
      </c>
      <c r="L79" s="164"/>
      <c r="M79" s="164"/>
      <c r="N79" s="164"/>
      <c r="O79" s="164"/>
      <c r="P79" s="164"/>
      <c r="Q79" s="164"/>
      <c r="R79" s="164"/>
      <c r="S79" s="164">
        <v>79.0</v>
      </c>
      <c r="T79" s="53" t="str">
        <f t="shared" si="22"/>
        <v>Nekolný Vladimír</v>
      </c>
      <c r="U79" s="54">
        <v>47.0</v>
      </c>
      <c r="V79" s="55">
        <f t="shared" si="25"/>
        <v>7187.804</v>
      </c>
      <c r="W79" s="56">
        <f t="shared" si="26"/>
        <v>8131</v>
      </c>
      <c r="X79" s="57">
        <f t="shared" si="27"/>
        <v>10879.278</v>
      </c>
      <c r="Y79" s="217">
        <f t="shared" si="28"/>
        <v>2748.278</v>
      </c>
      <c r="Z79" s="59">
        <f t="shared" si="29"/>
        <v>943.196</v>
      </c>
      <c r="AA79" s="59">
        <f t="shared" si="30"/>
        <v>-1350.35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154</v>
      </c>
      <c r="H80" s="158">
        <v>187.0</v>
      </c>
      <c r="I80" s="159">
        <v>1.0</v>
      </c>
      <c r="J80" s="66">
        <v>800.0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154.0</v>
      </c>
      <c r="V80" s="55">
        <f t="shared" si="25"/>
        <v>24294.932</v>
      </c>
      <c r="W80" s="56">
        <f t="shared" si="26"/>
        <v>29598</v>
      </c>
      <c r="X80" s="57">
        <f t="shared" si="27"/>
        <v>39602.124</v>
      </c>
      <c r="Y80" s="217">
        <f t="shared" si="28"/>
        <v>10004.124</v>
      </c>
      <c r="Z80" s="59">
        <f t="shared" si="29"/>
        <v>3433.368</v>
      </c>
      <c r="AA80" s="59">
        <f t="shared" si="30"/>
        <v>1869.7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88</v>
      </c>
      <c r="H81" s="158">
        <v>173.0</v>
      </c>
      <c r="I81" s="159">
        <v>1.0</v>
      </c>
      <c r="J81" s="66"/>
      <c r="K81" s="160">
        <f t="shared" si="24"/>
        <v>111</v>
      </c>
      <c r="L81" s="164"/>
      <c r="M81" s="164"/>
      <c r="N81" s="164"/>
      <c r="O81" s="164"/>
      <c r="P81" s="164"/>
      <c r="Q81" s="164"/>
      <c r="R81" s="164"/>
      <c r="S81" s="164">
        <v>111.0</v>
      </c>
      <c r="T81" s="53" t="str">
        <f t="shared" si="22"/>
        <v>Novák Jakub</v>
      </c>
      <c r="U81" s="54">
        <v>88.0</v>
      </c>
      <c r="V81" s="55">
        <f t="shared" si="25"/>
        <v>13458.016</v>
      </c>
      <c r="W81" s="56">
        <f t="shared" si="26"/>
        <v>15224</v>
      </c>
      <c r="X81" s="57">
        <f t="shared" si="27"/>
        <v>20369.712</v>
      </c>
      <c r="Y81" s="217">
        <f t="shared" si="28"/>
        <v>5145.712</v>
      </c>
      <c r="Z81" s="59">
        <f t="shared" si="29"/>
        <v>1765.984</v>
      </c>
      <c r="AA81" s="59">
        <f t="shared" si="30"/>
        <v>-286.4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 t="s">
        <v>2</v>
      </c>
      <c r="E83" s="99"/>
      <c r="F83" s="163"/>
      <c r="G83" s="157">
        <f t="shared" si="23"/>
        <v>31</v>
      </c>
      <c r="H83" s="158">
        <v>173.0</v>
      </c>
      <c r="I83" s="159">
        <v>1.0</v>
      </c>
      <c r="J83" s="66"/>
      <c r="K83" s="160">
        <f t="shared" si="24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2"/>
        <v>Nedvěd Dominik</v>
      </c>
      <c r="U83" s="54">
        <v>31.0</v>
      </c>
      <c r="V83" s="55">
        <f t="shared" si="25"/>
        <v>4740.892</v>
      </c>
      <c r="W83" s="56">
        <f t="shared" si="26"/>
        <v>5363</v>
      </c>
      <c r="X83" s="57">
        <f t="shared" si="27"/>
        <v>7175.694</v>
      </c>
      <c r="Y83" s="217">
        <f t="shared" si="28"/>
        <v>1812.694</v>
      </c>
      <c r="Z83" s="59">
        <f t="shared" si="29"/>
        <v>622.108</v>
      </c>
      <c r="AA83" s="59">
        <f t="shared" si="30"/>
        <v>-1765.55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81</v>
      </c>
      <c r="H84" s="170">
        <v>187.0</v>
      </c>
      <c r="I84" s="159">
        <v>1.0</v>
      </c>
      <c r="J84" s="66"/>
      <c r="K84" s="160">
        <f t="shared" si="24"/>
        <v>122</v>
      </c>
      <c r="L84" s="164"/>
      <c r="M84" s="164"/>
      <c r="N84" s="164"/>
      <c r="O84" s="164"/>
      <c r="P84" s="164"/>
      <c r="Q84" s="164"/>
      <c r="R84" s="164"/>
      <c r="S84" s="164">
        <v>122.0</v>
      </c>
      <c r="T84" s="53" t="str">
        <f t="shared" si="22"/>
        <v>Lanský Zoltan</v>
      </c>
      <c r="U84" s="54">
        <v>81.0</v>
      </c>
      <c r="V84" s="55">
        <f t="shared" si="25"/>
        <v>13389.948</v>
      </c>
      <c r="W84" s="56">
        <f t="shared" si="26"/>
        <v>15147</v>
      </c>
      <c r="X84" s="57">
        <f t="shared" si="27"/>
        <v>20266.686</v>
      </c>
      <c r="Y84" s="217">
        <f t="shared" si="28"/>
        <v>5119.686</v>
      </c>
      <c r="Z84" s="59">
        <f t="shared" si="29"/>
        <v>1757.052</v>
      </c>
      <c r="AA84" s="59">
        <f t="shared" si="30"/>
        <v>-297.95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3"/>
        <v>37.5</v>
      </c>
      <c r="H85" s="158">
        <v>150.0</v>
      </c>
      <c r="I85" s="159">
        <v>3.0</v>
      </c>
      <c r="J85" s="66"/>
      <c r="K85" s="160">
        <f t="shared" si="24"/>
        <v>50</v>
      </c>
      <c r="L85" s="164"/>
      <c r="M85" s="164"/>
      <c r="N85" s="164"/>
      <c r="O85" s="164"/>
      <c r="P85" s="164"/>
      <c r="Q85" s="164"/>
      <c r="R85" s="164"/>
      <c r="S85" s="164">
        <v>50.0</v>
      </c>
      <c r="T85" s="53" t="str">
        <f t="shared" si="22"/>
        <v>Lowe Jana</v>
      </c>
      <c r="U85" s="54">
        <v>37.5</v>
      </c>
      <c r="V85" s="55">
        <f t="shared" si="25"/>
        <v>5625</v>
      </c>
      <c r="W85" s="56">
        <f t="shared" si="26"/>
        <v>5625</v>
      </c>
      <c r="X85" s="57">
        <f t="shared" si="27"/>
        <v>5625</v>
      </c>
      <c r="Y85" s="217">
        <f t="shared" si="28"/>
        <v>0</v>
      </c>
      <c r="Z85" s="59">
        <f t="shared" si="29"/>
        <v>652.5</v>
      </c>
      <c r="AA85" s="59">
        <f t="shared" si="30"/>
        <v>-1726.25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54"/>
      <c r="C86" s="74"/>
      <c r="D86" s="74"/>
      <c r="E86" s="99"/>
      <c r="F86" s="163"/>
      <c r="G86" s="157">
        <f t="shared" si="23"/>
        <v>0</v>
      </c>
      <c r="H86" s="158"/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/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0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32.5</v>
      </c>
      <c r="H87" s="170">
        <v>173.0</v>
      </c>
      <c r="I87" s="159">
        <v>1.0</v>
      </c>
      <c r="J87" s="66"/>
      <c r="K87" s="160">
        <f t="shared" si="24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2"/>
        <v>Hyský Aleš</v>
      </c>
      <c r="U87" s="54">
        <v>32.5</v>
      </c>
      <c r="V87" s="55">
        <f t="shared" si="25"/>
        <v>4970.29</v>
      </c>
      <c r="W87" s="56">
        <f t="shared" si="26"/>
        <v>5622.5</v>
      </c>
      <c r="X87" s="57">
        <f t="shared" si="27"/>
        <v>7522.905</v>
      </c>
      <c r="Y87" s="217">
        <f t="shared" si="28"/>
        <v>1900.405</v>
      </c>
      <c r="Z87" s="59">
        <f t="shared" si="29"/>
        <v>652.21</v>
      </c>
      <c r="AA87" s="59">
        <f t="shared" si="30"/>
        <v>-1726.625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/>
      <c r="C88" s="74"/>
      <c r="D88" s="74"/>
      <c r="E88" s="99"/>
      <c r="F88" s="163"/>
      <c r="G88" s="157">
        <f t="shared" si="23"/>
        <v>0</v>
      </c>
      <c r="H88" s="158"/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/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0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82</v>
      </c>
      <c r="H89" s="158">
        <v>170.0</v>
      </c>
      <c r="I89" s="159">
        <v>3.0</v>
      </c>
      <c r="J89" s="66"/>
      <c r="K89" s="160">
        <f t="shared" si="24"/>
        <v>73</v>
      </c>
      <c r="L89" s="164"/>
      <c r="M89" s="164"/>
      <c r="N89" s="164"/>
      <c r="O89" s="164"/>
      <c r="P89" s="164"/>
      <c r="Q89" s="164"/>
      <c r="R89" s="164"/>
      <c r="S89" s="164">
        <v>73.0</v>
      </c>
      <c r="T89" s="53" t="str">
        <f t="shared" si="22"/>
        <v>Lažek Jaroslav</v>
      </c>
      <c r="U89" s="54">
        <v>82.0</v>
      </c>
      <c r="V89" s="55">
        <f t="shared" si="25"/>
        <v>13940</v>
      </c>
      <c r="W89" s="56">
        <f t="shared" si="26"/>
        <v>13940</v>
      </c>
      <c r="X89" s="57">
        <f t="shared" si="27"/>
        <v>13940</v>
      </c>
      <c r="Y89" s="217">
        <f t="shared" si="28"/>
        <v>0</v>
      </c>
      <c r="Z89" s="59">
        <f t="shared" si="29"/>
        <v>1617.04</v>
      </c>
      <c r="AA89" s="59">
        <f t="shared" si="30"/>
        <v>-479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145</v>
      </c>
      <c r="H90" s="158">
        <v>160.0</v>
      </c>
      <c r="I90" s="159">
        <v>3.0</v>
      </c>
      <c r="J90" s="66"/>
      <c r="K90" s="160">
        <f t="shared" si="24"/>
        <v>220</v>
      </c>
      <c r="L90" s="164"/>
      <c r="M90" s="164"/>
      <c r="N90" s="164"/>
      <c r="O90" s="164"/>
      <c r="P90" s="164"/>
      <c r="Q90" s="164"/>
      <c r="R90" s="164"/>
      <c r="S90" s="164">
        <v>220.0</v>
      </c>
      <c r="T90" s="53" t="str">
        <f t="shared" si="22"/>
        <v>Kormash Liubov</v>
      </c>
      <c r="U90" s="54">
        <v>145.0</v>
      </c>
      <c r="V90" s="55">
        <f t="shared" si="25"/>
        <v>23200</v>
      </c>
      <c r="W90" s="56">
        <f t="shared" si="26"/>
        <v>23200</v>
      </c>
      <c r="X90" s="57">
        <f t="shared" si="27"/>
        <v>23200</v>
      </c>
      <c r="Y90" s="217">
        <f t="shared" si="28"/>
        <v>0</v>
      </c>
      <c r="Z90" s="59">
        <f t="shared" si="29"/>
        <v>2691.2</v>
      </c>
      <c r="AA90" s="59">
        <f t="shared" si="30"/>
        <v>910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168</v>
      </c>
      <c r="H93" s="158">
        <v>187.0</v>
      </c>
      <c r="I93" s="159">
        <v>1.0</v>
      </c>
      <c r="J93" s="66">
        <v>2000.0</v>
      </c>
      <c r="K93" s="160">
        <f t="shared" si="24"/>
        <v>197</v>
      </c>
      <c r="L93" s="164"/>
      <c r="M93" s="164"/>
      <c r="N93" s="164"/>
      <c r="O93" s="164"/>
      <c r="P93" s="164"/>
      <c r="Q93" s="164"/>
      <c r="R93" s="164"/>
      <c r="S93" s="164">
        <v>197.0</v>
      </c>
      <c r="T93" s="53" t="str">
        <f t="shared" si="22"/>
        <v>Chlubna Tomáš</v>
      </c>
      <c r="U93" s="54">
        <v>168.0</v>
      </c>
      <c r="V93" s="55">
        <f t="shared" si="25"/>
        <v>27097.344</v>
      </c>
      <c r="W93" s="56">
        <f t="shared" si="26"/>
        <v>33416</v>
      </c>
      <c r="X93" s="57">
        <f t="shared" si="27"/>
        <v>44710.608</v>
      </c>
      <c r="Y93" s="217">
        <f t="shared" si="28"/>
        <v>11294.608</v>
      </c>
      <c r="Z93" s="59">
        <f t="shared" si="29"/>
        <v>3876.256</v>
      </c>
      <c r="AA93" s="59">
        <f t="shared" si="30"/>
        <v>2442.4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202.5</v>
      </c>
      <c r="H94" s="158">
        <v>187.0</v>
      </c>
      <c r="I94" s="159">
        <v>1.0</v>
      </c>
      <c r="J94" s="66"/>
      <c r="K94" s="160">
        <f t="shared" si="24"/>
        <v>95</v>
      </c>
      <c r="L94" s="164"/>
      <c r="M94" s="164"/>
      <c r="N94" s="164"/>
      <c r="O94" s="164"/>
      <c r="P94" s="164"/>
      <c r="Q94" s="164"/>
      <c r="R94" s="164"/>
      <c r="S94" s="164">
        <v>95.0</v>
      </c>
      <c r="T94" s="53" t="str">
        <f t="shared" si="22"/>
        <v>Vychivskyi Volodymyr</v>
      </c>
      <c r="U94" s="54">
        <v>202.5</v>
      </c>
      <c r="V94" s="55">
        <f t="shared" si="25"/>
        <v>30364.745</v>
      </c>
      <c r="W94" s="56">
        <f t="shared" si="26"/>
        <v>37867.5</v>
      </c>
      <c r="X94" s="57">
        <f t="shared" si="27"/>
        <v>50666.715</v>
      </c>
      <c r="Y94" s="217">
        <f t="shared" si="28"/>
        <v>12799.215</v>
      </c>
      <c r="Z94" s="59">
        <f t="shared" si="29"/>
        <v>4392.63</v>
      </c>
      <c r="AA94" s="59">
        <f t="shared" si="30"/>
        <v>3110.125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54</v>
      </c>
      <c r="L96" s="164"/>
      <c r="M96" s="164"/>
      <c r="N96" s="164"/>
      <c r="O96" s="164"/>
      <c r="P96" s="164"/>
      <c r="Q96" s="164"/>
      <c r="R96" s="164"/>
      <c r="S96" s="164">
        <v>54.0</v>
      </c>
      <c r="T96" s="53" t="str">
        <f t="shared" si="22"/>
        <v>Hřebík Martin</v>
      </c>
      <c r="U96" s="54">
        <v>154.5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38.75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38.75</v>
      </c>
      <c r="V97" s="55">
        <f t="shared" si="25"/>
        <v>6405.685</v>
      </c>
      <c r="W97" s="56">
        <f t="shared" si="26"/>
        <v>7246.25</v>
      </c>
      <c r="X97" s="57">
        <f t="shared" si="27"/>
        <v>9695.4825</v>
      </c>
      <c r="Y97" s="217">
        <f t="shared" si="28"/>
        <v>2449.2325</v>
      </c>
      <c r="Z97" s="59">
        <f t="shared" si="29"/>
        <v>840.565</v>
      </c>
      <c r="AA97" s="59">
        <f t="shared" si="30"/>
        <v>-1483.0625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22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22.0</v>
      </c>
      <c r="V98" s="55">
        <f t="shared" si="25"/>
        <v>3111.68</v>
      </c>
      <c r="W98" s="56">
        <f t="shared" si="26"/>
        <v>3520</v>
      </c>
      <c r="X98" s="57">
        <f t="shared" si="27"/>
        <v>4709.76</v>
      </c>
      <c r="Y98" s="217">
        <f t="shared" si="28"/>
        <v>1189.76</v>
      </c>
      <c r="Z98" s="59">
        <f t="shared" si="29"/>
        <v>408.32</v>
      </c>
      <c r="AA98" s="59">
        <f t="shared" si="30"/>
        <v>-2042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0</v>
      </c>
      <c r="H99" s="158">
        <v>160.0</v>
      </c>
      <c r="I99" s="159">
        <v>1.0</v>
      </c>
      <c r="J99" s="66"/>
      <c r="K99" s="160" t="str">
        <f t="shared" si="24"/>
        <v/>
      </c>
      <c r="L99" s="164"/>
      <c r="M99" s="164"/>
      <c r="N99" s="164"/>
      <c r="O99" s="164"/>
      <c r="P99" s="164"/>
      <c r="Q99" s="164"/>
      <c r="R99" s="164"/>
      <c r="S99" s="164"/>
      <c r="T99" s="53" t="str">
        <f t="shared" si="22"/>
        <v>Mikešová Adéla</v>
      </c>
      <c r="U99" s="54">
        <v>0.0</v>
      </c>
      <c r="V99" s="55">
        <f t="shared" si="25"/>
        <v>0</v>
      </c>
      <c r="W99" s="56">
        <f t="shared" si="26"/>
        <v>0</v>
      </c>
      <c r="X99" s="57">
        <f t="shared" si="27"/>
        <v>0</v>
      </c>
      <c r="Y99" s="217">
        <f t="shared" si="28"/>
        <v>0</v>
      </c>
      <c r="Z99" s="59">
        <f t="shared" si="29"/>
        <v>0</v>
      </c>
      <c r="AA99" s="59">
        <f t="shared" si="30"/>
        <v>-2570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55"/>
      <c r="C100" s="74"/>
      <c r="D100" s="99"/>
      <c r="E100" s="99"/>
      <c r="F100" s="163"/>
      <c r="G100" s="157">
        <f t="shared" si="34"/>
        <v>0</v>
      </c>
      <c r="H100" s="158"/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/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0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248"/>
      <c r="C104" s="74"/>
      <c r="D104" s="99"/>
      <c r="E104" s="99"/>
      <c r="F104" s="163"/>
      <c r="G104" s="157">
        <f t="shared" si="34"/>
        <v>0</v>
      </c>
      <c r="H104" s="158"/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/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0</v>
      </c>
      <c r="AD104" s="69">
        <f t="shared" si="32"/>
        <v>0</v>
      </c>
    </row>
    <row r="105" ht="15.75" customHeight="1">
      <c r="A105" s="76" t="b">
        <v>0</v>
      </c>
      <c r="B105" s="205" t="s">
        <v>218</v>
      </c>
      <c r="C105" s="74" t="s">
        <v>2</v>
      </c>
      <c r="D105" s="74" t="s">
        <v>5</v>
      </c>
      <c r="E105" s="99"/>
      <c r="F105" s="163"/>
      <c r="G105" s="157">
        <f t="shared" si="34"/>
        <v>113</v>
      </c>
      <c r="H105" s="158">
        <v>173.0</v>
      </c>
      <c r="I105" s="159">
        <v>1.0</v>
      </c>
      <c r="J105" s="66">
        <v>800.0</v>
      </c>
      <c r="K105" s="160">
        <f t="shared" si="24"/>
        <v>94</v>
      </c>
      <c r="L105" s="164"/>
      <c r="M105" s="164"/>
      <c r="N105" s="164"/>
      <c r="O105" s="164"/>
      <c r="P105" s="164"/>
      <c r="Q105" s="164"/>
      <c r="R105" s="164"/>
      <c r="S105" s="164">
        <v>94.0</v>
      </c>
      <c r="T105" s="53" t="str">
        <f t="shared" si="22"/>
        <v>Kalina Filip</v>
      </c>
      <c r="U105" s="54">
        <v>113.0</v>
      </c>
      <c r="V105" s="55">
        <f t="shared" si="25"/>
        <v>17506.166</v>
      </c>
      <c r="W105" s="56">
        <f t="shared" si="26"/>
        <v>20349</v>
      </c>
      <c r="X105" s="57">
        <f t="shared" si="27"/>
        <v>27226.962</v>
      </c>
      <c r="Y105" s="217">
        <f t="shared" si="28"/>
        <v>6877.962</v>
      </c>
      <c r="Z105" s="59">
        <f t="shared" si="29"/>
        <v>2360.484</v>
      </c>
      <c r="AA105" s="59">
        <f t="shared" si="30"/>
        <v>482.35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219</v>
      </c>
      <c r="C107" s="74" t="s">
        <v>1</v>
      </c>
      <c r="D107" s="74"/>
      <c r="E107" s="99"/>
      <c r="F107" s="163"/>
      <c r="G107" s="157">
        <f t="shared" si="34"/>
        <v>202</v>
      </c>
      <c r="H107" s="158">
        <v>140.0</v>
      </c>
      <c r="I107" s="159">
        <v>3.0</v>
      </c>
      <c r="J107" s="66"/>
      <c r="K107" s="160">
        <f t="shared" si="24"/>
        <v>100</v>
      </c>
      <c r="L107" s="175"/>
      <c r="M107" s="175"/>
      <c r="N107" s="175"/>
      <c r="O107" s="175"/>
      <c r="P107" s="175"/>
      <c r="Q107" s="175"/>
      <c r="R107" s="175"/>
      <c r="S107" s="175">
        <v>100.0</v>
      </c>
      <c r="T107" s="53" t="str">
        <f t="shared" si="22"/>
        <v>Kaločai Rudolf</v>
      </c>
      <c r="U107" s="54">
        <v>202.0</v>
      </c>
      <c r="V107" s="55">
        <f t="shared" si="25"/>
        <v>28280</v>
      </c>
      <c r="W107" s="56">
        <f t="shared" si="26"/>
        <v>28280</v>
      </c>
      <c r="X107" s="57">
        <f t="shared" si="27"/>
        <v>28280</v>
      </c>
      <c r="Y107" s="217">
        <f t="shared" si="28"/>
        <v>0</v>
      </c>
      <c r="Z107" s="59">
        <f t="shared" si="29"/>
        <v>3280.48</v>
      </c>
      <c r="AA107" s="59">
        <f t="shared" si="30"/>
        <v>1672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220</v>
      </c>
      <c r="C108" s="74" t="s">
        <v>5</v>
      </c>
      <c r="D108" s="74" t="s">
        <v>2</v>
      </c>
      <c r="E108" s="99"/>
      <c r="F108" s="163"/>
      <c r="G108" s="157">
        <f t="shared" si="34"/>
        <v>144</v>
      </c>
      <c r="H108" s="158">
        <v>187.0</v>
      </c>
      <c r="I108" s="159">
        <v>1.0</v>
      </c>
      <c r="J108" s="66"/>
      <c r="K108" s="160">
        <f t="shared" si="24"/>
        <v>164</v>
      </c>
      <c r="L108" s="175"/>
      <c r="M108" s="175"/>
      <c r="N108" s="175"/>
      <c r="O108" s="175"/>
      <c r="P108" s="175"/>
      <c r="Q108" s="175"/>
      <c r="R108" s="175"/>
      <c r="S108" s="175">
        <v>164.0</v>
      </c>
      <c r="T108" s="53" t="str">
        <f t="shared" si="22"/>
        <v>Dušek Sam</v>
      </c>
      <c r="U108" s="54">
        <v>144.0</v>
      </c>
      <c r="V108" s="55">
        <f t="shared" si="25"/>
        <v>22335.152</v>
      </c>
      <c r="W108" s="56">
        <f t="shared" si="26"/>
        <v>26928</v>
      </c>
      <c r="X108" s="57">
        <f t="shared" si="27"/>
        <v>36029.664</v>
      </c>
      <c r="Y108" s="217">
        <f t="shared" si="28"/>
        <v>9101.664</v>
      </c>
      <c r="Z108" s="59">
        <f t="shared" si="29"/>
        <v>3123.648</v>
      </c>
      <c r="AA108" s="59">
        <f t="shared" si="30"/>
        <v>1469.2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55"/>
      <c r="C109" s="74"/>
      <c r="D109" s="99"/>
      <c r="E109" s="99"/>
      <c r="F109" s="163"/>
      <c r="G109" s="157">
        <f t="shared" si="34"/>
        <v>0</v>
      </c>
      <c r="H109" s="158"/>
      <c r="I109" s="159">
        <v>1.0</v>
      </c>
      <c r="J109" s="66"/>
      <c r="K109" s="160" t="str">
        <f t="shared" si="24"/>
        <v/>
      </c>
      <c r="L109" s="175"/>
      <c r="M109" s="175"/>
      <c r="N109" s="175"/>
      <c r="O109" s="175"/>
      <c r="P109" s="175"/>
      <c r="Q109" s="175"/>
      <c r="R109" s="175"/>
      <c r="S109" s="175"/>
      <c r="T109" s="53" t="str">
        <f t="shared" si="22"/>
        <v/>
      </c>
      <c r="U109" s="54">
        <v>0.0</v>
      </c>
      <c r="V109" s="55">
        <f t="shared" si="25"/>
        <v>0</v>
      </c>
      <c r="W109" s="56">
        <f t="shared" si="26"/>
        <v>0</v>
      </c>
      <c r="X109" s="57">
        <f t="shared" si="27"/>
        <v>0</v>
      </c>
      <c r="Y109" s="217">
        <f t="shared" si="28"/>
        <v>0</v>
      </c>
      <c r="Z109" s="59">
        <f t="shared" si="29"/>
        <v>0</v>
      </c>
      <c r="AA109" s="59">
        <f t="shared" si="30"/>
        <v>-2570</v>
      </c>
      <c r="AB109" s="56"/>
      <c r="AC109" s="60">
        <f t="shared" si="35"/>
        <v>0</v>
      </c>
      <c r="AD109" s="69">
        <f t="shared" si="32"/>
        <v>0</v>
      </c>
    </row>
    <row r="110" ht="15.75" customHeight="1">
      <c r="A110" s="44" t="b">
        <v>0</v>
      </c>
      <c r="B110" s="255"/>
      <c r="C110" s="74"/>
      <c r="D110" s="99"/>
      <c r="E110" s="99"/>
      <c r="F110" s="163"/>
      <c r="G110" s="157">
        <f t="shared" si="34"/>
        <v>0</v>
      </c>
      <c r="H110" s="158"/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/>
      </c>
      <c r="U110" s="54">
        <v>0.0</v>
      </c>
      <c r="V110" s="55">
        <f t="shared" si="25"/>
        <v>0</v>
      </c>
      <c r="W110" s="56">
        <f t="shared" si="26"/>
        <v>0</v>
      </c>
      <c r="X110" s="57">
        <f t="shared" si="27"/>
        <v>0</v>
      </c>
      <c r="Y110" s="217">
        <f t="shared" si="28"/>
        <v>0</v>
      </c>
      <c r="Z110" s="59">
        <f t="shared" si="29"/>
        <v>0</v>
      </c>
      <c r="AA110" s="59">
        <f t="shared" si="30"/>
        <v>-2570</v>
      </c>
      <c r="AB110" s="56"/>
      <c r="AC110" s="60">
        <f t="shared" si="35"/>
        <v>0</v>
      </c>
      <c r="AD110" s="69">
        <f t="shared" si="32"/>
        <v>0</v>
      </c>
    </row>
    <row r="111" ht="15.75" customHeight="1">
      <c r="A111" s="44" t="b">
        <v>0</v>
      </c>
      <c r="B111" s="204" t="s">
        <v>221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222</v>
      </c>
      <c r="C112" s="74" t="s">
        <v>1</v>
      </c>
      <c r="D112" s="99"/>
      <c r="E112" s="99"/>
      <c r="F112" s="163"/>
      <c r="G112" s="157">
        <f t="shared" si="34"/>
        <v>29</v>
      </c>
      <c r="H112" s="158">
        <v>160.0</v>
      </c>
      <c r="I112" s="159">
        <v>1.0</v>
      </c>
      <c r="J112" s="66"/>
      <c r="K112" s="160">
        <f t="shared" si="24"/>
        <v>17</v>
      </c>
      <c r="L112" s="177"/>
      <c r="M112" s="177"/>
      <c r="N112" s="177"/>
      <c r="O112" s="177"/>
      <c r="P112" s="177"/>
      <c r="Q112" s="177"/>
      <c r="R112" s="177"/>
      <c r="S112" s="164">
        <v>17.0</v>
      </c>
      <c r="T112" s="53" t="str">
        <f t="shared" si="22"/>
        <v>Vopatová Anna</v>
      </c>
      <c r="U112" s="54">
        <v>29.0</v>
      </c>
      <c r="V112" s="55">
        <f t="shared" si="25"/>
        <v>4101.76</v>
      </c>
      <c r="W112" s="56">
        <f t="shared" si="26"/>
        <v>4640</v>
      </c>
      <c r="X112" s="57">
        <f t="shared" si="27"/>
        <v>6208.32</v>
      </c>
      <c r="Y112" s="217">
        <f t="shared" si="28"/>
        <v>1568.32</v>
      </c>
      <c r="Z112" s="59">
        <f t="shared" si="29"/>
        <v>538.24</v>
      </c>
      <c r="AA112" s="59">
        <f t="shared" si="30"/>
        <v>-1874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223</v>
      </c>
      <c r="C113" s="74" t="s">
        <v>1</v>
      </c>
      <c r="D113" s="99"/>
      <c r="E113" s="99"/>
      <c r="F113" s="163"/>
      <c r="G113" s="157">
        <f t="shared" si="34"/>
        <v>7</v>
      </c>
      <c r="H113" s="158">
        <v>160.0</v>
      </c>
      <c r="I113" s="159">
        <v>1.0</v>
      </c>
      <c r="J113" s="66"/>
      <c r="K113" s="160">
        <f t="shared" si="24"/>
        <v>5</v>
      </c>
      <c r="L113" s="177"/>
      <c r="M113" s="177"/>
      <c r="N113" s="177"/>
      <c r="O113" s="177"/>
      <c r="P113" s="177"/>
      <c r="Q113" s="177"/>
      <c r="R113" s="177"/>
      <c r="S113" s="164">
        <v>5.0</v>
      </c>
      <c r="T113" s="53" t="str">
        <f t="shared" si="22"/>
        <v>Vopatová Šárka</v>
      </c>
      <c r="U113" s="54">
        <v>7.0</v>
      </c>
      <c r="V113" s="55">
        <f t="shared" si="25"/>
        <v>990.08</v>
      </c>
      <c r="W113" s="56">
        <f t="shared" si="26"/>
        <v>1120</v>
      </c>
      <c r="X113" s="57">
        <f t="shared" si="27"/>
        <v>1498.56</v>
      </c>
      <c r="Y113" s="217">
        <f t="shared" si="28"/>
        <v>378.56</v>
      </c>
      <c r="Z113" s="59">
        <f t="shared" si="29"/>
        <v>129.92</v>
      </c>
      <c r="AA113" s="59">
        <f t="shared" si="30"/>
        <v>-2402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224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225</v>
      </c>
      <c r="C115" s="74" t="s">
        <v>5</v>
      </c>
      <c r="D115" s="74" t="s">
        <v>2</v>
      </c>
      <c r="E115" s="99"/>
      <c r="F115" s="163"/>
      <c r="G115" s="157">
        <f t="shared" si="34"/>
        <v>33.75</v>
      </c>
      <c r="H115" s="158">
        <v>187.0</v>
      </c>
      <c r="I115" s="159">
        <v>1.0</v>
      </c>
      <c r="J115" s="66"/>
      <c r="K115" s="160">
        <f t="shared" si="24"/>
        <v>55</v>
      </c>
      <c r="L115" s="177"/>
      <c r="M115" s="177"/>
      <c r="N115" s="177"/>
      <c r="O115" s="177"/>
      <c r="P115" s="177"/>
      <c r="Q115" s="177"/>
      <c r="R115" s="177"/>
      <c r="S115" s="164">
        <v>55.0</v>
      </c>
      <c r="T115" s="53" t="str">
        <f t="shared" si="22"/>
        <v>Serin David</v>
      </c>
      <c r="U115" s="54">
        <v>33.75</v>
      </c>
      <c r="V115" s="55">
        <f t="shared" si="25"/>
        <v>5579.145</v>
      </c>
      <c r="W115" s="56">
        <f t="shared" si="26"/>
        <v>6311.25</v>
      </c>
      <c r="X115" s="57">
        <f t="shared" si="27"/>
        <v>8444.4525</v>
      </c>
      <c r="Y115" s="217">
        <f t="shared" si="28"/>
        <v>2133.2025</v>
      </c>
      <c r="Z115" s="59">
        <f t="shared" si="29"/>
        <v>732.105</v>
      </c>
      <c r="AA115" s="59">
        <f t="shared" si="30"/>
        <v>-1623.3125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226</v>
      </c>
      <c r="C116" s="74" t="s">
        <v>6</v>
      </c>
      <c r="D116" s="99"/>
      <c r="E116" s="99"/>
      <c r="F116" s="163"/>
      <c r="G116" s="157">
        <f t="shared" si="34"/>
        <v>4</v>
      </c>
      <c r="H116" s="158">
        <v>173.0</v>
      </c>
      <c r="I116" s="159">
        <v>1.0</v>
      </c>
      <c r="J116" s="66"/>
      <c r="K116" s="160">
        <f t="shared" si="24"/>
        <v>4</v>
      </c>
      <c r="L116" s="177"/>
      <c r="M116" s="177"/>
      <c r="N116" s="177"/>
      <c r="O116" s="177"/>
      <c r="P116" s="177"/>
      <c r="Q116" s="177"/>
      <c r="R116" s="177"/>
      <c r="S116" s="164">
        <v>4.0</v>
      </c>
      <c r="T116" s="53" t="str">
        <f t="shared" si="22"/>
        <v>Fabera Tomáš</v>
      </c>
      <c r="U116" s="54">
        <v>4.0</v>
      </c>
      <c r="V116" s="55">
        <f t="shared" si="25"/>
        <v>611.728</v>
      </c>
      <c r="W116" s="56">
        <f t="shared" si="26"/>
        <v>692</v>
      </c>
      <c r="X116" s="57">
        <f t="shared" si="27"/>
        <v>925.896</v>
      </c>
      <c r="Y116" s="217">
        <f t="shared" si="28"/>
        <v>233.896</v>
      </c>
      <c r="Z116" s="59">
        <f t="shared" si="29"/>
        <v>80.272</v>
      </c>
      <c r="AA116" s="59">
        <f t="shared" si="30"/>
        <v>-2466.2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27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27.0</v>
      </c>
      <c r="V117" s="55">
        <f t="shared" si="25"/>
        <v>5170.516</v>
      </c>
      <c r="W117" s="56">
        <f t="shared" si="26"/>
        <v>5849</v>
      </c>
      <c r="X117" s="57">
        <f t="shared" si="27"/>
        <v>7825.962</v>
      </c>
      <c r="Y117" s="217">
        <f t="shared" si="28"/>
        <v>1976.962</v>
      </c>
      <c r="Z117" s="59">
        <f t="shared" si="29"/>
        <v>678.484</v>
      </c>
      <c r="AA117" s="59">
        <f t="shared" si="30"/>
        <v>-1692.65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227</v>
      </c>
      <c r="C119" s="74" t="s">
        <v>1</v>
      </c>
      <c r="D119" s="99"/>
      <c r="E119" s="99"/>
      <c r="F119" s="163"/>
      <c r="G119" s="157">
        <f t="shared" si="34"/>
        <v>110.5</v>
      </c>
      <c r="H119" s="158">
        <v>160.0</v>
      </c>
      <c r="I119" s="159">
        <v>1.0</v>
      </c>
      <c r="J119" s="66"/>
      <c r="K119" s="160">
        <f t="shared" si="24"/>
        <v>61</v>
      </c>
      <c r="L119" s="177"/>
      <c r="M119" s="177"/>
      <c r="N119" s="177"/>
      <c r="O119" s="177"/>
      <c r="P119" s="177"/>
      <c r="Q119" s="177"/>
      <c r="R119" s="177"/>
      <c r="S119" s="164">
        <v>61.0</v>
      </c>
      <c r="T119" s="53" t="str">
        <f t="shared" si="22"/>
        <v>Světlík František</v>
      </c>
      <c r="U119" s="54">
        <v>110.5</v>
      </c>
      <c r="V119" s="55">
        <f t="shared" si="25"/>
        <v>15547.12</v>
      </c>
      <c r="W119" s="56">
        <f t="shared" si="26"/>
        <v>17680</v>
      </c>
      <c r="X119" s="57">
        <f t="shared" si="27"/>
        <v>23655.84</v>
      </c>
      <c r="Y119" s="217">
        <f t="shared" si="28"/>
        <v>5975.84</v>
      </c>
      <c r="Z119" s="59">
        <f t="shared" si="29"/>
        <v>2050.88</v>
      </c>
      <c r="AA119" s="59">
        <f t="shared" si="30"/>
        <v>82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228</v>
      </c>
      <c r="C120" s="74" t="s">
        <v>1</v>
      </c>
      <c r="D120" s="99"/>
      <c r="E120" s="99"/>
      <c r="F120" s="163"/>
      <c r="G120" s="157">
        <f t="shared" si="34"/>
        <v>0</v>
      </c>
      <c r="H120" s="158">
        <v>160.0</v>
      </c>
      <c r="I120" s="159">
        <v>1.0</v>
      </c>
      <c r="J120" s="66"/>
      <c r="K120" s="160" t="str">
        <f t="shared" si="24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2"/>
        <v>Ženíšek Lukáš</v>
      </c>
      <c r="U120" s="54">
        <v>0.0</v>
      </c>
      <c r="V120" s="55">
        <f t="shared" si="25"/>
        <v>0</v>
      </c>
      <c r="W120" s="56">
        <f t="shared" si="26"/>
        <v>0</v>
      </c>
      <c r="X120" s="57">
        <f t="shared" si="27"/>
        <v>0</v>
      </c>
      <c r="Y120" s="217">
        <f t="shared" si="28"/>
        <v>0</v>
      </c>
      <c r="Z120" s="59">
        <f t="shared" si="29"/>
        <v>0</v>
      </c>
      <c r="AA120" s="59">
        <f t="shared" si="30"/>
        <v>-2570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229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230</v>
      </c>
      <c r="C125" s="74" t="s">
        <v>4</v>
      </c>
      <c r="D125" s="99"/>
      <c r="E125" s="99"/>
      <c r="F125" s="163"/>
      <c r="G125" s="157">
        <f t="shared" si="36"/>
        <v>53.5</v>
      </c>
      <c r="H125" s="158">
        <v>187.0</v>
      </c>
      <c r="I125" s="159">
        <v>1.0</v>
      </c>
      <c r="J125" s="66"/>
      <c r="K125" s="160">
        <f t="shared" si="24"/>
        <v>89</v>
      </c>
      <c r="L125" s="177"/>
      <c r="M125" s="177"/>
      <c r="N125" s="177"/>
      <c r="O125" s="177"/>
      <c r="P125" s="177"/>
      <c r="Q125" s="177"/>
      <c r="R125" s="177"/>
      <c r="S125" s="164">
        <v>89.0</v>
      </c>
      <c r="T125" s="53" t="str">
        <f t="shared" si="22"/>
        <v>Vaníková Anna</v>
      </c>
      <c r="U125" s="54">
        <v>53.5</v>
      </c>
      <c r="V125" s="55">
        <f t="shared" si="25"/>
        <v>8843.978</v>
      </c>
      <c r="W125" s="56">
        <f t="shared" si="26"/>
        <v>10004.5</v>
      </c>
      <c r="X125" s="57">
        <f t="shared" si="27"/>
        <v>13386.021</v>
      </c>
      <c r="Y125" s="217">
        <f t="shared" si="28"/>
        <v>3381.521</v>
      </c>
      <c r="Z125" s="59">
        <f t="shared" si="29"/>
        <v>1160.522</v>
      </c>
      <c r="AA125" s="59">
        <f t="shared" si="30"/>
        <v>-1069.325</v>
      </c>
      <c r="AB125" s="56"/>
      <c r="AC125" s="60">
        <f t="shared" si="35"/>
        <v>250.206</v>
      </c>
      <c r="AD125" s="69">
        <f t="shared" si="32"/>
        <v>0</v>
      </c>
    </row>
    <row r="126" ht="15.75" customHeight="1">
      <c r="A126" s="76" t="b">
        <v>0</v>
      </c>
      <c r="B126" s="204" t="s">
        <v>231</v>
      </c>
      <c r="C126" s="74" t="s">
        <v>5</v>
      </c>
      <c r="D126" s="99"/>
      <c r="E126" s="99"/>
      <c r="F126" s="163"/>
      <c r="G126" s="157">
        <f t="shared" si="36"/>
        <v>103.5</v>
      </c>
      <c r="H126" s="158">
        <v>173.0</v>
      </c>
      <c r="I126" s="159">
        <v>1.0</v>
      </c>
      <c r="J126" s="66"/>
      <c r="K126" s="160">
        <f t="shared" si="24"/>
        <v>136</v>
      </c>
      <c r="L126" s="164"/>
      <c r="M126" s="164"/>
      <c r="N126" s="164"/>
      <c r="O126" s="164"/>
      <c r="P126" s="164"/>
      <c r="Q126" s="164"/>
      <c r="R126" s="164"/>
      <c r="S126" s="164">
        <v>136.0</v>
      </c>
      <c r="T126" s="53" t="str">
        <f t="shared" si="22"/>
        <v>Břicháč Pavel</v>
      </c>
      <c r="U126" s="54">
        <v>103.5</v>
      </c>
      <c r="V126" s="55">
        <f t="shared" si="25"/>
        <v>15712.637</v>
      </c>
      <c r="W126" s="56">
        <f t="shared" si="26"/>
        <v>17905.5</v>
      </c>
      <c r="X126" s="57">
        <f t="shared" si="27"/>
        <v>23957.559</v>
      </c>
      <c r="Y126" s="217">
        <f t="shared" si="28"/>
        <v>6052.059</v>
      </c>
      <c r="Z126" s="59">
        <f t="shared" si="29"/>
        <v>2077.038</v>
      </c>
      <c r="AA126" s="59">
        <f t="shared" si="30"/>
        <v>115.825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165</v>
      </c>
      <c r="H127" s="158">
        <v>170.0</v>
      </c>
      <c r="I127" s="159">
        <v>3.0</v>
      </c>
      <c r="J127" s="66"/>
      <c r="K127" s="160">
        <f t="shared" si="24"/>
        <v>12</v>
      </c>
      <c r="L127" s="164"/>
      <c r="M127" s="164"/>
      <c r="N127" s="164"/>
      <c r="O127" s="164"/>
      <c r="P127" s="164"/>
      <c r="Q127" s="164"/>
      <c r="R127" s="164"/>
      <c r="S127" s="164">
        <v>12.0</v>
      </c>
      <c r="T127" s="53" t="str">
        <f t="shared" si="22"/>
        <v>Čerešňák Michal</v>
      </c>
      <c r="U127" s="54">
        <v>165.0</v>
      </c>
      <c r="V127" s="55">
        <f t="shared" si="25"/>
        <v>28050</v>
      </c>
      <c r="W127" s="56">
        <f t="shared" si="26"/>
        <v>28050</v>
      </c>
      <c r="X127" s="57">
        <f t="shared" si="27"/>
        <v>28050</v>
      </c>
      <c r="Y127" s="217">
        <f t="shared" si="28"/>
        <v>0</v>
      </c>
      <c r="Z127" s="59">
        <f t="shared" si="29"/>
        <v>3253.8</v>
      </c>
      <c r="AA127" s="59">
        <f t="shared" si="30"/>
        <v>1637.5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05" t="s">
        <v>232</v>
      </c>
      <c r="C128" s="74" t="s">
        <v>5</v>
      </c>
      <c r="D128" s="74" t="s">
        <v>2</v>
      </c>
      <c r="E128" s="99"/>
      <c r="F128" s="163"/>
      <c r="G128" s="157">
        <f t="shared" si="36"/>
        <v>49.5</v>
      </c>
      <c r="H128" s="158">
        <v>173.0</v>
      </c>
      <c r="I128" s="159">
        <v>1.0</v>
      </c>
      <c r="J128" s="66"/>
      <c r="K128" s="160">
        <f t="shared" si="24"/>
        <v>44</v>
      </c>
      <c r="L128" s="164"/>
      <c r="M128" s="164"/>
      <c r="N128" s="164"/>
      <c r="O128" s="164"/>
      <c r="P128" s="164"/>
      <c r="Q128" s="164"/>
      <c r="R128" s="164"/>
      <c r="S128" s="164">
        <v>44.0</v>
      </c>
      <c r="T128" s="53" t="str">
        <f t="shared" si="22"/>
        <v>Weindling Josef</v>
      </c>
      <c r="U128" s="54">
        <v>49.5</v>
      </c>
      <c r="V128" s="55">
        <f t="shared" si="25"/>
        <v>7570.134</v>
      </c>
      <c r="W128" s="56">
        <f t="shared" si="26"/>
        <v>8563.5</v>
      </c>
      <c r="X128" s="57">
        <f t="shared" si="27"/>
        <v>11457.963</v>
      </c>
      <c r="Y128" s="217">
        <f t="shared" si="28"/>
        <v>2894.463</v>
      </c>
      <c r="Z128" s="59">
        <f t="shared" si="29"/>
        <v>993.366</v>
      </c>
      <c r="AA128" s="59">
        <f t="shared" si="30"/>
        <v>-1285.475</v>
      </c>
      <c r="AB128" s="56"/>
      <c r="AC128" s="60">
        <f t="shared" si="35"/>
        <v>231.474</v>
      </c>
      <c r="AD128" s="69">
        <f t="shared" si="32"/>
        <v>0</v>
      </c>
    </row>
    <row r="129" ht="15.75" customHeight="1">
      <c r="A129" s="76" t="b">
        <v>0</v>
      </c>
      <c r="B129" s="213" t="s">
        <v>233</v>
      </c>
      <c r="C129" s="74" t="s">
        <v>6</v>
      </c>
      <c r="D129" s="99"/>
      <c r="E129" s="99"/>
      <c r="F129" s="163"/>
      <c r="G129" s="157">
        <f t="shared" si="36"/>
        <v>76</v>
      </c>
      <c r="H129" s="253">
        <v>200.0</v>
      </c>
      <c r="I129" s="159">
        <v>3.0</v>
      </c>
      <c r="J129" s="66"/>
      <c r="K129" s="160">
        <f t="shared" si="24"/>
        <v>133</v>
      </c>
      <c r="L129" s="164"/>
      <c r="M129" s="164"/>
      <c r="N129" s="164"/>
      <c r="O129" s="164"/>
      <c r="P129" s="164"/>
      <c r="Q129" s="164"/>
      <c r="R129" s="164"/>
      <c r="S129" s="164">
        <v>133.0</v>
      </c>
      <c r="T129" s="53" t="str">
        <f t="shared" si="22"/>
        <v>Fux Vojtěch</v>
      </c>
      <c r="U129" s="54">
        <v>76.0</v>
      </c>
      <c r="V129" s="55">
        <f t="shared" si="25"/>
        <v>15200</v>
      </c>
      <c r="W129" s="56">
        <f t="shared" si="26"/>
        <v>15200</v>
      </c>
      <c r="X129" s="57">
        <f t="shared" si="27"/>
        <v>15200</v>
      </c>
      <c r="Y129" s="217">
        <f t="shared" si="28"/>
        <v>0</v>
      </c>
      <c r="Z129" s="59">
        <f t="shared" si="29"/>
        <v>1763.2</v>
      </c>
      <c r="AA129" s="59">
        <f t="shared" si="30"/>
        <v>-290</v>
      </c>
      <c r="AB129" s="56"/>
      <c r="AC129" s="60">
        <f t="shared" si="35"/>
        <v>200</v>
      </c>
      <c r="AD129" s="69">
        <f t="shared" si="32"/>
        <v>0</v>
      </c>
    </row>
    <row r="130" ht="15.75" customHeight="1">
      <c r="A130" s="44" t="b">
        <v>0</v>
      </c>
      <c r="B130" s="205" t="s">
        <v>234</v>
      </c>
      <c r="C130" s="74" t="s">
        <v>5</v>
      </c>
      <c r="D130" s="99"/>
      <c r="E130" s="99"/>
      <c r="F130" s="163"/>
      <c r="G130" s="157">
        <f t="shared" si="36"/>
        <v>41.75</v>
      </c>
      <c r="H130" s="158">
        <v>173.0</v>
      </c>
      <c r="I130" s="159">
        <v>1.0</v>
      </c>
      <c r="J130" s="66"/>
      <c r="K130" s="160">
        <f t="shared" si="24"/>
        <v>33</v>
      </c>
      <c r="L130" s="164"/>
      <c r="M130" s="164"/>
      <c r="N130" s="164"/>
      <c r="O130" s="164"/>
      <c r="P130" s="164"/>
      <c r="Q130" s="164"/>
      <c r="R130" s="164"/>
      <c r="S130" s="164">
        <v>33.0</v>
      </c>
      <c r="T130" s="53" t="str">
        <f t="shared" si="22"/>
        <v>Kumar Jatinder</v>
      </c>
      <c r="U130" s="54">
        <v>41.75</v>
      </c>
      <c r="V130" s="55">
        <f t="shared" si="25"/>
        <v>6384.911</v>
      </c>
      <c r="W130" s="56">
        <f t="shared" si="26"/>
        <v>7222.75</v>
      </c>
      <c r="X130" s="57">
        <f t="shared" si="27"/>
        <v>9664.0395</v>
      </c>
      <c r="Y130" s="217">
        <f t="shared" si="28"/>
        <v>2441.2895</v>
      </c>
      <c r="Z130" s="59">
        <f t="shared" si="29"/>
        <v>837.839</v>
      </c>
      <c r="AA130" s="59">
        <f t="shared" si="30"/>
        <v>-1486.5875</v>
      </c>
      <c r="AB130" s="56"/>
      <c r="AC130" s="60">
        <f t="shared" si="35"/>
        <v>231.474</v>
      </c>
      <c r="AD130" s="69">
        <f t="shared" si="32"/>
        <v>0</v>
      </c>
    </row>
    <row r="131" ht="15.75" customHeight="1">
      <c r="A131" s="44" t="b">
        <v>0</v>
      </c>
      <c r="B131" s="205" t="s">
        <v>235</v>
      </c>
      <c r="C131" s="74" t="s">
        <v>1</v>
      </c>
      <c r="D131" s="74"/>
      <c r="E131" s="74"/>
      <c r="F131" s="163"/>
      <c r="G131" s="157">
        <f t="shared" si="36"/>
        <v>65.5</v>
      </c>
      <c r="H131" s="158">
        <v>160.0</v>
      </c>
      <c r="I131" s="159">
        <v>1.0</v>
      </c>
      <c r="J131" s="66"/>
      <c r="K131" s="160">
        <f t="shared" si="24"/>
        <v>25</v>
      </c>
      <c r="L131" s="164"/>
      <c r="M131" s="164"/>
      <c r="N131" s="164"/>
      <c r="O131" s="164"/>
      <c r="P131" s="164"/>
      <c r="Q131" s="164"/>
      <c r="R131" s="164"/>
      <c r="S131" s="164">
        <v>25.0</v>
      </c>
      <c r="T131" s="53" t="str">
        <f t="shared" si="22"/>
        <v>Stehlíková Magdaléna</v>
      </c>
      <c r="U131" s="54">
        <v>65.5</v>
      </c>
      <c r="V131" s="55">
        <f t="shared" si="25"/>
        <v>9264.32</v>
      </c>
      <c r="W131" s="56">
        <f t="shared" si="26"/>
        <v>10480</v>
      </c>
      <c r="X131" s="57">
        <f t="shared" si="27"/>
        <v>14022.24</v>
      </c>
      <c r="Y131" s="217">
        <f t="shared" si="28"/>
        <v>3542.24</v>
      </c>
      <c r="Z131" s="59">
        <f t="shared" si="29"/>
        <v>1215.68</v>
      </c>
      <c r="AA131" s="59">
        <f t="shared" si="30"/>
        <v>-998</v>
      </c>
      <c r="AB131" s="56"/>
      <c r="AC131" s="60">
        <f t="shared" si="35"/>
        <v>214.08</v>
      </c>
      <c r="AD131" s="69">
        <f t="shared" si="32"/>
        <v>0</v>
      </c>
    </row>
    <row r="132" ht="15.75" customHeight="1">
      <c r="A132" s="44" t="b">
        <v>0</v>
      </c>
      <c r="B132" s="62" t="s">
        <v>236</v>
      </c>
      <c r="C132" s="74" t="s">
        <v>4</v>
      </c>
      <c r="D132" s="74" t="s">
        <v>2</v>
      </c>
      <c r="E132" s="74"/>
      <c r="F132" s="163"/>
      <c r="G132" s="157">
        <f t="shared" si="36"/>
        <v>74</v>
      </c>
      <c r="H132" s="158">
        <v>187.0</v>
      </c>
      <c r="I132" s="159">
        <v>1.0</v>
      </c>
      <c r="J132" s="66"/>
      <c r="K132" s="160">
        <f t="shared" si="24"/>
        <v>114</v>
      </c>
      <c r="L132" s="177"/>
      <c r="M132" s="177"/>
      <c r="N132" s="177"/>
      <c r="O132" s="177"/>
      <c r="P132" s="177"/>
      <c r="Q132" s="177"/>
      <c r="R132" s="177"/>
      <c r="S132" s="164">
        <v>114.0</v>
      </c>
      <c r="T132" s="53" t="str">
        <f t="shared" si="22"/>
        <v>Dragoun Alfréd</v>
      </c>
      <c r="U132" s="54">
        <v>74.0</v>
      </c>
      <c r="V132" s="55">
        <f t="shared" si="25"/>
        <v>12232.792</v>
      </c>
      <c r="W132" s="56">
        <f t="shared" si="26"/>
        <v>13838</v>
      </c>
      <c r="X132" s="57">
        <f t="shared" si="27"/>
        <v>18515.244</v>
      </c>
      <c r="Y132" s="217">
        <f t="shared" si="28"/>
        <v>4677.244</v>
      </c>
      <c r="Z132" s="59">
        <f t="shared" si="29"/>
        <v>1605.208</v>
      </c>
      <c r="AA132" s="59">
        <f t="shared" si="30"/>
        <v>-494.3</v>
      </c>
      <c r="AB132" s="56"/>
      <c r="AC132" s="60">
        <f t="shared" si="35"/>
        <v>250.206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10400</v>
      </c>
      <c r="K195" s="189">
        <f t="shared" si="37"/>
        <v>1517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2046.5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2850.5</v>
      </c>
      <c r="V196" s="193">
        <f t="shared" si="39"/>
        <v>499678.275</v>
      </c>
      <c r="W196" s="193">
        <f t="shared" si="39"/>
        <v>572901.25</v>
      </c>
      <c r="X196" s="193">
        <f t="shared" si="39"/>
        <v>725413.1875</v>
      </c>
      <c r="Y196" s="193">
        <f t="shared" si="39"/>
        <v>152511.9375</v>
      </c>
      <c r="Z196" s="193">
        <f t="shared" si="39"/>
        <v>66456.545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