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kim\Desktop\"/>
    </mc:Choice>
  </mc:AlternateContent>
  <xr:revisionPtr revIDLastSave="0" documentId="13_ncr:1_{CA86AA39-92D4-4E4B-A6DE-FBACC196067D}" xr6:coauthVersionLast="47" xr6:coauthVersionMax="47" xr10:uidLastSave="{00000000-0000-0000-0000-000000000000}"/>
  <bookViews>
    <workbookView xWindow="38297" yWindow="-103" windowWidth="29006" windowHeight="15686" activeTab="2" xr2:uid="{4907F42C-3844-49AD-BE7E-E8D9C8D845C7}"/>
  </bookViews>
  <sheets>
    <sheet name="Confusion Matrix" sheetId="1" r:id="rId1"/>
    <sheet name="Sigmoid" sheetId="2" r:id="rId2"/>
    <sheet name="ridge lasso" sheetId="4" r:id="rId3"/>
  </sheets>
  <definedNames>
    <definedName name="solver_adj" localSheetId="2" hidden="1">'ridge lasso'!$I$3:$L$3,'ridge lasso'!$J$8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'ridge lasso'!$J$8</definedName>
    <definedName name="solver_lhs2" localSheetId="2" hidden="1">'ridge lasso'!$J$8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'ridge lasso'!$J$6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3</definedName>
    <definedName name="solver_rhs1" localSheetId="2" hidden="1">2</definedName>
    <definedName name="solver_rhs2" localSheetId="2" hidden="1">0.05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C10" i="2"/>
  <c r="C9" i="2"/>
  <c r="C8" i="2"/>
  <c r="C7" i="2"/>
  <c r="C6" i="2"/>
  <c r="C5" i="2"/>
  <c r="C4" i="2"/>
  <c r="D10" i="1"/>
  <c r="D9" i="1"/>
  <c r="D8" i="1"/>
  <c r="D7" i="1"/>
  <c r="G2" i="4" l="1" a="1"/>
  <c r="G2" i="4" s="1"/>
  <c r="J5" i="4" s="1" a="1"/>
  <c r="J5" i="4" s="1"/>
  <c r="J6" i="4" l="1" a="1"/>
  <c r="J6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6CBAD3-AE3E-4B76-AB41-D1C8BE01F667}" keepAlive="1" name="Query - mtcars" description="Connection to the 'mtcars' query in the workbook." type="5" refreshedVersion="0" background="1">
    <dbPr connection="Provider=Microsoft.Mashup.OleDb.1;Data Source=$Workbook$;Location=mtcars;Extended Properties=&quot;&quot;" command="SELECT * FROM [mtca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<sst xmlns="http://schemas.openxmlformats.org/spreadsheetml/2006/main" count="65" uniqueCount="60">
  <si>
    <t>Actual</t>
  </si>
  <si>
    <t>Pos</t>
  </si>
  <si>
    <t>Neg</t>
  </si>
  <si>
    <t>Prediction</t>
  </si>
  <si>
    <t>Accuracy</t>
  </si>
  <si>
    <t>Recall</t>
  </si>
  <si>
    <t>Precision</t>
  </si>
  <si>
    <t>F1-Score</t>
  </si>
  <si>
    <t>PR AUC</t>
  </si>
  <si>
    <t>??</t>
  </si>
  <si>
    <t>Sigmoid</t>
  </si>
  <si>
    <t>y = sigmoid(x)</t>
  </si>
  <si>
    <t>p(diabetes="pos")</t>
  </si>
  <si>
    <t>model</t>
  </si>
  <si>
    <t>mpg</t>
  </si>
  <si>
    <t>hp</t>
  </si>
  <si>
    <t>wt</t>
  </si>
  <si>
    <t>am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</si>
  <si>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</si>
  <si>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</si>
  <si>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</si>
  <si>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</si>
  <si>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</si>
  <si>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</si>
  <si>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</si>
  <si>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</si>
  <si>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</si>
  <si>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</si>
  <si>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</si>
  <si>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</si>
  <si>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</si>
  <si>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</si>
  <si>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</si>
  <si>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</si>
  <si>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</si>
  <si>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</si>
  <si>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</si>
  <si>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</si>
  <si>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</si>
  <si>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</si>
  <si>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</si>
  <si>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</si>
  <si>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</si>
  <si>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</si>
  <si>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</si>
  <si>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</si>
  <si>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</si>
  <si>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</si>
  <si>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</si>
  <si>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</si>
  <si>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b0</t>
  </si>
  <si>
    <t>b1</t>
  </si>
  <si>
    <t>b2</t>
  </si>
  <si>
    <t>b3</t>
  </si>
  <si>
    <t>p_mpg</t>
  </si>
  <si>
    <t>error^2</t>
  </si>
  <si>
    <t>Lambda</t>
  </si>
  <si>
    <t>Ridge SSE</t>
  </si>
  <si>
    <t>Lasso SSE</t>
  </si>
  <si>
    <t>reduce overfitting + generalize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</si>
</sst>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0" fontId="0" fillId="0" borderId="0" xfId="2" applyNumberFormat="1" applyFont="1"/>
    <xf numFmtId="166" fontId="0" fillId="0" borderId="0" xfId="0" applyNumberFormat="1"/>
    <xf numFmtId="0" fontId="2" fillId="0" borderId="3" xfId="0" applyFont="1" applyFill="1" applyBorder="1"/>
    <xf numFmtId="0" fontId="2" fillId="0" borderId="4" xfId="0" applyFont="1" applyFill="1" applyBorder="1"/>
    <xf numFmtId="0" fontId="3" fillId="0" borderId="3" xfId="0" applyNumberFormat="1" applyFont="1" applyFill="1" applyBorder="1"/>
    <xf numFmtId="0" fontId="3" fillId="0" borderId="4" xfId="0" applyFont="1" applyFill="1" applyBorder="1"/>
    <xf numFmtId="0" fontId="3" fillId="0" borderId="1" xfId="0" applyNumberFormat="1" applyFont="1" applyFill="1" applyBorder="1"/>
    <xf numFmtId="0" fontId="3" fillId="0" borderId="2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C756-9A0C-49DF-B282-6BCACFFBE76B}">
  <dimension ref="B2:E11"/>
  <sheetViews>
    <sheetView topLeftCell="A3" zoomScale="400" zoomScaleNormal="400" workbookViewId="0">
      <selection activeCell="D11" sqref="D11"/>
    </sheetView>
  </sheetViews>
  <sheetFormatPr defaultRowHeight="14.6" x14ac:dyDescent="0.4"/>
  <sheetData>
    <row r="2" spans="2:5" x14ac:dyDescent="0.4">
      <c r="D2" t="s">
        <v>3</v>
      </c>
    </row>
    <row r="3" spans="2:5" x14ac:dyDescent="0.4">
      <c r="D3" s="1" t="s">
        <v>1</v>
      </c>
      <c r="E3" s="1" t="s">
        <v>2</v>
      </c>
    </row>
    <row r="4" spans="2:5" x14ac:dyDescent="0.4">
      <c r="B4" t="s">
        <v>0</v>
      </c>
      <c r="C4" t="s">
        <v>1</v>
      </c>
      <c r="D4" s="1">
        <v>60</v>
      </c>
      <c r="E4" s="1">
        <v>15</v>
      </c>
    </row>
    <row r="5" spans="2:5" x14ac:dyDescent="0.4">
      <c r="C5" t="s">
        <v>2</v>
      </c>
      <c r="D5" s="1">
        <v>5</v>
      </c>
      <c r="E5" s="1">
        <v>20</v>
      </c>
    </row>
    <row r="7" spans="2:5" x14ac:dyDescent="0.4">
      <c r="C7" t="s">
        <v>4</v>
      </c>
      <c r="D7" s="3">
        <f>(D4+E5)/SUM(D4:E5)</f>
        <v>0.8</v>
      </c>
    </row>
    <row r="8" spans="2:5" x14ac:dyDescent="0.4">
      <c r="C8" t="s">
        <v>5</v>
      </c>
      <c r="D8" s="3">
        <f>D4/SUM(D4:E4)</f>
        <v>0.8</v>
      </c>
    </row>
    <row r="9" spans="2:5" x14ac:dyDescent="0.4">
      <c r="C9" t="s">
        <v>6</v>
      </c>
      <c r="D9" s="3">
        <f>D4/SUM(D4:D5)</f>
        <v>0.92307692307692313</v>
      </c>
    </row>
    <row r="10" spans="2:5" x14ac:dyDescent="0.4">
      <c r="C10" t="s">
        <v>7</v>
      </c>
      <c r="D10" s="3">
        <f>2*D8*D9/(D8+D9)</f>
        <v>0.8571428571428571</v>
      </c>
    </row>
    <row r="11" spans="2:5" x14ac:dyDescent="0.4">
      <c r="C11" t="s">
        <v>8</v>
      </c>
      <c r="D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4BE2-6DF6-459A-933B-507769AFFC05}">
  <dimension ref="B1:C10"/>
  <sheetViews>
    <sheetView zoomScale="295" zoomScaleNormal="295" workbookViewId="0">
      <selection activeCell="E5" sqref="E5"/>
    </sheetView>
  </sheetViews>
  <sheetFormatPr defaultRowHeight="14.6" x14ac:dyDescent="0.4"/>
  <cols>
    <col min="3" max="3" width="10.3828125" bestFit="1" customWidth="1"/>
  </cols>
  <sheetData>
    <row r="1" spans="2:3" x14ac:dyDescent="0.4">
      <c r="C1" t="s">
        <v>12</v>
      </c>
    </row>
    <row r="2" spans="2:3" x14ac:dyDescent="0.4">
      <c r="B2" t="s">
        <v>10</v>
      </c>
      <c r="C2" t="s">
        <v>11</v>
      </c>
    </row>
    <row r="4" spans="2:3" x14ac:dyDescent="0.4">
      <c r="B4">
        <v>15</v>
      </c>
      <c r="C4" s="4">
        <f>EXP(B4)/(1+EXP(B4))</f>
        <v>0.99999969409777312</v>
      </c>
    </row>
    <row r="5" spans="2:3" x14ac:dyDescent="0.4">
      <c r="B5">
        <v>-5</v>
      </c>
      <c r="C5">
        <f t="shared" ref="C5:C10" si="0">EXP(B5)/(1+EXP(B5))</f>
        <v>6.6928509242848563E-3</v>
      </c>
    </row>
    <row r="6" spans="2:3" x14ac:dyDescent="0.4">
      <c r="B6">
        <v>-4</v>
      </c>
      <c r="C6">
        <f t="shared" si="0"/>
        <v>1.7986209962091555E-2</v>
      </c>
    </row>
    <row r="7" spans="2:3" x14ac:dyDescent="0.4">
      <c r="B7">
        <v>-3</v>
      </c>
      <c r="C7">
        <f t="shared" si="0"/>
        <v>4.7425873177566788E-2</v>
      </c>
    </row>
    <row r="8" spans="2:3" x14ac:dyDescent="0.4">
      <c r="B8">
        <v>2</v>
      </c>
      <c r="C8">
        <f t="shared" si="0"/>
        <v>0.88079707797788243</v>
      </c>
    </row>
    <row r="9" spans="2:3" x14ac:dyDescent="0.4">
      <c r="B9">
        <v>1</v>
      </c>
      <c r="C9">
        <f t="shared" si="0"/>
        <v>0.7310585786300049</v>
      </c>
    </row>
    <row r="10" spans="2:3" x14ac:dyDescent="0.4">
      <c r="B10">
        <v>0</v>
      </c>
      <c r="C10">
        <f t="shared" si="0"/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582F-CCF4-45A7-885B-EB0F27CB1884}">
  <dimension ref="A1:M33"/>
  <sheetViews>
    <sheetView tabSelected="1" topLeftCell="B1" zoomScale="265" zoomScaleNormal="265" workbookViewId="0">
      <selection activeCell="H6" sqref="H6"/>
    </sheetView>
  </sheetViews>
  <sheetFormatPr defaultRowHeight="14.6" x14ac:dyDescent="0.4"/>
  <cols>
    <col min="1" max="1" width="16.84375" bestFit="1" customWidth="1"/>
    <col min="2" max="2" width="6.69140625" bestFit="1" customWidth="1"/>
    <col min="3" max="3" width="5.23046875" bestFit="1" customWidth="1"/>
    <col min="4" max="4" width="5.84375" bestFit="1" customWidth="1"/>
    <col min="5" max="5" width="5.69140625" bestFit="1" customWidth="1"/>
    <col min="8" max="8" width="5.61328125" customWidth="1"/>
  </cols>
  <sheetData>
    <row r="1" spans="1:13" x14ac:dyDescent="0.4">
      <c r="A1" s="5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12" t="s">
        <v>54</v>
      </c>
      <c r="G1" s="12" t="s">
        <v>55</v>
      </c>
      <c r="J1" t="s">
        <v>15</v>
      </c>
      <c r="K1" t="s">
        <v>16</v>
      </c>
      <c r="L1" t="s">
        <v>17</v>
      </c>
    </row>
    <row r="2" spans="1:13" x14ac:dyDescent="0.4">
      <c r="A2" s="7" t="s">
        <v>18</v>
      </c>
      <c r="B2" s="8">
        <v>21</v>
      </c>
      <c r="C2" s="8">
        <v>110</v>
      </c>
      <c r="D2" s="8">
        <v>2.62</v>
      </c>
      <c r="E2" s="8">
        <v>1</v>
      </c>
      <c r="F2" s="2">
        <f>$I$3+$J$3*C2+$K$3*D2+$L$3*E2</f>
        <v>24.420110123312579</v>
      </c>
      <c r="G2" s="2" cm="1">
        <f t="array" ref="G2:G33">(F2:F33-B2:B33)^2</f>
        <v>11.697153255585185</v>
      </c>
      <c r="I2" t="s">
        <v>50</v>
      </c>
      <c r="J2" t="s">
        <v>51</v>
      </c>
      <c r="K2" t="s">
        <v>52</v>
      </c>
      <c r="L2" t="s">
        <v>53</v>
      </c>
    </row>
    <row r="3" spans="1:13" x14ac:dyDescent="0.4">
      <c r="A3" s="7" t="s">
        <v>19</v>
      </c>
      <c r="B3" s="8">
        <v>21</v>
      </c>
      <c r="C3" s="8">
        <v>110</v>
      </c>
      <c r="D3" s="8">
        <v>2.875</v>
      </c>
      <c r="E3" s="8">
        <v>1</v>
      </c>
      <c r="F3" s="2">
        <f t="shared" ref="F3:F33" si="0">$I$3+$J$3*C3+$K$3*D3+$L$3*E3</f>
        <v>23.685978689629263</v>
      </c>
      <c r="G3" s="2">
        <v>7.2144815211425302</v>
      </c>
      <c r="I3" s="11">
        <v>34.00609525093212</v>
      </c>
      <c r="J3" s="11">
        <v>-3.7481875052014668E-2</v>
      </c>
      <c r="K3" s="11">
        <v>-2.8789467987581197</v>
      </c>
      <c r="L3" s="11">
        <v>2.0798617408483464</v>
      </c>
      <c r="M3" s="11"/>
    </row>
    <row r="4" spans="1:13" x14ac:dyDescent="0.4">
      <c r="A4" s="7" t="s">
        <v>20</v>
      </c>
      <c r="B4" s="8">
        <v>22.8</v>
      </c>
      <c r="C4" s="8">
        <v>93</v>
      </c>
      <c r="D4" s="8">
        <v>2.3199999999999998</v>
      </c>
      <c r="E4" s="8">
        <v>1</v>
      </c>
      <c r="F4" s="2">
        <f t="shared" si="0"/>
        <v>25.920986038824264</v>
      </c>
      <c r="G4" s="2">
        <v>9.7405538545359658</v>
      </c>
    </row>
    <row r="5" spans="1:13" x14ac:dyDescent="0.4">
      <c r="A5" s="7" t="s">
        <v>21</v>
      </c>
      <c r="B5" s="8">
        <v>21.4</v>
      </c>
      <c r="C5" s="8">
        <v>110</v>
      </c>
      <c r="D5" s="8">
        <v>3.2149999999999999</v>
      </c>
      <c r="E5" s="8">
        <v>0</v>
      </c>
      <c r="F5" s="2">
        <f t="shared" si="0"/>
        <v>20.627275037203152</v>
      </c>
      <c r="G5" s="2">
        <v>0.59710386812938843</v>
      </c>
      <c r="I5" t="s">
        <v>57</v>
      </c>
      <c r="J5" cm="1">
        <f t="array" ref="J5">SUM(G:G)+J8*SUM(J3:L3^2)</f>
        <v>180.92193673732473</v>
      </c>
    </row>
    <row r="6" spans="1:13" x14ac:dyDescent="0.4">
      <c r="A6" s="7" t="s">
        <v>22</v>
      </c>
      <c r="B6" s="8">
        <v>18.7</v>
      </c>
      <c r="C6" s="8">
        <v>175</v>
      </c>
      <c r="D6" s="8">
        <v>3.44</v>
      </c>
      <c r="E6" s="8">
        <v>0</v>
      </c>
      <c r="F6" s="2">
        <f t="shared" si="0"/>
        <v>17.543190129101621</v>
      </c>
      <c r="G6" s="2">
        <v>1.3382090774079227</v>
      </c>
      <c r="I6" t="s">
        <v>58</v>
      </c>
      <c r="J6" cm="1">
        <f t="array" ref="J6">SUM(G:G)+J8*SUM(ABS(J3:L3))</f>
        <v>180.54097303695355</v>
      </c>
    </row>
    <row r="7" spans="1:13" x14ac:dyDescent="0.4">
      <c r="A7" s="7" t="s">
        <v>23</v>
      </c>
      <c r="B7" s="8">
        <v>18.100000000000001</v>
      </c>
      <c r="C7" s="8">
        <v>105</v>
      </c>
      <c r="D7" s="8">
        <v>3.46</v>
      </c>
      <c r="E7" s="8">
        <v>0</v>
      </c>
      <c r="F7" s="2">
        <f t="shared" si="0"/>
        <v>20.109342446767485</v>
      </c>
      <c r="G7" s="2">
        <v>4.0374570683815376</v>
      </c>
    </row>
    <row r="8" spans="1:13" x14ac:dyDescent="0.4">
      <c r="A8" s="7" t="s">
        <v>24</v>
      </c>
      <c r="B8" s="8">
        <v>14.3</v>
      </c>
      <c r="C8" s="8">
        <v>245</v>
      </c>
      <c r="D8" s="8">
        <v>3.57</v>
      </c>
      <c r="E8" s="8">
        <v>0</v>
      </c>
      <c r="F8" s="2">
        <f t="shared" si="0"/>
        <v>14.545195791622039</v>
      </c>
      <c r="G8" s="2">
        <v>6.0120976229157866E-2</v>
      </c>
      <c r="I8" t="s">
        <v>56</v>
      </c>
      <c r="J8">
        <v>0.05</v>
      </c>
    </row>
    <row r="9" spans="1:13" x14ac:dyDescent="0.4">
      <c r="A9" s="7" t="s">
        <v>25</v>
      </c>
      <c r="B9" s="8">
        <v>24.4</v>
      </c>
      <c r="C9" s="8">
        <v>62</v>
      </c>
      <c r="D9" s="8">
        <v>3.19</v>
      </c>
      <c r="E9" s="8">
        <v>0</v>
      </c>
      <c r="F9" s="2">
        <f t="shared" si="0"/>
        <v>22.498378709668806</v>
      </c>
      <c r="G9" s="2">
        <v>3.6161635318408694</v>
      </c>
    </row>
    <row r="10" spans="1:13" x14ac:dyDescent="0.4">
      <c r="A10" s="7" t="s">
        <v>26</v>
      </c>
      <c r="B10" s="8">
        <v>22.8</v>
      </c>
      <c r="C10" s="8">
        <v>95</v>
      </c>
      <c r="D10" s="8">
        <v>3.15</v>
      </c>
      <c r="E10" s="8">
        <v>0</v>
      </c>
      <c r="F10" s="2">
        <f t="shared" si="0"/>
        <v>21.376634704902649</v>
      </c>
      <c r="G10" s="2">
        <v>2.0259687632875703</v>
      </c>
      <c r="I10" t="s">
        <v>59</v>
      </c>
    </row>
    <row r="11" spans="1:13" x14ac:dyDescent="0.4">
      <c r="A11" s="7" t="s">
        <v>27</v>
      </c>
      <c r="B11" s="8">
        <v>19.2</v>
      </c>
      <c r="C11" s="8">
        <v>123</v>
      </c>
      <c r="D11" s="8">
        <v>3.44</v>
      </c>
      <c r="E11" s="8">
        <v>0</v>
      </c>
      <c r="F11" s="2">
        <f t="shared" si="0"/>
        <v>19.492247631806386</v>
      </c>
      <c r="G11" s="2">
        <v>8.5408678296441234E-2</v>
      </c>
    </row>
    <row r="12" spans="1:13" x14ac:dyDescent="0.4">
      <c r="A12" s="7" t="s">
        <v>28</v>
      </c>
      <c r="B12" s="8">
        <v>17.8</v>
      </c>
      <c r="C12" s="8">
        <v>123</v>
      </c>
      <c r="D12" s="8">
        <v>3.44</v>
      </c>
      <c r="E12" s="8">
        <v>0</v>
      </c>
      <c r="F12" s="2">
        <f t="shared" si="0"/>
        <v>19.492247631806386</v>
      </c>
      <c r="G12" s="2">
        <v>2.8637020473543187</v>
      </c>
    </row>
    <row r="13" spans="1:13" x14ac:dyDescent="0.4">
      <c r="A13" s="7" t="s">
        <v>29</v>
      </c>
      <c r="B13" s="8">
        <v>16.399999999999999</v>
      </c>
      <c r="C13" s="8">
        <v>180</v>
      </c>
      <c r="D13" s="8">
        <v>4.07</v>
      </c>
      <c r="E13" s="8">
        <v>0</v>
      </c>
      <c r="F13" s="2">
        <f t="shared" si="0"/>
        <v>15.542044270623933</v>
      </c>
      <c r="G13" s="2">
        <v>0.73608803356921704</v>
      </c>
    </row>
    <row r="14" spans="1:13" x14ac:dyDescent="0.4">
      <c r="A14" s="7" t="s">
        <v>30</v>
      </c>
      <c r="B14" s="8">
        <v>17.3</v>
      </c>
      <c r="C14" s="8">
        <v>180</v>
      </c>
      <c r="D14" s="8">
        <v>3.73</v>
      </c>
      <c r="E14" s="8">
        <v>0</v>
      </c>
      <c r="F14" s="2">
        <f t="shared" si="0"/>
        <v>16.520886182201693</v>
      </c>
      <c r="G14" s="2">
        <v>0.6070183410842549</v>
      </c>
    </row>
    <row r="15" spans="1:13" x14ac:dyDescent="0.4">
      <c r="A15" s="7" t="s">
        <v>31</v>
      </c>
      <c r="B15" s="8">
        <v>15.2</v>
      </c>
      <c r="C15" s="8">
        <v>180</v>
      </c>
      <c r="D15" s="8">
        <v>3.78</v>
      </c>
      <c r="E15" s="8">
        <v>0</v>
      </c>
      <c r="F15" s="2">
        <f t="shared" si="0"/>
        <v>16.37693884226379</v>
      </c>
      <c r="G15" s="2">
        <v>1.3851850384292326</v>
      </c>
    </row>
    <row r="16" spans="1:13" x14ac:dyDescent="0.4">
      <c r="A16" s="7" t="s">
        <v>32</v>
      </c>
      <c r="B16" s="8">
        <v>10.4</v>
      </c>
      <c r="C16" s="8">
        <v>205</v>
      </c>
      <c r="D16" s="8">
        <v>5.25</v>
      </c>
      <c r="E16" s="8">
        <v>0</v>
      </c>
      <c r="F16" s="2">
        <f t="shared" si="0"/>
        <v>11.207840171788986</v>
      </c>
      <c r="G16" s="2">
        <v>0.65260574315605735</v>
      </c>
    </row>
    <row r="17" spans="1:7" x14ac:dyDescent="0.4">
      <c r="A17" s="7" t="s">
        <v>33</v>
      </c>
      <c r="B17" s="8">
        <v>10.4</v>
      </c>
      <c r="C17" s="8">
        <v>215</v>
      </c>
      <c r="D17" s="8">
        <v>5.4240000000000004</v>
      </c>
      <c r="E17" s="8">
        <v>0</v>
      </c>
      <c r="F17" s="2">
        <f t="shared" si="0"/>
        <v>10.332084678284925</v>
      </c>
      <c r="G17" s="2">
        <v>4.6124909236621645E-3</v>
      </c>
    </row>
    <row r="18" spans="1:7" x14ac:dyDescent="0.4">
      <c r="A18" s="7" t="s">
        <v>34</v>
      </c>
      <c r="B18" s="8">
        <v>14.7</v>
      </c>
      <c r="C18" s="8">
        <v>230</v>
      </c>
      <c r="D18" s="8">
        <v>5.3449999999999998</v>
      </c>
      <c r="E18" s="8">
        <v>0</v>
      </c>
      <c r="F18" s="2">
        <f t="shared" si="0"/>
        <v>9.997293349606597</v>
      </c>
      <c r="G18" s="2">
        <v>22.115449839654335</v>
      </c>
    </row>
    <row r="19" spans="1:7" x14ac:dyDescent="0.4">
      <c r="A19" s="7" t="s">
        <v>35</v>
      </c>
      <c r="B19" s="8">
        <v>32.4</v>
      </c>
      <c r="C19" s="8">
        <v>66</v>
      </c>
      <c r="D19" s="8">
        <v>2.2000000000000002</v>
      </c>
      <c r="E19" s="8">
        <v>1</v>
      </c>
      <c r="F19" s="2">
        <f t="shared" si="0"/>
        <v>27.278470281079635</v>
      </c>
      <c r="G19" s="2">
        <v>26.230066661784502</v>
      </c>
    </row>
    <row r="20" spans="1:7" x14ac:dyDescent="0.4">
      <c r="A20" s="7" t="s">
        <v>36</v>
      </c>
      <c r="B20" s="8">
        <v>30.4</v>
      </c>
      <c r="C20" s="8">
        <v>52</v>
      </c>
      <c r="D20" s="8">
        <v>1.615</v>
      </c>
      <c r="E20" s="8">
        <v>1</v>
      </c>
      <c r="F20" s="2">
        <f t="shared" si="0"/>
        <v>29.487400409081342</v>
      </c>
      <c r="G20" s="2">
        <v>0.83283801334489904</v>
      </c>
    </row>
    <row r="21" spans="1:7" x14ac:dyDescent="0.4">
      <c r="A21" s="7" t="s">
        <v>37</v>
      </c>
      <c r="B21" s="8">
        <v>33.9</v>
      </c>
      <c r="C21" s="8">
        <v>65</v>
      </c>
      <c r="D21" s="8">
        <v>1.835</v>
      </c>
      <c r="E21" s="8">
        <v>1</v>
      </c>
      <c r="F21" s="2">
        <f t="shared" si="0"/>
        <v>28.366767737678366</v>
      </c>
      <c r="G21" s="2">
        <v>30.616659268796976</v>
      </c>
    </row>
    <row r="22" spans="1:7" x14ac:dyDescent="0.4">
      <c r="A22" s="7" t="s">
        <v>38</v>
      </c>
      <c r="B22" s="8">
        <v>21.5</v>
      </c>
      <c r="C22" s="8">
        <v>97</v>
      </c>
      <c r="D22" s="8">
        <v>2.4649999999999999</v>
      </c>
      <c r="E22" s="8">
        <v>0</v>
      </c>
      <c r="F22" s="2">
        <f t="shared" si="0"/>
        <v>23.273749511947933</v>
      </c>
      <c r="G22" s="2">
        <v>3.1461873311355317</v>
      </c>
    </row>
    <row r="23" spans="1:7" x14ac:dyDescent="0.4">
      <c r="A23" s="7" t="s">
        <v>39</v>
      </c>
      <c r="B23" s="8">
        <v>15.5</v>
      </c>
      <c r="C23" s="8">
        <v>150</v>
      </c>
      <c r="D23" s="8">
        <v>3.52</v>
      </c>
      <c r="E23" s="8">
        <v>0</v>
      </c>
      <c r="F23" s="2">
        <f t="shared" si="0"/>
        <v>18.249921261501338</v>
      </c>
      <c r="G23" s="2">
        <v>7.5620669444571122</v>
      </c>
    </row>
    <row r="24" spans="1:7" x14ac:dyDescent="0.4">
      <c r="A24" s="7" t="s">
        <v>40</v>
      </c>
      <c r="B24" s="8">
        <v>15.2</v>
      </c>
      <c r="C24" s="8">
        <v>150</v>
      </c>
      <c r="D24" s="8">
        <v>3.4350000000000001</v>
      </c>
      <c r="E24" s="8">
        <v>0</v>
      </c>
      <c r="F24" s="2">
        <f t="shared" si="0"/>
        <v>18.494631739395778</v>
      </c>
      <c r="G24" s="2">
        <v>10.854598298234057</v>
      </c>
    </row>
    <row r="25" spans="1:7" x14ac:dyDescent="0.4">
      <c r="A25" s="7" t="s">
        <v>41</v>
      </c>
      <c r="B25" s="8">
        <v>13.3</v>
      </c>
      <c r="C25" s="8">
        <v>245</v>
      </c>
      <c r="D25" s="8">
        <v>3.84</v>
      </c>
      <c r="E25" s="8">
        <v>0</v>
      </c>
      <c r="F25" s="2">
        <f t="shared" si="0"/>
        <v>13.767880155957346</v>
      </c>
      <c r="G25" s="2">
        <v>0.2189118403386702</v>
      </c>
    </row>
    <row r="26" spans="1:7" x14ac:dyDescent="0.4">
      <c r="A26" s="7" t="s">
        <v>42</v>
      </c>
      <c r="B26" s="8">
        <v>19.2</v>
      </c>
      <c r="C26" s="8">
        <v>175</v>
      </c>
      <c r="D26" s="8">
        <v>3.8450000000000002</v>
      </c>
      <c r="E26" s="8">
        <v>0</v>
      </c>
      <c r="F26" s="2">
        <f t="shared" si="0"/>
        <v>16.377216675604579</v>
      </c>
      <c r="G26" s="2">
        <v>7.9681056964848596</v>
      </c>
    </row>
    <row r="27" spans="1:7" x14ac:dyDescent="0.4">
      <c r="A27" s="7" t="s">
        <v>43</v>
      </c>
      <c r="B27" s="8">
        <v>27.3</v>
      </c>
      <c r="C27" s="8">
        <v>66</v>
      </c>
      <c r="D27" s="8">
        <v>1.9350000000000001</v>
      </c>
      <c r="E27" s="8">
        <v>1</v>
      </c>
      <c r="F27" s="2">
        <f t="shared" si="0"/>
        <v>28.041391182750537</v>
      </c>
      <c r="G27" s="2">
        <v>0.54966088586023953</v>
      </c>
    </row>
    <row r="28" spans="1:7" x14ac:dyDescent="0.4">
      <c r="A28" s="7" t="s">
        <v>44</v>
      </c>
      <c r="B28" s="8">
        <v>26</v>
      </c>
      <c r="C28" s="8">
        <v>91</v>
      </c>
      <c r="D28" s="8">
        <v>2.14</v>
      </c>
      <c r="E28" s="8">
        <v>1</v>
      </c>
      <c r="F28" s="2">
        <f t="shared" si="0"/>
        <v>26.514160212704756</v>
      </c>
      <c r="G28" s="2">
        <v>0.26436072432859947</v>
      </c>
    </row>
    <row r="29" spans="1:7" x14ac:dyDescent="0.4">
      <c r="A29" s="7" t="s">
        <v>45</v>
      </c>
      <c r="B29" s="8">
        <v>30.4</v>
      </c>
      <c r="C29" s="8">
        <v>113</v>
      </c>
      <c r="D29" s="8">
        <v>1.5129999999999999</v>
      </c>
      <c r="E29" s="8">
        <v>1</v>
      </c>
      <c r="F29" s="2">
        <f t="shared" si="0"/>
        <v>27.494658604381772</v>
      </c>
      <c r="G29" s="2">
        <v>8.4410086250928611</v>
      </c>
    </row>
    <row r="30" spans="1:7" x14ac:dyDescent="0.4">
      <c r="A30" s="7" t="s">
        <v>46</v>
      </c>
      <c r="B30" s="8">
        <v>15.8</v>
      </c>
      <c r="C30" s="8">
        <v>264</v>
      </c>
      <c r="D30" s="8">
        <v>3.17</v>
      </c>
      <c r="E30" s="8">
        <v>1</v>
      </c>
      <c r="F30" s="2">
        <f t="shared" si="0"/>
        <v>17.064480625985357</v>
      </c>
      <c r="G30" s="2">
        <v>1.5989112534923196</v>
      </c>
    </row>
    <row r="31" spans="1:7" x14ac:dyDescent="0.4">
      <c r="A31" s="7" t="s">
        <v>47</v>
      </c>
      <c r="B31" s="8">
        <v>19.7</v>
      </c>
      <c r="C31" s="8">
        <v>175</v>
      </c>
      <c r="D31" s="8">
        <v>2.77</v>
      </c>
      <c r="E31" s="8">
        <v>1</v>
      </c>
      <c r="F31" s="2">
        <f t="shared" si="0"/>
        <v>21.551946225117906</v>
      </c>
      <c r="G31" s="2">
        <v>3.4297048207284635</v>
      </c>
    </row>
    <row r="32" spans="1:7" x14ac:dyDescent="0.4">
      <c r="A32" s="7" t="s">
        <v>48</v>
      </c>
      <c r="B32" s="8">
        <v>15</v>
      </c>
      <c r="C32" s="8">
        <v>335</v>
      </c>
      <c r="D32" s="8">
        <v>3.57</v>
      </c>
      <c r="E32" s="8">
        <v>1</v>
      </c>
      <c r="F32" s="2">
        <f t="shared" si="0"/>
        <v>13.251688777789067</v>
      </c>
      <c r="G32" s="2">
        <v>3.0565921297086875</v>
      </c>
    </row>
    <row r="33" spans="1:7" x14ac:dyDescent="0.4">
      <c r="A33" s="9" t="s">
        <v>49</v>
      </c>
      <c r="B33" s="10">
        <v>21.4</v>
      </c>
      <c r="C33" s="10">
        <v>109</v>
      </c>
      <c r="D33" s="10">
        <v>2.78</v>
      </c>
      <c r="E33" s="10">
        <v>1</v>
      </c>
      <c r="F33" s="2">
        <f t="shared" si="0"/>
        <v>23.996960510563298</v>
      </c>
      <c r="G33" s="2">
        <v>6.7442038934251922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16F54A-9FF9-48BD-AB95-A71B0B7D7A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Sigmoid</vt:lpstr>
      <vt:lpstr>ridge lasso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Kasidis Satangmongkol</cp:lastModifiedBy>
  <dcterms:created xsi:type="dcterms:W3CDTF">2023-03-19T04:10:16Z</dcterms:created>
  <dcterms:modified xsi:type="dcterms:W3CDTF">2023-03-19T05:32:03Z</dcterms:modified>
</cp:coreProperties>
</file>