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Shared drives\Active Data\JEB Review\06. Second Review\To Submit\"/>
    </mc:Choice>
  </mc:AlternateContent>
  <xr:revisionPtr revIDLastSave="0" documentId="13_ncr:1_{7E4400B6-738B-40A6-811A-A1EEDBF2F8AE}" xr6:coauthVersionLast="47" xr6:coauthVersionMax="47" xr10:uidLastSave="{00000000-0000-0000-0000-000000000000}"/>
  <bookViews>
    <workbookView xWindow="28680" yWindow="-3255" windowWidth="29040" windowHeight="15840" activeTab="3" xr2:uid="{00000000-000D-0000-FFFF-FFFF00000000}"/>
  </bookViews>
  <sheets>
    <sheet name="S1.A Column Definition" sheetId="8" r:id="rId1"/>
    <sheet name="S1.B List of Amphibious Fishes" sheetId="1" r:id="rId2"/>
    <sheet name="S1.C GenusSelector" sheetId="4" r:id="rId3"/>
    <sheet name="S1.D Group Counts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P24" i="9"/>
  <c r="O24" i="9"/>
  <c r="N24" i="9"/>
  <c r="M24" i="9"/>
  <c r="L24" i="9"/>
  <c r="K24" i="9"/>
  <c r="J24" i="9"/>
  <c r="O23" i="9"/>
  <c r="N23" i="9"/>
  <c r="M23" i="9"/>
  <c r="L23" i="9"/>
  <c r="K23" i="9"/>
  <c r="J23" i="9"/>
  <c r="O22" i="9"/>
  <c r="N22" i="9"/>
  <c r="M22" i="9"/>
  <c r="L22" i="9"/>
  <c r="K22" i="9"/>
  <c r="J22" i="9"/>
  <c r="O21" i="9"/>
  <c r="N21" i="9"/>
  <c r="M21" i="9"/>
  <c r="L21" i="9"/>
  <c r="K21" i="9"/>
  <c r="J21" i="9"/>
  <c r="O20" i="9"/>
  <c r="N20" i="9"/>
  <c r="M20" i="9"/>
  <c r="L20" i="9"/>
  <c r="K20" i="9"/>
  <c r="J20" i="9"/>
  <c r="I16" i="9"/>
  <c r="H16" i="9"/>
  <c r="G16" i="9"/>
  <c r="I15" i="9"/>
  <c r="H15" i="9"/>
  <c r="G15" i="9"/>
  <c r="J15" i="9" s="1"/>
  <c r="I14" i="9"/>
  <c r="H14" i="9"/>
  <c r="G14" i="9"/>
  <c r="I13" i="9"/>
  <c r="H13" i="9"/>
  <c r="G13" i="9"/>
  <c r="I12" i="9"/>
  <c r="H12" i="9"/>
  <c r="G12" i="9"/>
  <c r="J12" i="9" s="1"/>
  <c r="K8" i="9"/>
  <c r="J8" i="9"/>
  <c r="I8" i="9"/>
  <c r="H8" i="9"/>
  <c r="K7" i="9"/>
  <c r="J7" i="9"/>
  <c r="I7" i="9"/>
  <c r="H7" i="9"/>
  <c r="L7" i="9" s="1"/>
  <c r="K6" i="9"/>
  <c r="J6" i="9"/>
  <c r="I6" i="9"/>
  <c r="H6" i="9"/>
  <c r="K5" i="9"/>
  <c r="J5" i="9"/>
  <c r="I5" i="9"/>
  <c r="H5" i="9"/>
  <c r="K4" i="9"/>
  <c r="J4" i="9"/>
  <c r="I4" i="9"/>
  <c r="H4" i="9"/>
  <c r="P23" i="9" l="1"/>
  <c r="L6" i="9"/>
  <c r="J14" i="9"/>
  <c r="P22" i="9"/>
  <c r="P21" i="9"/>
  <c r="P20" i="9"/>
  <c r="L5" i="9"/>
  <c r="L8" i="9"/>
  <c r="L4" i="9"/>
  <c r="J13" i="9"/>
  <c r="J16" i="9"/>
  <c r="L167" i="1"/>
  <c r="Q187" i="1"/>
  <c r="R187" i="1" s="1" a="1"/>
  <c r="R187" i="1" s="1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Q133" i="1"/>
  <c r="R133" i="1" s="1" a="1"/>
  <c r="R133" i="1" s="1"/>
  <c r="Q126" i="1"/>
  <c r="R126" i="1" s="1" a="1"/>
  <c r="R126" i="1" s="1"/>
  <c r="Q59" i="1"/>
  <c r="R59" i="1" s="1" a="1"/>
  <c r="R59" i="1" s="1"/>
  <c r="Q191" i="1"/>
  <c r="R191" i="1" s="1" a="1"/>
  <c r="R191" i="1" s="1"/>
  <c r="Q194" i="1"/>
  <c r="R194" i="1" s="1" a="1"/>
  <c r="R194" i="1" s="1"/>
  <c r="Q196" i="1"/>
  <c r="R196" i="1" s="1" a="1"/>
  <c r="R196" i="1" s="1"/>
  <c r="Q193" i="1"/>
  <c r="R193" i="1" s="1" a="1"/>
  <c r="R193" i="1" s="1"/>
  <c r="Q190" i="1"/>
  <c r="R190" i="1" s="1" a="1"/>
  <c r="R190" i="1" s="1"/>
  <c r="Q192" i="1"/>
  <c r="R192" i="1" s="1" a="1"/>
  <c r="R192" i="1" s="1"/>
  <c r="Q188" i="1"/>
  <c r="R188" i="1" s="1" a="1"/>
  <c r="R188" i="1" s="1"/>
  <c r="Q189" i="1"/>
  <c r="R189" i="1" s="1" a="1"/>
  <c r="R189" i="1" s="1"/>
  <c r="Q99" i="1"/>
  <c r="R99" i="1" s="1" a="1"/>
  <c r="R99" i="1" s="1"/>
  <c r="Q100" i="1"/>
  <c r="R100" i="1" s="1" a="1"/>
  <c r="R100" i="1" s="1"/>
  <c r="Q211" i="1"/>
  <c r="R211" i="1" s="1" a="1"/>
  <c r="R211" i="1" s="1"/>
  <c r="Q212" i="1"/>
  <c r="R212" i="1" s="1" a="1"/>
  <c r="R212" i="1" s="1"/>
  <c r="Q214" i="1"/>
  <c r="R214" i="1" s="1" a="1"/>
  <c r="R214" i="1" s="1"/>
  <c r="Q213" i="1"/>
  <c r="R213" i="1" s="1" a="1"/>
  <c r="R213" i="1" s="1"/>
  <c r="Q220" i="1"/>
  <c r="R220" i="1" s="1" a="1"/>
  <c r="R220" i="1" s="1"/>
  <c r="Q219" i="1"/>
  <c r="R219" i="1" s="1" a="1"/>
  <c r="R219" i="1" s="1"/>
  <c r="Q218" i="1"/>
  <c r="R218" i="1" s="1" a="1"/>
  <c r="R218" i="1" s="1"/>
  <c r="Q217" i="1"/>
  <c r="R217" i="1" s="1" a="1"/>
  <c r="R217" i="1" s="1"/>
  <c r="Q216" i="1"/>
  <c r="R216" i="1" s="1" a="1"/>
  <c r="R216" i="1" s="1"/>
  <c r="Q215" i="1"/>
  <c r="R215" i="1" s="1" a="1"/>
  <c r="R215" i="1" s="1"/>
  <c r="Q208" i="1"/>
  <c r="R208" i="1" s="1" a="1"/>
  <c r="R208" i="1" s="1"/>
  <c r="Q205" i="1"/>
  <c r="R205" i="1" s="1" a="1"/>
  <c r="R205" i="1" s="1"/>
  <c r="Q202" i="1"/>
  <c r="R202" i="1" s="1" a="1"/>
  <c r="R202" i="1" s="1"/>
  <c r="Q200" i="1"/>
  <c r="R200" i="1" s="1" a="1"/>
  <c r="R200" i="1" s="1"/>
  <c r="Q199" i="1"/>
  <c r="R199" i="1" s="1" a="1"/>
  <c r="R199" i="1" s="1"/>
  <c r="Q198" i="1"/>
  <c r="R198" i="1" s="1" a="1"/>
  <c r="R198" i="1" s="1"/>
  <c r="Q197" i="1"/>
  <c r="R197" i="1" s="1" a="1"/>
  <c r="R197" i="1" s="1"/>
  <c r="Q195" i="1"/>
  <c r="R195" i="1" s="1" a="1"/>
  <c r="R195" i="1" s="1"/>
  <c r="Q186" i="1"/>
  <c r="R186" i="1" s="1" a="1"/>
  <c r="R186" i="1" s="1"/>
  <c r="Q185" i="1"/>
  <c r="R185" i="1" s="1" a="1"/>
  <c r="R185" i="1" s="1"/>
  <c r="Q184" i="1"/>
  <c r="R184" i="1" s="1" a="1"/>
  <c r="R184" i="1" s="1"/>
  <c r="Q183" i="1"/>
  <c r="R183" i="1" s="1" a="1"/>
  <c r="R183" i="1" s="1"/>
  <c r="Q182" i="1"/>
  <c r="R182" i="1" s="1" a="1"/>
  <c r="R182" i="1" s="1"/>
  <c r="Q181" i="1"/>
  <c r="R181" i="1" s="1" a="1"/>
  <c r="R181" i="1" s="1"/>
  <c r="Q180" i="1"/>
  <c r="R180" i="1" s="1" a="1"/>
  <c r="R180" i="1" s="1"/>
  <c r="Q179" i="1"/>
  <c r="R179" i="1" s="1" a="1"/>
  <c r="R179" i="1" s="1"/>
  <c r="Q178" i="1"/>
  <c r="R178" i="1" s="1" a="1"/>
  <c r="R178" i="1" s="1"/>
  <c r="Q177" i="1"/>
  <c r="R177" i="1" s="1" a="1"/>
  <c r="R177" i="1" s="1"/>
  <c r="Q175" i="1"/>
  <c r="R175" i="1" s="1" a="1"/>
  <c r="R175" i="1" s="1"/>
  <c r="Q174" i="1"/>
  <c r="R174" i="1" s="1" a="1"/>
  <c r="R174" i="1" s="1"/>
  <c r="Q173" i="1"/>
  <c r="R173" i="1" s="1" a="1"/>
  <c r="R173" i="1" s="1"/>
  <c r="Q172" i="1"/>
  <c r="R172" i="1" s="1" a="1"/>
  <c r="R172" i="1" s="1"/>
  <c r="Q171" i="1"/>
  <c r="R171" i="1" s="1" a="1"/>
  <c r="R171" i="1" s="1"/>
  <c r="Q170" i="1"/>
  <c r="R170" i="1" s="1" a="1"/>
  <c r="R170" i="1" s="1"/>
  <c r="Q169" i="1"/>
  <c r="R169" i="1" s="1" a="1"/>
  <c r="R169" i="1" s="1"/>
  <c r="Q168" i="1"/>
  <c r="R168" i="1" s="1" a="1"/>
  <c r="R168" i="1" s="1"/>
  <c r="Q167" i="1"/>
  <c r="R167" i="1" s="1" a="1"/>
  <c r="R167" i="1" s="1"/>
  <c r="Q166" i="1"/>
  <c r="R166" i="1" s="1" a="1"/>
  <c r="R166" i="1" s="1"/>
  <c r="Q165" i="1"/>
  <c r="R165" i="1" s="1" a="1"/>
  <c r="R165" i="1" s="1"/>
  <c r="Q151" i="1"/>
  <c r="R151" i="1" s="1" a="1"/>
  <c r="R151" i="1" s="1"/>
  <c r="Q150" i="1"/>
  <c r="R150" i="1" s="1" a="1"/>
  <c r="R150" i="1" s="1"/>
  <c r="Q149" i="1"/>
  <c r="R149" i="1" s="1" a="1"/>
  <c r="R149" i="1" s="1"/>
  <c r="Q148" i="1"/>
  <c r="R148" i="1" s="1" a="1"/>
  <c r="R148" i="1" s="1"/>
  <c r="Q147" i="1"/>
  <c r="R147" i="1" s="1" a="1"/>
  <c r="R147" i="1" s="1"/>
  <c r="Q146" i="1"/>
  <c r="R146" i="1" s="1" a="1"/>
  <c r="R146" i="1" s="1"/>
  <c r="Q145" i="1"/>
  <c r="R145" i="1" s="1" a="1"/>
  <c r="R145" i="1" s="1"/>
  <c r="Q144" i="1"/>
  <c r="R144" i="1" s="1" a="1"/>
  <c r="R144" i="1" s="1"/>
  <c r="Q143" i="1"/>
  <c r="R143" i="1" s="1" a="1"/>
  <c r="R143" i="1" s="1"/>
  <c r="Q142" i="1"/>
  <c r="R142" i="1" s="1" a="1"/>
  <c r="R142" i="1" s="1"/>
  <c r="Q141" i="1"/>
  <c r="R141" i="1" s="1" a="1"/>
  <c r="R141" i="1" s="1"/>
  <c r="Q140" i="1"/>
  <c r="R140" i="1" s="1" a="1"/>
  <c r="R140" i="1" s="1"/>
  <c r="Q139" i="1"/>
  <c r="R139" i="1" s="1" a="1"/>
  <c r="R139" i="1" s="1"/>
  <c r="Q138" i="1"/>
  <c r="R138" i="1" s="1" a="1"/>
  <c r="R138" i="1" s="1"/>
  <c r="Q137" i="1"/>
  <c r="R137" i="1" s="1" a="1"/>
  <c r="R137" i="1" s="1"/>
  <c r="Q136" i="1"/>
  <c r="R136" i="1" s="1" a="1"/>
  <c r="R136" i="1" s="1"/>
  <c r="Q135" i="1"/>
  <c r="R135" i="1" s="1" a="1"/>
  <c r="R135" i="1" s="1"/>
  <c r="Q134" i="1"/>
  <c r="R134" i="1" s="1" a="1"/>
  <c r="R134" i="1" s="1"/>
  <c r="Q132" i="1"/>
  <c r="R132" i="1" s="1" a="1"/>
  <c r="R132" i="1" s="1"/>
  <c r="Q131" i="1"/>
  <c r="R131" i="1" s="1" a="1"/>
  <c r="R131" i="1" s="1"/>
  <c r="Q130" i="1"/>
  <c r="R130" i="1" s="1" a="1"/>
  <c r="R130" i="1" s="1"/>
  <c r="Q129" i="1"/>
  <c r="R129" i="1" s="1" a="1"/>
  <c r="R129" i="1" s="1"/>
  <c r="Q128" i="1"/>
  <c r="R128" i="1" s="1" a="1"/>
  <c r="R128" i="1" s="1"/>
  <c r="Q127" i="1"/>
  <c r="R127" i="1" s="1" a="1"/>
  <c r="R127" i="1" s="1"/>
  <c r="Q123" i="1"/>
  <c r="R123" i="1" s="1" a="1"/>
  <c r="R123" i="1" s="1"/>
  <c r="Q119" i="1"/>
  <c r="R119" i="1" s="1" a="1"/>
  <c r="R119" i="1" s="1"/>
  <c r="Q115" i="1"/>
  <c r="R115" i="1" s="1" a="1"/>
  <c r="R115" i="1" s="1"/>
  <c r="Q114" i="1"/>
  <c r="R114" i="1" s="1" a="1"/>
  <c r="R114" i="1" s="1"/>
  <c r="Q113" i="1"/>
  <c r="R113" i="1" s="1" a="1"/>
  <c r="R113" i="1" s="1"/>
  <c r="Q112" i="1"/>
  <c r="R112" i="1" s="1" a="1"/>
  <c r="R112" i="1" s="1"/>
  <c r="Q111" i="1"/>
  <c r="R111" i="1" s="1" a="1"/>
  <c r="R111" i="1" s="1"/>
  <c r="Q110" i="1"/>
  <c r="R110" i="1" s="1" a="1"/>
  <c r="R110" i="1" s="1"/>
  <c r="Q107" i="1"/>
  <c r="R107" i="1" s="1" a="1"/>
  <c r="R107" i="1" s="1"/>
  <c r="Q104" i="1"/>
  <c r="R104" i="1" s="1" a="1"/>
  <c r="R104" i="1" s="1"/>
  <c r="Q103" i="1"/>
  <c r="R103" i="1" s="1" a="1"/>
  <c r="R103" i="1" s="1"/>
  <c r="Q102" i="1"/>
  <c r="R102" i="1" s="1" a="1"/>
  <c r="R102" i="1" s="1"/>
  <c r="Q98" i="1"/>
  <c r="R98" i="1" s="1" a="1"/>
  <c r="R98" i="1" s="1"/>
  <c r="Q97" i="1"/>
  <c r="R97" i="1" s="1" a="1"/>
  <c r="R97" i="1" s="1"/>
  <c r="Q96" i="1"/>
  <c r="R96" i="1" s="1" a="1"/>
  <c r="R96" i="1" s="1"/>
  <c r="Q95" i="1"/>
  <c r="R95" i="1" s="1" a="1"/>
  <c r="R95" i="1" s="1"/>
  <c r="Q94" i="1"/>
  <c r="R94" i="1" s="1" a="1"/>
  <c r="R94" i="1" s="1"/>
  <c r="Q93" i="1"/>
  <c r="R93" i="1" s="1" a="1"/>
  <c r="R93" i="1" s="1"/>
  <c r="Q92" i="1"/>
  <c r="R92" i="1" s="1" a="1"/>
  <c r="R92" i="1" s="1"/>
  <c r="Q91" i="1"/>
  <c r="R91" i="1" s="1" a="1"/>
  <c r="R91" i="1" s="1"/>
  <c r="Q90" i="1"/>
  <c r="R90" i="1" s="1" a="1"/>
  <c r="R90" i="1" s="1"/>
  <c r="Q89" i="1"/>
  <c r="R89" i="1" s="1" a="1"/>
  <c r="R89" i="1" s="1"/>
  <c r="Q88" i="1"/>
  <c r="R88" i="1" s="1" a="1"/>
  <c r="R88" i="1" s="1"/>
  <c r="Q87" i="1"/>
  <c r="R87" i="1" s="1" a="1"/>
  <c r="R87" i="1" s="1"/>
  <c r="Q86" i="1"/>
  <c r="R86" i="1" s="1" a="1"/>
  <c r="R86" i="1" s="1"/>
  <c r="Q85" i="1"/>
  <c r="R85" i="1" s="1" a="1"/>
  <c r="R85" i="1" s="1"/>
  <c r="Q84" i="1"/>
  <c r="R84" i="1" s="1" a="1"/>
  <c r="R84" i="1" s="1"/>
  <c r="Q83" i="1"/>
  <c r="R83" i="1" s="1" a="1"/>
  <c r="R83" i="1" s="1"/>
  <c r="Q82" i="1"/>
  <c r="R82" i="1" s="1" a="1"/>
  <c r="R82" i="1" s="1"/>
  <c r="Q81" i="1"/>
  <c r="R81" i="1" s="1" a="1"/>
  <c r="R81" i="1" s="1"/>
  <c r="Q80" i="1"/>
  <c r="R80" i="1" s="1" a="1"/>
  <c r="R80" i="1" s="1"/>
  <c r="Q79" i="1"/>
  <c r="R79" i="1" s="1" a="1"/>
  <c r="R79" i="1" s="1"/>
  <c r="Q78" i="1"/>
  <c r="R78" i="1" s="1" a="1"/>
  <c r="R78" i="1" s="1"/>
  <c r="Q77" i="1"/>
  <c r="R77" i="1" s="1" a="1"/>
  <c r="R77" i="1" s="1"/>
  <c r="Q76" i="1"/>
  <c r="R76" i="1" s="1" a="1"/>
  <c r="R76" i="1" s="1"/>
  <c r="Q75" i="1"/>
  <c r="R75" i="1" s="1" a="1"/>
  <c r="R75" i="1" s="1"/>
  <c r="Q74" i="1"/>
  <c r="R74" i="1" s="1" a="1"/>
  <c r="R74" i="1" s="1"/>
  <c r="Q73" i="1"/>
  <c r="R73" i="1" s="1" a="1"/>
  <c r="R73" i="1" s="1"/>
  <c r="Q72" i="1"/>
  <c r="R72" i="1" s="1" a="1"/>
  <c r="R72" i="1" s="1"/>
  <c r="Q71" i="1"/>
  <c r="R71" i="1" s="1" a="1"/>
  <c r="R71" i="1" s="1"/>
  <c r="Q70" i="1"/>
  <c r="R70" i="1" s="1" a="1"/>
  <c r="R70" i="1" s="1"/>
  <c r="Q69" i="1"/>
  <c r="R69" i="1" s="1" a="1"/>
  <c r="R69" i="1" s="1"/>
  <c r="Q68" i="1"/>
  <c r="R68" i="1" s="1" a="1"/>
  <c r="R68" i="1" s="1"/>
  <c r="Q67" i="1"/>
  <c r="R67" i="1" s="1" a="1"/>
  <c r="R67" i="1" s="1"/>
  <c r="Q66" i="1"/>
  <c r="R66" i="1" s="1" a="1"/>
  <c r="R66" i="1" s="1"/>
  <c r="Q65" i="1"/>
  <c r="R65" i="1" s="1" a="1"/>
  <c r="R65" i="1" s="1"/>
  <c r="Q64" i="1"/>
  <c r="R64" i="1" s="1" a="1"/>
  <c r="R64" i="1" s="1"/>
  <c r="Q63" i="1"/>
  <c r="R63" i="1" s="1" a="1"/>
  <c r="R63" i="1" s="1"/>
  <c r="Q62" i="1"/>
  <c r="R62" i="1" s="1" a="1"/>
  <c r="R62" i="1" s="1"/>
  <c r="Q61" i="1"/>
  <c r="R61" i="1" s="1" a="1"/>
  <c r="R61" i="1" s="1"/>
  <c r="Q60" i="1"/>
  <c r="R60" i="1" s="1" a="1"/>
  <c r="R60" i="1" s="1"/>
  <c r="Q58" i="1"/>
  <c r="R58" i="1" s="1" a="1"/>
  <c r="R58" i="1" s="1"/>
  <c r="Q57" i="1"/>
  <c r="R57" i="1" s="1" a="1"/>
  <c r="R57" i="1" s="1"/>
  <c r="Q56" i="1"/>
  <c r="R56" i="1" s="1" a="1"/>
  <c r="R56" i="1" s="1"/>
  <c r="Q55" i="1"/>
  <c r="R55" i="1" s="1" a="1"/>
  <c r="R55" i="1" s="1"/>
  <c r="Q54" i="1"/>
  <c r="R54" i="1" s="1" a="1"/>
  <c r="R54" i="1" s="1"/>
  <c r="Q53" i="1"/>
  <c r="R53" i="1" s="1" a="1"/>
  <c r="R53" i="1" s="1"/>
  <c r="Q47" i="1"/>
  <c r="R47" i="1" s="1" a="1"/>
  <c r="R47" i="1" s="1"/>
  <c r="Q48" i="1"/>
  <c r="R48" i="1" s="1" a="1"/>
  <c r="R48" i="1" s="1"/>
  <c r="Q46" i="1"/>
  <c r="R46" i="1" s="1" a="1"/>
  <c r="R46" i="1" s="1"/>
  <c r="Q45" i="1"/>
  <c r="R45" i="1" s="1" a="1"/>
  <c r="R45" i="1" s="1"/>
  <c r="Q44" i="1"/>
  <c r="R44" i="1" s="1" a="1"/>
  <c r="R44" i="1" s="1"/>
  <c r="Q43" i="1"/>
  <c r="R43" i="1" s="1" a="1"/>
  <c r="R43" i="1" s="1"/>
  <c r="Q40" i="1"/>
  <c r="R40" i="1" s="1" a="1"/>
  <c r="R40" i="1" s="1"/>
  <c r="Q41" i="1"/>
  <c r="R41" i="1" s="1" a="1"/>
  <c r="R41" i="1" s="1"/>
  <c r="Q39" i="1"/>
  <c r="R39" i="1" s="1" a="1"/>
  <c r="R39" i="1" s="1"/>
  <c r="Q36" i="1"/>
  <c r="R36" i="1" s="1" a="1"/>
  <c r="R36" i="1" s="1"/>
  <c r="Q31" i="1"/>
  <c r="R31" i="1" s="1" a="1"/>
  <c r="R31" i="1" s="1"/>
  <c r="Q30" i="1"/>
  <c r="R30" i="1" s="1" a="1"/>
  <c r="R30" i="1" s="1"/>
  <c r="Q29" i="1"/>
  <c r="R29" i="1" s="1" a="1"/>
  <c r="R29" i="1" s="1"/>
  <c r="Q28" i="1"/>
  <c r="R28" i="1" s="1" a="1"/>
  <c r="R28" i="1" s="1"/>
  <c r="Q27" i="1"/>
  <c r="R27" i="1" s="1" a="1"/>
  <c r="R27" i="1" s="1"/>
  <c r="Q26" i="1"/>
  <c r="R26" i="1" s="1" a="1"/>
  <c r="R26" i="1" s="1"/>
  <c r="Q16" i="1"/>
  <c r="R16" i="1" s="1" a="1"/>
  <c r="R16" i="1" s="1"/>
  <c r="Q32" i="1"/>
  <c r="R32" i="1" s="1" a="1"/>
  <c r="R32" i="1" s="1"/>
  <c r="Q25" i="1"/>
  <c r="R25" i="1" s="1" a="1"/>
  <c r="R25" i="1" s="1"/>
  <c r="Q35" i="1"/>
  <c r="R35" i="1" s="1" a="1"/>
  <c r="R35" i="1" s="1"/>
  <c r="Q37" i="1"/>
  <c r="R37" i="1" s="1" a="1"/>
  <c r="R37" i="1" s="1"/>
  <c r="Q34" i="1"/>
  <c r="R34" i="1" s="1" a="1"/>
  <c r="R34" i="1" s="1"/>
  <c r="Q24" i="1"/>
  <c r="R24" i="1" s="1" a="1"/>
  <c r="R24" i="1" s="1"/>
  <c r="Q23" i="1"/>
  <c r="R23" i="1" s="1" a="1"/>
  <c r="R23" i="1" s="1"/>
  <c r="Q22" i="1"/>
  <c r="R22" i="1" s="1" a="1"/>
  <c r="R22" i="1" s="1"/>
  <c r="Q21" i="1"/>
  <c r="R21" i="1" s="1" a="1"/>
  <c r="R21" i="1" s="1"/>
  <c r="Q20" i="1"/>
  <c r="R20" i="1" s="1" a="1"/>
  <c r="R20" i="1" s="1"/>
  <c r="Q19" i="1"/>
  <c r="R19" i="1" s="1" a="1"/>
  <c r="R19" i="1" s="1"/>
  <c r="Q18" i="1"/>
  <c r="R18" i="1" s="1" a="1"/>
  <c r="R18" i="1" s="1"/>
  <c r="Q17" i="1"/>
  <c r="R17" i="1" s="1" a="1"/>
  <c r="R17" i="1" s="1"/>
  <c r="Q14" i="1"/>
  <c r="R14" i="1" s="1" a="1"/>
  <c r="R14" i="1" s="1"/>
  <c r="Q13" i="1"/>
  <c r="R13" i="1" s="1" a="1"/>
  <c r="R13" i="1" s="1"/>
  <c r="Q12" i="1"/>
  <c r="R12" i="1" s="1" a="1"/>
  <c r="R12" i="1" s="1"/>
  <c r="Q11" i="1"/>
  <c r="R11" i="1" s="1" a="1"/>
  <c r="R11" i="1" s="1"/>
  <c r="Q9" i="1"/>
  <c r="R9" i="1" s="1" a="1"/>
  <c r="R9" i="1" s="1"/>
  <c r="Q8" i="1"/>
  <c r="R8" i="1" s="1" a="1"/>
  <c r="R8" i="1" s="1"/>
  <c r="Q7" i="1"/>
  <c r="R7" i="1" s="1" a="1"/>
  <c r="R7" i="1" s="1"/>
  <c r="Q6" i="1"/>
  <c r="R6" i="1" s="1" a="1"/>
  <c r="R6" i="1" s="1"/>
  <c r="Q5" i="1"/>
  <c r="R5" i="1" s="1" a="1"/>
  <c r="R5" i="1" s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<sst xmlns="http://schemas.openxmlformats.org/spreadsheetml/2006/main" count="4090" uniqueCount="734">
  <si>
    <t>Order</t>
  </si>
  <si>
    <t>Family</t>
  </si>
  <si>
    <t>Species</t>
  </si>
  <si>
    <t>SL.px</t>
  </si>
  <si>
    <t>MaxHeight.px</t>
  </si>
  <si>
    <t>HeadHeight.px</t>
  </si>
  <si>
    <t>Logical Statements</t>
  </si>
  <si>
    <t>MorphSummary</t>
  </si>
  <si>
    <t>Morphology.2.move</t>
  </si>
  <si>
    <t>Skin.Anatomy</t>
  </si>
  <si>
    <t>Behavior</t>
  </si>
  <si>
    <t>Body.Shape</t>
  </si>
  <si>
    <t>Water.Type</t>
  </si>
  <si>
    <t>Active.Passive</t>
  </si>
  <si>
    <t>Specialist</t>
  </si>
  <si>
    <t>Emersion.Tolerance</t>
  </si>
  <si>
    <t>Anabantiformes</t>
  </si>
  <si>
    <t>Anabantidae</t>
  </si>
  <si>
    <t>Anabas testudineus</t>
  </si>
  <si>
    <t>https://www.fishbase.se/photos/ThumbnailsSummary.php?ID=495</t>
  </si>
  <si>
    <t>both</t>
  </si>
  <si>
    <t>fins, body, tail</t>
  </si>
  <si>
    <t>walking</t>
  </si>
  <si>
    <t>fusiform</t>
  </si>
  <si>
    <t>fresh</t>
  </si>
  <si>
    <t>weeks-months</t>
  </si>
  <si>
    <t>https://doi.org/10.1111/j.1095-8649.1990.tb05938.x</t>
  </si>
  <si>
    <t>Day 1868, Das 1927, Singh and Hughes 1973</t>
  </si>
  <si>
    <t>Ctenopoma kingsleyae</t>
  </si>
  <si>
    <t>scales</t>
  </si>
  <si>
    <t>?</t>
  </si>
  <si>
    <t>Pinter 1986 in Graham 1997</t>
  </si>
  <si>
    <t>Ctenopoma multispine</t>
  </si>
  <si>
    <t>long</t>
  </si>
  <si>
    <t>Channidae</t>
  </si>
  <si>
    <t>Channa asiatica</t>
  </si>
  <si>
    <t>https://www.fishbase.de/photos/ThumbnailsSummary.php?ID=7756</t>
  </si>
  <si>
    <t>days</t>
  </si>
  <si>
    <t>Chew et al 2003</t>
  </si>
  <si>
    <t>Channa gachua</t>
  </si>
  <si>
    <t>https://www.fishbase.se/photos/ThumbnailsSummary.php?ID=50504</t>
  </si>
  <si>
    <t>hours</t>
  </si>
  <si>
    <t>https://www.jstor.org/stable/92128</t>
  </si>
  <si>
    <t>Day 1877, Ramaswamy and Reddy 1983</t>
  </si>
  <si>
    <t>Channa orientalis</t>
  </si>
  <si>
    <t>https://www.fishbase.de/photos/ThumbnailsSummary.php?ID=5143</t>
  </si>
  <si>
    <t>days-weeks</t>
  </si>
  <si>
    <t>Day 1868</t>
  </si>
  <si>
    <t>Channa punctata</t>
  </si>
  <si>
    <t>https://www.fishbase.se/photos/ThumbnailsSummary.php?ID=5147</t>
  </si>
  <si>
    <t>remains</t>
  </si>
  <si>
    <t>Day 1877</t>
  </si>
  <si>
    <t>Channa striata</t>
  </si>
  <si>
    <t>https://www.fishbase.se/photos/ThumbnailsSummary.php?ID=343</t>
  </si>
  <si>
    <t>Osphronemidae</t>
  </si>
  <si>
    <t>Betta unimaculata</t>
  </si>
  <si>
    <t>active</t>
  </si>
  <si>
    <t>minutes-hours</t>
  </si>
  <si>
    <t>Inger 1957</t>
  </si>
  <si>
    <t>Anguilliformes</t>
  </si>
  <si>
    <t>Anguillidae</t>
  </si>
  <si>
    <t>Anguilla anguilla</t>
  </si>
  <si>
    <t>https://eol.org/media/11808955</t>
  </si>
  <si>
    <t>axial</t>
  </si>
  <si>
    <t>body</t>
  </si>
  <si>
    <t>skin</t>
  </si>
  <si>
    <t>slithering</t>
  </si>
  <si>
    <t>eel-like</t>
  </si>
  <si>
    <t>euryhaline</t>
  </si>
  <si>
    <t>Graham 1997</t>
  </si>
  <si>
    <t>Anguilla rostrata</t>
  </si>
  <si>
    <t>https://www.inaturalist.org/observations/84715689</t>
  </si>
  <si>
    <t>hours-days</t>
  </si>
  <si>
    <t>Hyde et al 1987, Gillis 1998</t>
  </si>
  <si>
    <t>Atheriniformes</t>
  </si>
  <si>
    <t>Atherinopsidae</t>
  </si>
  <si>
    <t>Leuresthes sardina</t>
  </si>
  <si>
    <t>https://mexican-fish.com/gulf-grunion/</t>
  </si>
  <si>
    <t>jump</t>
  </si>
  <si>
    <t>marine</t>
  </si>
  <si>
    <t>minutes</t>
  </si>
  <si>
    <t>Moffatt and Thomson 1978</t>
  </si>
  <si>
    <t>Leuresthes tenuis</t>
  </si>
  <si>
    <t>https://www.inaturalist.org/observations/49113153</t>
  </si>
  <si>
    <t>Moffatt and Thomson 1978, Smyder and Martin 2002</t>
  </si>
  <si>
    <t>Batrachoidiformes</t>
  </si>
  <si>
    <t>Batrachoididae </t>
  </si>
  <si>
    <t>Porichthys notatus</t>
  </si>
  <si>
    <t>tadpole</t>
  </si>
  <si>
    <t>Martin 1993</t>
  </si>
  <si>
    <t>Blenniformes</t>
  </si>
  <si>
    <t>Blenniidae</t>
  </si>
  <si>
    <t>Alticus arnoldorum</t>
  </si>
  <si>
    <t>fishbase.de/photos/PicturesSummary.php?ID=56805&amp;what=species</t>
  </si>
  <si>
    <t>elongate</t>
  </si>
  <si>
    <t>Hsieh 2010, Ord and Hsieh 2011</t>
  </si>
  <si>
    <t>Alticus kirki</t>
  </si>
  <si>
    <t>https://www.fishbase.de/photos/PicturesSummary.php?StartRow=0&amp;ID=46411&amp;what=species&amp;TotRec=4</t>
  </si>
  <si>
    <t>body, tail</t>
  </si>
  <si>
    <t>Martin and Lighton 1989, Brown et al 1992, Rozemeijer and Plaut 1993</t>
  </si>
  <si>
    <t>Alticus monochrus</t>
  </si>
  <si>
    <t>https://www.tandfonline.com/doi/pdf/10.1080/15627020.2002.11657177</t>
  </si>
  <si>
    <t>Bhikajee and Green 2002</t>
  </si>
  <si>
    <t>Alticus saliens</t>
  </si>
  <si>
    <t>https://www.fishbase.de/photos/ThumbnailsSummary.php?ID=6031</t>
  </si>
  <si>
    <t>Martin and Lighton 1989, Brown et al 1992</t>
  </si>
  <si>
    <t>Andamia amphibius</t>
  </si>
  <si>
    <t>https://www.jstor.org/stable/pdf/1446403.pdf</t>
  </si>
  <si>
    <t>Randall and Wheeler 1991</t>
  </si>
  <si>
    <t>Andamia heteroptera</t>
  </si>
  <si>
    <t>https://www.fishbase.se/photos/PicturesSummary.php?StartRow=0&amp;ID=53821&amp;what=species&amp;TotRec=2</t>
  </si>
  <si>
    <t>Rao and Hora 1938</t>
  </si>
  <si>
    <t>Andamia reyi</t>
  </si>
  <si>
    <t>https://eol.org/media/13356453</t>
  </si>
  <si>
    <t>Andamia tetradactyla</t>
  </si>
  <si>
    <t>https://www.fishbase.se/photos/PicturesSummary.php?StartRow=0&amp;ID=23771&amp;what=species&amp;TotRec=2</t>
  </si>
  <si>
    <t>Shimizu et al 2006</t>
  </si>
  <si>
    <t>Microlipophrys dalmatinus</t>
  </si>
  <si>
    <t>https://www.fishbase.se/photos/PicturesSummary.php?StartRow=2&amp;ID=48613&amp;what=species&amp;TotRec=4</t>
  </si>
  <si>
    <t>Martin 1995, Graham 1997</t>
  </si>
  <si>
    <t xml:space="preserve">Salaria pavo </t>
  </si>
  <si>
    <t>https://eol.org/media/7739523</t>
  </si>
  <si>
    <t>Parablennius gattorugine</t>
  </si>
  <si>
    <t>https://www.inaturalist.org/observations/29512603</t>
  </si>
  <si>
    <t>Coryphoblennius galerita</t>
  </si>
  <si>
    <t>https://www.inaturalist.org/observations/57071420</t>
  </si>
  <si>
    <t>Lipophrys pholis</t>
  </si>
  <si>
    <t>https://www.inaturalist.org/observations/30066514</t>
  </si>
  <si>
    <t>Davenport and Sayer 1986, Souza-Bastos et al 2014</t>
  </si>
  <si>
    <t>Aidablennius sphynx</t>
  </si>
  <si>
    <t>https://www.inaturalist.org/observations/31195853</t>
  </si>
  <si>
    <t>Lipophrys trigloides</t>
  </si>
  <si>
    <t>Entomacrodus chiostictus</t>
  </si>
  <si>
    <t>https://www.fishbase.se/photos/PicturesSummary.php?ID=46791&amp;what=species</t>
  </si>
  <si>
    <t>Entomacrodus marmoratus</t>
  </si>
  <si>
    <t>https://www.fishbase.se/photos/PicturesSummary.php?ID=7831&amp;what=species</t>
  </si>
  <si>
    <t>Entomacrodus nigricans</t>
  </si>
  <si>
    <t>https://eol.org/media/13410788</t>
  </si>
  <si>
    <t>Entomacrodus vermiculatus</t>
  </si>
  <si>
    <t>https://www.fishbase.se/photos/PicturesSummary.php?ID=25694&amp;what=species</t>
  </si>
  <si>
    <t>Abel 1973 in Graham 1997</t>
  </si>
  <si>
    <t>Hypsoblennius gilberti</t>
  </si>
  <si>
    <t>https://www.inaturalist.org/observations/81896958</t>
  </si>
  <si>
    <t>not move</t>
  </si>
  <si>
    <t>Luck and Martin 1999</t>
  </si>
  <si>
    <t>Istiblennius edentulus</t>
  </si>
  <si>
    <t>https://www.fishbase.se/photos/PicturesSummary.php?StartRow=0&amp;ID=6049&amp;what=species&amp;TotRec=13</t>
  </si>
  <si>
    <t>Magnus 1969 in Graham 1997</t>
  </si>
  <si>
    <t>Praealticus labrovittatus</t>
  </si>
  <si>
    <t>https://www.gbif.org/occurrence/473010528</t>
  </si>
  <si>
    <t>Hsieh 2010</t>
  </si>
  <si>
    <t>Salarias quadricornis</t>
  </si>
  <si>
    <t>Simroth 1891 in Graham 1997</t>
  </si>
  <si>
    <t>Gobiesocidae</t>
  </si>
  <si>
    <t>Arcos rhodospilus</t>
  </si>
  <si>
    <t>https://carlosestape.photoshelter.com/image/I0000h1ttMLNJ2Ug</t>
  </si>
  <si>
    <t>Gobiesox maeandricus</t>
  </si>
  <si>
    <t>https://www.inaturalist.org/observations/70974764</t>
  </si>
  <si>
    <t>Gobiesox pinniger</t>
  </si>
  <si>
    <t>Eger 1971 in Graham 1997</t>
  </si>
  <si>
    <t>Diplecogaster bimaculata</t>
  </si>
  <si>
    <t>https://www.fishbase.in/photos/ThumbnailsSummary.php?ID=64</t>
  </si>
  <si>
    <t>Tomicodon abuelorum</t>
  </si>
  <si>
    <t>https://www.jstor.org/stable/1446354</t>
  </si>
  <si>
    <t>Szelistowski 1990</t>
  </si>
  <si>
    <t>Tomicodon boehlkei</t>
  </si>
  <si>
    <t>https://www.gbif.org/occurrence/607767907</t>
  </si>
  <si>
    <t>Tomicodon humeralis</t>
  </si>
  <si>
    <t>https://www.gbif.org/occurrence/607701537</t>
  </si>
  <si>
    <t>Eger 1971 in Graham 1997, Thomsen et al 1979 in Sayer and Davenport 1991</t>
  </si>
  <si>
    <t>Tomicodon petersii</t>
  </si>
  <si>
    <t>https://www.gbif.org/occurrence/863126264</t>
  </si>
  <si>
    <t>Labrisomidae</t>
  </si>
  <si>
    <t>Dialommus macrocephalus</t>
  </si>
  <si>
    <t>https://www.fishbase.se/photos/ThumbnailsSummary.php?ID=46683</t>
  </si>
  <si>
    <t>Graham 1970, Graham 1973</t>
  </si>
  <si>
    <t>Dialommus fuscus</t>
  </si>
  <si>
    <t>https://www.fishbase.se/photos/ThumbnailsSummary.php?ID=13099</t>
  </si>
  <si>
    <t>Graham 1970, Nieder 2001</t>
  </si>
  <si>
    <t>Tripterygiidae</t>
  </si>
  <si>
    <t>Bellapiscis medius</t>
  </si>
  <si>
    <t>???</t>
  </si>
  <si>
    <t>Innes and Wells 1985, Martin and Bridges 1999</t>
  </si>
  <si>
    <t>Forsterygion nigripenne</t>
  </si>
  <si>
    <t>Berger and Mayr 1992, Mayr and Berger 1992, Hill et al 1996</t>
  </si>
  <si>
    <t>Helcogramma medium</t>
  </si>
  <si>
    <t>Innes and Wells 1985</t>
  </si>
  <si>
    <t>Carangimorpharia</t>
  </si>
  <si>
    <t>Plesiopidae</t>
  </si>
  <si>
    <t>Acanthoclinus fuscus</t>
  </si>
  <si>
    <t>Ceratodontiformes</t>
  </si>
  <si>
    <t>Ceratodontidae</t>
  </si>
  <si>
    <t>Neoceratodus forsteri</t>
  </si>
  <si>
    <t>http://mediaphoto.mnhn.fr/media/1469697441091SeMsQhupTlj51r2A</t>
  </si>
  <si>
    <t>Kind 2011</t>
  </si>
  <si>
    <t>Characiformes</t>
  </si>
  <si>
    <t>Bryconidae</t>
  </si>
  <si>
    <t>Brycon petrosus</t>
  </si>
  <si>
    <t>https://www.fishbase.se/photos/PicturesSummary.php?ID=53006&amp;what=species</t>
  </si>
  <si>
    <t>Kramer 1978</t>
  </si>
  <si>
    <t>Erythrinidae</t>
  </si>
  <si>
    <t>Erythrinus erythrinus</t>
  </si>
  <si>
    <t>https://www.fishbase.se/photos/PicturesSummary.php?StartRow=0&amp;ID=23282&amp;what=species&amp;TotRec=3</t>
  </si>
  <si>
    <t>weeks</t>
  </si>
  <si>
    <t>Eigenmann and Allen 1942 in Saul 1973, Beebe 1945, Graham 1997</t>
  </si>
  <si>
    <t>Hoplerythrinus unitaeniatus</t>
  </si>
  <si>
    <t>https://www.fishbase.se/photos/PicturesSummary.php?StartRow=3&amp;ID=5305&amp;what=species&amp;TotRec=7</t>
  </si>
  <si>
    <t>Stevens and Holeton 1977, Beebe 1945</t>
  </si>
  <si>
    <t>Lebiasinidae</t>
  </si>
  <si>
    <t>Copella arnoldi</t>
  </si>
  <si>
    <t>https://www.fishbase.se/photos/PicturesSummary.php?StartRow=4&amp;ID=10741&amp;what=species&amp;TotRec=6</t>
  </si>
  <si>
    <t>seconds-days</t>
  </si>
  <si>
    <t>Beebe 1945, Krekorian and Dunham 1972, Graham 1997</t>
  </si>
  <si>
    <t>Pyrrhulina brevis</t>
  </si>
  <si>
    <t>https://www.fishbase.se/photos/UploadedBy.php?autoctr=29770&amp;win=uploaded</t>
  </si>
  <si>
    <t>Pazin et al 2006</t>
  </si>
  <si>
    <t>Cypriniformes</t>
  </si>
  <si>
    <t>Cobitidae</t>
  </si>
  <si>
    <t>Lepidocephalichthys guntea</t>
  </si>
  <si>
    <t>https://www.fishbase.se/photos/PicturesSummary.php?ID=5336&amp;what=species</t>
  </si>
  <si>
    <t>Singh et al 1981</t>
  </si>
  <si>
    <t>Misgurnus anguillicaudatus</t>
  </si>
  <si>
    <t>https://www.fishbase.se/photos/PicturesSummary.php?StartRow=3&amp;ID=3016&amp;what=species&amp;TotRec=9</t>
  </si>
  <si>
    <t>Chew et al 2001</t>
  </si>
  <si>
    <t>Misgurnus mizolepis</t>
  </si>
  <si>
    <t>https://www.inaturalist.org/photos/19105649</t>
  </si>
  <si>
    <t>Oh and Park 2009</t>
  </si>
  <si>
    <t>Cyprinodontiformes</t>
  </si>
  <si>
    <t>Anablepidae</t>
  </si>
  <si>
    <t>Anableps anableps</t>
  </si>
  <si>
    <t>https://www.fishbase.se/photos/PicturesSummary.php?StartRow=3&amp;ID=7379&amp;what=species&amp;TotRec=7</t>
  </si>
  <si>
    <t>tail pushing</t>
  </si>
  <si>
    <t>brackish</t>
  </si>
  <si>
    <t>Tee-Van 1922</t>
  </si>
  <si>
    <t>Anableps microlepis</t>
  </si>
  <si>
    <t>https://biogeodb.stri.si.edu/caribbean/en/pages/random/809</t>
  </si>
  <si>
    <t>Rauther 1910 in Graham 1997</t>
  </si>
  <si>
    <t>Cyprinodontidae</t>
  </si>
  <si>
    <t>Cyprinodon dearborni</t>
  </si>
  <si>
    <t>https://biogeodb.stri.si.edu/caribbean/en/pages/random/2200</t>
  </si>
  <si>
    <t>deep</t>
  </si>
  <si>
    <t>Kristensen 1970</t>
  </si>
  <si>
    <t>Jordanella floridae</t>
  </si>
  <si>
    <t>https://www.fishbase.se/photos/PicturesSummary.php?StartRow=4&amp;ID=3209&amp;what=species&amp;TotRec=6</t>
  </si>
  <si>
    <t>Baber et al 2002</t>
  </si>
  <si>
    <t>Fundulidae</t>
  </si>
  <si>
    <t>Fundulus confluentus</t>
  </si>
  <si>
    <t>https://www.fishbase.se/photos/PicturesSummary.php?ID=3189&amp;what=species</t>
  </si>
  <si>
    <t>Kushlan 1973</t>
  </si>
  <si>
    <t>Fundulus grandis</t>
  </si>
  <si>
    <t>https://www.fishbase.se/photos/PicturesSummary.php?StartRow=1&amp;ID=3191&amp;what=species&amp;TotRec=5</t>
  </si>
  <si>
    <t>Fundulus heteroclitus</t>
  </si>
  <si>
    <t>https://www.fishbase.se/photos/PicturesSummary.php?StartRow=1&amp;ID=3192&amp;what=species&amp;TotRec=3</t>
  </si>
  <si>
    <t>Halpin and Martin 1999, Bressman et al 2015</t>
  </si>
  <si>
    <t>Fundulus luciae</t>
  </si>
  <si>
    <t>https://www.fishbase.se/photos/PicturesSummary.php?ID=3195&amp;what=species</t>
  </si>
  <si>
    <t>Byrne 1978</t>
  </si>
  <si>
    <t>Fundulus majalis</t>
  </si>
  <si>
    <t>https://www.fishbase.se/photos/PicturesSummary.php?StartRow=0&amp;ID=3196&amp;what=species&amp;TotRec=3</t>
  </si>
  <si>
    <t>Mast 1915</t>
  </si>
  <si>
    <t>Fundulus notti</t>
  </si>
  <si>
    <t>https://www.fishbase.se/photos/PicturesSummary.php?ID=3198&amp;what=species</t>
  </si>
  <si>
    <t>Goodyear 1970</t>
  </si>
  <si>
    <t>Fundulus similis</t>
  </si>
  <si>
    <t>https://eol.org/pages/46566776/media?page=2</t>
  </si>
  <si>
    <t>Lucania parva</t>
  </si>
  <si>
    <t>https://www.fishbase.se/photos/PicturesSummary.php?StartRow=3&amp;ID=3212&amp;what=species&amp;TotRec=5</t>
  </si>
  <si>
    <t>Baylis 1982</t>
  </si>
  <si>
    <t>Nothobranchiidae</t>
  </si>
  <si>
    <t>Aphyosemion ahli</t>
  </si>
  <si>
    <t>https://www.fishbase.se/photos/PicturesSummary.php?StartRow=0&amp;ID=9707&amp;what=species&amp;TotRec=2</t>
  </si>
  <si>
    <t>Scheel 1990</t>
  </si>
  <si>
    <t>Aphyosemion cyanostictum</t>
  </si>
  <si>
    <t>https://www.fishbase.se/photos/PicturesSummary.php?ID=9815&amp;what=species</t>
  </si>
  <si>
    <t>Brosset and Lachaise 1995</t>
  </si>
  <si>
    <t>Aphyosemion franzwerneri</t>
  </si>
  <si>
    <t>https://www.fishbase.se/photos/PicturesSummary.php?StartRow=0&amp;ID=9737&amp;what=species&amp;TotRec=2</t>
  </si>
  <si>
    <t>Aphyosemion fulgens</t>
  </si>
  <si>
    <t>https://www.fishbase.se/photos/PicturesSummary.php?StartRow=0&amp;ID=9818&amp;what=species&amp;TotRec=3</t>
  </si>
  <si>
    <t>Aphyosemion georgiae</t>
  </si>
  <si>
    <t>https://www.fishbase.se/photos/PicturesSummary.php?ID=9819&amp;what=species</t>
  </si>
  <si>
    <t>Turko and Wright 2015</t>
  </si>
  <si>
    <t>Fundulopanchax gardneri</t>
  </si>
  <si>
    <t>https://www.fishbase.se/photos/PicturesSummary.php?ID=9739&amp;what=species</t>
  </si>
  <si>
    <t>Fundulopanchax walkeri</t>
  </si>
  <si>
    <t>https://www.fishbase.se/photos/PicturesSummary.php?StartRow=0&amp;ID=2473&amp;what=species&amp;TotRec=2</t>
  </si>
  <si>
    <t>Romand and Broche 1983 in Furness 2015</t>
  </si>
  <si>
    <t>Poeciliidae</t>
  </si>
  <si>
    <t>Gambusia affinis</t>
  </si>
  <si>
    <t>https://www.fishbase.se/photos/PicturesSummary.php?StartRow=1&amp;ID=3215&amp;what=species&amp;TotRec=10</t>
  </si>
  <si>
    <t>Baylis 1982, Boumis et al 2014</t>
  </si>
  <si>
    <t>Rivulidae</t>
  </si>
  <si>
    <t>Anablepsoides beniensis</t>
  </si>
  <si>
    <t>https://www.fishbase.de/photos/PicturesSummary.php?StartRow=0&amp;ID=49728&amp;what=species&amp;TotRec=2</t>
  </si>
  <si>
    <t>Luling 1971 in Huber 1992</t>
  </si>
  <si>
    <t>Anablepsoides derhami</t>
  </si>
  <si>
    <t>https://www.fishbase.de/photos/PicturesSummary.php?ID=49748&amp;what=species</t>
  </si>
  <si>
    <t>Anablepsoides hartii</t>
  </si>
  <si>
    <t>https://www.fishbase.de/photos/PicturesSummary.php?ID=4769&amp;what=species</t>
  </si>
  <si>
    <t>Seghers 1978</t>
  </si>
  <si>
    <t>Anablepsoides holmiae</t>
  </si>
  <si>
    <t>https://www.itrainsfishes.net/content/rivulus_holmiae_001.php</t>
  </si>
  <si>
    <t>Eigenmann 1909 in Huber 1992</t>
  </si>
  <si>
    <t>Anablepsoides immaculatus</t>
  </si>
  <si>
    <t>https://www.gbif.org/occurrence/666596426</t>
  </si>
  <si>
    <t>Vermeulen 2015</t>
  </si>
  <si>
    <t>Anablepsoides limoncochae</t>
  </si>
  <si>
    <t>https://www.fishbase.de/photos/ThumbnailsSummary.php?ID=49770</t>
  </si>
  <si>
    <t>Saul 1975</t>
  </si>
  <si>
    <t>Anablepsoides micropus</t>
  </si>
  <si>
    <t>https://www.researchgate.net/publication/288839780_Os_peixes_e_as_pocas_o_uso_de_areas_marginais_alagaveis_por_peixes_de_igarapes_amazonicos</t>
  </si>
  <si>
    <t>Anablepsoides stagnatus</t>
  </si>
  <si>
    <t>https://www.fishbase.se/photos/ThumbnailsSummary.php?ID=49794</t>
  </si>
  <si>
    <t>Tee-Van 1922, Vermeulen 2015</t>
  </si>
  <si>
    <t>Anablepsoides urophthalmus</t>
  </si>
  <si>
    <t>https://www.gbif.org/occurrence/666573563</t>
  </si>
  <si>
    <t>Rachow 1936 in Huber 1992</t>
  </si>
  <si>
    <t>Cynodonichthys brunneus</t>
  </si>
  <si>
    <t>https://www.fishbase.se/photos/ThumbnailsSummary.php?ID=49737</t>
  </si>
  <si>
    <t>Abel et al 1987</t>
  </si>
  <si>
    <t>Kryptolebias marmoratus</t>
  </si>
  <si>
    <t>https://www.fishbase.de/photos/ThumbnailsSummary.php?ID=3213</t>
  </si>
  <si>
    <t>all</t>
  </si>
  <si>
    <t>Kryptolebias sepia</t>
  </si>
  <si>
    <t>https://www.fishbase.se/photos/ThumbnailsSummary.php?ID=62097</t>
  </si>
  <si>
    <t>Vermeulen and Hrbek, 2005</t>
  </si>
  <si>
    <t>Laimosemion agilae</t>
  </si>
  <si>
    <t>https://www.fishbase.de/photos/ThumbnailsSummary.php?ID=49723</t>
  </si>
  <si>
    <t>Laimosemion geayi</t>
  </si>
  <si>
    <t>https://www.fishbase.se/photos/PicturesSummary.php?StartRow=0&amp;ID=49755&amp;what=species&amp;TotRec=2</t>
  </si>
  <si>
    <t>Vaillant 1899 in Huber 1992</t>
  </si>
  <si>
    <t>Laimosemion kirovskyi</t>
  </si>
  <si>
    <t>https://www.researchgate.net/publication/237316939_Rivulus_kirovskyi_a_new_killifish_from_the_central_Amazon_Brazil_Cyprinodontiformes_Rivulidae</t>
  </si>
  <si>
    <t>Galaxiiformes</t>
  </si>
  <si>
    <t>Galaxiidae</t>
  </si>
  <si>
    <t>Galaxias brevipinnis</t>
  </si>
  <si>
    <t>https://www.fishbase.se/photos/PicturesSummary.php?StartRow=0&amp;ID=7544&amp;what=species&amp;TotRec=5</t>
  </si>
  <si>
    <t>https://www.youtube.com/watch?v=2-XJZmpbefc&amp;list=PL0NcaecBVp87ffBr4c2q2-G1TeMjWYIdZ&amp;index=5</t>
  </si>
  <si>
    <t>McDowall 2003</t>
  </si>
  <si>
    <t>Galaxias fasciatus</t>
  </si>
  <si>
    <t>https://www.fishbase.se/photos/PicturesSummary.php?ID=12247&amp;what=species</t>
  </si>
  <si>
    <t>Galaxias maculatus</t>
  </si>
  <si>
    <t>https://www.fishbase.se/photos/PicturesSummary.php?StartRow=2&amp;ID=7579&amp;what=species&amp;TotRec=8</t>
  </si>
  <si>
    <t>Urbina et al 2011, Urbina and Glover 2012</t>
  </si>
  <si>
    <t>Galaxias postvectis</t>
  </si>
  <si>
    <t>Galaxias truttaceus</t>
  </si>
  <si>
    <t>Close et al 2014</t>
  </si>
  <si>
    <t>Galaxias vulgaris</t>
  </si>
  <si>
    <t>https://www.fishbase.se/photos/PicturesSummary.php?ID=22531&amp;what=species</t>
  </si>
  <si>
    <t>Davey et al 2006</t>
  </si>
  <si>
    <t>Galaxiella nigrostriata</t>
  </si>
  <si>
    <t>months</t>
  </si>
  <si>
    <t>Berra and Allen 1989, Thompson an Withers 1999, Galeotti et al 2010</t>
  </si>
  <si>
    <t>Galaxiella pusilla</t>
  </si>
  <si>
    <t>Koehn and Raadik 1991</t>
  </si>
  <si>
    <t>Neochanna apoda</t>
  </si>
  <si>
    <t>https://www.fishbase.se/photos/PicturesSummary.php?ID=12250&amp;what=species</t>
  </si>
  <si>
    <t>Meredith et al 1982, Wells et al 1984, Ling 2001, O'Brien and Dunn 2007</t>
  </si>
  <si>
    <t>Neochanna burrowsius</t>
  </si>
  <si>
    <t>https://www.fishbase.se/photos/PicturesSummary.php?ID=5378&amp;what=species</t>
  </si>
  <si>
    <t>Meredith et al 1982, Ling 2001, O'Brien and Dunn 2007</t>
  </si>
  <si>
    <t>Neochanna cleaveri</t>
  </si>
  <si>
    <t>https://www.fishbase.se/photos/PicturesSummary.php?ID=7576&amp;what=species</t>
  </si>
  <si>
    <t>Koehn and Raadik 1991, Ling 2001, O'Brien and Dunn 2007</t>
  </si>
  <si>
    <t>Neochanna diversus</t>
  </si>
  <si>
    <t>https://www.fishbase.se/photos/PicturesSummary.php?ID=6206&amp;what=species</t>
  </si>
  <si>
    <t>McPhail 1999, Ling 2001, O'Brien and Dunn 2007</t>
  </si>
  <si>
    <t>Neochanna heleios</t>
  </si>
  <si>
    <t>https://www.researchgate.net/publication/33053112_Evolution_and_comparative_haemoglobin_oxygen_binding_in_new_zealand_mudfishes/figures?lo=1</t>
  </si>
  <si>
    <t>Ling 2001, O'Brien and Dunn 2007</t>
  </si>
  <si>
    <t>Neochanna rekohua</t>
  </si>
  <si>
    <t>Gobiiformes</t>
  </si>
  <si>
    <t>Eleotridae</t>
  </si>
  <si>
    <t>Oxyeleotris marmorata</t>
  </si>
  <si>
    <t>Jow et al 1999</t>
  </si>
  <si>
    <t>Gobiidae</t>
  </si>
  <si>
    <t>Chlamydogobius eremius</t>
  </si>
  <si>
    <t>Merrick and Schmida 1984 in Graham 1997</t>
  </si>
  <si>
    <t>Ctenogobius sagittula</t>
  </si>
  <si>
    <t>seconds</t>
  </si>
  <si>
    <t>Todd 1976 in Graham 1997</t>
  </si>
  <si>
    <t>Gillichthys mirabilis</t>
  </si>
  <si>
    <t>https://www.fishbase.se/photos/PicturesSummary.php?ID=3854&amp;what=species</t>
  </si>
  <si>
    <t>https://doi.org/10.2307/1441579</t>
  </si>
  <si>
    <t>Todd and Ebeling 1966, Gracey 2008</t>
  </si>
  <si>
    <t>Gillichthys seta</t>
  </si>
  <si>
    <t>Todd and Ebeling 1966</t>
  </si>
  <si>
    <t>Kelloggella cardinalis</t>
  </si>
  <si>
    <t>Larson 1983</t>
  </si>
  <si>
    <t>Quietula guaymasiae</t>
  </si>
  <si>
    <t>Sicyopterus stimpsoni</t>
  </si>
  <si>
    <t>https://www.gbif.org/occurrence/863112133</t>
  </si>
  <si>
    <t>apendicular</t>
  </si>
  <si>
    <t>fins, head</t>
  </si>
  <si>
    <t>https://doi.org/10.1111/jfb.12318</t>
  </si>
  <si>
    <t>Schoenfuss and Blob 2003</t>
  </si>
  <si>
    <t>Oxudercinae</t>
  </si>
  <si>
    <t>Apocryptes bato</t>
  </si>
  <si>
    <t>Zander 2011</t>
  </si>
  <si>
    <t>Boleophthalmus birdsongi</t>
  </si>
  <si>
    <t>https://www.fishbase.se/photos/PicturesSummary.php?ID=27578&amp;what=species</t>
  </si>
  <si>
    <t>fins, tail</t>
  </si>
  <si>
    <t>crutching</t>
  </si>
  <si>
    <t>minutes-days</t>
  </si>
  <si>
    <t>Murdy 1989</t>
  </si>
  <si>
    <t>Boleophthalmus boddarti</t>
  </si>
  <si>
    <t>https://www.fishbase.se/photos/PicturesSummary.php?StartRow=0&amp;ID=4901&amp;what=species&amp;TotRec=4</t>
  </si>
  <si>
    <t>Teal and Carey 1967, Murdy 1989, Polgar and Crosa 2009, Ip et al 2011</t>
  </si>
  <si>
    <t>Boleophthalmus caeruleomaculatus</t>
  </si>
  <si>
    <t>https://www.fishbase.se/photos/PicturesSummary.php?ID=27580&amp;what=species</t>
  </si>
  <si>
    <t>Boleophthalmus dussumieri</t>
  </si>
  <si>
    <t>https://www.fishbase.se/photos/PicturesSummary.php?StartRow=0&amp;ID=6533&amp;what=species&amp;TotRec=4</t>
  </si>
  <si>
    <t>Boleophthalmus pectinirostris</t>
  </si>
  <si>
    <t>https://www.fishbase.se/photos/PicturesSummary.php?StartRow=1&amp;ID=15864&amp;what=species&amp;TotRec=6</t>
  </si>
  <si>
    <t>Murdy 1989, Park et al 2003</t>
  </si>
  <si>
    <t>Boleophthalmus poti</t>
  </si>
  <si>
    <t>https://www.fishbase.se/photos/PicturesSummary.php?StartRow=1&amp;ID=66793&amp;what=species&amp;TotRec=5</t>
  </si>
  <si>
    <t>Murdy 1989, Polgar et al 2013</t>
  </si>
  <si>
    <t>Periophthalmodon freycineti</t>
  </si>
  <si>
    <t>Bandruski et al 1968, Murdy 1989</t>
  </si>
  <si>
    <t>Periophthalmodon schlosseri</t>
  </si>
  <si>
    <t>https://www.fishbase.de/photos/PicturesSummary.php?StartRow=1&amp;ID=8414&amp;what=species&amp;TotRec=4</t>
  </si>
  <si>
    <t>Murdy 1989, Zhang et al 2003</t>
  </si>
  <si>
    <t>Periophthalmodon septemraidatus</t>
  </si>
  <si>
    <t>https://www.fishbase.de/photos/PicturesSummary.php?ID=25083&amp;what=species</t>
  </si>
  <si>
    <t>Periophthalmus argentilineatus</t>
  </si>
  <si>
    <t>https://www.fishbase.de/photos/PicturesSummary.php?ID=7480&amp;what=species</t>
  </si>
  <si>
    <t>https://jeb.biologists.org/content/jexbio/212/14/2279.full.pdf</t>
  </si>
  <si>
    <t>Murdy 1989, Zhang et al 2003, Pace and Gibb 2009</t>
  </si>
  <si>
    <t>Periophthalmus barbarus</t>
  </si>
  <si>
    <t>https://www.fishbase.de/photos/PicturesSummary.php?StartRow=3&amp;ID=12803&amp;what=species&amp;TotRec=6</t>
  </si>
  <si>
    <t>https://sandykawano.weebly.com/locomotor-biomechanics-for-moving-onto-land.html</t>
  </si>
  <si>
    <t>Periophthalmus chrysospilos</t>
  </si>
  <si>
    <t>https://www.fishbase.de/photos/PicturesSummary.php?ID=25085&amp;what=species</t>
  </si>
  <si>
    <t>Murdy 1989, Zhang et al 2003, Polgar and Crosa 2009</t>
  </si>
  <si>
    <t>Periophthalmus gracilis</t>
  </si>
  <si>
    <t>https://www.fishbase.de/photos/PicturesSummary.php?StartRow=0&amp;ID=7481&amp;what=species&amp;TotRec=3</t>
  </si>
  <si>
    <t>Murdy 1989, Nursall 1981, Polgar and Crosa 2009</t>
  </si>
  <si>
    <t>Periophthalmus kalolo</t>
  </si>
  <si>
    <t>https://www.fishbase.de/photos/PicturesSummary.php?ID=7482&amp;what=species</t>
  </si>
  <si>
    <t>Murdy 1989, Taylor et al 2005</t>
  </si>
  <si>
    <t>Periophthalmus malaccensis</t>
  </si>
  <si>
    <t>https://www.fishbase.de/photos/ThumbnailsSummary.php?ID=7484</t>
  </si>
  <si>
    <t>Murdy 1989, Polgar and Crosa 2009</t>
  </si>
  <si>
    <t>Periophthalmus minutus</t>
  </si>
  <si>
    <t>https://www.fishbase.de/photos/PicturesSummary.php?StartRow=0&amp;ID=7485&amp;what=species&amp;TotRec=3</t>
  </si>
  <si>
    <t>Murdy 1989, Takeda et al 2011</t>
  </si>
  <si>
    <t>Periophthalmus modestus</t>
  </si>
  <si>
    <t>https://www.fishbase.de/photos/PicturesSummary.php?StartRow=1&amp;ID=54509&amp;what=species&amp;TotRec=5</t>
  </si>
  <si>
    <t>Murdy 1989, Zhang et al 2003, Ishimatsu et al 2007</t>
  </si>
  <si>
    <t>Periophthalmus novaguineaensis</t>
  </si>
  <si>
    <t>https://www.fishbase.de/photos/PicturesSummary.php?ID=26515&amp;what=species</t>
  </si>
  <si>
    <t>Tamura et al 1976, Murdy 1989</t>
  </si>
  <si>
    <t>Periophthalmus novemradiatus</t>
  </si>
  <si>
    <t>https://www.fishbase.de/photos/PicturesSummary.php?StartRow=0&amp;ID=7486&amp;what=species&amp;TotRec=3</t>
  </si>
  <si>
    <t>Murdy 1989, Murdy 2011</t>
  </si>
  <si>
    <t>Periophthalmus spilotus</t>
  </si>
  <si>
    <t>https://www.fishbase.se/photos/PicturesSummary.php?StartRow=0&amp;ID=57510&amp;what=species&amp;TotRec=3</t>
  </si>
  <si>
    <t>Periophthalmus variabilis</t>
  </si>
  <si>
    <t>https://www.fishbase.se/photos/PicturesSummary.php?ID=65362&amp;what=species</t>
  </si>
  <si>
    <t>Periophthalmus walailakae</t>
  </si>
  <si>
    <t>http://www.mudskipper.it/SpeciesPages/wala.html</t>
  </si>
  <si>
    <t>Periophthalmus waltoni</t>
  </si>
  <si>
    <t>https://www.fishbase.se/photos/PicturesSummary.php?need2save=&amp;tosave=&amp;TRPP=1&amp;id=46408&amp;what=species&amp;personnel=&amp;user_session=&amp;lme=&amp;StartRow=-1&amp;TotRec=4&amp;SortBy=iucn</t>
  </si>
  <si>
    <t>Murdy 2011</t>
  </si>
  <si>
    <t>Periophthalmus weberi</t>
  </si>
  <si>
    <t>https://www.fishbase.se/photos/PicturesSummary.php?ID=25254&amp;what=species</t>
  </si>
  <si>
    <t>Pseudapocryptes dendatus</t>
  </si>
  <si>
    <t>Sarker et al 1980</t>
  </si>
  <si>
    <t>Pseudapocryptes elongatus</t>
  </si>
  <si>
    <t>Scartelaos cantoris</t>
  </si>
  <si>
    <t>Scartelaos gigas</t>
  </si>
  <si>
    <t>Scartelaos histophorus</t>
  </si>
  <si>
    <t>Scartelaos tenuis</t>
  </si>
  <si>
    <t>Murdy 1989, Ishimatsu and Gonzales 2011</t>
  </si>
  <si>
    <t>Zappa confluentus</t>
  </si>
  <si>
    <t>Roberts 1978</t>
  </si>
  <si>
    <t>Microdesmidae</t>
  </si>
  <si>
    <t>Parioglossus interruptus</t>
  </si>
  <si>
    <t>Hendy et al 2013</t>
  </si>
  <si>
    <t>Lepidogalaxiiformes</t>
  </si>
  <si>
    <t>Lepidogalaxiidae</t>
  </si>
  <si>
    <t>Lepidogalaxias salamandroides</t>
  </si>
  <si>
    <t>Berra and Allen 1989, Pusey 1989, Thompson and Withers 1999</t>
  </si>
  <si>
    <t>Lepidosireniformes</t>
  </si>
  <si>
    <t>Lepidosirenidae</t>
  </si>
  <si>
    <t>Lepidosiren paradoxa</t>
  </si>
  <si>
    <t>Almeida-Val et al 2011</t>
  </si>
  <si>
    <t>Protopteridae</t>
  </si>
  <si>
    <t>Protopterus aethiopicus</t>
  </si>
  <si>
    <t>Mlewa et al 2011</t>
  </si>
  <si>
    <t>Protopterus amphibius</t>
  </si>
  <si>
    <t>Protopterus annectens</t>
  </si>
  <si>
    <t>months-years</t>
  </si>
  <si>
    <t>Protopterus dolloi</t>
  </si>
  <si>
    <t>Perciformes</t>
  </si>
  <si>
    <t>Cottidae</t>
  </si>
  <si>
    <t>Artedius lateralis</t>
  </si>
  <si>
    <t>http://www.id.ucsb.edu/lovelab/#</t>
  </si>
  <si>
    <t>Lamb and Edgell 1986 in Martin 2014</t>
  </si>
  <si>
    <t>Ascelichthys rhodorus</t>
  </si>
  <si>
    <t>https://www.gbif.org/occurrence/3333131195</t>
  </si>
  <si>
    <t>Yoshiyama and Cech 1994</t>
  </si>
  <si>
    <t>Clinocottus acuticeps</t>
  </si>
  <si>
    <t>https://www.fishbase.se/photos/workimagethumb.php?s=http://www.fishbase.se/tools/UploadPhoto/uploads/1616795422_162.158.126.156.jpg&amp;w=600</t>
  </si>
  <si>
    <t>Marliave 1981, Yoshiyama and Cech 1994</t>
  </si>
  <si>
    <t>Clinocottus analis</t>
  </si>
  <si>
    <t>https://www.fishbase.se/images/species/Clana_u0.jpg</t>
  </si>
  <si>
    <t>Martin 1991, 1993, 1995</t>
  </si>
  <si>
    <t>Clinocottus globiceps</t>
  </si>
  <si>
    <t>https://api.gbif.org/v1/image/unsafe/https%3A%2F%2Finaturalist-open-data.s3.amazonaws.com%2Fphotos%2F132747499%2Foriginal.jpg%3F1622417598</t>
  </si>
  <si>
    <t>Wright and Raymond 1978, Martin 1993, Yoshiyama and Cech 1994</t>
  </si>
  <si>
    <t>Clinocottus recalvus</t>
  </si>
  <si>
    <t>https://api.gbif.org/v1/image/unsafe/https%3A%2F%2Finaturalist-open-data.s3.amazonaws.com%2Fphotos%2F128240277%2Foriginal.jpg%3F1620753463</t>
  </si>
  <si>
    <t>Wright and Raymond 1978, Martin 1993</t>
  </si>
  <si>
    <t>Leptocottus armatus</t>
  </si>
  <si>
    <t>https://api.gbif.org/v1/image/unsafe/https%3A%2F%2Finaturalist-open-data.s3.amazonaws.com%2Fphotos%2F133937972%2Foriginal.jpg%3F1622859648</t>
  </si>
  <si>
    <t>Oligocottus maculosus</t>
  </si>
  <si>
    <t>https://eol.org/media/12952193</t>
  </si>
  <si>
    <t>Yoshiyama and Cech 1994, Sloman et al 2008</t>
  </si>
  <si>
    <t>Oligocottus rimensis</t>
  </si>
  <si>
    <t>https://inaturalist.ca/observations/70122697</t>
  </si>
  <si>
    <t>Oligocottus snyderi</t>
  </si>
  <si>
    <t>https://inaturalist.ca/observations/69290649</t>
  </si>
  <si>
    <t>Martin 1993, Yoshiyama and Cech 1994, Yoshiyama et al 1995</t>
  </si>
  <si>
    <t>Taurulus bubalis</t>
  </si>
  <si>
    <t>https://www.gbif.org/occurrence/2529379056</t>
  </si>
  <si>
    <t>Daveport and Woolmington 1981</t>
  </si>
  <si>
    <t>Kyphosidae</t>
  </si>
  <si>
    <t>Girella nigricans</t>
  </si>
  <si>
    <t>Pholidae</t>
  </si>
  <si>
    <t>Apodichthys flavidus</t>
  </si>
  <si>
    <t>http://www.boldsystems.org/index.php/Taxbrowser_Taxonpage?taxid=125580</t>
  </si>
  <si>
    <t>Cross 1981 in Martin 1995</t>
  </si>
  <si>
    <t>Pholis gunnellus</t>
  </si>
  <si>
    <t>https://www.fishbase.se/photos/UploadedBy.php?autoctr=38720&amp;win=uploaded</t>
  </si>
  <si>
    <t>Laming et al 1982, Kormanik and Evans 1988</t>
  </si>
  <si>
    <t>Pholis laeta</t>
  </si>
  <si>
    <t>https://www.fishbase.se/photos/PicturesSummary.php?StartRow=1&amp;ID=3805&amp;what=species&amp;TotRec=3</t>
  </si>
  <si>
    <t>Pholis ornata</t>
  </si>
  <si>
    <t>https://eol.org/media/6670157</t>
  </si>
  <si>
    <t>Barton 1985</t>
  </si>
  <si>
    <t>Xererpes fucorum</t>
  </si>
  <si>
    <t>https://www.fishbase.se/photos/PicturesSummary.php?ID=3809&amp;what=species</t>
  </si>
  <si>
    <t>Horn and Riegle 1981, Martin 1993</t>
  </si>
  <si>
    <t>Zoarces viviparous</t>
  </si>
  <si>
    <t>https://www.fishbase.se/photos/PicturesSummary.php?StartRow=4&amp;ID=479&amp;what=species&amp;TotRec=6</t>
  </si>
  <si>
    <t>Hartvig and Weber 1984 in Martin 1993</t>
  </si>
  <si>
    <t>Stichaeidae</t>
  </si>
  <si>
    <t>Anoplarchus purpurescens</t>
  </si>
  <si>
    <t>https://www.fishbase.se/photos/PicturesSummary.php?ID=3776&amp;what=species</t>
  </si>
  <si>
    <t>Cebidichthys violaceus</t>
  </si>
  <si>
    <t>https://api.gbif.org/v1/image/unsafe/https%3A%2F%2Finaturalist-open-data.s3.amazonaws.com%2Fphotos%2F129966195%2Foriginal.jpg%3F1621390546</t>
  </si>
  <si>
    <t>Xiphister atropurpureus</t>
  </si>
  <si>
    <t>https://api.gbif.org/v1/image/unsafe/https%3A%2F%2Finaturalist-open-data.s3.amazonaws.com%2Fphotos%2F115476806%2Foriginal.jpg%3F1615426623</t>
  </si>
  <si>
    <t>Daxboeck and Heming 1982, Martin 1993</t>
  </si>
  <si>
    <t>Xiphister mucosus</t>
  </si>
  <si>
    <t>https://www.gbif.org/occurrence/2251564884</t>
  </si>
  <si>
    <t>Polypteriformes</t>
  </si>
  <si>
    <t>Polypteridae</t>
  </si>
  <si>
    <t>Erpetoichthys calabaricus</t>
  </si>
  <si>
    <t>https://mediaphoto.mnhn.fr/media/1468419037927kI3hmaXDq4ImfdoP</t>
  </si>
  <si>
    <t>armor</t>
  </si>
  <si>
    <t>Sacca and Burggren 1982, Pettit and Beitinger 1985</t>
  </si>
  <si>
    <t>Polypterus senegalus</t>
  </si>
  <si>
    <t>https://www.fishbase.se/tools/UploadPhoto/uploads/Polypterussenegalussenegalus.JPG</t>
  </si>
  <si>
    <t>Standen et al. 2014</t>
  </si>
  <si>
    <t>Siluriformes</t>
  </si>
  <si>
    <t>Callichthyidae</t>
  </si>
  <si>
    <t>Callichthys callichthys</t>
  </si>
  <si>
    <t>https://www.fishbase.se/photos/workimagethumb.php?s=http://www.fishbase.se/tools/UploadPhoto/uploads/1496438160_172.68.27.248.jpg&amp;w=600</t>
  </si>
  <si>
    <t>https://doi.org/10.1139/z80-273</t>
  </si>
  <si>
    <t>Day 1868, Beebe 1945</t>
  </si>
  <si>
    <t>Clariidae</t>
  </si>
  <si>
    <t>Channallabes apus</t>
  </si>
  <si>
    <t>https://www.gbif.org/occurrence/gallery?taxon_key=2342176</t>
  </si>
  <si>
    <t>https://doi.org/10.1093/icb/ict036</t>
  </si>
  <si>
    <t>Van Wassenbergh 2013</t>
  </si>
  <si>
    <t>Clarias anguillaris</t>
  </si>
  <si>
    <t>https://www.gbif.org/occurrence/1057125304</t>
  </si>
  <si>
    <t>Johnels 1957</t>
  </si>
  <si>
    <t>Clarias gariepinus</t>
  </si>
  <si>
    <t>https://www.gbif.org/occurrence/gallery?taxon_key=5202793</t>
  </si>
  <si>
    <t>Gougnard &amp; Vandewalle (1980);</t>
  </si>
  <si>
    <t>Bruton 1979, Pace et al 2010</t>
  </si>
  <si>
    <t>Clarias lazera</t>
  </si>
  <si>
    <t>Vaillant in Bruton 1979</t>
  </si>
  <si>
    <t>Clarias magur</t>
  </si>
  <si>
    <t>https://www.fishbase.se/photos/ThumbnailsSummary.php?ID=66088</t>
  </si>
  <si>
    <t>Das 1927 in Johnels 1957</t>
  </si>
  <si>
    <t>Clarias melas</t>
  </si>
  <si>
    <t>Boulenger 1887 in Bruton 1979</t>
  </si>
  <si>
    <t>Clarias mossambicus</t>
  </si>
  <si>
    <t>Worthington and Worthington 1933, Barnard 1947 in Bruton 1979</t>
  </si>
  <si>
    <t>Clarias teijsmanni</t>
  </si>
  <si>
    <t>https://www.gbif.org/occurrence/gallery?taxon_key=5202827</t>
  </si>
  <si>
    <t>Doradidae</t>
  </si>
  <si>
    <t>Centrochir crocodili </t>
  </si>
  <si>
    <t>Platydoras hancockii</t>
  </si>
  <si>
    <t>Schomburgk 1841, Day 1868</t>
  </si>
  <si>
    <t>Heteropneustidae</t>
  </si>
  <si>
    <t>Heteropneustes fossilis</t>
  </si>
  <si>
    <t>https://www.gbif.org/occurrence/1056788356</t>
  </si>
  <si>
    <t>Day 1877, Das 1927, Saha et al 2001</t>
  </si>
  <si>
    <t>Heteropneustes microps</t>
  </si>
  <si>
    <t>Day 1877, Das 1927</t>
  </si>
  <si>
    <t>Heteropneustes nani</t>
  </si>
  <si>
    <t>Hossain et al 2013</t>
  </si>
  <si>
    <t>Synbranchiformes</t>
  </si>
  <si>
    <t>Mastacembelidae</t>
  </si>
  <si>
    <t>Mastacembelus armatus</t>
  </si>
  <si>
    <t>https://www.gbif.org/occurrence/gallery?taxon_key=2351784</t>
  </si>
  <si>
    <t>Day 1877, Graham 1997</t>
  </si>
  <si>
    <t>Mastacembelus erythrotaenia</t>
  </si>
  <si>
    <t>https://www.fishbase.se/photos/PicturesSummary.php?StartRow=2&amp;ID=12026&amp;what=species&amp;TotRec=5</t>
  </si>
  <si>
    <t>Mastacembelus pancalus</t>
  </si>
  <si>
    <t>https://www.fishbase.se/photos/ThumbnailsSummary.php?ID=10147</t>
  </si>
  <si>
    <t>Mittal and Munshi 1971</t>
  </si>
  <si>
    <t>Synbranchidae</t>
  </si>
  <si>
    <t>Monopterus albus</t>
  </si>
  <si>
    <t>https://www.gbif.org/occurrence/gallery?taxon_key=5204081</t>
  </si>
  <si>
    <t>https://doi.org/10.1111/jzo.12794</t>
  </si>
  <si>
    <t>Tay et al 2003</t>
  </si>
  <si>
    <t>Monopterus cuchia</t>
  </si>
  <si>
    <t>https://www.gbif.org/occurrence/gallery?taxon_key=5204099</t>
  </si>
  <si>
    <t>Synbranchus marmoratus</t>
  </si>
  <si>
    <t>https://www.gbif.org/occurrence/583631086</t>
  </si>
  <si>
    <t>Graham et al 1987, Graham 1997</t>
  </si>
  <si>
    <t>Loricariidae</t>
  </si>
  <si>
    <t>https://www.fishbase.se/photos/PicturesSummary.php?ID=48835&amp;what=species</t>
  </si>
  <si>
    <t>notMat</t>
  </si>
  <si>
    <t>https://doi.org/10.1139/z78-101</t>
  </si>
  <si>
    <t>Pterygoplichthys pardalis</t>
  </si>
  <si>
    <t>https://www.fishbase.se/photos/PicturesSummary.php?StartRow=1&amp;ID=25741&amp;what=species&amp;TotRec=3</t>
  </si>
  <si>
    <t>https://doi.org/10.1139/z78-102</t>
  </si>
  <si>
    <t>Hypostomus plecostomus</t>
  </si>
  <si>
    <t>https://api.gbif.org/v1/image/unsafe/https%3A%2F%2Finaturalist-open-data.s3.amazonaws.com%2Fphotos%2F33256805%2Foriginal.jpg%3F1553285239</t>
  </si>
  <si>
    <t>https://doi.org/10.1139/z78-103</t>
  </si>
  <si>
    <t>Aphanotorulus emarginatus</t>
  </si>
  <si>
    <t>https://www.researchgate.net/publication/293012294_The_genera_Isorineloricaria_and_Aphanotorulus_Siluriformes_Loricariidae_with_description_of_a_new_species/figures?lo=1</t>
  </si>
  <si>
    <t>https://doi.org/10.1139/z78-104</t>
  </si>
  <si>
    <t>Dipnoi</t>
  </si>
  <si>
    <t>Neoceratodontidae</t>
  </si>
  <si>
    <t>Edwards J.L. (1977) The Evolution of Terrestrial Locomotion. In: Hecht M.K., Goody P.C., Hecht B.M. (eds) Major Patterns in Vertebrate Evolution. NATO Advanced Study Institutes Series (Series A: Life Sciences), vol 14. Springer, Boston, MA. https://doi.org/10.1007/978-1-4684-8851-7_20</t>
  </si>
  <si>
    <t>https://www.fishbase.se/images/species/Praet_u1.jpg</t>
  </si>
  <si>
    <t>body, head</t>
  </si>
  <si>
    <t>Falkingham, P. L. and A. M. Horner (2016). "Trackways Produced by Lungfish During Terrestrial Locomotion." Scientific Reports 6(1): 33734.  Pace, C. M. and A. C. Gibb (2014). "Sustained periodic terrestrial locomotion in air-breathing fishes." Journal of Fish Biology 84(3): 639-660.</t>
  </si>
  <si>
    <t>https://www.gbif.org/occurrence/1819198690</t>
  </si>
  <si>
    <t>Mehta, R. S., et al. (2020). "Terrestrial locomotion in elongate fishes: exploring the roles of morphology and substrate in facilitating locomotion." Journal of Zoology.</t>
  </si>
  <si>
    <t>Polypterus bichir</t>
  </si>
  <si>
    <t>https://www.fishbase.se/photos/workimagethumb.php?s=http://www.fishbase.se/tools/UploadPhoto/uploads/1610346060_108.162.215.88.jpg&amp;w=600</t>
  </si>
  <si>
    <t>Standen</t>
  </si>
  <si>
    <t>Polypterus ansorgii</t>
  </si>
  <si>
    <t>https://www.fishbase.se/images/species/Poans_u0.jpg</t>
  </si>
  <si>
    <t>Polypterus endlicherii</t>
  </si>
  <si>
    <t>https://www.fishbase.se/photos/workimagethumb.php?s=http://www.fishbase.se/tools/UploadPhoto/uploads/1558017548_172.69.114.54.jpg&amp;w=600</t>
  </si>
  <si>
    <t>Polypterus congicus</t>
  </si>
  <si>
    <t>https://www.fishbase.se/tools/UploadPhoto/uploads/congicus006.jpg</t>
  </si>
  <si>
    <t>Polypterus ornatipinnis</t>
  </si>
  <si>
    <t>https://www.fishbase.se/tools/UploadPhoto/uploads/961014Fish_052.jpg</t>
  </si>
  <si>
    <t>Polypterus weeksii</t>
  </si>
  <si>
    <t>https://mediaphoto.mnhn.fr/media/1468335704740ZQG7G4irMgNw0Uo1</t>
  </si>
  <si>
    <t>Polypterus retropinnis</t>
  </si>
  <si>
    <t>https://www.gbif.org/occurrence/583649809</t>
  </si>
  <si>
    <t>Polypterus delhezi</t>
  </si>
  <si>
    <t>https://www.fishbase.de/photos/ThumbnailsSummary.php?ID=8116#</t>
  </si>
  <si>
    <t>Balitoridae</t>
  </si>
  <si>
    <t>Cryptotora thamicola</t>
  </si>
  <si>
    <t>https://twitter.com/floridamuseum/status/976455558357245952</t>
  </si>
  <si>
    <t>Awaous guamensis</t>
  </si>
  <si>
    <t>https://www.gbif.org/occurrence/1055864175</t>
  </si>
  <si>
    <t>Functional diversity in extreme environments: effects of locomotor style and substrate texture on the waterfall-climbing performance of Hawaiian gobiid fishes." Journal of Zoology 268(3): 315-324. </t>
  </si>
  <si>
    <t>Lentipes concolor</t>
  </si>
  <si>
    <t>https://www.fishbase.de/photos/ThumbnailsSummary.php?ID=6343</t>
  </si>
  <si>
    <t>Lepadogaster bimaculatus</t>
  </si>
  <si>
    <t>Periophthalmodon australis</t>
  </si>
  <si>
    <t>Body.ShapeOld</t>
  </si>
  <si>
    <t>Balitora elongata</t>
  </si>
  <si>
    <t>Lentipes armatus</t>
  </si>
  <si>
    <t>Sicyopterus aiensis</t>
  </si>
  <si>
    <t>AR.SL</t>
  </si>
  <si>
    <t>Max Adult length (cm)</t>
  </si>
  <si>
    <t>Selected References For Amphiboius Kinematics</t>
  </si>
  <si>
    <t>Selected References For Amphibious Physiology</t>
  </si>
  <si>
    <t>Photo used for AR calculation</t>
  </si>
  <si>
    <r>
      <t>Pseudorinelepis genibarbis</t>
    </r>
    <r>
      <rPr>
        <sz val="9"/>
        <color rgb="FF202122"/>
        <rFont val="Arial"/>
        <family val="2"/>
      </rPr>
      <t> </t>
    </r>
  </si>
  <si>
    <t>Aphyosemion sp. "Lobaye"</t>
  </si>
  <si>
    <t>count</t>
  </si>
  <si>
    <t>perc</t>
  </si>
  <si>
    <t>not.move</t>
  </si>
  <si>
    <t>Total</t>
  </si>
  <si>
    <t>Active Anatomy</t>
  </si>
  <si>
    <t>activeR</t>
  </si>
  <si>
    <t>bothR</t>
  </si>
  <si>
    <t>remainsR</t>
  </si>
  <si>
    <t>total</t>
  </si>
  <si>
    <t>Activity Level</t>
  </si>
  <si>
    <t>crutchingR</t>
  </si>
  <si>
    <t>jumpR</t>
  </si>
  <si>
    <t>not.moveR</t>
  </si>
  <si>
    <t>slitheringR</t>
  </si>
  <si>
    <t>tail.pushingR</t>
  </si>
  <si>
    <t>walkingR</t>
  </si>
  <si>
    <t>tail.pushing</t>
  </si>
  <si>
    <t>Behaviour</t>
  </si>
  <si>
    <t>lateral.undulation</t>
  </si>
  <si>
    <t>Raw Counts</t>
  </si>
  <si>
    <t>Percentage of total</t>
  </si>
  <si>
    <t>apendicularR</t>
  </si>
  <si>
    <t>axialR</t>
  </si>
  <si>
    <t>Category</t>
  </si>
  <si>
    <t>Definition</t>
  </si>
  <si>
    <t>Species order</t>
  </si>
  <si>
    <t>Species family</t>
  </si>
  <si>
    <t>Category assigned to each species based on prefered terrestrial kinematics mode</t>
  </si>
  <si>
    <t>Parts of the body does the species uses to move on land</t>
  </si>
  <si>
    <t>Desription of the most external dermal layer</t>
  </si>
  <si>
    <t>Prefered locomotion mode when in a terrestrial environment</t>
  </si>
  <si>
    <t>Categorial value assigned to each species based on length and width of the body</t>
  </si>
  <si>
    <t>Species prefered water salinity</t>
  </si>
  <si>
    <t>Categorial value describing the species role in moving from an aquatic to terrestrial environment</t>
  </si>
  <si>
    <t>Value based on "MorphSummary" and "Active.Passive" defining fish that move in a novel way (ie something different than just swimming on land)</t>
  </si>
  <si>
    <t>How long the species can tolerate being out of water</t>
  </si>
  <si>
    <t>References used to define Morphology.2.move and MorphSummary</t>
  </si>
  <si>
    <t>References used to define Emersion.Tolerance</t>
  </si>
  <si>
    <t>Minimum known length of an adult fish (FishBase)</t>
  </si>
  <si>
    <t>TL.px</t>
  </si>
  <si>
    <t>Standard length (snout to caudal peduncle) in pixels</t>
  </si>
  <si>
    <t>Total length (snout to end of caudal fin) in pixels</t>
  </si>
  <si>
    <t>Maximum heigt from a lateral view in pixels</t>
  </si>
  <si>
    <t>Head heigt (from highest part of neurocranium) from a lateral view in pixels</t>
  </si>
  <si>
    <t>Photo used for measurements</t>
  </si>
  <si>
    <t>Aspect ratop (MaxHeight.px/SL.px)</t>
  </si>
  <si>
    <t>Used to define Body.Shape; =IFS(AND(O2&gt;=0.925*N2, Q2&lt;5),"tadpole",Q2&gt;=8.5,"eel-like", AND(Q2&gt;=6.5,Q2&lt;8.5), "elongate",OR(AND(Q2&lt;5.5, O2&lt;0.85*N2), Q2&lt;4),"fusiform",AND(Q2&gt;=4,Q2&lt;6.5),"long")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</si>
</sst>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Arial"/>
    </font>
    <font>
      <u/>
      <sz val="11"/>
      <color theme="10"/>
      <name val="Arial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i/>
      <sz val="9"/>
      <color rgb="FF252525"/>
      <name val="Arial"/>
      <family val="2"/>
    </font>
    <font>
      <i/>
      <sz val="9"/>
      <color theme="1"/>
      <name val="Arial"/>
      <family val="2"/>
    </font>
    <font>
      <sz val="9"/>
      <color rgb="FF252525"/>
      <name val="Arial"/>
      <family val="2"/>
    </font>
    <font>
      <b/>
      <sz val="11"/>
      <color theme="1"/>
      <name val="Calibri"/>
      <family val="2"/>
      <scheme val="minor"/>
    </font>
    <font>
      <u/>
      <sz val="9"/>
      <color theme="10"/>
      <name val="Arial"/>
      <family val="2"/>
    </font>
    <font>
      <sz val="9"/>
      <color rgb="FF4B5555"/>
      <name val="Arial"/>
      <family val="2"/>
    </font>
    <font>
      <sz val="9"/>
      <color theme="1"/>
      <name val="Calibri"/>
      <family val="2"/>
    </font>
    <font>
      <sz val="9"/>
      <color rgb="FF000000"/>
      <name val="Arial"/>
      <family val="2"/>
    </font>
    <font>
      <sz val="9"/>
      <color rgb="FF1D1C1D"/>
      <name val="Arial"/>
      <family val="2"/>
    </font>
    <font>
      <i/>
      <sz val="9"/>
      <color rgb="FF000000"/>
      <name val="Arial"/>
      <family val="2"/>
    </font>
    <font>
      <sz val="9"/>
      <color rgb="FF000000"/>
      <name val="Times New Roman"/>
      <family val="1"/>
    </font>
    <font>
      <u/>
      <sz val="9"/>
      <color rgb="FF0000FF"/>
      <name val="Arial"/>
      <family val="2"/>
    </font>
    <font>
      <sz val="9"/>
      <color rgb="FF202122"/>
      <name val="Arial"/>
      <family val="2"/>
    </font>
    <font>
      <u/>
      <sz val="9"/>
      <color rgb="FF252525"/>
      <name val="Arial"/>
      <family val="2"/>
    </font>
    <font>
      <u/>
      <sz val="9"/>
      <color rgb="FF1155CC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7" fillId="0" borderId="0" xfId="0" applyFont="1" applyFill="1"/>
    <xf numFmtId="0" fontId="5" fillId="0" borderId="0" xfId="0" applyFont="1" applyFill="1"/>
    <xf numFmtId="0" fontId="9" fillId="0" borderId="2" xfId="0" applyFont="1" applyFill="1" applyBorder="1"/>
    <xf numFmtId="0" fontId="7" fillId="0" borderId="2" xfId="0" applyFont="1" applyFill="1" applyBorder="1"/>
    <xf numFmtId="0" fontId="3" fillId="0" borderId="0" xfId="0" applyFont="1" applyFill="1"/>
    <xf numFmtId="0" fontId="8" fillId="0" borderId="0" xfId="0" applyFont="1" applyFill="1"/>
    <xf numFmtId="0" fontId="5" fillId="0" borderId="2" xfId="0" applyFont="1" applyFill="1" applyBorder="1"/>
    <xf numFmtId="0" fontId="8" fillId="0" borderId="2" xfId="0" applyFont="1" applyFill="1" applyBorder="1"/>
    <xf numFmtId="0" fontId="5" fillId="0" borderId="0" xfId="0" applyFont="1" applyFill="1" applyAlignment="1"/>
    <xf numFmtId="0" fontId="9" fillId="0" borderId="0" xfId="0" applyFont="1" applyFill="1"/>
    <xf numFmtId="0" fontId="5" fillId="0" borderId="3" xfId="0" applyFont="1" applyFill="1" applyBorder="1"/>
    <xf numFmtId="0" fontId="9" fillId="0" borderId="3" xfId="0" applyFont="1" applyFill="1" applyBorder="1"/>
    <xf numFmtId="0" fontId="5" fillId="0" borderId="3" xfId="0" applyFont="1" applyFill="1" applyBorder="1" applyAlignment="1"/>
    <xf numFmtId="0" fontId="6" fillId="0" borderId="3" xfId="0" applyFont="1" applyFill="1" applyBorder="1" applyAlignment="1"/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wrapText="1"/>
    </xf>
    <xf numFmtId="0" fontId="11" fillId="0" borderId="3" xfId="0" applyFont="1" applyFill="1" applyBorder="1"/>
    <xf numFmtId="0" fontId="12" fillId="0" borderId="3" xfId="0" applyFont="1" applyFill="1" applyBorder="1"/>
    <xf numFmtId="0" fontId="11" fillId="0" borderId="3" xfId="1" applyFont="1" applyFill="1" applyBorder="1" applyAlignment="1"/>
    <xf numFmtId="0" fontId="13" fillId="0" borderId="3" xfId="0" applyFont="1" applyFill="1" applyBorder="1"/>
    <xf numFmtId="0" fontId="14" fillId="0" borderId="3" xfId="0" applyFont="1" applyFill="1" applyBorder="1"/>
    <xf numFmtId="0" fontId="15" fillId="0" borderId="3" xfId="0" applyFont="1" applyFill="1" applyBorder="1"/>
    <xf numFmtId="0" fontId="17" fillId="0" borderId="3" xfId="0" applyFont="1" applyFill="1" applyBorder="1"/>
    <xf numFmtId="0" fontId="18" fillId="0" borderId="3" xfId="0" applyFont="1" applyFill="1" applyBorder="1" applyAlignment="1"/>
    <xf numFmtId="0" fontId="9" fillId="0" borderId="3" xfId="0" applyFont="1" applyFill="1" applyBorder="1" applyAlignment="1"/>
    <xf numFmtId="0" fontId="20" fillId="0" borderId="3" xfId="0" applyFont="1" applyFill="1" applyBorder="1" applyAlignment="1"/>
    <xf numFmtId="164" fontId="9" fillId="0" borderId="3" xfId="0" applyNumberFormat="1" applyFont="1" applyFill="1" applyBorder="1"/>
    <xf numFmtId="1" fontId="5" fillId="0" borderId="3" xfId="0" applyNumberFormat="1" applyFont="1" applyFill="1" applyBorder="1"/>
    <xf numFmtId="164" fontId="5" fillId="0" borderId="3" xfId="0" applyNumberFormat="1" applyFont="1" applyFill="1" applyBorder="1"/>
    <xf numFmtId="0" fontId="21" fillId="0" borderId="3" xfId="0" applyFont="1" applyFill="1" applyBorder="1" applyAlignment="1"/>
    <xf numFmtId="3" fontId="9" fillId="0" borderId="3" xfId="0" applyNumberFormat="1" applyFont="1" applyFill="1" applyBorder="1" applyAlignment="1"/>
    <xf numFmtId="0" fontId="14" fillId="2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6" fillId="0" borderId="0" xfId="0" applyFont="1" applyFill="1"/>
    <xf numFmtId="0" fontId="14" fillId="0" borderId="0" xfId="0" applyFont="1" applyFill="1"/>
    <xf numFmtId="0" fontId="17" fillId="0" borderId="0" xfId="0" applyFont="1" applyFill="1"/>
    <xf numFmtId="0" fontId="13" fillId="0" borderId="0" xfId="0" applyFont="1" applyFill="1"/>
    <xf numFmtId="0" fontId="23" fillId="2" borderId="3" xfId="0" applyFont="1" applyFill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22" fillId="2" borderId="3" xfId="0" applyFont="1" applyFill="1" applyBorder="1" applyAlignment="1">
      <alignment wrapText="1"/>
    </xf>
    <xf numFmtId="0" fontId="22" fillId="2" borderId="3" xfId="0" applyFont="1" applyFill="1" applyBorder="1" applyAlignment="1">
      <alignment vertical="center" wrapText="1"/>
    </xf>
    <xf numFmtId="0" fontId="23" fillId="2" borderId="3" xfId="0" applyFont="1" applyFill="1" applyBorder="1" applyAlignment="1">
      <alignment vertical="center" wrapText="1"/>
    </xf>
    <xf numFmtId="0" fontId="22" fillId="0" borderId="3" xfId="0" applyFont="1" applyBorder="1" applyAlignment="1">
      <alignment wrapText="1"/>
    </xf>
    <xf numFmtId="0" fontId="22" fillId="4" borderId="3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vertical="center" wrapText="1"/>
    </xf>
    <xf numFmtId="0" fontId="22" fillId="4" borderId="3" xfId="0" applyFont="1" applyFill="1" applyBorder="1" applyAlignment="1">
      <alignment wrapText="1"/>
    </xf>
    <xf numFmtId="0" fontId="23" fillId="4" borderId="3" xfId="0" applyFont="1" applyFill="1" applyBorder="1" applyAlignment="1">
      <alignment horizontal="left" vertical="center" wrapText="1"/>
    </xf>
    <xf numFmtId="0" fontId="22" fillId="4" borderId="3" xfId="0" applyFont="1" applyFill="1" applyBorder="1" applyAlignment="1">
      <alignment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vertical="center" wrapText="1"/>
    </xf>
    <xf numFmtId="0" fontId="22" fillId="5" borderId="3" xfId="0" applyFont="1" applyFill="1" applyBorder="1" applyAlignment="1">
      <alignment vertical="center" wrapText="1"/>
    </xf>
    <xf numFmtId="0" fontId="22" fillId="5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de/photos/PicturesSummary.php?ID=26515&amp;what=species" TargetMode="External"/><Relationship Id="rId21" Type="http://schemas.openxmlformats.org/officeDocument/2006/relationships/hyperlink" Target="https://eol.org/media/7739523" TargetMode="External"/><Relationship Id="rId42" Type="http://schemas.openxmlformats.org/officeDocument/2006/relationships/hyperlink" Target="http://mediaphoto.mnhn.fr/media/1469697441091SeMsQhupTlj51r2A" TargetMode="External"/><Relationship Id="rId63" Type="http://schemas.openxmlformats.org/officeDocument/2006/relationships/hyperlink" Target="https://www.fishbase.se/photos/PicturesSummary.php?StartRow=0&amp;ID=9707&amp;what=species&amp;TotRec=2" TargetMode="External"/><Relationship Id="rId84" Type="http://schemas.openxmlformats.org/officeDocument/2006/relationships/hyperlink" Target="https://www.fishbase.se/photos/PicturesSummary.php?StartRow=0&amp;ID=49755&amp;what=species&amp;TotRec=2" TargetMode="External"/><Relationship Id="rId138" Type="http://schemas.openxmlformats.org/officeDocument/2006/relationships/hyperlink" Target="https://eol.org/media/6670157" TargetMode="External"/><Relationship Id="rId159" Type="http://schemas.openxmlformats.org/officeDocument/2006/relationships/hyperlink" Target="https://www.gbif.org/occurrence/gallery?taxon_key=5204081" TargetMode="External"/><Relationship Id="rId170" Type="http://schemas.openxmlformats.org/officeDocument/2006/relationships/hyperlink" Target="https://doi.org/10.1139/z78-101" TargetMode="External"/><Relationship Id="rId107" Type="http://schemas.openxmlformats.org/officeDocument/2006/relationships/hyperlink" Target="https://www.fishbase.de/photos/PicturesSummary.php?ID=25083&amp;what=species" TargetMode="External"/><Relationship Id="rId11" Type="http://schemas.openxmlformats.org/officeDocument/2006/relationships/hyperlink" Target="https://www.inaturalist.org/observations/49113153" TargetMode="External"/><Relationship Id="rId32" Type="http://schemas.openxmlformats.org/officeDocument/2006/relationships/hyperlink" Target="https://www.gbif.org/occurrence/473010528" TargetMode="External"/><Relationship Id="rId53" Type="http://schemas.openxmlformats.org/officeDocument/2006/relationships/hyperlink" Target="https://biogeodb.stri.si.edu/caribbean/en/pages/random/2200" TargetMode="External"/><Relationship Id="rId74" Type="http://schemas.openxmlformats.org/officeDocument/2006/relationships/hyperlink" Target="https://www.itrainsfishes.net/content/rivulus_holmiae_001.php" TargetMode="External"/><Relationship Id="rId128" Type="http://schemas.openxmlformats.org/officeDocument/2006/relationships/hyperlink" Target="https://api.gbif.org/v1/image/unsafe/https%3A%2F%2Finaturalist-open-data.s3.amazonaws.com%2Fphotos%2F132747499%2Foriginal.jpg%3F1622417598" TargetMode="External"/><Relationship Id="rId149" Type="http://schemas.openxmlformats.org/officeDocument/2006/relationships/hyperlink" Target="https://www.gbif.org/occurrence/gallery?taxon_key=2342176" TargetMode="External"/><Relationship Id="rId5" Type="http://schemas.openxmlformats.org/officeDocument/2006/relationships/hyperlink" Target="https://www.fishbase.de/photos/ThumbnailsSummary.php?ID=5143" TargetMode="External"/><Relationship Id="rId95" Type="http://schemas.openxmlformats.org/officeDocument/2006/relationships/hyperlink" Target="https://www.researchgate.net/publication/33053112_Evolution_and_comparative_haemoglobin_oxygen_binding_in_new_zealand_mudfishes/figures?lo=1" TargetMode="External"/><Relationship Id="rId160" Type="http://schemas.openxmlformats.org/officeDocument/2006/relationships/hyperlink" Target="https://doi.org/10.1111/jzo.12794" TargetMode="External"/><Relationship Id="rId181" Type="http://schemas.openxmlformats.org/officeDocument/2006/relationships/hyperlink" Target="https://twitter.com/floridamuseum/status/976455558357245952" TargetMode="External"/><Relationship Id="rId22" Type="http://schemas.openxmlformats.org/officeDocument/2006/relationships/hyperlink" Target="https://www.inaturalist.org/observations/29512603" TargetMode="External"/><Relationship Id="rId43" Type="http://schemas.openxmlformats.org/officeDocument/2006/relationships/hyperlink" Target="https://www.fishbase.se/photos/PicturesSummary.php?ID=53006&amp;what=species" TargetMode="External"/><Relationship Id="rId64" Type="http://schemas.openxmlformats.org/officeDocument/2006/relationships/hyperlink" Target="https://www.fishbase.se/photos/PicturesSummary.php?ID=9815&amp;what=species" TargetMode="External"/><Relationship Id="rId118" Type="http://schemas.openxmlformats.org/officeDocument/2006/relationships/hyperlink" Target="https://www.fishbase.de/photos/PicturesSummary.php?StartRow=0&amp;ID=7486&amp;what=species&amp;TotRec=3" TargetMode="External"/><Relationship Id="rId139" Type="http://schemas.openxmlformats.org/officeDocument/2006/relationships/hyperlink" Target="https://www.fishbase.se/photos/PicturesSummary.php?ID=3809&amp;what=species" TargetMode="External"/><Relationship Id="rId85" Type="http://schemas.openxmlformats.org/officeDocument/2006/relationships/hyperlink" Target="https://www.researchgate.net/publication/237316939_Rivulus_kirovskyi_a_new_killifish_from_the_central_Amazon_Brazil_Cyprinodontiformes_Rivulidae" TargetMode="External"/><Relationship Id="rId150" Type="http://schemas.openxmlformats.org/officeDocument/2006/relationships/hyperlink" Target="https://doi.org/10.1093/icb/ict036" TargetMode="External"/><Relationship Id="rId171" Type="http://schemas.openxmlformats.org/officeDocument/2006/relationships/hyperlink" Target="https://www.fishbase.se/images/species/Praet_u1.jpg" TargetMode="External"/><Relationship Id="rId12" Type="http://schemas.openxmlformats.org/officeDocument/2006/relationships/hyperlink" Target="http://fishbase.de/photos/PicturesSummary.php?ID=56805&amp;what=species" TargetMode="External"/><Relationship Id="rId33" Type="http://schemas.openxmlformats.org/officeDocument/2006/relationships/hyperlink" Target="https://carlosestape.photoshelter.com/image/I0000h1ttMLNJ2Ug" TargetMode="External"/><Relationship Id="rId108" Type="http://schemas.openxmlformats.org/officeDocument/2006/relationships/hyperlink" Target="https://www.fishbase.de/photos/PicturesSummary.php?ID=7480&amp;what=species" TargetMode="External"/><Relationship Id="rId129" Type="http://schemas.openxmlformats.org/officeDocument/2006/relationships/hyperlink" Target="https://api.gbif.org/v1/image/unsafe/https%3A%2F%2Finaturalist-open-data.s3.amazonaws.com%2Fphotos%2F128240277%2Foriginal.jpg%3F1620753463" TargetMode="External"/><Relationship Id="rId54" Type="http://schemas.openxmlformats.org/officeDocument/2006/relationships/hyperlink" Target="https://www.fishbase.se/photos/PicturesSummary.php?StartRow=4&amp;ID=3209&amp;what=species&amp;TotRec=6" TargetMode="External"/><Relationship Id="rId75" Type="http://schemas.openxmlformats.org/officeDocument/2006/relationships/hyperlink" Target="https://www.gbif.org/occurrence/666596426" TargetMode="External"/><Relationship Id="rId96" Type="http://schemas.openxmlformats.org/officeDocument/2006/relationships/hyperlink" Target="https://www.fishbase.se/photos/PicturesSummary.php?ID=3854&amp;what=species" TargetMode="External"/><Relationship Id="rId140" Type="http://schemas.openxmlformats.org/officeDocument/2006/relationships/hyperlink" Target="https://www.fishbase.se/photos/PicturesSummary.php?StartRow=4&amp;ID=479&amp;what=species&amp;TotRec=6" TargetMode="External"/><Relationship Id="rId161" Type="http://schemas.openxmlformats.org/officeDocument/2006/relationships/hyperlink" Target="https://www.gbif.org/occurrence/gallery?taxon_key=5204099" TargetMode="External"/><Relationship Id="rId182" Type="http://schemas.openxmlformats.org/officeDocument/2006/relationships/hyperlink" Target="https://www.gbif.org/occurrence/1055864175" TargetMode="External"/><Relationship Id="rId6" Type="http://schemas.openxmlformats.org/officeDocument/2006/relationships/hyperlink" Target="https://www.fishbase.se/photos/ThumbnailsSummary.php?ID=5147" TargetMode="External"/><Relationship Id="rId23" Type="http://schemas.openxmlformats.org/officeDocument/2006/relationships/hyperlink" Target="https://www.inaturalist.org/observations/57071420" TargetMode="External"/><Relationship Id="rId119" Type="http://schemas.openxmlformats.org/officeDocument/2006/relationships/hyperlink" Target="https://www.fishbase.se/photos/PicturesSummary.php?StartRow=0&amp;ID=57510&amp;what=species&amp;TotRec=3" TargetMode="External"/><Relationship Id="rId44" Type="http://schemas.openxmlformats.org/officeDocument/2006/relationships/hyperlink" Target="https://www.fishbase.se/photos/PicturesSummary.php?StartRow=0&amp;ID=23282&amp;what=species&amp;TotRec=3" TargetMode="External"/><Relationship Id="rId60" Type="http://schemas.openxmlformats.org/officeDocument/2006/relationships/hyperlink" Target="https://www.fishbase.se/photos/PicturesSummary.php?ID=3198&amp;what=species" TargetMode="External"/><Relationship Id="rId65" Type="http://schemas.openxmlformats.org/officeDocument/2006/relationships/hyperlink" Target="https://www.fishbase.se/photos/PicturesSummary.php?StartRow=0&amp;ID=9737&amp;what=species&amp;TotRec=2" TargetMode="External"/><Relationship Id="rId81" Type="http://schemas.openxmlformats.org/officeDocument/2006/relationships/hyperlink" Target="https://www.fishbase.de/photos/ThumbnailsSummary.php?ID=3213" TargetMode="External"/><Relationship Id="rId86" Type="http://schemas.openxmlformats.org/officeDocument/2006/relationships/hyperlink" Target="https://www.fishbase.se/photos/PicturesSummary.php?StartRow=0&amp;ID=7544&amp;what=species&amp;TotRec=5" TargetMode="External"/><Relationship Id="rId130" Type="http://schemas.openxmlformats.org/officeDocument/2006/relationships/hyperlink" Target="https://api.gbif.org/v1/image/unsafe/https%3A%2F%2Finaturalist-open-data.s3.amazonaws.com%2Fphotos%2F133937972%2Foriginal.jpg%3F1622859648" TargetMode="External"/><Relationship Id="rId135" Type="http://schemas.openxmlformats.org/officeDocument/2006/relationships/hyperlink" Target="http://www.boldsystems.org/index.php/Taxbrowser_Taxonpage?taxid=125580" TargetMode="External"/><Relationship Id="rId151" Type="http://schemas.openxmlformats.org/officeDocument/2006/relationships/hyperlink" Target="https://www.gbif.org/occurrence/1057125304" TargetMode="External"/><Relationship Id="rId156" Type="http://schemas.openxmlformats.org/officeDocument/2006/relationships/hyperlink" Target="https://www.gbif.org/occurrence/gallery?taxon_key=2351784" TargetMode="External"/><Relationship Id="rId177" Type="http://schemas.openxmlformats.org/officeDocument/2006/relationships/hyperlink" Target="https://www.fishbase.se/tools/UploadPhoto/uploads/961014Fish_052.jpg" TargetMode="External"/><Relationship Id="rId172" Type="http://schemas.openxmlformats.org/officeDocument/2006/relationships/hyperlink" Target="https://www.gbif.org/occurrence/1819198690" TargetMode="External"/><Relationship Id="rId13" Type="http://schemas.openxmlformats.org/officeDocument/2006/relationships/hyperlink" Target="https://www.fishbase.de/photos/PicturesSummary.php?StartRow=0&amp;ID=46411&amp;what=species&amp;TotRec=4" TargetMode="External"/><Relationship Id="rId18" Type="http://schemas.openxmlformats.org/officeDocument/2006/relationships/hyperlink" Target="https://eol.org/media/13356453" TargetMode="External"/><Relationship Id="rId39" Type="http://schemas.openxmlformats.org/officeDocument/2006/relationships/hyperlink" Target="https://www.gbif.org/occurrence/863126264" TargetMode="External"/><Relationship Id="rId109" Type="http://schemas.openxmlformats.org/officeDocument/2006/relationships/hyperlink" Target="https://jeb.biologists.org/content/jexbio/212/14/2279.full.pdf" TargetMode="External"/><Relationship Id="rId34" Type="http://schemas.openxmlformats.org/officeDocument/2006/relationships/hyperlink" Target="https://www.inaturalist.org/observations/70974764" TargetMode="External"/><Relationship Id="rId50" Type="http://schemas.openxmlformats.org/officeDocument/2006/relationships/hyperlink" Target="https://www.inaturalist.org/photos/19105649" TargetMode="External"/><Relationship Id="rId55" Type="http://schemas.openxmlformats.org/officeDocument/2006/relationships/hyperlink" Target="https://www.fishbase.se/photos/PicturesSummary.php?ID=3189&amp;what=species" TargetMode="External"/><Relationship Id="rId76" Type="http://schemas.openxmlformats.org/officeDocument/2006/relationships/hyperlink" Target="https://www.fishbase.de/photos/ThumbnailsSummary.php?ID=49770" TargetMode="External"/><Relationship Id="rId97" Type="http://schemas.openxmlformats.org/officeDocument/2006/relationships/hyperlink" Target="https://doi.org/10.2307/1441579" TargetMode="External"/><Relationship Id="rId104" Type="http://schemas.openxmlformats.org/officeDocument/2006/relationships/hyperlink" Target="https://www.fishbase.se/photos/PicturesSummary.php?StartRow=1&amp;ID=15864&amp;what=species&amp;TotRec=6" TargetMode="External"/><Relationship Id="rId120" Type="http://schemas.openxmlformats.org/officeDocument/2006/relationships/hyperlink" Target="https://www.fishbase.se/photos/PicturesSummary.php?ID=65362&amp;what=species" TargetMode="External"/><Relationship Id="rId125" Type="http://schemas.openxmlformats.org/officeDocument/2006/relationships/hyperlink" Target="https://www.gbif.org/occurrence/3333131195" TargetMode="External"/><Relationship Id="rId141" Type="http://schemas.openxmlformats.org/officeDocument/2006/relationships/hyperlink" Target="https://www.fishbase.se/photos/PicturesSummary.php?ID=3776&amp;what=species" TargetMode="External"/><Relationship Id="rId146" Type="http://schemas.openxmlformats.org/officeDocument/2006/relationships/hyperlink" Target="https://www.fishbase.se/tools/UploadPhoto/uploads/Polypterussenegalussenegalus.JPG" TargetMode="External"/><Relationship Id="rId167" Type="http://schemas.openxmlformats.org/officeDocument/2006/relationships/hyperlink" Target="https://api.gbif.org/v1/image/unsafe/https%3A%2F%2Finaturalist-open-data.s3.amazonaws.com%2Fphotos%2F33256805%2Foriginal.jpg%3F1553285239" TargetMode="External"/><Relationship Id="rId7" Type="http://schemas.openxmlformats.org/officeDocument/2006/relationships/hyperlink" Target="https://www.fishbase.se/photos/ThumbnailsSummary.php?ID=343" TargetMode="External"/><Relationship Id="rId71" Type="http://schemas.openxmlformats.org/officeDocument/2006/relationships/hyperlink" Target="https://www.fishbase.de/photos/PicturesSummary.php?StartRow=0&amp;ID=49728&amp;what=species&amp;TotRec=2" TargetMode="External"/><Relationship Id="rId92" Type="http://schemas.openxmlformats.org/officeDocument/2006/relationships/hyperlink" Target="https://www.fishbase.se/photos/PicturesSummary.php?ID=7576&amp;what=species" TargetMode="External"/><Relationship Id="rId162" Type="http://schemas.openxmlformats.org/officeDocument/2006/relationships/hyperlink" Target="https://www.gbif.org/occurrence/583631086" TargetMode="External"/><Relationship Id="rId183" Type="http://schemas.openxmlformats.org/officeDocument/2006/relationships/hyperlink" Target="https://www.fishbase.de/photos/ThumbnailsSummary.php?ID=6343" TargetMode="External"/><Relationship Id="rId2" Type="http://schemas.openxmlformats.org/officeDocument/2006/relationships/hyperlink" Target="https://doi.org/10.1111/j.1095-8649.1990.tb05938.x" TargetMode="External"/><Relationship Id="rId29" Type="http://schemas.openxmlformats.org/officeDocument/2006/relationships/hyperlink" Target="https://www.fishbase.se/photos/PicturesSummary.php?ID=25694&amp;what=species" TargetMode="External"/><Relationship Id="rId24" Type="http://schemas.openxmlformats.org/officeDocument/2006/relationships/hyperlink" Target="https://www.inaturalist.org/observations/30066514" TargetMode="External"/><Relationship Id="rId40" Type="http://schemas.openxmlformats.org/officeDocument/2006/relationships/hyperlink" Target="https://www.fishbase.se/photos/ThumbnailsSummary.php?ID=46683" TargetMode="External"/><Relationship Id="rId45" Type="http://schemas.openxmlformats.org/officeDocument/2006/relationships/hyperlink" Target="https://www.fishbase.se/photos/PicturesSummary.php?StartRow=3&amp;ID=5305&amp;what=species&amp;TotRec=7" TargetMode="External"/><Relationship Id="rId66" Type="http://schemas.openxmlformats.org/officeDocument/2006/relationships/hyperlink" Target="https://www.fishbase.se/photos/PicturesSummary.php?StartRow=0&amp;ID=9818&amp;what=species&amp;TotRec=3" TargetMode="External"/><Relationship Id="rId87" Type="http://schemas.openxmlformats.org/officeDocument/2006/relationships/hyperlink" Target="https://www.fishbase.se/photos/PicturesSummary.php?ID=12247&amp;what=species" TargetMode="External"/><Relationship Id="rId110" Type="http://schemas.openxmlformats.org/officeDocument/2006/relationships/hyperlink" Target="https://www.fishbase.de/photos/PicturesSummary.php?StartRow=3&amp;ID=12803&amp;what=species&amp;TotRec=6" TargetMode="External"/><Relationship Id="rId115" Type="http://schemas.openxmlformats.org/officeDocument/2006/relationships/hyperlink" Target="https://www.fishbase.de/photos/PicturesSummary.php?StartRow=0&amp;ID=7485&amp;what=species&amp;TotRec=3" TargetMode="External"/><Relationship Id="rId131" Type="http://schemas.openxmlformats.org/officeDocument/2006/relationships/hyperlink" Target="https://eol.org/media/12952193" TargetMode="External"/><Relationship Id="rId136" Type="http://schemas.openxmlformats.org/officeDocument/2006/relationships/hyperlink" Target="https://www.fishbase.se/photos/UploadedBy.php?autoctr=38720&amp;win=uploaded" TargetMode="External"/><Relationship Id="rId157" Type="http://schemas.openxmlformats.org/officeDocument/2006/relationships/hyperlink" Target="https://www.fishbase.se/photos/PicturesSummary.php?StartRow=2&amp;ID=12026&amp;what=species&amp;TotRec=5" TargetMode="External"/><Relationship Id="rId178" Type="http://schemas.openxmlformats.org/officeDocument/2006/relationships/hyperlink" Target="https://mediaphoto.mnhn.fr/media/1468335704740ZQG7G4irMgNw0Uo1" TargetMode="External"/><Relationship Id="rId61" Type="http://schemas.openxmlformats.org/officeDocument/2006/relationships/hyperlink" Target="https://eol.org/pages/46566776/media?page=2" TargetMode="External"/><Relationship Id="rId82" Type="http://schemas.openxmlformats.org/officeDocument/2006/relationships/hyperlink" Target="https://www.fishbase.se/photos/ThumbnailsSummary.php?ID=62097" TargetMode="External"/><Relationship Id="rId152" Type="http://schemas.openxmlformats.org/officeDocument/2006/relationships/hyperlink" Target="https://www.gbif.org/occurrence/gallery?taxon_key=5202793" TargetMode="External"/><Relationship Id="rId173" Type="http://schemas.openxmlformats.org/officeDocument/2006/relationships/hyperlink" Target="https://www.fishbase.se/photos/workimagethumb.php?s=http://www.fishbase.se/tools/UploadPhoto/uploads/1610346060_108.162.215.88.jpg&amp;w=600" TargetMode="External"/><Relationship Id="rId19" Type="http://schemas.openxmlformats.org/officeDocument/2006/relationships/hyperlink" Target="https://www.fishbase.se/photos/PicturesSummary.php?StartRow=0&amp;ID=23771&amp;what=species&amp;TotRec=2" TargetMode="External"/><Relationship Id="rId14" Type="http://schemas.openxmlformats.org/officeDocument/2006/relationships/hyperlink" Target="https://www.tandfonline.com/doi/pdf/10.1080/15627020.2002.11657177" TargetMode="External"/><Relationship Id="rId30" Type="http://schemas.openxmlformats.org/officeDocument/2006/relationships/hyperlink" Target="https://www.inaturalist.org/observations/81896958" TargetMode="External"/><Relationship Id="rId35" Type="http://schemas.openxmlformats.org/officeDocument/2006/relationships/hyperlink" Target="https://www.fishbase.in/photos/ThumbnailsSummary.php?ID=64" TargetMode="External"/><Relationship Id="rId56" Type="http://schemas.openxmlformats.org/officeDocument/2006/relationships/hyperlink" Target="https://www.fishbase.se/photos/PicturesSummary.php?StartRow=1&amp;ID=3191&amp;what=species&amp;TotRec=5" TargetMode="External"/><Relationship Id="rId77" Type="http://schemas.openxmlformats.org/officeDocument/2006/relationships/hyperlink" Target="https://www.researchgate.net/publication/288839780_Os_peixes_e_as_pocas_o_uso_de_areas_marginais_alagaveis_por_peixes_de_igarapes_amazonicos" TargetMode="External"/><Relationship Id="rId100" Type="http://schemas.openxmlformats.org/officeDocument/2006/relationships/hyperlink" Target="https://www.fishbase.se/photos/PicturesSummary.php?ID=27578&amp;what=species" TargetMode="External"/><Relationship Id="rId105" Type="http://schemas.openxmlformats.org/officeDocument/2006/relationships/hyperlink" Target="https://www.fishbase.se/photos/PicturesSummary.php?StartRow=1&amp;ID=66793&amp;what=species&amp;TotRec=5" TargetMode="External"/><Relationship Id="rId126" Type="http://schemas.openxmlformats.org/officeDocument/2006/relationships/hyperlink" Target="https://www.fishbase.se/photos/workimagethumb.php?s=http://www.fishbase.se/tools/UploadPhoto/uploads/1616795422_162.158.126.156.jpg&amp;w=600" TargetMode="External"/><Relationship Id="rId147" Type="http://schemas.openxmlformats.org/officeDocument/2006/relationships/hyperlink" Target="https://www.fishbase.se/photos/workimagethumb.php?s=http://www.fishbase.se/tools/UploadPhoto/uploads/1496438160_172.68.27.248.jpg&amp;w=600" TargetMode="External"/><Relationship Id="rId168" Type="http://schemas.openxmlformats.org/officeDocument/2006/relationships/hyperlink" Target="https://doi.org/10.1139/z78-101" TargetMode="External"/><Relationship Id="rId8" Type="http://schemas.openxmlformats.org/officeDocument/2006/relationships/hyperlink" Target="https://eol.org/media/11808955" TargetMode="External"/><Relationship Id="rId51" Type="http://schemas.openxmlformats.org/officeDocument/2006/relationships/hyperlink" Target="https://www.fishbase.se/photos/PicturesSummary.php?StartRow=3&amp;ID=7379&amp;what=species&amp;TotRec=7" TargetMode="External"/><Relationship Id="rId72" Type="http://schemas.openxmlformats.org/officeDocument/2006/relationships/hyperlink" Target="https://www.fishbase.de/photos/PicturesSummary.php?ID=49748&amp;what=species" TargetMode="External"/><Relationship Id="rId93" Type="http://schemas.openxmlformats.org/officeDocument/2006/relationships/hyperlink" Target="https://www.fishbase.se/photos/PicturesSummary.php?ID=6206&amp;what=species" TargetMode="External"/><Relationship Id="rId98" Type="http://schemas.openxmlformats.org/officeDocument/2006/relationships/hyperlink" Target="https://www.gbif.org/occurrence/863112133" TargetMode="External"/><Relationship Id="rId121" Type="http://schemas.openxmlformats.org/officeDocument/2006/relationships/hyperlink" Target="http://www.mudskipper.it/SpeciesPages/wala.html" TargetMode="External"/><Relationship Id="rId142" Type="http://schemas.openxmlformats.org/officeDocument/2006/relationships/hyperlink" Target="https://api.gbif.org/v1/image/unsafe/https%3A%2F%2Finaturalist-open-data.s3.amazonaws.com%2Fphotos%2F129966195%2Foriginal.jpg%3F1621390546" TargetMode="External"/><Relationship Id="rId163" Type="http://schemas.openxmlformats.org/officeDocument/2006/relationships/hyperlink" Target="https://www.fishbase.se/photos/PicturesSummary.php?ID=48835&amp;what=species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fishbase.de/photos/ThumbnailsSummary.php?ID=7756" TargetMode="External"/><Relationship Id="rId25" Type="http://schemas.openxmlformats.org/officeDocument/2006/relationships/hyperlink" Target="https://www.inaturalist.org/observations/31195853" TargetMode="External"/><Relationship Id="rId46" Type="http://schemas.openxmlformats.org/officeDocument/2006/relationships/hyperlink" Target="https://www.fishbase.se/photos/PicturesSummary.php?StartRow=4&amp;ID=10741&amp;what=species&amp;TotRec=6" TargetMode="External"/><Relationship Id="rId67" Type="http://schemas.openxmlformats.org/officeDocument/2006/relationships/hyperlink" Target="https://www.fishbase.se/photos/PicturesSummary.php?ID=9819&amp;what=species" TargetMode="External"/><Relationship Id="rId116" Type="http://schemas.openxmlformats.org/officeDocument/2006/relationships/hyperlink" Target="https://www.fishbase.de/photos/PicturesSummary.php?StartRow=1&amp;ID=54509&amp;what=species&amp;TotRec=5" TargetMode="External"/><Relationship Id="rId137" Type="http://schemas.openxmlformats.org/officeDocument/2006/relationships/hyperlink" Target="https://www.fishbase.se/photos/PicturesSummary.php?StartRow=1&amp;ID=3805&amp;what=species&amp;TotRec=3" TargetMode="External"/><Relationship Id="rId158" Type="http://schemas.openxmlformats.org/officeDocument/2006/relationships/hyperlink" Target="https://www.fishbase.se/photos/ThumbnailsSummary.php?ID=10147" TargetMode="External"/><Relationship Id="rId20" Type="http://schemas.openxmlformats.org/officeDocument/2006/relationships/hyperlink" Target="https://www.fishbase.se/photos/PicturesSummary.php?StartRow=2&amp;ID=48613&amp;what=species&amp;TotRec=4" TargetMode="External"/><Relationship Id="rId41" Type="http://schemas.openxmlformats.org/officeDocument/2006/relationships/hyperlink" Target="https://www.fishbase.se/photos/ThumbnailsSummary.php?ID=13099" TargetMode="External"/><Relationship Id="rId62" Type="http://schemas.openxmlformats.org/officeDocument/2006/relationships/hyperlink" Target="https://www.fishbase.se/photos/PicturesSummary.php?StartRow=3&amp;ID=3212&amp;what=species&amp;TotRec=5" TargetMode="External"/><Relationship Id="rId83" Type="http://schemas.openxmlformats.org/officeDocument/2006/relationships/hyperlink" Target="https://www.fishbase.de/photos/ThumbnailsSummary.php?ID=49723" TargetMode="External"/><Relationship Id="rId88" Type="http://schemas.openxmlformats.org/officeDocument/2006/relationships/hyperlink" Target="https://www.fishbase.se/photos/PicturesSummary.php?StartRow=2&amp;ID=7579&amp;what=species&amp;TotRec=8" TargetMode="External"/><Relationship Id="rId111" Type="http://schemas.openxmlformats.org/officeDocument/2006/relationships/hyperlink" Target="https://www.fishbase.de/photos/PicturesSummary.php?ID=25085&amp;what=species" TargetMode="External"/><Relationship Id="rId132" Type="http://schemas.openxmlformats.org/officeDocument/2006/relationships/hyperlink" Target="https://inaturalist.ca/observations/70122697" TargetMode="External"/><Relationship Id="rId153" Type="http://schemas.openxmlformats.org/officeDocument/2006/relationships/hyperlink" Target="https://www.fishbase.se/photos/ThumbnailsSummary.php?ID=66088" TargetMode="External"/><Relationship Id="rId174" Type="http://schemas.openxmlformats.org/officeDocument/2006/relationships/hyperlink" Target="https://www.fishbase.se/images/species/Poans_u0.jpg" TargetMode="External"/><Relationship Id="rId179" Type="http://schemas.openxmlformats.org/officeDocument/2006/relationships/hyperlink" Target="https://www.gbif.org/occurrence/583649809" TargetMode="External"/><Relationship Id="rId15" Type="http://schemas.openxmlformats.org/officeDocument/2006/relationships/hyperlink" Target="https://www.fishbase.de/photos/ThumbnailsSummary.php?ID=6031" TargetMode="External"/><Relationship Id="rId36" Type="http://schemas.openxmlformats.org/officeDocument/2006/relationships/hyperlink" Target="https://www.jstor.org/stable/1446354" TargetMode="External"/><Relationship Id="rId57" Type="http://schemas.openxmlformats.org/officeDocument/2006/relationships/hyperlink" Target="https://www.fishbase.se/photos/PicturesSummary.php?StartRow=1&amp;ID=3192&amp;what=species&amp;TotRec=3" TargetMode="External"/><Relationship Id="rId106" Type="http://schemas.openxmlformats.org/officeDocument/2006/relationships/hyperlink" Target="https://www.fishbase.de/photos/PicturesSummary.php?StartRow=1&amp;ID=8414&amp;what=species&amp;TotRec=4" TargetMode="External"/><Relationship Id="rId127" Type="http://schemas.openxmlformats.org/officeDocument/2006/relationships/hyperlink" Target="https://www.fishbase.se/images/species/Clana_u0.jpg" TargetMode="External"/><Relationship Id="rId10" Type="http://schemas.openxmlformats.org/officeDocument/2006/relationships/hyperlink" Target="https://mexican-fish.com/gulf-grunion/" TargetMode="External"/><Relationship Id="rId31" Type="http://schemas.openxmlformats.org/officeDocument/2006/relationships/hyperlink" Target="https://www.fishbase.se/photos/PicturesSummary.php?StartRow=0&amp;ID=6049&amp;what=species&amp;TotRec=13" TargetMode="External"/><Relationship Id="rId52" Type="http://schemas.openxmlformats.org/officeDocument/2006/relationships/hyperlink" Target="https://biogeodb.stri.si.edu/caribbean/en/pages/random/809" TargetMode="External"/><Relationship Id="rId73" Type="http://schemas.openxmlformats.org/officeDocument/2006/relationships/hyperlink" Target="https://www.fishbase.de/photos/PicturesSummary.php?ID=4769&amp;what=species" TargetMode="External"/><Relationship Id="rId78" Type="http://schemas.openxmlformats.org/officeDocument/2006/relationships/hyperlink" Target="https://www.fishbase.se/photos/ThumbnailsSummary.php?ID=49794" TargetMode="External"/><Relationship Id="rId94" Type="http://schemas.openxmlformats.org/officeDocument/2006/relationships/hyperlink" Target="https://www.researchgate.net/publication/33053112_Evolution_and_comparative_haemoglobin_oxygen_binding_in_new_zealand_mudfishes/figures?lo=1" TargetMode="External"/><Relationship Id="rId99" Type="http://schemas.openxmlformats.org/officeDocument/2006/relationships/hyperlink" Target="https://doi.org/10.1111/jfb.12318" TargetMode="External"/><Relationship Id="rId101" Type="http://schemas.openxmlformats.org/officeDocument/2006/relationships/hyperlink" Target="https://www.fishbase.se/photos/PicturesSummary.php?StartRow=0&amp;ID=4901&amp;what=species&amp;TotRec=4" TargetMode="External"/><Relationship Id="rId122" Type="http://schemas.openxmlformats.org/officeDocument/2006/relationships/hyperlink" Target="https://www.fishbase.se/photos/PicturesSummary.php?need2save=&amp;tosave=&amp;TRPP=1&amp;id=46408&amp;what=species&amp;personnel=&amp;user_session=&amp;lme=&amp;StartRow=-1&amp;TotRec=4&amp;SortBy=iucn" TargetMode="External"/><Relationship Id="rId143" Type="http://schemas.openxmlformats.org/officeDocument/2006/relationships/hyperlink" Target="https://api.gbif.org/v1/image/unsafe/https%3A%2F%2Finaturalist-open-data.s3.amazonaws.com%2Fphotos%2F115476806%2Foriginal.jpg%3F1615426623" TargetMode="External"/><Relationship Id="rId148" Type="http://schemas.openxmlformats.org/officeDocument/2006/relationships/hyperlink" Target="https://doi.org/10.1139/z80-273" TargetMode="External"/><Relationship Id="rId164" Type="http://schemas.openxmlformats.org/officeDocument/2006/relationships/hyperlink" Target="https://doi.org/10.1139/z78-101" TargetMode="External"/><Relationship Id="rId169" Type="http://schemas.openxmlformats.org/officeDocument/2006/relationships/hyperlink" Target="https://www.researchgate.net/publication/293012294_The_genera_Isorineloricaria_and_Aphanotorulus_Siluriformes_Loricariidae_with_description_of_a_new_species/figures?lo=1" TargetMode="External"/><Relationship Id="rId4" Type="http://schemas.openxmlformats.org/officeDocument/2006/relationships/hyperlink" Target="https://www.fishbase.se/photos/ThumbnailsSummary.php?ID=50504" TargetMode="External"/><Relationship Id="rId9" Type="http://schemas.openxmlformats.org/officeDocument/2006/relationships/hyperlink" Target="https://www.inaturalist.org/observations/84715689" TargetMode="External"/><Relationship Id="rId180" Type="http://schemas.openxmlformats.org/officeDocument/2006/relationships/hyperlink" Target="https://www.fishbase.de/photos/ThumbnailsSummary.php?ID=8116" TargetMode="External"/><Relationship Id="rId26" Type="http://schemas.openxmlformats.org/officeDocument/2006/relationships/hyperlink" Target="https://www.fishbase.se/photos/PicturesSummary.php?ID=46791&amp;what=species" TargetMode="External"/><Relationship Id="rId47" Type="http://schemas.openxmlformats.org/officeDocument/2006/relationships/hyperlink" Target="https://www.fishbase.se/photos/UploadedBy.php?autoctr=29770&amp;win=uploaded" TargetMode="External"/><Relationship Id="rId68" Type="http://schemas.openxmlformats.org/officeDocument/2006/relationships/hyperlink" Target="https://www.fishbase.se/photos/PicturesSummary.php?ID=9739&amp;what=species" TargetMode="External"/><Relationship Id="rId89" Type="http://schemas.openxmlformats.org/officeDocument/2006/relationships/hyperlink" Target="https://www.fishbase.se/photos/PicturesSummary.php?ID=22531&amp;what=species" TargetMode="External"/><Relationship Id="rId112" Type="http://schemas.openxmlformats.org/officeDocument/2006/relationships/hyperlink" Target="https://www.fishbase.de/photos/PicturesSummary.php?StartRow=0&amp;ID=7481&amp;what=species&amp;TotRec=3" TargetMode="External"/><Relationship Id="rId133" Type="http://schemas.openxmlformats.org/officeDocument/2006/relationships/hyperlink" Target="https://inaturalist.ca/observations/69290649" TargetMode="External"/><Relationship Id="rId154" Type="http://schemas.openxmlformats.org/officeDocument/2006/relationships/hyperlink" Target="https://www.gbif.org/occurrence/gallery?taxon_key=5202827" TargetMode="External"/><Relationship Id="rId175" Type="http://schemas.openxmlformats.org/officeDocument/2006/relationships/hyperlink" Target="https://www.fishbase.se/photos/workimagethumb.php?s=http://www.fishbase.se/tools/UploadPhoto/uploads/1558017548_172.69.114.54.jpg&amp;w=600" TargetMode="External"/><Relationship Id="rId16" Type="http://schemas.openxmlformats.org/officeDocument/2006/relationships/hyperlink" Target="https://www.jstor.org/stable/pdf/1446403.pdf" TargetMode="External"/><Relationship Id="rId37" Type="http://schemas.openxmlformats.org/officeDocument/2006/relationships/hyperlink" Target="https://www.gbif.org/occurrence/607767907" TargetMode="External"/><Relationship Id="rId58" Type="http://schemas.openxmlformats.org/officeDocument/2006/relationships/hyperlink" Target="https://www.fishbase.se/photos/PicturesSummary.php?ID=3195&amp;what=species" TargetMode="External"/><Relationship Id="rId79" Type="http://schemas.openxmlformats.org/officeDocument/2006/relationships/hyperlink" Target="https://www.gbif.org/occurrence/666573563" TargetMode="External"/><Relationship Id="rId102" Type="http://schemas.openxmlformats.org/officeDocument/2006/relationships/hyperlink" Target="https://www.fishbase.se/photos/PicturesSummary.php?ID=27580&amp;what=species" TargetMode="External"/><Relationship Id="rId123" Type="http://schemas.openxmlformats.org/officeDocument/2006/relationships/hyperlink" Target="https://www.fishbase.se/photos/PicturesSummary.php?ID=25254&amp;what=species" TargetMode="External"/><Relationship Id="rId144" Type="http://schemas.openxmlformats.org/officeDocument/2006/relationships/hyperlink" Target="https://www.gbif.org/occurrence/2251564884" TargetMode="External"/><Relationship Id="rId90" Type="http://schemas.openxmlformats.org/officeDocument/2006/relationships/hyperlink" Target="https://www.fishbase.se/photos/PicturesSummary.php?ID=12250&amp;what=species" TargetMode="External"/><Relationship Id="rId165" Type="http://schemas.openxmlformats.org/officeDocument/2006/relationships/hyperlink" Target="https://www.fishbase.se/photos/PicturesSummary.php?StartRow=1&amp;ID=25741&amp;what=species&amp;TotRec=3" TargetMode="External"/><Relationship Id="rId27" Type="http://schemas.openxmlformats.org/officeDocument/2006/relationships/hyperlink" Target="https://www.fishbase.se/photos/PicturesSummary.php?ID=7831&amp;what=species" TargetMode="External"/><Relationship Id="rId48" Type="http://schemas.openxmlformats.org/officeDocument/2006/relationships/hyperlink" Target="https://www.fishbase.se/photos/PicturesSummary.php?ID=5336&amp;what=species" TargetMode="External"/><Relationship Id="rId69" Type="http://schemas.openxmlformats.org/officeDocument/2006/relationships/hyperlink" Target="https://www.fishbase.se/photos/PicturesSummary.php?StartRow=0&amp;ID=2473&amp;what=species&amp;TotRec=2" TargetMode="External"/><Relationship Id="rId113" Type="http://schemas.openxmlformats.org/officeDocument/2006/relationships/hyperlink" Target="https://www.fishbase.de/photos/PicturesSummary.php?ID=7482&amp;what=species" TargetMode="External"/><Relationship Id="rId134" Type="http://schemas.openxmlformats.org/officeDocument/2006/relationships/hyperlink" Target="https://www.gbif.org/occurrence/2529379056" TargetMode="External"/><Relationship Id="rId80" Type="http://schemas.openxmlformats.org/officeDocument/2006/relationships/hyperlink" Target="https://www.fishbase.se/photos/ThumbnailsSummary.php?ID=49737" TargetMode="External"/><Relationship Id="rId155" Type="http://schemas.openxmlformats.org/officeDocument/2006/relationships/hyperlink" Target="https://www.gbif.org/occurrence/1056788356" TargetMode="External"/><Relationship Id="rId176" Type="http://schemas.openxmlformats.org/officeDocument/2006/relationships/hyperlink" Target="https://www.fishbase.se/tools/UploadPhoto/uploads/congicus006.jpg" TargetMode="External"/><Relationship Id="rId17" Type="http://schemas.openxmlformats.org/officeDocument/2006/relationships/hyperlink" Target="https://www.fishbase.se/photos/PicturesSummary.php?StartRow=0&amp;ID=53821&amp;what=species&amp;TotRec=2" TargetMode="External"/><Relationship Id="rId38" Type="http://schemas.openxmlformats.org/officeDocument/2006/relationships/hyperlink" Target="https://www.gbif.org/occurrence/607701537" TargetMode="External"/><Relationship Id="rId59" Type="http://schemas.openxmlformats.org/officeDocument/2006/relationships/hyperlink" Target="https://www.fishbase.se/photos/PicturesSummary.php?StartRow=0&amp;ID=3196&amp;what=species&amp;TotRec=3" TargetMode="External"/><Relationship Id="rId103" Type="http://schemas.openxmlformats.org/officeDocument/2006/relationships/hyperlink" Target="https://www.fishbase.se/photos/PicturesSummary.php?StartRow=0&amp;ID=6533&amp;what=species&amp;TotRec=4" TargetMode="External"/><Relationship Id="rId124" Type="http://schemas.openxmlformats.org/officeDocument/2006/relationships/hyperlink" Target="http://www.id.ucsb.edu/lovelab/" TargetMode="External"/><Relationship Id="rId70" Type="http://schemas.openxmlformats.org/officeDocument/2006/relationships/hyperlink" Target="https://www.fishbase.se/photos/PicturesSummary.php?StartRow=1&amp;ID=3215&amp;what=species&amp;TotRec=10" TargetMode="External"/><Relationship Id="rId91" Type="http://schemas.openxmlformats.org/officeDocument/2006/relationships/hyperlink" Target="https://www.fishbase.se/photos/PicturesSummary.php?ID=5378&amp;what=species" TargetMode="External"/><Relationship Id="rId145" Type="http://schemas.openxmlformats.org/officeDocument/2006/relationships/hyperlink" Target="https://mediaphoto.mnhn.fr/media/1468419037927kI3hmaXDq4ImfdoP" TargetMode="External"/><Relationship Id="rId166" Type="http://schemas.openxmlformats.org/officeDocument/2006/relationships/hyperlink" Target="https://doi.org/10.1139/z78-101" TargetMode="External"/><Relationship Id="rId1" Type="http://schemas.openxmlformats.org/officeDocument/2006/relationships/hyperlink" Target="https://www.fishbase.se/photos/ThumbnailsSummary.php?ID=495" TargetMode="External"/><Relationship Id="rId28" Type="http://schemas.openxmlformats.org/officeDocument/2006/relationships/hyperlink" Target="https://eol.org/media/13410788" TargetMode="External"/><Relationship Id="rId49" Type="http://schemas.openxmlformats.org/officeDocument/2006/relationships/hyperlink" Target="https://www.fishbase.se/photos/PicturesSummary.php?StartRow=3&amp;ID=3016&amp;what=species&amp;TotRec=9" TargetMode="External"/><Relationship Id="rId114" Type="http://schemas.openxmlformats.org/officeDocument/2006/relationships/hyperlink" Target="https://www.fishbase.de/photos/ThumbnailsSummary.php?ID=7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B30" sqref="B30"/>
    </sheetView>
  </sheetViews>
  <sheetFormatPr defaultRowHeight="14" x14ac:dyDescent="0.3"/>
  <cols>
    <col min="1" max="1" width="26.08203125" style="61" customWidth="1"/>
    <col min="2" max="2" width="88" style="60" customWidth="1"/>
  </cols>
  <sheetData>
    <row r="1" spans="1:2" x14ac:dyDescent="0.3">
      <c r="A1" s="58" t="s">
        <v>710</v>
      </c>
      <c r="B1" s="59" t="s">
        <v>711</v>
      </c>
    </row>
    <row r="2" spans="1:2" x14ac:dyDescent="0.3">
      <c r="A2" s="62" t="s">
        <v>0</v>
      </c>
      <c r="B2" s="63" t="s">
        <v>712</v>
      </c>
    </row>
    <row r="3" spans="1:2" x14ac:dyDescent="0.3">
      <c r="A3" s="62" t="s">
        <v>1</v>
      </c>
      <c r="B3" s="64" t="s">
        <v>713</v>
      </c>
    </row>
    <row r="4" spans="1:2" x14ac:dyDescent="0.3">
      <c r="A4" s="62" t="s">
        <v>2</v>
      </c>
      <c r="B4" s="64" t="s">
        <v>2</v>
      </c>
    </row>
    <row r="5" spans="1:2" x14ac:dyDescent="0.3">
      <c r="A5" s="62" t="s">
        <v>7</v>
      </c>
      <c r="B5" s="64" t="s">
        <v>714</v>
      </c>
    </row>
    <row r="6" spans="1:2" x14ac:dyDescent="0.3">
      <c r="A6" s="62" t="s">
        <v>8</v>
      </c>
      <c r="B6" s="64" t="s">
        <v>715</v>
      </c>
    </row>
    <row r="7" spans="1:2" x14ac:dyDescent="0.3">
      <c r="A7" s="62" t="s">
        <v>9</v>
      </c>
      <c r="B7" s="64" t="s">
        <v>716</v>
      </c>
    </row>
    <row r="8" spans="1:2" x14ac:dyDescent="0.3">
      <c r="A8" s="62" t="s">
        <v>10</v>
      </c>
      <c r="B8" s="64" t="s">
        <v>717</v>
      </c>
    </row>
    <row r="9" spans="1:2" x14ac:dyDescent="0.3">
      <c r="A9" s="62" t="s">
        <v>11</v>
      </c>
      <c r="B9" s="64" t="s">
        <v>718</v>
      </c>
    </row>
    <row r="10" spans="1:2" x14ac:dyDescent="0.3">
      <c r="A10" s="62" t="s">
        <v>12</v>
      </c>
      <c r="B10" s="64" t="s">
        <v>719</v>
      </c>
    </row>
    <row r="11" spans="1:2" x14ac:dyDescent="0.3">
      <c r="A11" s="62" t="s">
        <v>13</v>
      </c>
      <c r="B11" s="64" t="s">
        <v>720</v>
      </c>
    </row>
    <row r="12" spans="1:2" x14ac:dyDescent="0.3">
      <c r="A12" s="62" t="s">
        <v>14</v>
      </c>
      <c r="B12" s="64" t="s">
        <v>721</v>
      </c>
    </row>
    <row r="13" spans="1:2" x14ac:dyDescent="0.3">
      <c r="A13" s="62" t="s">
        <v>15</v>
      </c>
      <c r="B13" s="64" t="s">
        <v>722</v>
      </c>
    </row>
    <row r="14" spans="1:2" x14ac:dyDescent="0.3">
      <c r="A14" s="66" t="s">
        <v>726</v>
      </c>
      <c r="B14" s="64" t="s">
        <v>728</v>
      </c>
    </row>
    <row r="15" spans="1:2" x14ac:dyDescent="0.3">
      <c r="A15" s="66" t="s">
        <v>3</v>
      </c>
      <c r="B15" s="64" t="s">
        <v>727</v>
      </c>
    </row>
    <row r="16" spans="1:2" x14ac:dyDescent="0.3">
      <c r="A16" s="66" t="s">
        <v>4</v>
      </c>
      <c r="B16" s="64" t="s">
        <v>729</v>
      </c>
    </row>
    <row r="17" spans="1:2" x14ac:dyDescent="0.3">
      <c r="A17" s="66" t="s">
        <v>5</v>
      </c>
      <c r="B17" s="64" t="s">
        <v>730</v>
      </c>
    </row>
    <row r="18" spans="1:2" x14ac:dyDescent="0.3">
      <c r="A18" s="66" t="s">
        <v>684</v>
      </c>
      <c r="B18" s="64" t="s">
        <v>731</v>
      </c>
    </row>
    <row r="19" spans="1:2" x14ac:dyDescent="0.3">
      <c r="A19" s="62" t="s">
        <v>680</v>
      </c>
      <c r="B19" s="64" t="s">
        <v>732</v>
      </c>
    </row>
    <row r="20" spans="1:2" x14ac:dyDescent="0.3">
      <c r="A20" s="62" t="s">
        <v>6</v>
      </c>
      <c r="B20" s="64" t="s">
        <v>733</v>
      </c>
    </row>
    <row r="21" spans="1:2" x14ac:dyDescent="0.3">
      <c r="A21" s="62" t="s">
        <v>681</v>
      </c>
      <c r="B21" s="64" t="s">
        <v>725</v>
      </c>
    </row>
    <row r="22" spans="1:2" ht="28" x14ac:dyDescent="0.3">
      <c r="A22" s="62" t="s">
        <v>682</v>
      </c>
      <c r="B22" s="64" t="s">
        <v>723</v>
      </c>
    </row>
    <row r="23" spans="1:2" ht="28" x14ac:dyDescent="0.3">
      <c r="A23" s="62" t="s">
        <v>683</v>
      </c>
      <c r="B23" s="64" t="s">
        <v>724</v>
      </c>
    </row>
    <row r="24" spans="1:2" x14ac:dyDescent="0.3">
      <c r="A24" s="62"/>
    </row>
    <row r="25" spans="1:2" x14ac:dyDescent="0.3">
      <c r="A25" s="65"/>
      <c r="B25" s="64"/>
    </row>
    <row r="26" spans="1:2" x14ac:dyDescent="0.3">
      <c r="A26" s="65"/>
      <c r="B26" s="64"/>
    </row>
    <row r="27" spans="1:2" x14ac:dyDescent="0.3">
      <c r="A27" s="65"/>
      <c r="B27" s="64"/>
    </row>
    <row r="28" spans="1:2" x14ac:dyDescent="0.3">
      <c r="A28" s="65"/>
      <c r="B28" s="64"/>
    </row>
    <row r="29" spans="1:2" x14ac:dyDescent="0.3">
      <c r="A29" s="65"/>
      <c r="B29" s="64"/>
    </row>
    <row r="30" spans="1:2" x14ac:dyDescent="0.3">
      <c r="A30" s="65"/>
      <c r="B30" s="64"/>
    </row>
    <row r="32" spans="1:2" x14ac:dyDescent="0.3">
      <c r="A32" s="32"/>
    </row>
    <row r="33" spans="1:1" x14ac:dyDescent="0.3">
      <c r="A33" s="32"/>
    </row>
    <row r="34" spans="1:1" x14ac:dyDescent="0.3">
      <c r="A34" s="32"/>
    </row>
    <row r="35" spans="1:1" x14ac:dyDescent="0.3">
      <c r="A35" s="32"/>
    </row>
    <row r="36" spans="1:1" x14ac:dyDescent="0.3">
      <c r="A36" s="32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workbookViewId="0">
      <pane ySplit="1" topLeftCell="A2" activePane="bottomLeft" state="frozen"/>
      <selection pane="bottomLeft" activeCell="R3" sqref="R3"/>
    </sheetView>
  </sheetViews>
  <sheetFormatPr defaultColWidth="12.58203125" defaultRowHeight="15" customHeight="1" x14ac:dyDescent="0.25"/>
  <cols>
    <col min="1" max="1" width="13" style="13" customWidth="1"/>
    <col min="2" max="2" width="12.58203125" style="13" customWidth="1"/>
    <col min="3" max="3" width="21.58203125" style="13" customWidth="1"/>
    <col min="4" max="4" width="11.58203125" style="13" customWidth="1"/>
    <col min="5" max="5" width="13.83203125" style="13" customWidth="1"/>
    <col min="6" max="6" width="10.08203125" style="13" customWidth="1"/>
    <col min="7" max="7" width="8.75" style="13" customWidth="1"/>
    <col min="8" max="8" width="9" style="13" customWidth="1"/>
    <col min="9" max="9" width="10.5" style="13" customWidth="1"/>
    <col min="10" max="10" width="13.58203125" style="13" customWidth="1"/>
    <col min="11" max="11" width="16.58203125" style="13" customWidth="1"/>
    <col min="12" max="12" width="6.33203125" style="13" customWidth="1"/>
    <col min="13" max="13" width="6" style="13" customWidth="1"/>
    <col min="14" max="14" width="8.75" style="13" customWidth="1"/>
    <col min="15" max="15" width="9.33203125" style="13" customWidth="1"/>
    <col min="16" max="16" width="6.08203125" style="13" customWidth="1"/>
    <col min="17" max="17" width="7.83203125" style="13" customWidth="1"/>
    <col min="18" max="18" width="9" style="13" customWidth="1"/>
    <col min="19" max="19" width="9.83203125" style="13" customWidth="1"/>
    <col min="20" max="20" width="16.58203125" style="13" customWidth="1"/>
    <col min="21" max="21" width="20.58203125" style="13" customWidth="1"/>
    <col min="22" max="24" width="9" style="13" customWidth="1"/>
    <col min="25" max="16384" width="12.58203125" style="13"/>
  </cols>
  <sheetData>
    <row r="1" spans="1:24" s="16" customFormat="1" ht="45" customHeight="1" x14ac:dyDescent="0.25">
      <c r="A1" s="15" t="s">
        <v>0</v>
      </c>
      <c r="B1" s="15" t="s">
        <v>1</v>
      </c>
      <c r="C1" s="15" t="s">
        <v>2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  <c r="J1" s="15" t="s">
        <v>13</v>
      </c>
      <c r="K1" s="15" t="s">
        <v>15</v>
      </c>
      <c r="L1" s="32" t="s">
        <v>726</v>
      </c>
      <c r="M1" s="32" t="s">
        <v>3</v>
      </c>
      <c r="N1" s="32" t="s">
        <v>4</v>
      </c>
      <c r="O1" s="32" t="s">
        <v>5</v>
      </c>
      <c r="P1" s="32" t="s">
        <v>684</v>
      </c>
      <c r="Q1" s="15" t="s">
        <v>680</v>
      </c>
      <c r="R1" s="15" t="s">
        <v>6</v>
      </c>
      <c r="S1" s="15" t="s">
        <v>681</v>
      </c>
      <c r="T1" s="15" t="s">
        <v>682</v>
      </c>
      <c r="U1" s="15" t="s">
        <v>683</v>
      </c>
      <c r="V1" s="15"/>
      <c r="W1" s="15"/>
      <c r="X1" s="15"/>
    </row>
    <row r="2" spans="1:24" ht="15.75" customHeight="1" x14ac:dyDescent="0.25">
      <c r="A2" s="11" t="s">
        <v>16</v>
      </c>
      <c r="B2" s="11" t="s">
        <v>17</v>
      </c>
      <c r="C2" s="12" t="s">
        <v>18</v>
      </c>
      <c r="D2" s="12" t="s">
        <v>20</v>
      </c>
      <c r="E2" s="11" t="s">
        <v>21</v>
      </c>
      <c r="F2" s="12" t="s">
        <v>29</v>
      </c>
      <c r="G2" s="12" t="s">
        <v>22</v>
      </c>
      <c r="H2" s="12" t="s">
        <v>23</v>
      </c>
      <c r="I2" s="11" t="s">
        <v>24</v>
      </c>
      <c r="J2" s="11" t="s">
        <v>20</v>
      </c>
      <c r="K2" s="11" t="s">
        <v>25</v>
      </c>
      <c r="L2" s="25">
        <v>603.07600000000002</v>
      </c>
      <c r="M2" s="25">
        <v>490.32299999999998</v>
      </c>
      <c r="N2" s="25">
        <v>156.541</v>
      </c>
      <c r="O2" s="25">
        <v>115.694</v>
      </c>
      <c r="P2" s="26" t="s">
        <v>19</v>
      </c>
      <c r="Q2" s="12">
        <f>M2/N2</f>
        <v>3.1322337279051493</v>
      </c>
      <c r="R2" s="12" t="str" cm="1">
        <f t="array" ref="R2">_xlfn.IFS(AND(O2&gt;=0.925*N2, Q2&lt;5),"tadpole",Q2&gt;=8.5,"eel-like", AND(Q2&gt;=6.5,Q2&lt;8.5), "elongate",OR(AND(Q2&lt;5.5, O2&lt;0.85*N2), Q2&lt;4),"fusiform",AND(Q2&gt;=4,Q2&lt;6.5),"long")</f>
        <v>fusiform</v>
      </c>
      <c r="S2" s="27">
        <v>25</v>
      </c>
      <c r="T2" s="17" t="s">
        <v>26</v>
      </c>
      <c r="U2" s="11" t="s">
        <v>27</v>
      </c>
      <c r="V2" s="11"/>
      <c r="W2" s="11"/>
      <c r="X2" s="11"/>
    </row>
    <row r="3" spans="1:24" ht="15.75" customHeight="1" x14ac:dyDescent="0.25">
      <c r="A3" s="11" t="s">
        <v>16</v>
      </c>
      <c r="B3" s="11" t="s">
        <v>17</v>
      </c>
      <c r="C3" s="12" t="s">
        <v>28</v>
      </c>
      <c r="D3" s="12"/>
      <c r="E3" s="12"/>
      <c r="F3" s="12" t="s">
        <v>29</v>
      </c>
      <c r="G3" s="12"/>
      <c r="H3" s="12"/>
      <c r="I3" s="11" t="s">
        <v>24</v>
      </c>
      <c r="J3" s="11" t="s">
        <v>20</v>
      </c>
      <c r="K3" s="11" t="s">
        <v>30</v>
      </c>
      <c r="L3" s="12"/>
      <c r="M3" s="12"/>
      <c r="N3" s="12"/>
      <c r="O3" s="12"/>
      <c r="P3" s="12"/>
      <c r="Q3" s="12"/>
      <c r="R3" s="12"/>
      <c r="S3" s="12"/>
      <c r="T3" s="11"/>
      <c r="U3" s="11" t="s">
        <v>31</v>
      </c>
      <c r="V3" s="11"/>
      <c r="W3" s="11"/>
      <c r="X3" s="11"/>
    </row>
    <row r="4" spans="1:24" ht="15.75" customHeight="1" x14ac:dyDescent="0.25">
      <c r="A4" s="11" t="s">
        <v>16</v>
      </c>
      <c r="B4" s="11" t="s">
        <v>17</v>
      </c>
      <c r="C4" s="12" t="s">
        <v>32</v>
      </c>
      <c r="D4" s="12"/>
      <c r="E4" s="12"/>
      <c r="F4" s="12" t="s">
        <v>29</v>
      </c>
      <c r="G4" s="12"/>
      <c r="H4" s="12"/>
      <c r="I4" s="11" t="s">
        <v>24</v>
      </c>
      <c r="J4" s="11" t="s">
        <v>20</v>
      </c>
      <c r="K4" s="11" t="s">
        <v>30</v>
      </c>
      <c r="L4" s="12"/>
      <c r="M4" s="12"/>
      <c r="N4" s="12"/>
      <c r="O4" s="12"/>
      <c r="P4" s="12"/>
      <c r="Q4" s="12"/>
      <c r="R4" s="12"/>
      <c r="S4" s="27"/>
      <c r="T4" s="11"/>
      <c r="U4" s="11" t="s">
        <v>31</v>
      </c>
      <c r="V4" s="11"/>
      <c r="W4" s="11"/>
      <c r="X4" s="11"/>
    </row>
    <row r="5" spans="1:24" ht="15.75" customHeight="1" x14ac:dyDescent="0.25">
      <c r="A5" s="11" t="s">
        <v>16</v>
      </c>
      <c r="B5" s="11" t="s">
        <v>34</v>
      </c>
      <c r="C5" s="12" t="s">
        <v>35</v>
      </c>
      <c r="D5" s="12" t="s">
        <v>20</v>
      </c>
      <c r="E5" s="11" t="s">
        <v>21</v>
      </c>
      <c r="F5" s="12" t="s">
        <v>29</v>
      </c>
      <c r="G5" s="12" t="s">
        <v>22</v>
      </c>
      <c r="H5" s="12" t="s">
        <v>33</v>
      </c>
      <c r="I5" s="11" t="s">
        <v>24</v>
      </c>
      <c r="J5" s="11" t="s">
        <v>20</v>
      </c>
      <c r="K5" s="11" t="s">
        <v>37</v>
      </c>
      <c r="L5" s="25">
        <v>560.22900000000004</v>
      </c>
      <c r="M5" s="25">
        <v>478.06700000000001</v>
      </c>
      <c r="N5" s="25">
        <v>75.007000000000005</v>
      </c>
      <c r="O5" s="25">
        <v>67.03</v>
      </c>
      <c r="P5" s="26" t="s">
        <v>36</v>
      </c>
      <c r="Q5" s="12">
        <f>M5/N5</f>
        <v>6.3736317943658589</v>
      </c>
      <c r="R5" s="12" t="str" cm="1">
        <f t="array" ref="R5">_xlfn.IFS(AND(O5&gt;=0.925*N5, Q5&lt;5),"tadpole",Q5&gt;=8.5,"eel-like", AND(Q5&gt;=6.8,Q5&lt;8.5), "elongate",OR(AND(Q5&lt;5.5, O5&lt;0.85*N5), Q5&lt;4),"fusiform",AND(Q5&gt;=4,Q5&lt;6.8),"long")</f>
        <v>long</v>
      </c>
      <c r="S5" s="27">
        <v>20</v>
      </c>
      <c r="T5" s="11"/>
      <c r="U5" s="11" t="s">
        <v>38</v>
      </c>
      <c r="V5" s="11"/>
      <c r="W5" s="11"/>
      <c r="X5" s="11"/>
    </row>
    <row r="6" spans="1:24" ht="15.75" customHeight="1" x14ac:dyDescent="0.25">
      <c r="A6" s="11" t="s">
        <v>16</v>
      </c>
      <c r="B6" s="11" t="s">
        <v>34</v>
      </c>
      <c r="C6" s="12" t="s">
        <v>39</v>
      </c>
      <c r="D6" s="12" t="s">
        <v>20</v>
      </c>
      <c r="E6" s="11" t="s">
        <v>21</v>
      </c>
      <c r="F6" s="12" t="s">
        <v>29</v>
      </c>
      <c r="G6" s="12" t="s">
        <v>22</v>
      </c>
      <c r="H6" s="12" t="s">
        <v>33</v>
      </c>
      <c r="I6" s="11" t="s">
        <v>24</v>
      </c>
      <c r="J6" s="11" t="s">
        <v>20</v>
      </c>
      <c r="K6" s="11" t="s">
        <v>41</v>
      </c>
      <c r="L6" s="25">
        <v>421.83600000000001</v>
      </c>
      <c r="M6" s="25">
        <v>390.48700000000002</v>
      </c>
      <c r="N6" s="25">
        <v>67.209000000000003</v>
      </c>
      <c r="O6" s="25">
        <v>60.465000000000003</v>
      </c>
      <c r="P6" s="26" t="s">
        <v>40</v>
      </c>
      <c r="Q6" s="12">
        <f>M6/N6</f>
        <v>5.8100403219806873</v>
      </c>
      <c r="R6" s="12" t="str" cm="1">
        <f t="array" ref="R6">_xlfn.IFS(AND(O6&gt;=0.925*N6, Q6&lt;5),"tadpole",Q6&gt;=8.5,"eel-like", AND(Q6&gt;=6.8,Q6&lt;8.5), "elongate",OR(AND(Q6&lt;5.5, O6&lt;0.85*N6), Q6&lt;4),"fusiform",AND(Q6&gt;=4,Q6&lt;6.8),"long")</f>
        <v>long</v>
      </c>
      <c r="S6" s="12">
        <v>28.8</v>
      </c>
      <c r="T6" s="18" t="s">
        <v>42</v>
      </c>
      <c r="U6" s="11" t="s">
        <v>43</v>
      </c>
      <c r="V6" s="11"/>
      <c r="W6" s="11"/>
      <c r="X6" s="11"/>
    </row>
    <row r="7" spans="1:24" ht="15.75" customHeight="1" x14ac:dyDescent="0.25">
      <c r="A7" s="11" t="s">
        <v>16</v>
      </c>
      <c r="B7" s="11" t="s">
        <v>34</v>
      </c>
      <c r="C7" s="12" t="s">
        <v>44</v>
      </c>
      <c r="D7" s="12" t="s">
        <v>20</v>
      </c>
      <c r="E7" s="11" t="s">
        <v>21</v>
      </c>
      <c r="F7" s="12" t="s">
        <v>29</v>
      </c>
      <c r="G7" s="12" t="s">
        <v>22</v>
      </c>
      <c r="H7" s="12" t="s">
        <v>33</v>
      </c>
      <c r="I7" s="11" t="s">
        <v>24</v>
      </c>
      <c r="J7" s="11" t="s">
        <v>20</v>
      </c>
      <c r="K7" s="11" t="s">
        <v>46</v>
      </c>
      <c r="L7" s="25">
        <v>514.00400000000002</v>
      </c>
      <c r="M7" s="25">
        <v>434.005</v>
      </c>
      <c r="N7" s="25">
        <v>73.007000000000005</v>
      </c>
      <c r="O7" s="25">
        <v>57</v>
      </c>
      <c r="P7" s="26" t="s">
        <v>45</v>
      </c>
      <c r="Q7" s="12">
        <f>M7/N7</f>
        <v>5.9447039324996229</v>
      </c>
      <c r="R7" s="12" t="str" cm="1">
        <f t="array" ref="R7">_xlfn.IFS(AND(O7&gt;=0.925*N7, Q7&lt;5),"tadpole",Q7&gt;=8.5,"eel-like", AND(Q7&gt;=6.8,Q7&lt;8.5), "elongate",OR(AND(Q7&lt;5.5, O7&lt;0.85*N7), Q7&lt;4),"fusiform",AND(Q7&gt;=4,Q7&lt;6.8),"long")</f>
        <v>long</v>
      </c>
      <c r="S7" s="27">
        <v>33</v>
      </c>
      <c r="T7" s="11"/>
      <c r="U7" s="11" t="s">
        <v>47</v>
      </c>
      <c r="V7" s="11"/>
      <c r="W7" s="11"/>
      <c r="X7" s="11"/>
    </row>
    <row r="8" spans="1:24" ht="15.75" customHeight="1" x14ac:dyDescent="0.25">
      <c r="A8" s="11" t="s">
        <v>16</v>
      </c>
      <c r="B8" s="11" t="s">
        <v>34</v>
      </c>
      <c r="C8" s="12" t="s">
        <v>48</v>
      </c>
      <c r="D8" s="12" t="s">
        <v>20</v>
      </c>
      <c r="E8" s="11" t="s">
        <v>21</v>
      </c>
      <c r="F8" s="12" t="s">
        <v>29</v>
      </c>
      <c r="G8" s="12" t="s">
        <v>22</v>
      </c>
      <c r="H8" s="12" t="s">
        <v>23</v>
      </c>
      <c r="I8" s="11" t="s">
        <v>24</v>
      </c>
      <c r="J8" s="11" t="s">
        <v>50</v>
      </c>
      <c r="K8" s="11" t="s">
        <v>25</v>
      </c>
      <c r="L8" s="25">
        <v>621.02</v>
      </c>
      <c r="M8" s="25">
        <v>517.024</v>
      </c>
      <c r="N8" s="25">
        <v>105.01900000000001</v>
      </c>
      <c r="O8" s="25">
        <v>88.006</v>
      </c>
      <c r="P8" s="26" t="s">
        <v>49</v>
      </c>
      <c r="Q8" s="12">
        <f>M8/N8</f>
        <v>4.9231472400232335</v>
      </c>
      <c r="R8" s="12" t="str" cm="1">
        <f t="array" ref="R8">_xlfn.IFS(AND(O8&gt;=0.925*N8, Q8&lt;5),"tadpole",Q8&gt;=8.5,"eel-like", AND(Q8&gt;=6.8,Q8&lt;8.5), "elongate",OR(AND(Q8&lt;5.5, O8&lt;0.85*N8), Q8&lt;4),"fusiform",AND(Q8&gt;=4,Q8&lt;6.8),"long")</f>
        <v>fusiform</v>
      </c>
      <c r="S8" s="27">
        <v>31</v>
      </c>
      <c r="T8" s="18" t="s">
        <v>42</v>
      </c>
      <c r="U8" s="11" t="s">
        <v>51</v>
      </c>
      <c r="V8" s="11"/>
      <c r="W8" s="11"/>
      <c r="X8" s="11"/>
    </row>
    <row r="9" spans="1:24" ht="15.75" customHeight="1" x14ac:dyDescent="0.25">
      <c r="A9" s="11" t="s">
        <v>16</v>
      </c>
      <c r="B9" s="11" t="s">
        <v>34</v>
      </c>
      <c r="C9" s="12" t="s">
        <v>52</v>
      </c>
      <c r="D9" s="12" t="s">
        <v>20</v>
      </c>
      <c r="E9" s="11" t="s">
        <v>21</v>
      </c>
      <c r="F9" s="12" t="s">
        <v>29</v>
      </c>
      <c r="G9" s="12" t="s">
        <v>22</v>
      </c>
      <c r="H9" s="12" t="s">
        <v>33</v>
      </c>
      <c r="I9" s="11" t="s">
        <v>24</v>
      </c>
      <c r="J9" s="11" t="s">
        <v>20</v>
      </c>
      <c r="K9" s="11" t="s">
        <v>46</v>
      </c>
      <c r="L9" s="25">
        <v>586.96600000000001</v>
      </c>
      <c r="M9" s="25">
        <v>512.54399999999998</v>
      </c>
      <c r="N9" s="25">
        <v>92.135999999999996</v>
      </c>
      <c r="O9" s="25">
        <v>70.028999999999996</v>
      </c>
      <c r="P9" s="26" t="s">
        <v>53</v>
      </c>
      <c r="Q9" s="12">
        <f>M9/N9</f>
        <v>5.5629070070330817</v>
      </c>
      <c r="R9" s="12" t="str" cm="1">
        <f t="array" ref="R9">_xlfn.IFS(AND(O9&gt;=0.925*N9, Q9&lt;5),"tadpole",Q9&gt;=8.5,"eel-like", AND(Q9&gt;=6.8,Q9&lt;8.5), "elongate",OR(AND(Q9&lt;5.5, O9&lt;0.85*N9), Q9&lt;4),"fusiform",AND(Q9&gt;=4,Q9&lt;6.8),"long")</f>
        <v>long</v>
      </c>
      <c r="S9" s="27">
        <v>100</v>
      </c>
      <c r="T9" s="18" t="s">
        <v>42</v>
      </c>
      <c r="U9" s="11" t="s">
        <v>47</v>
      </c>
      <c r="V9" s="11"/>
      <c r="W9" s="11"/>
      <c r="X9" s="11"/>
    </row>
    <row r="10" spans="1:24" ht="15.75" customHeight="1" x14ac:dyDescent="0.25">
      <c r="A10" s="11" t="s">
        <v>16</v>
      </c>
      <c r="B10" s="11" t="s">
        <v>54</v>
      </c>
      <c r="C10" s="12" t="s">
        <v>55</v>
      </c>
      <c r="D10" s="12"/>
      <c r="E10" s="12"/>
      <c r="F10" s="12" t="s">
        <v>29</v>
      </c>
      <c r="G10" s="12"/>
      <c r="H10" s="12"/>
      <c r="I10" s="11" t="s">
        <v>24</v>
      </c>
      <c r="J10" s="11" t="s">
        <v>56</v>
      </c>
      <c r="K10" s="11" t="s">
        <v>57</v>
      </c>
      <c r="L10" s="12"/>
      <c r="M10" s="12"/>
      <c r="N10" s="12"/>
      <c r="O10" s="12"/>
      <c r="P10" s="12"/>
      <c r="Q10" s="12"/>
      <c r="R10" s="12"/>
      <c r="S10" s="12"/>
      <c r="T10" s="11"/>
      <c r="U10" s="11" t="s">
        <v>58</v>
      </c>
      <c r="V10" s="11"/>
      <c r="W10" s="11"/>
      <c r="X10" s="11"/>
    </row>
    <row r="11" spans="1:24" ht="15.75" customHeight="1" x14ac:dyDescent="0.25">
      <c r="A11" s="11" t="s">
        <v>59</v>
      </c>
      <c r="B11" s="11" t="s">
        <v>60</v>
      </c>
      <c r="C11" s="11" t="s">
        <v>61</v>
      </c>
      <c r="D11" s="11" t="s">
        <v>63</v>
      </c>
      <c r="E11" s="11" t="s">
        <v>64</v>
      </c>
      <c r="F11" s="11" t="s">
        <v>65</v>
      </c>
      <c r="G11" s="11" t="s">
        <v>66</v>
      </c>
      <c r="H11" s="12" t="s">
        <v>67</v>
      </c>
      <c r="I11" s="11" t="s">
        <v>68</v>
      </c>
      <c r="J11" s="11" t="s">
        <v>56</v>
      </c>
      <c r="K11" s="11" t="s">
        <v>37</v>
      </c>
      <c r="L11" s="13">
        <v>397.36399999999998</v>
      </c>
      <c r="M11" s="13">
        <v>388.62299999999999</v>
      </c>
      <c r="N11" s="13">
        <v>24</v>
      </c>
      <c r="O11" s="13">
        <v>17</v>
      </c>
      <c r="P11" s="14" t="s">
        <v>62</v>
      </c>
      <c r="Q11" s="12">
        <f>M11/N11</f>
        <v>16.192625</v>
      </c>
      <c r="R11" s="12" t="str" cm="1">
        <f t="array" ref="R11">_xlfn.IFS(AND(O11&gt;=0.925*N11, Q11&lt;5),"tadpole",Q11&gt;=8.5,"eel-like", AND(Q11&gt;=6.5,Q11&lt;8.5), "elongate",OR(AND(Q11&lt;5.5, O11&lt;0.85*N11), Q11&lt;4),"fusiform",AND(Q11&gt;=4,Q11&lt;6.5),"long")</f>
        <v>eel-like</v>
      </c>
      <c r="S11" s="28">
        <v>122</v>
      </c>
      <c r="T11" s="11"/>
      <c r="U11" s="11" t="s">
        <v>69</v>
      </c>
      <c r="V11" s="11"/>
      <c r="W11" s="11"/>
      <c r="X11" s="11"/>
    </row>
    <row r="12" spans="1:24" ht="15.75" customHeight="1" x14ac:dyDescent="0.25">
      <c r="A12" s="11" t="s">
        <v>59</v>
      </c>
      <c r="B12" s="11" t="s">
        <v>60</v>
      </c>
      <c r="C12" s="11" t="s">
        <v>70</v>
      </c>
      <c r="D12" s="11" t="s">
        <v>63</v>
      </c>
      <c r="E12" s="11" t="s">
        <v>64</v>
      </c>
      <c r="F12" s="11" t="s">
        <v>65</v>
      </c>
      <c r="G12" s="11" t="s">
        <v>66</v>
      </c>
      <c r="H12" s="12" t="s">
        <v>67</v>
      </c>
      <c r="I12" s="11" t="s">
        <v>68</v>
      </c>
      <c r="J12" s="11" t="s">
        <v>56</v>
      </c>
      <c r="K12" s="11" t="s">
        <v>72</v>
      </c>
      <c r="L12" s="13">
        <v>928.31</v>
      </c>
      <c r="M12" s="13">
        <v>876.38599999999997</v>
      </c>
      <c r="N12" s="13">
        <v>84.006</v>
      </c>
      <c r="O12" s="13">
        <v>37.832000000000001</v>
      </c>
      <c r="P12" s="14" t="s">
        <v>71</v>
      </c>
      <c r="Q12" s="12">
        <f>M12/N12</f>
        <v>10.432421493702829</v>
      </c>
      <c r="R12" s="12" t="str" cm="1">
        <f t="array" ref="R12">_xlfn.IFS(AND(O12&gt;=0.925*N12, Q12&lt;5),"tadpole",Q12&gt;=8.5,"eel-like", AND(Q12&gt;=6.5,Q12&lt;8.5), "elongate",OR(AND(Q12&lt;5.5, O12&lt;0.85*N12), Q12&lt;4),"fusiform",AND(Q12&gt;=4,Q12&lt;6.5),"long")</f>
        <v>eel-like</v>
      </c>
      <c r="S12" s="11">
        <v>152</v>
      </c>
      <c r="T12" s="11"/>
      <c r="U12" s="11" t="s">
        <v>73</v>
      </c>
      <c r="V12" s="11"/>
      <c r="W12" s="11"/>
      <c r="X12" s="11"/>
    </row>
    <row r="13" spans="1:24" ht="15.75" customHeight="1" x14ac:dyDescent="0.25">
      <c r="A13" s="11" t="s">
        <v>74</v>
      </c>
      <c r="B13" s="11" t="s">
        <v>75</v>
      </c>
      <c r="C13" s="11" t="s">
        <v>76</v>
      </c>
      <c r="D13" s="11" t="s">
        <v>20</v>
      </c>
      <c r="E13" s="11" t="s">
        <v>21</v>
      </c>
      <c r="F13" s="11" t="s">
        <v>29</v>
      </c>
      <c r="G13" s="11" t="s">
        <v>78</v>
      </c>
      <c r="H13" s="12" t="s">
        <v>94</v>
      </c>
      <c r="I13" s="11" t="s">
        <v>79</v>
      </c>
      <c r="J13" s="11" t="s">
        <v>56</v>
      </c>
      <c r="K13" s="11" t="s">
        <v>80</v>
      </c>
      <c r="L13" s="13">
        <v>698.03499999999997</v>
      </c>
      <c r="M13" s="13">
        <v>604.01300000000003</v>
      </c>
      <c r="N13" s="13">
        <v>87.144000000000005</v>
      </c>
      <c r="O13" s="13">
        <v>60</v>
      </c>
      <c r="P13" s="14" t="s">
        <v>77</v>
      </c>
      <c r="Q13" s="12">
        <f>M13/N13</f>
        <v>6.9312058202515372</v>
      </c>
      <c r="R13" s="12" t="str" cm="1">
        <f t="array" ref="R13">_xlfn.IFS(AND(O13&gt;=0.925*N13, Q13&lt;5),"tadpole",Q13&gt;=8.5,"eel-like", AND(Q13&gt;=6.8,Q13&lt;8.5), "elongate",OR(AND(Q13&lt;5.5, O13&lt;0.85*N13), Q13&lt;4),"fusiform",AND(Q13&gt;=4,Q13&lt;6.8),"long")</f>
        <v>elongate</v>
      </c>
      <c r="S13" s="29">
        <v>25</v>
      </c>
      <c r="T13" s="11"/>
      <c r="U13" s="11" t="s">
        <v>81</v>
      </c>
      <c r="V13" s="11"/>
      <c r="W13" s="11"/>
      <c r="X13" s="11"/>
    </row>
    <row r="14" spans="1:24" ht="15.75" customHeight="1" x14ac:dyDescent="0.25">
      <c r="A14" s="11" t="s">
        <v>74</v>
      </c>
      <c r="B14" s="11" t="s">
        <v>75</v>
      </c>
      <c r="C14" s="11" t="s">
        <v>82</v>
      </c>
      <c r="D14" s="11" t="s">
        <v>20</v>
      </c>
      <c r="E14" s="11" t="s">
        <v>21</v>
      </c>
      <c r="F14" s="11" t="s">
        <v>29</v>
      </c>
      <c r="G14" s="11" t="s">
        <v>78</v>
      </c>
      <c r="H14" s="12" t="s">
        <v>33</v>
      </c>
      <c r="I14" s="11" t="s">
        <v>79</v>
      </c>
      <c r="J14" s="11" t="s">
        <v>56</v>
      </c>
      <c r="K14" s="11" t="s">
        <v>80</v>
      </c>
      <c r="L14" s="13">
        <v>815.774</v>
      </c>
      <c r="M14" s="13">
        <v>705.63400000000001</v>
      </c>
      <c r="N14" s="13">
        <v>106.01900000000001</v>
      </c>
      <c r="O14" s="13">
        <v>56.036000000000001</v>
      </c>
      <c r="P14" s="14" t="s">
        <v>83</v>
      </c>
      <c r="Q14" s="12">
        <f>M14/N14</f>
        <v>6.6557315198219182</v>
      </c>
      <c r="R14" s="12" t="str" cm="1">
        <f t="array" ref="R14">_xlfn.IFS(AND(O14&gt;=0.925*N14, Q14&lt;5),"tadpole",Q14&gt;=8.5,"eel-like", AND(Q14&gt;=6.8,Q14&lt;8.5), "elongate",OR(AND(Q14&lt;5.5, O14&lt;0.85*N14), Q14&lt;4),"fusiform",AND(Q14&gt;=4,Q14&lt;6.8),"long")</f>
        <v>long</v>
      </c>
      <c r="S14" s="29">
        <v>19</v>
      </c>
      <c r="T14" s="11"/>
      <c r="U14" s="11" t="s">
        <v>84</v>
      </c>
      <c r="V14" s="11"/>
      <c r="W14" s="11"/>
      <c r="X14" s="11"/>
    </row>
    <row r="15" spans="1:24" ht="15.75" customHeight="1" x14ac:dyDescent="0.25">
      <c r="A15" s="11" t="s">
        <v>85</v>
      </c>
      <c r="B15" s="11" t="s">
        <v>86</v>
      </c>
      <c r="C15" s="12" t="s">
        <v>87</v>
      </c>
      <c r="D15" s="12"/>
      <c r="E15" s="12"/>
      <c r="F15" s="12" t="s">
        <v>65</v>
      </c>
      <c r="G15" s="12"/>
      <c r="H15" s="12"/>
      <c r="I15" s="11" t="s">
        <v>79</v>
      </c>
      <c r="J15" s="11" t="s">
        <v>50</v>
      </c>
      <c r="K15" s="11" t="s">
        <v>41</v>
      </c>
      <c r="L15" s="12"/>
      <c r="M15" s="12"/>
      <c r="N15" s="12"/>
      <c r="O15" s="12"/>
      <c r="P15" s="12"/>
      <c r="Q15" s="12"/>
      <c r="R15" s="12"/>
      <c r="S15" s="12"/>
      <c r="T15" s="11"/>
      <c r="U15" s="11" t="s">
        <v>89</v>
      </c>
      <c r="V15" s="11"/>
      <c r="W15" s="11"/>
      <c r="X15" s="11"/>
    </row>
    <row r="16" spans="1:24" ht="15.75" customHeight="1" x14ac:dyDescent="0.25">
      <c r="A16" s="11" t="s">
        <v>90</v>
      </c>
      <c r="B16" s="11" t="s">
        <v>91</v>
      </c>
      <c r="C16" s="12" t="s">
        <v>129</v>
      </c>
      <c r="D16" s="12" t="s">
        <v>63</v>
      </c>
      <c r="E16" s="12" t="s">
        <v>98</v>
      </c>
      <c r="F16" s="12" t="s">
        <v>65</v>
      </c>
      <c r="G16" s="12" t="s">
        <v>78</v>
      </c>
      <c r="H16" s="12" t="s">
        <v>33</v>
      </c>
      <c r="I16" s="11" t="s">
        <v>79</v>
      </c>
      <c r="J16" s="11" t="s">
        <v>20</v>
      </c>
      <c r="K16" s="11" t="s">
        <v>72</v>
      </c>
      <c r="L16" s="25">
        <v>916.31399999999996</v>
      </c>
      <c r="M16" s="25">
        <v>808</v>
      </c>
      <c r="N16" s="25">
        <v>148.27699999999999</v>
      </c>
      <c r="O16" s="25">
        <v>136.125</v>
      </c>
      <c r="P16" s="26" t="s">
        <v>130</v>
      </c>
      <c r="Q16" s="12">
        <f t="shared" ref="Q16:Q32" si="0">M16/N16</f>
        <v>5.4492605056751895</v>
      </c>
      <c r="R16" s="12" t="str" cm="1">
        <f t="array" ref="R16">_xlfn.IFS(AND(O16&gt;=0.925*N16, Q16&lt;5),"tadpole",Q16&gt;=8.5,"eel-like", AND(Q16&gt;=6.8,Q16&lt;8.5), "elongate",OR(AND(Q16&lt;5.5, O16&lt;0.85*N16), Q16&lt;4),"fusiform",AND(Q16&gt;=4,Q16&lt;6.8),"long")</f>
        <v>long</v>
      </c>
      <c r="S16" s="12"/>
      <c r="T16" s="11"/>
      <c r="U16" s="11" t="s">
        <v>119</v>
      </c>
      <c r="V16" s="11"/>
      <c r="W16" s="11"/>
      <c r="X16" s="11"/>
    </row>
    <row r="17" spans="1:24" ht="15.75" customHeight="1" x14ac:dyDescent="0.25">
      <c r="A17" s="11" t="s">
        <v>90</v>
      </c>
      <c r="B17" s="11" t="s">
        <v>91</v>
      </c>
      <c r="C17" s="12" t="s">
        <v>92</v>
      </c>
      <c r="D17" s="12" t="s">
        <v>20</v>
      </c>
      <c r="E17" s="11" t="s">
        <v>21</v>
      </c>
      <c r="F17" s="12" t="s">
        <v>65</v>
      </c>
      <c r="G17" s="12" t="s">
        <v>78</v>
      </c>
      <c r="H17" s="12" t="s">
        <v>94</v>
      </c>
      <c r="I17" s="11" t="s">
        <v>79</v>
      </c>
      <c r="J17" s="11" t="s">
        <v>56</v>
      </c>
      <c r="K17" s="11" t="s">
        <v>72</v>
      </c>
      <c r="L17" s="25">
        <v>569.73900000000003</v>
      </c>
      <c r="M17" s="25">
        <v>483.16199999999998</v>
      </c>
      <c r="N17" s="25">
        <v>68.763999999999996</v>
      </c>
      <c r="O17" s="25">
        <v>66.129000000000005</v>
      </c>
      <c r="P17" s="26" t="s">
        <v>93</v>
      </c>
      <c r="Q17" s="12">
        <f t="shared" si="0"/>
        <v>7.0263800826013609</v>
      </c>
      <c r="R17" s="12" t="str" cm="1">
        <f t="array" ref="R17">_xlfn.IFS(AND(O17&gt;=0.925*N17, Q17&lt;5),"tadpole",Q17&gt;=8.5,"eel-like", AND(Q17&gt;=6.8,Q17&lt;8.5), "elongate",OR(AND(Q17&lt;5.5, O17&lt;0.85*N17), Q17&lt;4),"fusiform",AND(Q17&gt;=4,Q17&lt;6.8),"long")</f>
        <v>elongate</v>
      </c>
      <c r="S17" s="27">
        <v>8</v>
      </c>
      <c r="T17" s="11"/>
      <c r="U17" s="11" t="s">
        <v>95</v>
      </c>
      <c r="V17" s="11"/>
      <c r="W17" s="11"/>
      <c r="X17" s="11"/>
    </row>
    <row r="18" spans="1:24" ht="15.75" customHeight="1" x14ac:dyDescent="0.25">
      <c r="A18" s="11" t="s">
        <v>90</v>
      </c>
      <c r="B18" s="11" t="s">
        <v>91</v>
      </c>
      <c r="C18" s="12" t="s">
        <v>96</v>
      </c>
      <c r="D18" s="12" t="s">
        <v>63</v>
      </c>
      <c r="E18" s="12" t="s">
        <v>98</v>
      </c>
      <c r="F18" s="12" t="s">
        <v>65</v>
      </c>
      <c r="G18" s="12" t="s">
        <v>78</v>
      </c>
      <c r="H18" s="12" t="s">
        <v>94</v>
      </c>
      <c r="I18" s="11" t="s">
        <v>79</v>
      </c>
      <c r="J18" s="11" t="s">
        <v>20</v>
      </c>
      <c r="K18" s="11" t="s">
        <v>72</v>
      </c>
      <c r="L18" s="25">
        <v>549.73500000000001</v>
      </c>
      <c r="M18" s="25">
        <v>479.79300000000001</v>
      </c>
      <c r="N18" s="25">
        <v>63.667999999999999</v>
      </c>
      <c r="O18" s="25">
        <v>63.088000000000001</v>
      </c>
      <c r="P18" s="26" t="s">
        <v>97</v>
      </c>
      <c r="Q18" s="12">
        <f t="shared" si="0"/>
        <v>7.5358578877929263</v>
      </c>
      <c r="R18" s="12" t="str" cm="1">
        <f t="array" ref="R18">_xlfn.IFS(AND(O18&gt;=0.925*N18, Q18&lt;5),"tadpole",Q18&gt;=8.5,"eel-like", AND(Q18&gt;=6.8,Q18&lt;8.5), "elongate",OR(AND(Q18&lt;5.5, O18&lt;0.85*N18), Q18&lt;4),"fusiform",AND(Q18&gt;=4,Q18&lt;6.8),"long")</f>
        <v>elongate</v>
      </c>
      <c r="S18" s="27">
        <v>11</v>
      </c>
      <c r="T18" s="11"/>
      <c r="U18" s="11" t="s">
        <v>99</v>
      </c>
      <c r="V18" s="11"/>
      <c r="W18" s="11"/>
      <c r="X18" s="11"/>
    </row>
    <row r="19" spans="1:24" ht="15.75" customHeight="1" x14ac:dyDescent="0.25">
      <c r="A19" s="11" t="s">
        <v>90</v>
      </c>
      <c r="B19" s="11" t="s">
        <v>91</v>
      </c>
      <c r="C19" s="12" t="s">
        <v>100</v>
      </c>
      <c r="D19" s="12" t="s">
        <v>20</v>
      </c>
      <c r="E19" s="11" t="s">
        <v>21</v>
      </c>
      <c r="F19" s="12" t="s">
        <v>65</v>
      </c>
      <c r="G19" s="12" t="s">
        <v>78</v>
      </c>
      <c r="H19" s="12" t="s">
        <v>94</v>
      </c>
      <c r="I19" s="11" t="s">
        <v>79</v>
      </c>
      <c r="J19" s="11" t="s">
        <v>20</v>
      </c>
      <c r="K19" s="11" t="s">
        <v>72</v>
      </c>
      <c r="L19" s="25">
        <v>1178.1479999999999</v>
      </c>
      <c r="M19" s="25">
        <v>958.14</v>
      </c>
      <c r="N19" s="25">
        <v>133.09399999999999</v>
      </c>
      <c r="O19" s="25">
        <v>129.71100000000001</v>
      </c>
      <c r="P19" s="26" t="s">
        <v>101</v>
      </c>
      <c r="Q19" s="12">
        <f t="shared" si="0"/>
        <v>7.1989721550182582</v>
      </c>
      <c r="R19" s="12" t="str" cm="1">
        <f t="array" ref="R19">_xlfn.IFS(AND(O19&gt;=0.925*N19, Q19&lt;5),"tadpole",Q19&gt;=8.5,"eel-like", AND(Q19&gt;=6.8,Q19&lt;8.5), "elongate",OR(AND(Q19&lt;5.5, O19&lt;0.85*N19), Q19&lt;4),"fusiform",AND(Q19&gt;=4,Q19&lt;6.8),"long")</f>
        <v>elongate</v>
      </c>
      <c r="S19" s="27">
        <v>10</v>
      </c>
      <c r="T19" s="11"/>
      <c r="U19" s="11" t="s">
        <v>102</v>
      </c>
      <c r="V19" s="11"/>
      <c r="W19" s="11"/>
      <c r="X19" s="11"/>
    </row>
    <row r="20" spans="1:24" ht="15.75" customHeight="1" x14ac:dyDescent="0.25">
      <c r="A20" s="11" t="s">
        <v>90</v>
      </c>
      <c r="B20" s="11" t="s">
        <v>91</v>
      </c>
      <c r="C20" s="12" t="s">
        <v>103</v>
      </c>
      <c r="D20" s="12" t="s">
        <v>63</v>
      </c>
      <c r="E20" s="12" t="s">
        <v>98</v>
      </c>
      <c r="F20" s="12" t="s">
        <v>65</v>
      </c>
      <c r="G20" s="12" t="s">
        <v>78</v>
      </c>
      <c r="H20" s="12" t="s">
        <v>94</v>
      </c>
      <c r="I20" s="11" t="s">
        <v>79</v>
      </c>
      <c r="J20" s="11" t="s">
        <v>20</v>
      </c>
      <c r="K20" s="11" t="s">
        <v>72</v>
      </c>
      <c r="L20" s="25">
        <v>578.50300000000004</v>
      </c>
      <c r="M20" s="25">
        <v>476.05900000000003</v>
      </c>
      <c r="N20" s="25">
        <v>63.502000000000002</v>
      </c>
      <c r="O20" s="25">
        <v>47.670999999999999</v>
      </c>
      <c r="P20" s="26" t="s">
        <v>104</v>
      </c>
      <c r="Q20" s="12">
        <f t="shared" si="0"/>
        <v>7.4967560076847972</v>
      </c>
      <c r="R20" s="12" t="str" cm="1">
        <f t="array" ref="R20">_xlfn.IFS(AND(O20&gt;=0.925*N20, Q20&lt;5),"tadpole",Q20&gt;=8.5,"eel-like", AND(Q20&gt;=6.8,Q20&lt;8.5), "elongate",OR(AND(Q20&lt;5.5, O20&lt;0.85*N20), Q20&lt;4),"fusiform",AND(Q20&gt;=4,Q20&lt;6.8),"long")</f>
        <v>elongate</v>
      </c>
      <c r="S20" s="27">
        <v>10</v>
      </c>
      <c r="T20" s="11"/>
      <c r="U20" s="11" t="s">
        <v>105</v>
      </c>
      <c r="V20" s="11"/>
      <c r="W20" s="11"/>
      <c r="X20" s="11"/>
    </row>
    <row r="21" spans="1:24" ht="15.75" customHeight="1" x14ac:dyDescent="0.25">
      <c r="A21" s="11" t="s">
        <v>90</v>
      </c>
      <c r="B21" s="11" t="s">
        <v>91</v>
      </c>
      <c r="C21" s="12" t="s">
        <v>106</v>
      </c>
      <c r="D21" s="12" t="s">
        <v>63</v>
      </c>
      <c r="E21" s="12" t="s">
        <v>98</v>
      </c>
      <c r="F21" s="12" t="s">
        <v>65</v>
      </c>
      <c r="G21" s="12" t="s">
        <v>78</v>
      </c>
      <c r="H21" s="12" t="s">
        <v>94</v>
      </c>
      <c r="I21" s="11" t="s">
        <v>79</v>
      </c>
      <c r="J21" s="11" t="s">
        <v>20</v>
      </c>
      <c r="K21" s="11" t="s">
        <v>72</v>
      </c>
      <c r="L21" s="25">
        <v>94.251000000000005</v>
      </c>
      <c r="M21" s="25">
        <v>79.006</v>
      </c>
      <c r="N21" s="25">
        <v>10.503</v>
      </c>
      <c r="O21" s="25">
        <v>9.3040000000000003</v>
      </c>
      <c r="P21" s="26" t="s">
        <v>107</v>
      </c>
      <c r="Q21" s="12">
        <f t="shared" si="0"/>
        <v>7.5222317433114352</v>
      </c>
      <c r="R21" s="12" t="str" cm="1">
        <f t="array" ref="R21">_xlfn.IFS(AND(O21&gt;=0.925*N21, Q21&lt;5),"tadpole",Q21&gt;=8.5,"eel-like", AND(Q21&gt;=6.8,Q21&lt;8.5), "elongate",OR(AND(Q21&lt;5.5, O21&lt;0.85*N21), Q21&lt;4),"fusiform",AND(Q21&gt;=4,Q21&lt;6.8),"long")</f>
        <v>elongate</v>
      </c>
      <c r="S21" s="12"/>
      <c r="T21" s="11"/>
      <c r="U21" s="11" t="s">
        <v>108</v>
      </c>
      <c r="V21" s="11"/>
      <c r="W21" s="11"/>
      <c r="X21" s="11"/>
    </row>
    <row r="22" spans="1:24" ht="15.75" customHeight="1" x14ac:dyDescent="0.25">
      <c r="A22" s="11" t="s">
        <v>90</v>
      </c>
      <c r="B22" s="11" t="s">
        <v>91</v>
      </c>
      <c r="C22" s="12" t="s">
        <v>109</v>
      </c>
      <c r="D22" s="12" t="s">
        <v>63</v>
      </c>
      <c r="E22" s="12" t="s">
        <v>98</v>
      </c>
      <c r="F22" s="12" t="s">
        <v>65</v>
      </c>
      <c r="G22" s="12" t="s">
        <v>78</v>
      </c>
      <c r="H22" s="12" t="s">
        <v>33</v>
      </c>
      <c r="I22" s="11" t="s">
        <v>79</v>
      </c>
      <c r="J22" s="11" t="s">
        <v>20</v>
      </c>
      <c r="K22" s="11" t="s">
        <v>72</v>
      </c>
      <c r="L22" s="25">
        <v>547.11099999999999</v>
      </c>
      <c r="M22" s="25">
        <v>460.08800000000002</v>
      </c>
      <c r="N22" s="25">
        <v>78.006</v>
      </c>
      <c r="O22" s="25">
        <v>53</v>
      </c>
      <c r="P22" s="26" t="s">
        <v>110</v>
      </c>
      <c r="Q22" s="12">
        <f t="shared" si="0"/>
        <v>5.8981104017639669</v>
      </c>
      <c r="R22" s="12" t="str" cm="1">
        <f t="array" ref="R22">_xlfn.IFS(AND(O22&gt;=0.925*N22, Q22&lt;5),"tadpole",Q22&gt;=8.5,"eel-like", AND(Q22&gt;=6.8,Q22&lt;8.5), "elongate",OR(AND(Q22&lt;5.5, O22&lt;0.85*N22), Q22&lt;4),"fusiform",AND(Q22&gt;=4,Q22&lt;6.8),"long")</f>
        <v>long</v>
      </c>
      <c r="S22" s="12">
        <v>6.4</v>
      </c>
      <c r="T22" s="11"/>
      <c r="U22" s="11" t="s">
        <v>111</v>
      </c>
      <c r="V22" s="11"/>
      <c r="W22" s="11"/>
      <c r="X22" s="11"/>
    </row>
    <row r="23" spans="1:24" ht="15.75" customHeight="1" x14ac:dyDescent="0.25">
      <c r="A23" s="11" t="s">
        <v>90</v>
      </c>
      <c r="B23" s="11" t="s">
        <v>91</v>
      </c>
      <c r="C23" s="12" t="s">
        <v>112</v>
      </c>
      <c r="D23" s="12" t="s">
        <v>63</v>
      </c>
      <c r="E23" s="12" t="s">
        <v>98</v>
      </c>
      <c r="F23" s="12" t="s">
        <v>65</v>
      </c>
      <c r="G23" s="12" t="s">
        <v>78</v>
      </c>
      <c r="H23" s="12" t="s">
        <v>94</v>
      </c>
      <c r="I23" s="11" t="s">
        <v>79</v>
      </c>
      <c r="J23" s="11" t="s">
        <v>20</v>
      </c>
      <c r="K23" s="11" t="s">
        <v>72</v>
      </c>
      <c r="L23" s="25">
        <v>542.62300000000005</v>
      </c>
      <c r="M23" s="25">
        <v>475.60599999999999</v>
      </c>
      <c r="N23" s="25">
        <v>57.034999999999997</v>
      </c>
      <c r="O23" s="25">
        <v>57.009</v>
      </c>
      <c r="P23" s="26" t="s">
        <v>113</v>
      </c>
      <c r="Q23" s="12">
        <f t="shared" si="0"/>
        <v>8.3388445691242232</v>
      </c>
      <c r="R23" s="12" t="str" cm="1">
        <f t="array" ref="R23">_xlfn.IFS(AND(O23&gt;=0.925*N23, Q23&lt;5),"tadpole",Q23&gt;=8.5,"eel-like", AND(Q23&gt;=6.8,Q23&lt;8.5), "elongate",OR(AND(Q23&lt;5.5, O23&lt;0.85*N23), Q23&lt;4),"fusiform",AND(Q23&gt;=4,Q23&lt;6.8),"long")</f>
        <v>elongate</v>
      </c>
      <c r="S23" s="27">
        <v>10</v>
      </c>
      <c r="T23" s="11"/>
      <c r="U23" s="11" t="s">
        <v>111</v>
      </c>
      <c r="V23" s="11"/>
      <c r="W23" s="11"/>
      <c r="X23" s="11"/>
    </row>
    <row r="24" spans="1:24" ht="15.75" customHeight="1" x14ac:dyDescent="0.25">
      <c r="A24" s="11" t="s">
        <v>90</v>
      </c>
      <c r="B24" s="11" t="s">
        <v>91</v>
      </c>
      <c r="C24" s="12" t="s">
        <v>114</v>
      </c>
      <c r="D24" s="12" t="s">
        <v>63</v>
      </c>
      <c r="E24" s="12" t="s">
        <v>98</v>
      </c>
      <c r="F24" s="12" t="s">
        <v>65</v>
      </c>
      <c r="G24" s="12" t="s">
        <v>78</v>
      </c>
      <c r="H24" s="12" t="s">
        <v>94</v>
      </c>
      <c r="I24" s="11" t="s">
        <v>79</v>
      </c>
      <c r="J24" s="11" t="s">
        <v>20</v>
      </c>
      <c r="K24" s="11" t="s">
        <v>72</v>
      </c>
      <c r="L24" s="25">
        <v>487.923</v>
      </c>
      <c r="M24" s="25">
        <v>403.04500000000002</v>
      </c>
      <c r="N24" s="25">
        <v>50.04</v>
      </c>
      <c r="O24" s="25">
        <v>46</v>
      </c>
      <c r="P24" s="26" t="s">
        <v>115</v>
      </c>
      <c r="Q24" s="12">
        <f t="shared" si="0"/>
        <v>8.0544564348521188</v>
      </c>
      <c r="R24" s="12" t="str" cm="1">
        <f t="array" ref="R24">_xlfn.IFS(AND(O24&gt;=0.925*N24, Q24&lt;5),"tadpole",Q24&gt;=8.5,"eel-like", AND(Q24&gt;=6.8,Q24&lt;8.5), "elongate",OR(AND(Q24&lt;5.5, O24&lt;0.85*N24), Q24&lt;4),"fusiform",AND(Q24&gt;=4,Q24&lt;6.8),"long")</f>
        <v>elongate</v>
      </c>
      <c r="S24" s="12"/>
      <c r="T24" s="11"/>
      <c r="U24" s="11" t="s">
        <v>116</v>
      </c>
      <c r="V24" s="11"/>
      <c r="W24" s="11"/>
      <c r="X24" s="11"/>
    </row>
    <row r="25" spans="1:24" ht="15.75" customHeight="1" x14ac:dyDescent="0.25">
      <c r="A25" s="11" t="s">
        <v>90</v>
      </c>
      <c r="B25" s="11" t="s">
        <v>91</v>
      </c>
      <c r="C25" s="12" t="s">
        <v>124</v>
      </c>
      <c r="D25" s="12" t="s">
        <v>20</v>
      </c>
      <c r="E25" s="12" t="s">
        <v>21</v>
      </c>
      <c r="F25" s="12" t="s">
        <v>65</v>
      </c>
      <c r="G25" s="12" t="s">
        <v>78</v>
      </c>
      <c r="H25" s="12" t="s">
        <v>33</v>
      </c>
      <c r="I25" s="11" t="s">
        <v>79</v>
      </c>
      <c r="J25" s="11" t="s">
        <v>20</v>
      </c>
      <c r="K25" s="11" t="s">
        <v>72</v>
      </c>
      <c r="L25" s="25">
        <v>768.62800000000004</v>
      </c>
      <c r="M25" s="25">
        <v>678.30200000000002</v>
      </c>
      <c r="N25" s="25">
        <v>133.63399999999999</v>
      </c>
      <c r="O25" s="25">
        <v>129.71100000000001</v>
      </c>
      <c r="P25" s="19" t="s">
        <v>125</v>
      </c>
      <c r="Q25" s="12">
        <f t="shared" si="0"/>
        <v>5.0758190280916544</v>
      </c>
      <c r="R25" s="12" t="str" cm="1">
        <f t="array" ref="R25">_xlfn.IFS(AND(O25&gt;=0.925*N25, Q25&lt;5),"tadpole",Q25&gt;=8.5,"eel-like", AND(Q25&gt;=6.8,Q25&lt;8.5), "elongate",OR(AND(Q25&lt;5.5, O25&lt;0.85*N25), Q25&lt;4),"fusiform",AND(Q25&gt;=4,Q25&lt;6.8),"long")</f>
        <v>long</v>
      </c>
      <c r="S25" s="12">
        <v>7.6</v>
      </c>
      <c r="T25" s="11"/>
      <c r="U25" s="11" t="s">
        <v>119</v>
      </c>
      <c r="V25" s="11"/>
      <c r="W25" s="11"/>
      <c r="X25" s="11"/>
    </row>
    <row r="26" spans="1:24" ht="15.75" customHeight="1" x14ac:dyDescent="0.25">
      <c r="A26" s="11" t="s">
        <v>90</v>
      </c>
      <c r="B26" s="11" t="s">
        <v>91</v>
      </c>
      <c r="C26" s="12" t="s">
        <v>132</v>
      </c>
      <c r="D26" s="12" t="s">
        <v>63</v>
      </c>
      <c r="E26" s="12" t="s">
        <v>98</v>
      </c>
      <c r="F26" s="12" t="s">
        <v>65</v>
      </c>
      <c r="G26" s="12" t="s">
        <v>78</v>
      </c>
      <c r="H26" s="12" t="s">
        <v>33</v>
      </c>
      <c r="I26" s="11" t="s">
        <v>79</v>
      </c>
      <c r="J26" s="11" t="s">
        <v>56</v>
      </c>
      <c r="K26" s="11" t="s">
        <v>72</v>
      </c>
      <c r="L26" s="25">
        <v>601.01300000000003</v>
      </c>
      <c r="M26" s="25">
        <v>508.00099999999998</v>
      </c>
      <c r="N26" s="25">
        <v>102.002</v>
      </c>
      <c r="O26" s="25">
        <v>87.367000000000004</v>
      </c>
      <c r="P26" s="26" t="s">
        <v>133</v>
      </c>
      <c r="Q26" s="12">
        <f t="shared" si="0"/>
        <v>4.9803043077586713</v>
      </c>
      <c r="R26" s="12" t="str" cm="1">
        <f t="array" ref="R26">_xlfn.IFS(AND(O26&gt;=0.925*N26, Q26&lt;5),"tadpole",Q26&gt;=8.5,"eel-like", AND(Q26&gt;=6.8,Q26&lt;8.5), "elongate",OR(AND(Q26&lt;5.5, O26&lt;0.85*N26), Q26&lt;4),"fusiform",AND(Q26&gt;=4,Q26&lt;6.8),"long")</f>
        <v>long</v>
      </c>
      <c r="S26" s="12">
        <v>7.5</v>
      </c>
      <c r="T26" s="11"/>
      <c r="U26" s="11" t="s">
        <v>69</v>
      </c>
      <c r="V26" s="11"/>
      <c r="W26" s="11"/>
      <c r="X26" s="11"/>
    </row>
    <row r="27" spans="1:24" ht="15.75" customHeight="1" x14ac:dyDescent="0.25">
      <c r="A27" s="11" t="s">
        <v>90</v>
      </c>
      <c r="B27" s="11" t="s">
        <v>91</v>
      </c>
      <c r="C27" s="12" t="s">
        <v>134</v>
      </c>
      <c r="D27" s="12" t="s">
        <v>63</v>
      </c>
      <c r="E27" s="12" t="s">
        <v>98</v>
      </c>
      <c r="F27" s="12" t="s">
        <v>65</v>
      </c>
      <c r="G27" s="12" t="s">
        <v>78</v>
      </c>
      <c r="H27" s="12" t="s">
        <v>33</v>
      </c>
      <c r="I27" s="11" t="s">
        <v>79</v>
      </c>
      <c r="J27" s="11" t="s">
        <v>56</v>
      </c>
      <c r="K27" s="11" t="s">
        <v>72</v>
      </c>
      <c r="L27" s="25">
        <v>596.06799999999998</v>
      </c>
      <c r="M27" s="25">
        <v>488.06599999999997</v>
      </c>
      <c r="N27" s="25">
        <v>118.038</v>
      </c>
      <c r="O27" s="25">
        <v>106</v>
      </c>
      <c r="P27" s="26" t="s">
        <v>135</v>
      </c>
      <c r="Q27" s="12">
        <f t="shared" si="0"/>
        <v>4.1348209898507262</v>
      </c>
      <c r="R27" s="12" t="str" cm="1">
        <f t="array" ref="R27">_xlfn.IFS(AND(O27&gt;=0.925*N27, Q27&lt;5),"tadpole",Q27&gt;=8.5,"eel-like", AND(Q27&gt;=6.8,Q27&lt;8.5), "elongate",OR(AND(Q27&lt;5.5, O27&lt;0.85*N27), Q27&lt;4),"fusiform",AND(Q27&gt;=4,Q27&lt;6.8),"long")</f>
        <v>long</v>
      </c>
      <c r="S27" s="12">
        <v>15.2</v>
      </c>
      <c r="T27" s="11"/>
      <c r="U27" s="11" t="s">
        <v>69</v>
      </c>
      <c r="V27" s="11"/>
      <c r="W27" s="11"/>
      <c r="X27" s="11"/>
    </row>
    <row r="28" spans="1:24" ht="15.75" customHeight="1" x14ac:dyDescent="0.25">
      <c r="A28" s="11" t="s">
        <v>90</v>
      </c>
      <c r="B28" s="11" t="s">
        <v>91</v>
      </c>
      <c r="C28" s="12" t="s">
        <v>136</v>
      </c>
      <c r="D28" s="12" t="s">
        <v>63</v>
      </c>
      <c r="E28" s="12" t="s">
        <v>98</v>
      </c>
      <c r="F28" s="12" t="s">
        <v>65</v>
      </c>
      <c r="G28" s="12" t="s">
        <v>78</v>
      </c>
      <c r="H28" s="12" t="s">
        <v>33</v>
      </c>
      <c r="I28" s="11" t="s">
        <v>79</v>
      </c>
      <c r="J28" s="11" t="s">
        <v>56</v>
      </c>
      <c r="K28" s="11" t="s">
        <v>72</v>
      </c>
      <c r="L28" s="25">
        <v>539.07500000000005</v>
      </c>
      <c r="M28" s="25">
        <v>443.00099999999998</v>
      </c>
      <c r="N28" s="25">
        <v>88</v>
      </c>
      <c r="O28" s="25">
        <v>78.16</v>
      </c>
      <c r="P28" s="26" t="s">
        <v>137</v>
      </c>
      <c r="Q28" s="12">
        <f t="shared" si="0"/>
        <v>5.0341022727272726</v>
      </c>
      <c r="R28" s="12" t="str" cm="1">
        <f t="array" ref="R28">_xlfn.IFS(AND(O28&gt;=0.925*N28, Q28&lt;5),"tadpole",Q28&gt;=8.5,"eel-like", AND(Q28&gt;=6.8,Q28&lt;8.5), "elongate",OR(AND(Q28&lt;5.5, O28&lt;0.85*N28), Q28&lt;4),"fusiform",AND(Q28&gt;=4,Q28&lt;6.8),"long")</f>
        <v>long</v>
      </c>
      <c r="S28" s="27">
        <v>10</v>
      </c>
      <c r="T28" s="11"/>
      <c r="U28" s="11" t="s">
        <v>69</v>
      </c>
      <c r="V28" s="11"/>
      <c r="W28" s="11"/>
      <c r="X28" s="11"/>
    </row>
    <row r="29" spans="1:24" ht="15.75" customHeight="1" x14ac:dyDescent="0.25">
      <c r="A29" s="11" t="s">
        <v>90</v>
      </c>
      <c r="B29" s="11" t="s">
        <v>91</v>
      </c>
      <c r="C29" s="12" t="s">
        <v>138</v>
      </c>
      <c r="D29" s="12" t="s">
        <v>63</v>
      </c>
      <c r="E29" s="12" t="s">
        <v>98</v>
      </c>
      <c r="F29" s="12" t="s">
        <v>65</v>
      </c>
      <c r="G29" s="12" t="s">
        <v>78</v>
      </c>
      <c r="H29" s="12" t="s">
        <v>33</v>
      </c>
      <c r="I29" s="11" t="s">
        <v>79</v>
      </c>
      <c r="J29" s="11" t="s">
        <v>56</v>
      </c>
      <c r="K29" s="11" t="s">
        <v>72</v>
      </c>
      <c r="L29" s="25">
        <v>558.09</v>
      </c>
      <c r="M29" s="25">
        <v>485.00900000000001</v>
      </c>
      <c r="N29" s="25">
        <v>116.017</v>
      </c>
      <c r="O29" s="25">
        <v>101.005</v>
      </c>
      <c r="P29" s="26" t="s">
        <v>139</v>
      </c>
      <c r="Q29" s="12">
        <f t="shared" si="0"/>
        <v>4.1804994095692871</v>
      </c>
      <c r="R29" s="12" t="str" cm="1">
        <f t="array" ref="R29">_xlfn.IFS(AND(O29&gt;=0.925*N29, Q29&lt;5),"tadpole",Q29&gt;=8.5,"eel-like", AND(Q29&gt;=6.8,Q29&lt;8.5), "elongate",OR(AND(Q29&lt;5.5, O29&lt;0.85*N29), Q29&lt;4),"fusiform",AND(Q29&gt;=4,Q29&lt;6.8),"long")</f>
        <v>long</v>
      </c>
      <c r="S29" s="27">
        <v>18</v>
      </c>
      <c r="T29" s="11"/>
      <c r="U29" s="11" t="s">
        <v>140</v>
      </c>
      <c r="V29" s="11"/>
      <c r="W29" s="11"/>
      <c r="X29" s="11"/>
    </row>
    <row r="30" spans="1:24" ht="15.75" customHeight="1" x14ac:dyDescent="0.25">
      <c r="A30" s="11" t="s">
        <v>90</v>
      </c>
      <c r="B30" s="11" t="s">
        <v>91</v>
      </c>
      <c r="C30" s="12" t="s">
        <v>141</v>
      </c>
      <c r="D30" s="12" t="s">
        <v>143</v>
      </c>
      <c r="E30" s="12" t="s">
        <v>143</v>
      </c>
      <c r="F30" s="12" t="s">
        <v>65</v>
      </c>
      <c r="G30" s="12"/>
      <c r="H30" s="12" t="s">
        <v>88</v>
      </c>
      <c r="I30" s="11" t="s">
        <v>79</v>
      </c>
      <c r="J30" s="11" t="s">
        <v>50</v>
      </c>
      <c r="K30" s="11" t="s">
        <v>72</v>
      </c>
      <c r="L30" s="25">
        <v>910.79300000000001</v>
      </c>
      <c r="M30" s="25">
        <v>778.46799999999996</v>
      </c>
      <c r="N30" s="25">
        <v>202.04</v>
      </c>
      <c r="O30" s="25">
        <v>188</v>
      </c>
      <c r="P30" s="26" t="s">
        <v>142</v>
      </c>
      <c r="Q30" s="12">
        <f t="shared" si="0"/>
        <v>3.8530390021777867</v>
      </c>
      <c r="R30" s="12" t="str" cm="1">
        <f t="array" ref="R30">_xlfn.IFS(AND(O30&gt;=0.925*N30, Q30&lt;5),"tadpole",Q30&gt;=8.5,"eel-like", AND(Q30&gt;=6.8,Q30&lt;8.5), "elongate",OR(AND(Q30&lt;5.5, O30&lt;0.85*N30), Q30&lt;4),"fusiform",AND(Q30&gt;=4,Q30&lt;6.8),"long")</f>
        <v>tadpole</v>
      </c>
      <c r="S30" s="27">
        <v>17</v>
      </c>
      <c r="T30" s="11"/>
      <c r="U30" s="11" t="s">
        <v>144</v>
      </c>
      <c r="V30" s="11"/>
      <c r="W30" s="11"/>
      <c r="X30" s="11"/>
    </row>
    <row r="31" spans="1:24" ht="15.75" customHeight="1" x14ac:dyDescent="0.25">
      <c r="A31" s="11" t="s">
        <v>90</v>
      </c>
      <c r="B31" s="11" t="s">
        <v>91</v>
      </c>
      <c r="C31" s="12" t="s">
        <v>145</v>
      </c>
      <c r="D31" s="12" t="s">
        <v>20</v>
      </c>
      <c r="E31" s="12" t="s">
        <v>21</v>
      </c>
      <c r="F31" s="12" t="s">
        <v>65</v>
      </c>
      <c r="G31" s="12" t="s">
        <v>78</v>
      </c>
      <c r="H31" s="12" t="s">
        <v>33</v>
      </c>
      <c r="I31" s="11" t="s">
        <v>79</v>
      </c>
      <c r="J31" s="11" t="s">
        <v>20</v>
      </c>
      <c r="K31" s="11" t="s">
        <v>72</v>
      </c>
      <c r="L31" s="25">
        <v>554</v>
      </c>
      <c r="M31" s="25">
        <v>467.00099999999998</v>
      </c>
      <c r="N31" s="25">
        <v>97.004999999999995</v>
      </c>
      <c r="O31" s="25">
        <v>83</v>
      </c>
      <c r="P31" s="26" t="s">
        <v>146</v>
      </c>
      <c r="Q31" s="12">
        <f t="shared" si="0"/>
        <v>4.8141951445801761</v>
      </c>
      <c r="R31" s="12" t="str" cm="1">
        <f t="array" ref="R31">_xlfn.IFS(AND(O31&gt;=0.925*N31, Q31&lt;5),"tadpole",Q31&gt;=8.5,"eel-like", AND(Q31&gt;=6.8,Q31&lt;8.5), "elongate",OR(AND(Q31&lt;5.5, O31&lt;0.85*N31), Q31&lt;4),"fusiform",AND(Q31&gt;=4,Q31&lt;6.8),"long")</f>
        <v>long</v>
      </c>
      <c r="S31" s="27">
        <v>16</v>
      </c>
      <c r="T31" s="11"/>
      <c r="U31" s="11" t="s">
        <v>147</v>
      </c>
      <c r="V31" s="11"/>
      <c r="W31" s="11"/>
      <c r="X31" s="11"/>
    </row>
    <row r="32" spans="1:24" ht="15.75" customHeight="1" x14ac:dyDescent="0.25">
      <c r="A32" s="11" t="s">
        <v>90</v>
      </c>
      <c r="B32" s="11" t="s">
        <v>91</v>
      </c>
      <c r="C32" s="12" t="s">
        <v>126</v>
      </c>
      <c r="D32" s="12" t="s">
        <v>63</v>
      </c>
      <c r="E32" s="12" t="s">
        <v>98</v>
      </c>
      <c r="F32" s="12" t="s">
        <v>65</v>
      </c>
      <c r="G32" s="12" t="s">
        <v>78</v>
      </c>
      <c r="H32" s="12" t="s">
        <v>88</v>
      </c>
      <c r="I32" s="11" t="s">
        <v>79</v>
      </c>
      <c r="J32" s="11" t="s">
        <v>56</v>
      </c>
      <c r="K32" s="11" t="s">
        <v>72</v>
      </c>
      <c r="L32" s="25">
        <v>761.69399999999996</v>
      </c>
      <c r="M32" s="25">
        <v>639.82000000000005</v>
      </c>
      <c r="N32" s="25">
        <v>152</v>
      </c>
      <c r="O32" s="25">
        <v>143.40199999999999</v>
      </c>
      <c r="P32" s="26" t="s">
        <v>127</v>
      </c>
      <c r="Q32" s="12">
        <f t="shared" si="0"/>
        <v>4.2093421052631586</v>
      </c>
      <c r="R32" s="12" t="str" cm="1">
        <f t="array" ref="R32">_xlfn.IFS(AND(O32&gt;=0.925*N32, Q32&lt;5),"tadpole",Q32&gt;=8.5,"eel-like", AND(Q32&gt;=6.8,Q32&lt;8.5), "elongate",OR(AND(Q32&lt;5.5, O32&lt;0.85*N32), Q32&lt;4),"fusiform",AND(Q32&gt;=4,Q32&lt;6.8),"long")</f>
        <v>tadpole</v>
      </c>
      <c r="S32" s="27">
        <v>17</v>
      </c>
      <c r="T32" s="11"/>
      <c r="U32" s="11" t="s">
        <v>128</v>
      </c>
      <c r="V32" s="11"/>
      <c r="W32" s="11"/>
      <c r="X32" s="11"/>
    </row>
    <row r="33" spans="1:24" ht="15.75" customHeight="1" x14ac:dyDescent="0.25">
      <c r="A33" s="11" t="s">
        <v>90</v>
      </c>
      <c r="B33" s="11" t="s">
        <v>91</v>
      </c>
      <c r="C33" s="12" t="s">
        <v>131</v>
      </c>
      <c r="D33" s="12"/>
      <c r="E33" s="12"/>
      <c r="F33" s="12"/>
      <c r="G33" s="12"/>
      <c r="H33" s="12"/>
      <c r="I33" s="11" t="s">
        <v>79</v>
      </c>
      <c r="J33" s="11" t="s">
        <v>56</v>
      </c>
      <c r="K33" s="11" t="s">
        <v>72</v>
      </c>
      <c r="L33" s="12"/>
      <c r="M33" s="12"/>
      <c r="N33" s="12"/>
      <c r="O33" s="12"/>
      <c r="P33" s="12"/>
      <c r="Q33" s="12"/>
      <c r="R33" s="12"/>
      <c r="S33" s="27"/>
      <c r="T33" s="11"/>
      <c r="U33" s="11" t="s">
        <v>119</v>
      </c>
      <c r="V33" s="11"/>
      <c r="W33" s="11"/>
      <c r="X33" s="11"/>
    </row>
    <row r="34" spans="1:24" ht="15.75" customHeight="1" x14ac:dyDescent="0.25">
      <c r="A34" s="11" t="s">
        <v>90</v>
      </c>
      <c r="B34" s="11" t="s">
        <v>91</v>
      </c>
      <c r="C34" s="12" t="s">
        <v>117</v>
      </c>
      <c r="D34" s="12" t="s">
        <v>63</v>
      </c>
      <c r="E34" s="12" t="s">
        <v>98</v>
      </c>
      <c r="F34" s="12" t="s">
        <v>65</v>
      </c>
      <c r="G34" s="12" t="s">
        <v>78</v>
      </c>
      <c r="H34" s="12" t="s">
        <v>33</v>
      </c>
      <c r="I34" s="11" t="s">
        <v>79</v>
      </c>
      <c r="J34" s="11" t="s">
        <v>20</v>
      </c>
      <c r="K34" s="11" t="s">
        <v>72</v>
      </c>
      <c r="L34" s="25">
        <v>607.16800000000001</v>
      </c>
      <c r="M34" s="25">
        <v>554.96699999999998</v>
      </c>
      <c r="N34" s="25">
        <v>83.385000000000005</v>
      </c>
      <c r="O34" s="25">
        <v>89.045000000000002</v>
      </c>
      <c r="P34" s="26" t="s">
        <v>118</v>
      </c>
      <c r="Q34" s="12">
        <f>M34/N34</f>
        <v>6.6554776038855907</v>
      </c>
      <c r="R34" s="12" t="str" cm="1">
        <f t="array" ref="R34">_xlfn.IFS(AND(O34&gt;=0.925*N34, Q34&lt;5),"tadpole",Q34&gt;=8.5,"eel-like", AND(Q34&gt;=6.8,Q34&lt;8.5), "elongate",OR(AND(Q34&lt;5.5, O34&lt;0.85*N34), Q34&lt;4),"fusiform",AND(Q34&gt;=4,Q34&lt;6.8),"long")</f>
        <v>long</v>
      </c>
      <c r="S34" s="12">
        <v>5.8</v>
      </c>
      <c r="T34" s="11"/>
      <c r="U34" s="11" t="s">
        <v>119</v>
      </c>
      <c r="V34" s="11"/>
      <c r="W34" s="11"/>
      <c r="X34" s="11"/>
    </row>
    <row r="35" spans="1:24" ht="15.75" customHeight="1" x14ac:dyDescent="0.25">
      <c r="A35" s="11" t="s">
        <v>90</v>
      </c>
      <c r="B35" s="11" t="s">
        <v>91</v>
      </c>
      <c r="C35" s="12" t="s">
        <v>122</v>
      </c>
      <c r="D35" s="12" t="s">
        <v>63</v>
      </c>
      <c r="E35" s="12" t="s">
        <v>98</v>
      </c>
      <c r="F35" s="12" t="s">
        <v>65</v>
      </c>
      <c r="G35" s="12" t="s">
        <v>78</v>
      </c>
      <c r="H35" s="12" t="s">
        <v>23</v>
      </c>
      <c r="I35" s="11" t="s">
        <v>79</v>
      </c>
      <c r="J35" s="11" t="s">
        <v>20</v>
      </c>
      <c r="K35" s="11" t="s">
        <v>72</v>
      </c>
      <c r="L35" s="25">
        <v>973.66600000000005</v>
      </c>
      <c r="M35" s="25">
        <v>868.33199999999999</v>
      </c>
      <c r="N35" s="25">
        <v>244.131</v>
      </c>
      <c r="O35" s="25">
        <v>216.148</v>
      </c>
      <c r="P35" s="26" t="s">
        <v>123</v>
      </c>
      <c r="Q35" s="12">
        <f>M35/N35</f>
        <v>3.5568280963908721</v>
      </c>
      <c r="R35" s="12" t="str" cm="1">
        <f t="array" ref="R35">_xlfn.IFS(AND(O35&gt;=0.925*N35, Q35&lt;5),"tadpole",Q35&gt;=8.5,"eel-like", AND(Q35&gt;=6.8,Q35&lt;8.5), "elongate",OR(AND(Q35&lt;5.5, O35&lt;0.85*N35), Q35&lt;4),"fusiform",AND(Q35&gt;=4,Q35&lt;6.8),"long")</f>
        <v>fusiform</v>
      </c>
      <c r="S35" s="27">
        <v>30</v>
      </c>
      <c r="T35" s="11"/>
      <c r="U35" s="11" t="s">
        <v>119</v>
      </c>
      <c r="V35" s="11"/>
      <c r="W35" s="11"/>
      <c r="X35" s="11"/>
    </row>
    <row r="36" spans="1:24" ht="15.75" customHeight="1" x14ac:dyDescent="0.25">
      <c r="A36" s="11" t="s">
        <v>90</v>
      </c>
      <c r="B36" s="11" t="s">
        <v>91</v>
      </c>
      <c r="C36" s="12" t="s">
        <v>148</v>
      </c>
      <c r="D36" s="12" t="s">
        <v>20</v>
      </c>
      <c r="E36" s="12" t="s">
        <v>21</v>
      </c>
      <c r="F36" s="12" t="s">
        <v>65</v>
      </c>
      <c r="G36" s="12" t="s">
        <v>78</v>
      </c>
      <c r="H36" s="12" t="s">
        <v>33</v>
      </c>
      <c r="I36" s="11" t="s">
        <v>79</v>
      </c>
      <c r="J36" s="11" t="s">
        <v>56</v>
      </c>
      <c r="K36" s="11" t="s">
        <v>72</v>
      </c>
      <c r="L36" s="25">
        <v>1620.424</v>
      </c>
      <c r="M36" s="25">
        <v>1392.117</v>
      </c>
      <c r="N36" s="25">
        <v>258.09500000000003</v>
      </c>
      <c r="O36" s="25">
        <v>220.92500000000001</v>
      </c>
      <c r="P36" s="26" t="s">
        <v>149</v>
      </c>
      <c r="Q36" s="12">
        <f>M36/N36</f>
        <v>5.3938162304577766</v>
      </c>
      <c r="R36" s="12" t="str" cm="1">
        <f t="array" ref="R36">_xlfn.IFS(AND(O36&gt;=0.925*N36, Q36&lt;5),"tadpole",Q36&gt;=8.5,"eel-like", AND(Q36&gt;=6.8,Q36&lt;8.5), "elongate",OR(AND(Q36&lt;5.5, O36&lt;0.85*N36), Q36&lt;4),"fusiform",AND(Q36&gt;=4,Q36&lt;6.8),"long")</f>
        <v>long</v>
      </c>
      <c r="S36" s="12">
        <v>4.2</v>
      </c>
      <c r="T36" s="11"/>
      <c r="U36" s="11" t="s">
        <v>150</v>
      </c>
      <c r="V36" s="11"/>
      <c r="W36" s="11"/>
      <c r="X36" s="11"/>
    </row>
    <row r="37" spans="1:24" ht="15.75" customHeight="1" x14ac:dyDescent="0.25">
      <c r="A37" s="11" t="s">
        <v>90</v>
      </c>
      <c r="B37" s="11" t="s">
        <v>91</v>
      </c>
      <c r="C37" s="12" t="s">
        <v>120</v>
      </c>
      <c r="D37" s="12" t="s">
        <v>63</v>
      </c>
      <c r="E37" s="12" t="s">
        <v>98</v>
      </c>
      <c r="F37" s="12" t="s">
        <v>65</v>
      </c>
      <c r="G37" s="12" t="s">
        <v>78</v>
      </c>
      <c r="H37" s="12" t="s">
        <v>33</v>
      </c>
      <c r="I37" s="11" t="s">
        <v>79</v>
      </c>
      <c r="J37" s="11" t="s">
        <v>20</v>
      </c>
      <c r="K37" s="11" t="s">
        <v>72</v>
      </c>
      <c r="L37" s="25">
        <v>475.12700000000001</v>
      </c>
      <c r="M37" s="25">
        <v>415.077</v>
      </c>
      <c r="N37" s="25">
        <v>90.006</v>
      </c>
      <c r="O37" s="25">
        <v>82.097999999999999</v>
      </c>
      <c r="P37" s="26" t="s">
        <v>121</v>
      </c>
      <c r="Q37" s="12">
        <f>M37/N37</f>
        <v>4.6116592227184858</v>
      </c>
      <c r="R37" s="12" t="str" cm="1">
        <f t="array" ref="R37">_xlfn.IFS(AND(O37&gt;=0.925*N37, Q37&lt;5),"tadpole",Q37&gt;=8.5,"eel-like", AND(Q37&gt;=6.8,Q37&lt;8.5), "elongate",OR(AND(Q37&lt;5.5, O37&lt;0.85*N37), Q37&lt;4),"fusiform",AND(Q37&gt;=4,Q37&lt;6.8),"long")</f>
        <v>long</v>
      </c>
      <c r="S37" s="27">
        <v>13</v>
      </c>
      <c r="T37" s="11"/>
      <c r="U37" s="11" t="s">
        <v>119</v>
      </c>
      <c r="V37" s="11"/>
      <c r="W37" s="11"/>
      <c r="X37" s="11"/>
    </row>
    <row r="38" spans="1:24" ht="15.75" customHeight="1" x14ac:dyDescent="0.25">
      <c r="A38" s="11" t="s">
        <v>90</v>
      </c>
      <c r="B38" s="11" t="s">
        <v>91</v>
      </c>
      <c r="C38" s="12" t="s">
        <v>151</v>
      </c>
      <c r="D38" s="12"/>
      <c r="E38" s="12"/>
      <c r="F38" s="12"/>
      <c r="G38" s="12"/>
      <c r="H38" s="12"/>
      <c r="I38" s="11" t="s">
        <v>79</v>
      </c>
      <c r="J38" s="11" t="s">
        <v>56</v>
      </c>
      <c r="K38" s="11" t="s">
        <v>72</v>
      </c>
      <c r="L38" s="12"/>
      <c r="M38" s="12"/>
      <c r="N38" s="12"/>
      <c r="O38" s="12"/>
      <c r="P38" s="12"/>
      <c r="Q38" s="12"/>
      <c r="R38" s="12"/>
      <c r="S38" s="12"/>
      <c r="T38" s="11"/>
      <c r="U38" s="11" t="s">
        <v>152</v>
      </c>
      <c r="V38" s="11"/>
      <c r="W38" s="11"/>
      <c r="X38" s="11"/>
    </row>
    <row r="39" spans="1:24" ht="15.75" customHeight="1" x14ac:dyDescent="0.25">
      <c r="A39" s="11" t="s">
        <v>90</v>
      </c>
      <c r="B39" s="11" t="s">
        <v>153</v>
      </c>
      <c r="C39" s="12" t="s">
        <v>154</v>
      </c>
      <c r="D39" s="12" t="s">
        <v>143</v>
      </c>
      <c r="E39" s="12" t="s">
        <v>143</v>
      </c>
      <c r="F39" s="12" t="s">
        <v>65</v>
      </c>
      <c r="G39" s="12" t="s">
        <v>143</v>
      </c>
      <c r="H39" s="12" t="s">
        <v>33</v>
      </c>
      <c r="I39" s="11" t="s">
        <v>79</v>
      </c>
      <c r="J39" s="11" t="s">
        <v>50</v>
      </c>
      <c r="K39" s="11" t="s">
        <v>72</v>
      </c>
      <c r="L39" s="25">
        <v>396.21300000000002</v>
      </c>
      <c r="M39" s="25">
        <v>339</v>
      </c>
      <c r="N39" s="25">
        <v>56.036000000000001</v>
      </c>
      <c r="O39" s="25">
        <v>57.265000000000001</v>
      </c>
      <c r="P39" s="26" t="s">
        <v>155</v>
      </c>
      <c r="Q39" s="12">
        <f>M39/N39</f>
        <v>6.0496823470626024</v>
      </c>
      <c r="R39" s="12" t="str" cm="1">
        <f t="array" ref="R39">_xlfn.IFS(AND(O39&gt;=0.925*N39, Q39&lt;5),"tadpole",Q39&gt;=8.5,"eel-like", AND(Q39&gt;=6.5,Q39&lt;8.5), "elongate",OR(AND(Q39&lt;5.5, O39&lt;0.85*N39), Q39&lt;4),"fusiform",AND(Q39&gt;=4,Q39&lt;6.5),"long")</f>
        <v>long</v>
      </c>
      <c r="S39" s="27">
        <v>5</v>
      </c>
      <c r="T39" s="11"/>
      <c r="U39" s="11" t="s">
        <v>69</v>
      </c>
      <c r="V39" s="11"/>
      <c r="W39" s="11"/>
      <c r="X39" s="11"/>
    </row>
    <row r="40" spans="1:24" ht="15.75" customHeight="1" x14ac:dyDescent="0.25">
      <c r="A40" s="11" t="s">
        <v>90</v>
      </c>
      <c r="B40" s="11" t="s">
        <v>153</v>
      </c>
      <c r="C40" s="25" t="s">
        <v>160</v>
      </c>
      <c r="D40" s="12" t="s">
        <v>143</v>
      </c>
      <c r="E40" s="11" t="s">
        <v>143</v>
      </c>
      <c r="F40" s="11" t="s">
        <v>65</v>
      </c>
      <c r="G40" s="12" t="s">
        <v>143</v>
      </c>
      <c r="H40" s="12" t="s">
        <v>33</v>
      </c>
      <c r="I40" s="11" t="s">
        <v>79</v>
      </c>
      <c r="J40" s="11" t="s">
        <v>50</v>
      </c>
      <c r="K40" s="11" t="s">
        <v>72</v>
      </c>
      <c r="L40" s="25">
        <v>579.19399999999996</v>
      </c>
      <c r="M40" s="25">
        <v>479.10399999999998</v>
      </c>
      <c r="N40" s="25">
        <v>81.025000000000006</v>
      </c>
      <c r="O40" s="25">
        <v>61.033000000000001</v>
      </c>
      <c r="P40" s="30" t="s">
        <v>161</v>
      </c>
      <c r="Q40" s="12">
        <f>M40/N40</f>
        <v>5.9130391854365927</v>
      </c>
      <c r="R40" s="12" t="str" cm="1">
        <f t="array" ref="R40">_xlfn.IFS(AND(O40&gt;=0.925*N40, Q40&lt;5),"tadpole",Q40&gt;=8.5,"eel-like", AND(Q40&gt;=6.8,Q40&lt;8.5), "elongate",OR(AND(Q40&lt;5.5, O40&lt;0.85*N40), Q40&lt;4),"fusiform",AND(Q40&gt;=4,Q40&lt;6.8),"long")</f>
        <v>long</v>
      </c>
      <c r="S40" s="12">
        <v>30</v>
      </c>
      <c r="T40" s="11"/>
      <c r="U40" s="11" t="s">
        <v>152</v>
      </c>
      <c r="V40" s="11"/>
      <c r="W40" s="11"/>
      <c r="X40" s="11"/>
    </row>
    <row r="41" spans="1:24" ht="15.75" customHeight="1" x14ac:dyDescent="0.25">
      <c r="A41" s="11" t="s">
        <v>90</v>
      </c>
      <c r="B41" s="11" t="s">
        <v>153</v>
      </c>
      <c r="C41" s="12" t="s">
        <v>156</v>
      </c>
      <c r="D41" s="12" t="s">
        <v>143</v>
      </c>
      <c r="E41" s="12" t="s">
        <v>143</v>
      </c>
      <c r="F41" s="12" t="s">
        <v>65</v>
      </c>
      <c r="G41" s="12" t="s">
        <v>143</v>
      </c>
      <c r="H41" s="12" t="s">
        <v>33</v>
      </c>
      <c r="I41" s="11" t="s">
        <v>79</v>
      </c>
      <c r="J41" s="11" t="s">
        <v>50</v>
      </c>
      <c r="K41" s="11" t="s">
        <v>72</v>
      </c>
      <c r="L41" s="25">
        <v>768.44</v>
      </c>
      <c r="M41" s="25">
        <v>676.18899999999996</v>
      </c>
      <c r="N41" s="25">
        <v>120.104</v>
      </c>
      <c r="O41" s="25">
        <v>86.47</v>
      </c>
      <c r="P41" s="26" t="s">
        <v>157</v>
      </c>
      <c r="Q41" s="12">
        <f>M41/N41</f>
        <v>5.6300289748884298</v>
      </c>
      <c r="R41" s="12" t="str" cm="1">
        <f t="array" ref="R41">_xlfn.IFS(AND(O41&gt;=0.925*N41, Q41&lt;5),"tadpole",Q41&gt;=8.5,"eel-like", AND(Q41&gt;=6.5,Q41&lt;8.5), "elongate",OR(AND(Q41&lt;5.5, O41&lt;0.85*N41), Q41&lt;4),"fusiform",AND(Q41&gt;=4,Q41&lt;6.5),"long")</f>
        <v>long</v>
      </c>
      <c r="S41" s="27">
        <v>16</v>
      </c>
      <c r="T41" s="11"/>
      <c r="U41" s="11" t="s">
        <v>89</v>
      </c>
      <c r="V41" s="11"/>
      <c r="W41" s="11"/>
      <c r="X41" s="11"/>
    </row>
    <row r="42" spans="1:24" ht="15.75" customHeight="1" x14ac:dyDescent="0.25">
      <c r="A42" s="11" t="s">
        <v>90</v>
      </c>
      <c r="B42" s="11" t="s">
        <v>153</v>
      </c>
      <c r="C42" s="12" t="s">
        <v>158</v>
      </c>
      <c r="D42" s="12"/>
      <c r="E42" s="12"/>
      <c r="F42" s="12" t="s">
        <v>65</v>
      </c>
      <c r="G42" s="12" t="s">
        <v>66</v>
      </c>
      <c r="H42" s="12"/>
      <c r="I42" s="11" t="s">
        <v>79</v>
      </c>
      <c r="J42" s="11" t="s">
        <v>50</v>
      </c>
      <c r="K42" s="11" t="s">
        <v>72</v>
      </c>
      <c r="L42" s="12"/>
      <c r="M42" s="12"/>
      <c r="N42" s="12"/>
      <c r="O42" s="12"/>
      <c r="P42" s="12"/>
      <c r="Q42" s="12"/>
      <c r="R42" s="12"/>
      <c r="S42" s="12"/>
      <c r="T42" s="11"/>
      <c r="U42" s="11" t="s">
        <v>159</v>
      </c>
      <c r="V42" s="11"/>
      <c r="W42" s="11"/>
      <c r="X42" s="11"/>
    </row>
    <row r="43" spans="1:24" ht="15.75" customHeight="1" x14ac:dyDescent="0.25">
      <c r="A43" s="11" t="s">
        <v>90</v>
      </c>
      <c r="B43" s="11" t="s">
        <v>153</v>
      </c>
      <c r="C43" s="12" t="s">
        <v>162</v>
      </c>
      <c r="D43" s="12" t="s">
        <v>143</v>
      </c>
      <c r="E43" s="12" t="s">
        <v>143</v>
      </c>
      <c r="F43" s="12" t="s">
        <v>65</v>
      </c>
      <c r="G43" s="12" t="s">
        <v>143</v>
      </c>
      <c r="H43" s="12" t="s">
        <v>33</v>
      </c>
      <c r="I43" s="11" t="s">
        <v>79</v>
      </c>
      <c r="J43" s="11" t="s">
        <v>50</v>
      </c>
      <c r="K43" s="11" t="s">
        <v>72</v>
      </c>
      <c r="L43" s="25">
        <v>301.452</v>
      </c>
      <c r="M43" s="25">
        <v>268.791</v>
      </c>
      <c r="N43" s="25">
        <v>42.526000000000003</v>
      </c>
      <c r="O43" s="25">
        <v>34.033000000000001</v>
      </c>
      <c r="P43" s="26" t="s">
        <v>163</v>
      </c>
      <c r="Q43" s="12">
        <f t="shared" ref="Q43:Q48" si="1">M43/N43</f>
        <v>6.3206273808963926</v>
      </c>
      <c r="R43" s="12" t="str" cm="1">
        <f t="array" ref="R43">_xlfn.IFS(AND(O43&gt;=0.925*N43, Q43&lt;5),"tadpole",Q43&gt;=8.5,"eel-like", AND(Q43&gt;=6.8,Q43&lt;8.5), "elongate",OR(AND(Q43&lt;5.5, O43&lt;0.85*N43), Q43&lt;4),"fusiform",AND(Q43&gt;=4,Q43&lt;6.8),"long")</f>
        <v>long</v>
      </c>
      <c r="S43" s="12">
        <v>3.3</v>
      </c>
      <c r="T43" s="11"/>
      <c r="U43" s="11" t="s">
        <v>164</v>
      </c>
      <c r="V43" s="11"/>
      <c r="W43" s="11"/>
      <c r="X43" s="11"/>
    </row>
    <row r="44" spans="1:24" ht="15.75" customHeight="1" x14ac:dyDescent="0.25">
      <c r="A44" s="11" t="s">
        <v>90</v>
      </c>
      <c r="B44" s="11" t="s">
        <v>153</v>
      </c>
      <c r="C44" s="25" t="s">
        <v>165</v>
      </c>
      <c r="D44" s="12" t="s">
        <v>143</v>
      </c>
      <c r="E44" s="12" t="s">
        <v>143</v>
      </c>
      <c r="F44" s="12" t="s">
        <v>65</v>
      </c>
      <c r="G44" s="12" t="s">
        <v>143</v>
      </c>
      <c r="H44" s="12" t="s">
        <v>33</v>
      </c>
      <c r="I44" s="11" t="s">
        <v>79</v>
      </c>
      <c r="J44" s="11" t="s">
        <v>50</v>
      </c>
      <c r="K44" s="11" t="s">
        <v>72</v>
      </c>
      <c r="L44" s="25">
        <v>467.30900000000003</v>
      </c>
      <c r="M44" s="25">
        <v>406.11700000000002</v>
      </c>
      <c r="N44" s="25">
        <v>66.03</v>
      </c>
      <c r="O44" s="25">
        <v>59.008000000000003</v>
      </c>
      <c r="P44" s="26" t="s">
        <v>166</v>
      </c>
      <c r="Q44" s="12">
        <f t="shared" si="1"/>
        <v>6.1504922005149174</v>
      </c>
      <c r="R44" s="12" t="str" cm="1">
        <f t="array" ref="R44">_xlfn.IFS(AND(O44&gt;=0.925*N44, Q44&lt;5),"tadpole",Q44&gt;=8.5,"eel-like", AND(Q44&gt;=6.8,Q44&lt;8.5), "elongate",OR(AND(Q44&lt;5.5, O44&lt;0.85*N44), Q44&lt;4),"fusiform",AND(Q44&gt;=4,Q44&lt;6.8),"long")</f>
        <v>long</v>
      </c>
      <c r="S44" s="12">
        <v>6.5</v>
      </c>
      <c r="T44" s="11"/>
      <c r="U44" s="11" t="s">
        <v>159</v>
      </c>
      <c r="V44" s="11"/>
      <c r="W44" s="11"/>
      <c r="X44" s="11"/>
    </row>
    <row r="45" spans="1:24" ht="15.75" customHeight="1" x14ac:dyDescent="0.25">
      <c r="A45" s="11" t="s">
        <v>90</v>
      </c>
      <c r="B45" s="11" t="s">
        <v>153</v>
      </c>
      <c r="C45" s="12" t="s">
        <v>167</v>
      </c>
      <c r="D45" s="12" t="s">
        <v>143</v>
      </c>
      <c r="E45" s="12" t="s">
        <v>143</v>
      </c>
      <c r="F45" s="12" t="s">
        <v>65</v>
      </c>
      <c r="G45" s="12" t="s">
        <v>143</v>
      </c>
      <c r="H45" s="12" t="s">
        <v>33</v>
      </c>
      <c r="I45" s="11" t="s">
        <v>79</v>
      </c>
      <c r="J45" s="11" t="s">
        <v>50</v>
      </c>
      <c r="K45" s="11" t="s">
        <v>72</v>
      </c>
      <c r="L45" s="25">
        <v>436.09300000000002</v>
      </c>
      <c r="M45" s="25">
        <v>391.06299999999999</v>
      </c>
      <c r="N45" s="25">
        <v>65.031000000000006</v>
      </c>
      <c r="O45" s="25">
        <v>53</v>
      </c>
      <c r="P45" s="26" t="s">
        <v>168</v>
      </c>
      <c r="Q45" s="12">
        <f t="shared" si="1"/>
        <v>6.0134858759668459</v>
      </c>
      <c r="R45" s="12" t="str" cm="1">
        <f t="array" ref="R45">_xlfn.IFS(AND(O45&gt;=0.925*N45, Q45&lt;5),"tadpole",Q45&gt;=8.5,"eel-like", AND(Q45&gt;=6.8,Q45&lt;8.5), "elongate",OR(AND(Q45&lt;5.5, O45&lt;0.85*N45), Q45&lt;4),"fusiform",AND(Q45&gt;=4,Q45&lt;6.8),"long")</f>
        <v>long</v>
      </c>
      <c r="S45" s="12">
        <v>8.5</v>
      </c>
      <c r="T45" s="11"/>
      <c r="U45" s="11" t="s">
        <v>169</v>
      </c>
      <c r="V45" s="11"/>
      <c r="W45" s="11"/>
      <c r="X45" s="11"/>
    </row>
    <row r="46" spans="1:24" ht="15.75" customHeight="1" x14ac:dyDescent="0.25">
      <c r="A46" s="11" t="s">
        <v>90</v>
      </c>
      <c r="B46" s="11" t="s">
        <v>153</v>
      </c>
      <c r="C46" s="25" t="s">
        <v>170</v>
      </c>
      <c r="D46" s="12" t="s">
        <v>143</v>
      </c>
      <c r="E46" s="12" t="s">
        <v>143</v>
      </c>
      <c r="F46" s="12" t="s">
        <v>65</v>
      </c>
      <c r="G46" s="12" t="s">
        <v>143</v>
      </c>
      <c r="H46" s="12" t="s">
        <v>33</v>
      </c>
      <c r="I46" s="11" t="s">
        <v>79</v>
      </c>
      <c r="J46" s="11" t="s">
        <v>50</v>
      </c>
      <c r="K46" s="11" t="s">
        <v>72</v>
      </c>
      <c r="L46" s="25">
        <v>478.05099999999999</v>
      </c>
      <c r="M46" s="25">
        <v>437.11399999999998</v>
      </c>
      <c r="N46" s="25">
        <v>73.027000000000001</v>
      </c>
      <c r="O46" s="25">
        <v>55.009</v>
      </c>
      <c r="P46" s="26" t="s">
        <v>171</v>
      </c>
      <c r="Q46" s="12">
        <f t="shared" si="1"/>
        <v>5.9856491434674846</v>
      </c>
      <c r="R46" s="12" t="str" cm="1">
        <f t="array" ref="R46">_xlfn.IFS(AND(O46&gt;=0.925*N46, Q46&lt;5),"tadpole",Q46&gt;=8.5,"eel-like", AND(Q46&gt;=6.8,Q46&lt;8.5), "elongate",OR(AND(Q46&lt;5.5, O46&lt;0.85*N46), Q46&lt;4),"fusiform",AND(Q46&gt;=4,Q46&lt;6.8),"long")</f>
        <v>long</v>
      </c>
      <c r="S46" s="12">
        <v>3.5</v>
      </c>
      <c r="T46" s="11"/>
      <c r="U46" s="11" t="s">
        <v>159</v>
      </c>
      <c r="V46" s="11"/>
      <c r="W46" s="11"/>
      <c r="X46" s="11"/>
    </row>
    <row r="47" spans="1:24" ht="15.75" customHeight="1" x14ac:dyDescent="0.25">
      <c r="A47" s="11" t="s">
        <v>90</v>
      </c>
      <c r="B47" s="11" t="s">
        <v>172</v>
      </c>
      <c r="C47" s="12" t="s">
        <v>176</v>
      </c>
      <c r="D47" s="12" t="s">
        <v>20</v>
      </c>
      <c r="E47" s="12" t="s">
        <v>21</v>
      </c>
      <c r="F47" s="12" t="s">
        <v>65</v>
      </c>
      <c r="G47" s="12" t="s">
        <v>78</v>
      </c>
      <c r="H47" s="12" t="s">
        <v>33</v>
      </c>
      <c r="I47" s="11" t="s">
        <v>79</v>
      </c>
      <c r="J47" s="11" t="s">
        <v>56</v>
      </c>
      <c r="K47" s="11" t="s">
        <v>57</v>
      </c>
      <c r="L47" s="25">
        <v>598.06799999999998</v>
      </c>
      <c r="M47" s="25">
        <v>516.024</v>
      </c>
      <c r="N47" s="25">
        <v>76.105000000000004</v>
      </c>
      <c r="O47" s="25">
        <v>55.542999999999999</v>
      </c>
      <c r="P47" s="26" t="s">
        <v>177</v>
      </c>
      <c r="Q47" s="12">
        <f t="shared" si="1"/>
        <v>6.7804217856908213</v>
      </c>
      <c r="R47" s="12" t="str" cm="1">
        <f t="array" ref="R47">_xlfn.IFS(AND(O47&gt;=0.925*N47, Q47&lt;5),"tadpole",Q47&gt;=8.5,"eel-like", AND(Q47&gt;=6.8,Q47&lt;8.5), "elongate",OR(AND(Q47&lt;5.5, O47&lt;0.85*N47), Q47&lt;4),"fusiform",AND(Q47&gt;=4,Q47&lt;6.8),"long")</f>
        <v>long</v>
      </c>
      <c r="S47" s="12"/>
      <c r="T47" s="11"/>
      <c r="U47" s="11" t="s">
        <v>178</v>
      </c>
      <c r="V47" s="11"/>
      <c r="W47" s="11"/>
      <c r="X47" s="11"/>
    </row>
    <row r="48" spans="1:24" ht="15.75" customHeight="1" x14ac:dyDescent="0.25">
      <c r="A48" s="11" t="s">
        <v>90</v>
      </c>
      <c r="B48" s="11" t="s">
        <v>172</v>
      </c>
      <c r="C48" s="25" t="s">
        <v>173</v>
      </c>
      <c r="D48" s="12" t="s">
        <v>20</v>
      </c>
      <c r="E48" s="12" t="s">
        <v>21</v>
      </c>
      <c r="F48" s="12" t="s">
        <v>65</v>
      </c>
      <c r="G48" s="12" t="s">
        <v>78</v>
      </c>
      <c r="H48" s="12" t="s">
        <v>94</v>
      </c>
      <c r="I48" s="11" t="s">
        <v>79</v>
      </c>
      <c r="J48" s="11" t="s">
        <v>56</v>
      </c>
      <c r="K48" s="11" t="s">
        <v>57</v>
      </c>
      <c r="L48" s="25">
        <v>618.01300000000003</v>
      </c>
      <c r="M48" s="25">
        <v>530.00099999999998</v>
      </c>
      <c r="N48" s="25">
        <v>77</v>
      </c>
      <c r="O48" s="25">
        <v>63</v>
      </c>
      <c r="P48" s="26" t="s">
        <v>174</v>
      </c>
      <c r="Q48" s="12">
        <f t="shared" si="1"/>
        <v>6.8831298701298698</v>
      </c>
      <c r="R48" s="12" t="str" cm="1">
        <f t="array" ref="R48">_xlfn.IFS(AND(O48&gt;=0.925*N48, Q48&lt;5),"tadpole",Q48&gt;=8.5,"eel-like", AND(Q48&gt;=6.8,Q48&lt;8.5), "elongate",OR(AND(Q48&lt;5.5, O48&lt;0.85*N48), Q48&lt;4),"fusiform",AND(Q48&gt;=4,Q48&lt;6.8),"long")</f>
        <v>elongate</v>
      </c>
      <c r="S48" s="12">
        <v>11</v>
      </c>
      <c r="T48" s="11"/>
      <c r="U48" s="11" t="s">
        <v>175</v>
      </c>
      <c r="V48" s="11"/>
      <c r="W48" s="11"/>
      <c r="X48" s="11"/>
    </row>
    <row r="49" spans="1:24" ht="15.75" customHeight="1" x14ac:dyDescent="0.25">
      <c r="A49" s="11" t="s">
        <v>90</v>
      </c>
      <c r="B49" s="11" t="s">
        <v>179</v>
      </c>
      <c r="C49" s="12" t="s">
        <v>180</v>
      </c>
      <c r="D49" s="12"/>
      <c r="E49" s="12"/>
      <c r="F49" s="12" t="s">
        <v>29</v>
      </c>
      <c r="G49" s="12" t="s">
        <v>181</v>
      </c>
      <c r="H49" s="12"/>
      <c r="I49" s="11" t="s">
        <v>79</v>
      </c>
      <c r="J49" s="11" t="s">
        <v>56</v>
      </c>
      <c r="K49" s="11" t="s">
        <v>57</v>
      </c>
      <c r="L49" s="12"/>
      <c r="M49" s="12"/>
      <c r="N49" s="12"/>
      <c r="O49" s="12"/>
      <c r="P49" s="12"/>
      <c r="Q49" s="12"/>
      <c r="R49" s="12"/>
      <c r="S49" s="12"/>
      <c r="T49" s="11"/>
      <c r="U49" s="11" t="s">
        <v>182</v>
      </c>
      <c r="V49" s="11"/>
      <c r="W49" s="11"/>
      <c r="X49" s="11"/>
    </row>
    <row r="50" spans="1:24" ht="15.75" customHeight="1" x14ac:dyDescent="0.25">
      <c r="A50" s="11" t="s">
        <v>90</v>
      </c>
      <c r="B50" s="11" t="s">
        <v>179</v>
      </c>
      <c r="C50" s="12" t="s">
        <v>183</v>
      </c>
      <c r="D50" s="12"/>
      <c r="E50" s="12"/>
      <c r="F50" s="12" t="s">
        <v>29</v>
      </c>
      <c r="G50" s="12" t="s">
        <v>181</v>
      </c>
      <c r="H50" s="12"/>
      <c r="I50" s="11" t="s">
        <v>79</v>
      </c>
      <c r="J50" s="11" t="s">
        <v>56</v>
      </c>
      <c r="K50" s="11" t="s">
        <v>57</v>
      </c>
      <c r="L50" s="12"/>
      <c r="M50" s="12"/>
      <c r="N50" s="12"/>
      <c r="O50" s="12"/>
      <c r="P50" s="12"/>
      <c r="Q50" s="12"/>
      <c r="R50" s="12"/>
      <c r="S50" s="12"/>
      <c r="T50" s="11"/>
      <c r="U50" s="11" t="s">
        <v>184</v>
      </c>
      <c r="V50" s="11"/>
      <c r="W50" s="11"/>
      <c r="X50" s="11"/>
    </row>
    <row r="51" spans="1:24" ht="15.75" customHeight="1" x14ac:dyDescent="0.25">
      <c r="A51" s="11" t="s">
        <v>90</v>
      </c>
      <c r="B51" s="11" t="s">
        <v>179</v>
      </c>
      <c r="C51" s="12" t="s">
        <v>185</v>
      </c>
      <c r="D51" s="12"/>
      <c r="E51" s="12"/>
      <c r="F51" s="12" t="s">
        <v>29</v>
      </c>
      <c r="G51" s="12" t="s">
        <v>181</v>
      </c>
      <c r="H51" s="12"/>
      <c r="I51" s="11" t="s">
        <v>79</v>
      </c>
      <c r="J51" s="11" t="s">
        <v>56</v>
      </c>
      <c r="K51" s="11" t="s">
        <v>57</v>
      </c>
      <c r="L51" s="12"/>
      <c r="M51" s="12"/>
      <c r="N51" s="12"/>
      <c r="O51" s="12"/>
      <c r="P51" s="12"/>
      <c r="Q51" s="12"/>
      <c r="R51" s="12"/>
      <c r="S51" s="12"/>
      <c r="T51" s="11"/>
      <c r="U51" s="11" t="s">
        <v>186</v>
      </c>
      <c r="V51" s="11"/>
      <c r="W51" s="11"/>
      <c r="X51" s="11"/>
    </row>
    <row r="52" spans="1:24" ht="15.75" customHeight="1" x14ac:dyDescent="0.25">
      <c r="A52" s="11" t="s">
        <v>187</v>
      </c>
      <c r="B52" s="11" t="s">
        <v>188</v>
      </c>
      <c r="C52" s="12" t="s">
        <v>189</v>
      </c>
      <c r="D52" s="12"/>
      <c r="E52" s="12"/>
      <c r="F52" s="12" t="s">
        <v>29</v>
      </c>
      <c r="G52" s="12" t="s">
        <v>181</v>
      </c>
      <c r="H52" s="12"/>
      <c r="I52" s="11" t="s">
        <v>79</v>
      </c>
      <c r="J52" s="11" t="s">
        <v>56</v>
      </c>
      <c r="K52" s="11" t="s">
        <v>57</v>
      </c>
      <c r="L52" s="12"/>
      <c r="M52" s="12"/>
      <c r="N52" s="12"/>
      <c r="O52" s="12"/>
      <c r="P52" s="12"/>
      <c r="Q52" s="12"/>
      <c r="R52" s="12"/>
      <c r="S52" s="12"/>
      <c r="T52" s="11"/>
      <c r="U52" s="11" t="s">
        <v>184</v>
      </c>
      <c r="V52" s="11"/>
      <c r="W52" s="11"/>
      <c r="X52" s="11"/>
    </row>
    <row r="53" spans="1:24" ht="15.75" customHeight="1" x14ac:dyDescent="0.25">
      <c r="A53" s="12" t="s">
        <v>190</v>
      </c>
      <c r="B53" s="12" t="s">
        <v>191</v>
      </c>
      <c r="C53" s="12" t="s">
        <v>192</v>
      </c>
      <c r="D53" s="12" t="s">
        <v>63</v>
      </c>
      <c r="E53" s="12" t="s">
        <v>64</v>
      </c>
      <c r="F53" s="12" t="s">
        <v>29</v>
      </c>
      <c r="G53" s="12" t="s">
        <v>66</v>
      </c>
      <c r="H53" s="12" t="s">
        <v>23</v>
      </c>
      <c r="I53" s="11" t="s">
        <v>24</v>
      </c>
      <c r="J53" s="11" t="s">
        <v>20</v>
      </c>
      <c r="K53" s="11" t="s">
        <v>41</v>
      </c>
      <c r="L53" s="25">
        <v>5768.0219999999999</v>
      </c>
      <c r="M53" s="25">
        <v>4976.7780000000002</v>
      </c>
      <c r="N53" s="25">
        <v>1120.4570000000001</v>
      </c>
      <c r="O53" s="25">
        <v>696.73500000000001</v>
      </c>
      <c r="P53" s="26" t="s">
        <v>193</v>
      </c>
      <c r="Q53" s="12">
        <f t="shared" ref="Q53:Q100" si="2">M53/N53</f>
        <v>4.441739397406594</v>
      </c>
      <c r="R53" s="12" t="str" cm="1">
        <f t="array" ref="R53">_xlfn.IFS(AND(O53&gt;=0.925*N53, Q53&lt;5),"tadpole",Q53&gt;=8.5,"eel-like", AND(Q53&gt;=6.5,Q53&lt;8.5), "elongate",OR(AND(Q53&lt;5.5, O53&lt;0.85*N53), Q53&lt;4),"fusiform",AND(Q53&gt;=4,Q53&lt;6.5),"long")</f>
        <v>fusiform</v>
      </c>
      <c r="S53" s="12">
        <v>170</v>
      </c>
      <c r="T53" s="11"/>
      <c r="U53" s="11" t="s">
        <v>194</v>
      </c>
      <c r="V53" s="11"/>
      <c r="W53" s="11"/>
      <c r="X53" s="11"/>
    </row>
    <row r="54" spans="1:24" ht="15.75" customHeight="1" x14ac:dyDescent="0.25">
      <c r="A54" s="11" t="s">
        <v>195</v>
      </c>
      <c r="B54" s="11" t="s">
        <v>196</v>
      </c>
      <c r="C54" s="11" t="s">
        <v>197</v>
      </c>
      <c r="D54" s="12" t="s">
        <v>63</v>
      </c>
      <c r="E54" s="11" t="s">
        <v>98</v>
      </c>
      <c r="F54" s="11" t="s">
        <v>29</v>
      </c>
      <c r="G54" s="11" t="s">
        <v>78</v>
      </c>
      <c r="H54" s="12" t="s">
        <v>23</v>
      </c>
      <c r="I54" s="11" t="s">
        <v>24</v>
      </c>
      <c r="J54" s="11" t="s">
        <v>56</v>
      </c>
      <c r="K54" s="11" t="s">
        <v>57</v>
      </c>
      <c r="L54" s="13">
        <v>615.01300000000003</v>
      </c>
      <c r="M54" s="13">
        <v>520.01499999999999</v>
      </c>
      <c r="N54" s="13">
        <v>118.017</v>
      </c>
      <c r="O54" s="13">
        <v>88</v>
      </c>
      <c r="P54" s="14" t="s">
        <v>198</v>
      </c>
      <c r="Q54" s="12">
        <f t="shared" si="2"/>
        <v>4.4062719777659147</v>
      </c>
      <c r="R54" s="12" t="str" cm="1">
        <f t="array" ref="R54">_xlfn.IFS(AND(O54&gt;=0.925*N54, Q54&lt;5),"tadpole",Q54&gt;=8.5,"eel-like", AND(Q54&gt;=6.5,Q54&lt;8.5), "elongate",OR(AND(Q54&lt;5.5, O54&lt;0.85*N54), Q54&lt;4),"fusiform",AND(Q54&gt;=4,Q54&lt;6.5),"long")</f>
        <v>fusiform</v>
      </c>
      <c r="S54" s="11">
        <v>28.5</v>
      </c>
      <c r="T54" s="11"/>
      <c r="U54" s="11" t="s">
        <v>199</v>
      </c>
      <c r="V54" s="11"/>
      <c r="W54" s="11"/>
      <c r="X54" s="11"/>
    </row>
    <row r="55" spans="1:24" ht="15.75" customHeight="1" x14ac:dyDescent="0.25">
      <c r="A55" s="11" t="s">
        <v>195</v>
      </c>
      <c r="B55" s="11" t="s">
        <v>200</v>
      </c>
      <c r="C55" s="12" t="s">
        <v>201</v>
      </c>
      <c r="D55" s="12" t="s">
        <v>20</v>
      </c>
      <c r="E55" s="12" t="s">
        <v>21</v>
      </c>
      <c r="F55" s="12" t="s">
        <v>29</v>
      </c>
      <c r="G55" s="12" t="s">
        <v>78</v>
      </c>
      <c r="H55" s="12" t="s">
        <v>23</v>
      </c>
      <c r="I55" s="11" t="s">
        <v>24</v>
      </c>
      <c r="J55" s="11" t="s">
        <v>56</v>
      </c>
      <c r="K55" s="11" t="s">
        <v>203</v>
      </c>
      <c r="L55" s="25">
        <v>396.92099999999999</v>
      </c>
      <c r="M55" s="25">
        <v>334.40100000000001</v>
      </c>
      <c r="N55" s="25">
        <v>73.007000000000005</v>
      </c>
      <c r="O55" s="25">
        <v>60.033000000000001</v>
      </c>
      <c r="P55" s="26" t="s">
        <v>202</v>
      </c>
      <c r="Q55" s="12">
        <f t="shared" si="2"/>
        <v>4.5803964003451725</v>
      </c>
      <c r="R55" s="12" t="str" cm="1">
        <f t="array" ref="R55">_xlfn.IFS(AND(O55&gt;=0.925*N55, Q55&lt;5),"tadpole",Q55&gt;=8.5,"eel-like", AND(Q55&gt;=6.5,Q55&lt;8.5), "elongate",OR(AND(Q55&lt;5.5, O55&lt;0.85*N55), Q55&lt;4),"fusiform",AND(Q55&gt;=4,Q55&lt;6.5),"long")</f>
        <v>fusiform</v>
      </c>
      <c r="S55" s="12">
        <v>20</v>
      </c>
      <c r="T55" s="11"/>
      <c r="U55" s="11" t="s">
        <v>204</v>
      </c>
      <c r="V55" s="11"/>
      <c r="W55" s="11"/>
      <c r="X55" s="11"/>
    </row>
    <row r="56" spans="1:24" ht="15.75" customHeight="1" x14ac:dyDescent="0.25">
      <c r="A56" s="11" t="s">
        <v>195</v>
      </c>
      <c r="B56" s="11" t="s">
        <v>200</v>
      </c>
      <c r="C56" s="11" t="s">
        <v>205</v>
      </c>
      <c r="D56" s="12" t="s">
        <v>20</v>
      </c>
      <c r="E56" s="12" t="s">
        <v>21</v>
      </c>
      <c r="F56" s="11" t="s">
        <v>29</v>
      </c>
      <c r="G56" s="11" t="s">
        <v>78</v>
      </c>
      <c r="H56" s="12" t="s">
        <v>23</v>
      </c>
      <c r="I56" s="11" t="s">
        <v>24</v>
      </c>
      <c r="J56" s="11" t="s">
        <v>50</v>
      </c>
      <c r="K56" s="11" t="s">
        <v>37</v>
      </c>
      <c r="L56" s="13">
        <v>566.00800000000004</v>
      </c>
      <c r="M56" s="13">
        <v>502.00900000000001</v>
      </c>
      <c r="N56" s="13">
        <v>122.102</v>
      </c>
      <c r="O56" s="13">
        <v>103.01900000000001</v>
      </c>
      <c r="P56" s="14" t="s">
        <v>206</v>
      </c>
      <c r="Q56" s="12">
        <f t="shared" si="2"/>
        <v>4.1113904768144662</v>
      </c>
      <c r="R56" s="12" t="str" cm="1">
        <f t="array" ref="R56">_xlfn.IFS(AND(O56&gt;=0.925*N56, Q56&lt;5),"tadpole",Q56&gt;=8.5,"eel-like", AND(Q56&gt;=6.5,Q56&lt;8.5), "elongate",OR(AND(Q56&lt;5.5, O56&lt;0.85*N56), Q56&lt;4),"fusiform",AND(Q56&gt;=4,Q56&lt;6.5),"long")</f>
        <v>fusiform</v>
      </c>
      <c r="S56" s="11">
        <v>25</v>
      </c>
      <c r="T56" s="11"/>
      <c r="U56" s="11" t="s">
        <v>207</v>
      </c>
      <c r="V56" s="11"/>
      <c r="W56" s="11"/>
      <c r="X56" s="11"/>
    </row>
    <row r="57" spans="1:24" ht="15.75" customHeight="1" x14ac:dyDescent="0.25">
      <c r="A57" s="11" t="s">
        <v>195</v>
      </c>
      <c r="B57" s="11" t="s">
        <v>208</v>
      </c>
      <c r="C57" s="12" t="s">
        <v>209</v>
      </c>
      <c r="D57" s="12" t="s">
        <v>63</v>
      </c>
      <c r="E57" s="12" t="s">
        <v>64</v>
      </c>
      <c r="F57" s="12" t="s">
        <v>29</v>
      </c>
      <c r="G57" s="12" t="s">
        <v>78</v>
      </c>
      <c r="H57" s="12" t="s">
        <v>23</v>
      </c>
      <c r="I57" s="11" t="s">
        <v>24</v>
      </c>
      <c r="J57" s="11" t="s">
        <v>56</v>
      </c>
      <c r="K57" s="11" t="s">
        <v>211</v>
      </c>
      <c r="L57" s="25">
        <v>477.37799999999999</v>
      </c>
      <c r="M57" s="25">
        <v>365.95400000000001</v>
      </c>
      <c r="N57" s="25">
        <v>72.691000000000003</v>
      </c>
      <c r="O57" s="25">
        <v>52.201999999999998</v>
      </c>
      <c r="P57" s="26" t="s">
        <v>210</v>
      </c>
      <c r="Q57" s="12">
        <f t="shared" si="2"/>
        <v>5.034378396225117</v>
      </c>
      <c r="R57" s="12" t="str" cm="1">
        <f t="array" ref="R57">_xlfn.IFS(AND(O57&gt;=0.925*N57, Q57&lt;5),"tadpole",Q57&gt;=8.5,"eel-like", AND(Q57&gt;=6.5,Q57&lt;8.5), "elongate",OR(AND(Q57&lt;5.5, O57&lt;0.85*N57), Q57&lt;4),"fusiform",AND(Q57&gt;=4,Q57&lt;6.5),"long")</f>
        <v>fusiform</v>
      </c>
      <c r="S57" s="12">
        <v>3.4</v>
      </c>
      <c r="T57" s="11"/>
      <c r="U57" s="11" t="s">
        <v>212</v>
      </c>
      <c r="V57" s="11"/>
      <c r="W57" s="11"/>
      <c r="X57" s="11"/>
    </row>
    <row r="58" spans="1:24" ht="15.75" customHeight="1" x14ac:dyDescent="0.25">
      <c r="A58" s="11" t="s">
        <v>195</v>
      </c>
      <c r="B58" s="11" t="s">
        <v>208</v>
      </c>
      <c r="C58" s="12" t="s">
        <v>213</v>
      </c>
      <c r="D58" s="12" t="s">
        <v>63</v>
      </c>
      <c r="E58" s="12" t="s">
        <v>98</v>
      </c>
      <c r="F58" s="12" t="s">
        <v>29</v>
      </c>
      <c r="G58" s="12" t="s">
        <v>78</v>
      </c>
      <c r="H58" s="12" t="s">
        <v>23</v>
      </c>
      <c r="I58" s="11" t="s">
        <v>24</v>
      </c>
      <c r="J58" s="11" t="s">
        <v>56</v>
      </c>
      <c r="K58" s="11" t="s">
        <v>80</v>
      </c>
      <c r="L58" s="25">
        <v>362.06799999999998</v>
      </c>
      <c r="M58" s="25">
        <v>307.00700000000001</v>
      </c>
      <c r="N58" s="25">
        <v>74.108000000000004</v>
      </c>
      <c r="O58" s="25">
        <v>57.034999999999997</v>
      </c>
      <c r="P58" s="26" t="s">
        <v>214</v>
      </c>
      <c r="Q58" s="12">
        <f t="shared" si="2"/>
        <v>4.1426971447077241</v>
      </c>
      <c r="R58" s="12" t="str" cm="1">
        <f t="array" ref="R58">_xlfn.IFS(AND(O58&gt;=0.925*N58, Q58&lt;5),"tadpole",Q58&gt;=8.5,"eel-like", AND(Q58&gt;=6.5,Q58&lt;8.5), "elongate",OR(AND(Q58&lt;5.5, O58&lt;0.85*N58), Q58&lt;4),"fusiform",AND(Q58&gt;=4,Q58&lt;6.5),"long")</f>
        <v>fusiform</v>
      </c>
      <c r="S58" s="12">
        <v>7</v>
      </c>
      <c r="T58" s="11"/>
      <c r="U58" s="11" t="s">
        <v>215</v>
      </c>
      <c r="V58" s="11"/>
      <c r="W58" s="11"/>
      <c r="X58" s="11"/>
    </row>
    <row r="59" spans="1:24" ht="15.75" customHeight="1" x14ac:dyDescent="0.25">
      <c r="A59" s="11" t="s">
        <v>216</v>
      </c>
      <c r="B59" s="11" t="s">
        <v>666</v>
      </c>
      <c r="C59" s="11" t="s">
        <v>667</v>
      </c>
      <c r="D59" s="11" t="s">
        <v>20</v>
      </c>
      <c r="E59" s="11" t="s">
        <v>21</v>
      </c>
      <c r="F59" s="11" t="s">
        <v>65</v>
      </c>
      <c r="G59" s="11" t="s">
        <v>22</v>
      </c>
      <c r="H59" s="12" t="s">
        <v>94</v>
      </c>
      <c r="I59" s="11" t="s">
        <v>24</v>
      </c>
      <c r="J59" s="11" t="s">
        <v>56</v>
      </c>
      <c r="K59" s="11" t="s">
        <v>630</v>
      </c>
      <c r="L59" s="13">
        <v>1949.4739999999999</v>
      </c>
      <c r="M59" s="13">
        <v>1512.1320000000001</v>
      </c>
      <c r="N59" s="13">
        <v>195.01</v>
      </c>
      <c r="O59" s="13">
        <v>104.809</v>
      </c>
      <c r="P59" s="14" t="s">
        <v>668</v>
      </c>
      <c r="Q59" s="12">
        <f t="shared" si="2"/>
        <v>7.754125429465156</v>
      </c>
      <c r="R59" s="12" t="str" cm="1">
        <f t="array" ref="R59">_xlfn.IFS(AND(O59&gt;=0.925*N59, Q59&lt;5),"tadpole",Q59&gt;=8.5,"eel-like", AND(Q59&gt;=6.8,Q59&lt;8.5), "elongate",OR(AND(Q59&lt;5.5, O59&lt;0.85*N59), Q59&lt;4),"fusiform",AND(Q59&gt;=4,Q59&lt;6.8),"long")</f>
        <v>elongate</v>
      </c>
      <c r="S59" s="11">
        <v>2.8</v>
      </c>
      <c r="T59" s="11"/>
      <c r="U59" s="11"/>
      <c r="V59" s="11"/>
      <c r="W59" s="11"/>
      <c r="X59" s="11"/>
    </row>
    <row r="60" spans="1:24" ht="15.75" customHeight="1" x14ac:dyDescent="0.25">
      <c r="A60" s="11" t="s">
        <v>216</v>
      </c>
      <c r="B60" s="11" t="s">
        <v>217</v>
      </c>
      <c r="C60" s="11" t="s">
        <v>218</v>
      </c>
      <c r="D60" s="12" t="s">
        <v>63</v>
      </c>
      <c r="E60" s="11" t="s">
        <v>64</v>
      </c>
      <c r="F60" s="11" t="s">
        <v>65</v>
      </c>
      <c r="G60" s="11" t="s">
        <v>66</v>
      </c>
      <c r="H60" s="12" t="s">
        <v>33</v>
      </c>
      <c r="I60" s="11" t="s">
        <v>24</v>
      </c>
      <c r="J60" s="11" t="s">
        <v>20</v>
      </c>
      <c r="K60" s="11" t="s">
        <v>25</v>
      </c>
      <c r="L60" s="13">
        <v>575.07000000000005</v>
      </c>
      <c r="M60" s="13">
        <v>494.065</v>
      </c>
      <c r="N60" s="13">
        <v>81.006</v>
      </c>
      <c r="O60" s="13">
        <v>64.069999999999993</v>
      </c>
      <c r="P60" s="14" t="s">
        <v>219</v>
      </c>
      <c r="Q60" s="12">
        <f t="shared" si="2"/>
        <v>6.0991161148556898</v>
      </c>
      <c r="R60" s="12" t="str" cm="1">
        <f t="array" ref="R60">_xlfn.IFS(AND(O60&gt;=0.925*N60, Q60&lt;5),"tadpole",Q60&gt;=8.5,"eel-like", AND(Q60&gt;=6.8,Q60&lt;8.5), "elongate",OR(AND(Q60&lt;5.5, O60&lt;0.85*N60), Q60&lt;4),"fusiform",AND(Q60&gt;=4,Q60&lt;6.8),"long")</f>
        <v>long</v>
      </c>
      <c r="S60" s="11">
        <v>15</v>
      </c>
      <c r="T60" s="11"/>
      <c r="U60" s="11" t="s">
        <v>220</v>
      </c>
      <c r="V60" s="11"/>
      <c r="W60" s="11"/>
      <c r="X60" s="11"/>
    </row>
    <row r="61" spans="1:24" ht="15.75" customHeight="1" x14ac:dyDescent="0.25">
      <c r="A61" s="11" t="s">
        <v>216</v>
      </c>
      <c r="B61" s="11" t="s">
        <v>217</v>
      </c>
      <c r="C61" s="11" t="s">
        <v>221</v>
      </c>
      <c r="D61" s="12" t="s">
        <v>63</v>
      </c>
      <c r="E61" s="11" t="s">
        <v>64</v>
      </c>
      <c r="F61" s="11" t="s">
        <v>65</v>
      </c>
      <c r="G61" s="11" t="s">
        <v>66</v>
      </c>
      <c r="H61" s="12" t="s">
        <v>33</v>
      </c>
      <c r="I61" s="11" t="s">
        <v>24</v>
      </c>
      <c r="J61" s="11" t="s">
        <v>50</v>
      </c>
      <c r="K61" s="11" t="s">
        <v>46</v>
      </c>
      <c r="L61" s="13">
        <v>572.54300000000001</v>
      </c>
      <c r="M61" s="13">
        <v>512.72299999999996</v>
      </c>
      <c r="N61" s="13">
        <v>80.055999999999997</v>
      </c>
      <c r="O61" s="13">
        <v>49.649000000000001</v>
      </c>
      <c r="P61" s="14" t="s">
        <v>222</v>
      </c>
      <c r="Q61" s="12">
        <f t="shared" si="2"/>
        <v>6.4045543119816122</v>
      </c>
      <c r="R61" s="12" t="str" cm="1">
        <f t="array" ref="R61">_xlfn.IFS(AND(O61&gt;=0.925*N61, Q61&lt;5),"tadpole",Q61&gt;=8.5,"eel-like", AND(Q61&gt;=6.8,Q61&lt;8.5), "elongate",OR(AND(Q61&lt;5.5, O61&lt;0.85*N61), Q61&lt;4),"fusiform",AND(Q61&gt;=4,Q61&lt;6.8),"long")</f>
        <v>long</v>
      </c>
      <c r="S61" s="11">
        <v>28</v>
      </c>
      <c r="T61" s="11"/>
      <c r="U61" s="11" t="s">
        <v>223</v>
      </c>
      <c r="V61" s="11"/>
      <c r="W61" s="11"/>
      <c r="X61" s="11"/>
    </row>
    <row r="62" spans="1:24" ht="15.75" customHeight="1" x14ac:dyDescent="0.25">
      <c r="A62" s="11" t="s">
        <v>216</v>
      </c>
      <c r="B62" s="11" t="s">
        <v>217</v>
      </c>
      <c r="C62" s="11" t="s">
        <v>224</v>
      </c>
      <c r="D62" s="12" t="s">
        <v>63</v>
      </c>
      <c r="E62" s="11" t="s">
        <v>64</v>
      </c>
      <c r="F62" s="11" t="s">
        <v>65</v>
      </c>
      <c r="G62" s="11" t="s">
        <v>66</v>
      </c>
      <c r="H62" s="12" t="s">
        <v>94</v>
      </c>
      <c r="I62" s="11" t="s">
        <v>24</v>
      </c>
      <c r="J62" s="11" t="s">
        <v>50</v>
      </c>
      <c r="K62" s="11" t="s">
        <v>25</v>
      </c>
      <c r="L62" s="13">
        <v>383.221</v>
      </c>
      <c r="M62" s="13">
        <v>350.14299999999997</v>
      </c>
      <c r="N62" s="13">
        <v>49.040999999999997</v>
      </c>
      <c r="O62" s="13">
        <v>31.504000000000001</v>
      </c>
      <c r="P62" s="14" t="s">
        <v>225</v>
      </c>
      <c r="Q62" s="12">
        <f t="shared" si="2"/>
        <v>7.1398013906731101</v>
      </c>
      <c r="R62" s="12" t="str" cm="1">
        <f t="array" ref="R62">_xlfn.IFS(AND(O62&gt;=0.925*N62, Q62&lt;5),"tadpole",Q62&gt;=8.5,"eel-like", AND(Q62&gt;=6.8,Q62&lt;8.5), "elongate",OR(AND(Q62&lt;5.5, O62&lt;0.85*N62), Q62&lt;4),"fusiform",AND(Q62&gt;=4,Q62&lt;6.8),"long")</f>
        <v>elongate</v>
      </c>
      <c r="S62" s="11">
        <v>20</v>
      </c>
      <c r="T62" s="11"/>
      <c r="U62" s="11" t="s">
        <v>226</v>
      </c>
      <c r="V62" s="11"/>
      <c r="W62" s="11"/>
      <c r="X62" s="11"/>
    </row>
    <row r="63" spans="1:24" ht="15.75" customHeight="1" x14ac:dyDescent="0.25">
      <c r="A63" s="11" t="s">
        <v>227</v>
      </c>
      <c r="B63" s="11" t="s">
        <v>228</v>
      </c>
      <c r="C63" s="12" t="s">
        <v>229</v>
      </c>
      <c r="D63" s="12" t="s">
        <v>63</v>
      </c>
      <c r="E63" s="12" t="s">
        <v>64</v>
      </c>
      <c r="F63" s="12" t="s">
        <v>29</v>
      </c>
      <c r="G63" s="12" t="s">
        <v>231</v>
      </c>
      <c r="H63" s="12" t="s">
        <v>94</v>
      </c>
      <c r="I63" s="11" t="s">
        <v>232</v>
      </c>
      <c r="J63" s="11" t="s">
        <v>56</v>
      </c>
      <c r="K63" s="11" t="s">
        <v>80</v>
      </c>
      <c r="L63" s="25">
        <v>592.00800000000004</v>
      </c>
      <c r="M63" s="25">
        <v>512.01599999999996</v>
      </c>
      <c r="N63" s="25">
        <v>71</v>
      </c>
      <c r="O63" s="25">
        <v>43.295999999999999</v>
      </c>
      <c r="P63" s="26" t="s">
        <v>230</v>
      </c>
      <c r="Q63" s="12">
        <f t="shared" si="2"/>
        <v>7.2114929577464784</v>
      </c>
      <c r="R63" s="12" t="str" cm="1">
        <f t="array" ref="R63">_xlfn.IFS(AND(O63&gt;=0.925*N63, Q63&lt;5),"tadpole",Q63&gt;=8.5,"eel-like", AND(Q63&gt;=6.8,Q63&lt;8.5), "elongate",OR(AND(Q63&lt;5.5, O63&lt;0.85*N63), Q63&lt;4),"fusiform",AND(Q63&gt;=4,Q63&lt;6.8),"long")</f>
        <v>elongate</v>
      </c>
      <c r="S63" s="12">
        <v>30</v>
      </c>
      <c r="T63" s="11"/>
      <c r="U63" s="11" t="s">
        <v>233</v>
      </c>
      <c r="V63" s="11"/>
      <c r="W63" s="11"/>
      <c r="X63" s="11"/>
    </row>
    <row r="64" spans="1:24" ht="15.75" customHeight="1" x14ac:dyDescent="0.25">
      <c r="A64" s="11" t="s">
        <v>227</v>
      </c>
      <c r="B64" s="11" t="s">
        <v>228</v>
      </c>
      <c r="C64" s="12" t="s">
        <v>234</v>
      </c>
      <c r="D64" s="12" t="s">
        <v>63</v>
      </c>
      <c r="E64" s="12" t="s">
        <v>64</v>
      </c>
      <c r="F64" s="12" t="s">
        <v>29</v>
      </c>
      <c r="G64" s="12" t="s">
        <v>231</v>
      </c>
      <c r="H64" s="12" t="s">
        <v>94</v>
      </c>
      <c r="I64" s="11" t="s">
        <v>232</v>
      </c>
      <c r="J64" s="11" t="s">
        <v>56</v>
      </c>
      <c r="K64" s="11" t="s">
        <v>80</v>
      </c>
      <c r="L64" s="25">
        <v>592.12199999999996</v>
      </c>
      <c r="M64" s="25">
        <v>523.024</v>
      </c>
      <c r="N64" s="25">
        <v>67.007000000000005</v>
      </c>
      <c r="O64" s="25">
        <v>55.036000000000001</v>
      </c>
      <c r="P64" s="26" t="s">
        <v>235</v>
      </c>
      <c r="Q64" s="12">
        <f t="shared" si="2"/>
        <v>7.8055128568657004</v>
      </c>
      <c r="R64" s="12" t="str" cm="1">
        <f t="array" ref="R64">_xlfn.IFS(AND(O64&gt;=0.925*N64, Q64&lt;5),"tadpole",Q64&gt;=8.5,"eel-like", AND(Q64&gt;=6.8,Q64&lt;8.5), "elongate",OR(AND(Q64&lt;5.5, O64&lt;0.85*N64), Q64&lt;4),"fusiform",AND(Q64&gt;=4,Q64&lt;6.8),"long")</f>
        <v>elongate</v>
      </c>
      <c r="S64" s="12">
        <v>32</v>
      </c>
      <c r="T64" s="11"/>
      <c r="U64" s="11" t="s">
        <v>236</v>
      </c>
      <c r="V64" s="11"/>
      <c r="W64" s="11"/>
      <c r="X64" s="11"/>
    </row>
    <row r="65" spans="1:24" ht="15.75" customHeight="1" x14ac:dyDescent="0.25">
      <c r="A65" s="11" t="s">
        <v>227</v>
      </c>
      <c r="B65" s="11" t="s">
        <v>237</v>
      </c>
      <c r="C65" s="12" t="s">
        <v>238</v>
      </c>
      <c r="D65" s="12" t="s">
        <v>63</v>
      </c>
      <c r="E65" s="12" t="s">
        <v>64</v>
      </c>
      <c r="F65" s="12" t="s">
        <v>29</v>
      </c>
      <c r="G65" s="12" t="s">
        <v>78</v>
      </c>
      <c r="H65" s="12" t="s">
        <v>23</v>
      </c>
      <c r="I65" s="11" t="s">
        <v>24</v>
      </c>
      <c r="J65" s="11" t="s">
        <v>50</v>
      </c>
      <c r="K65" s="11" t="s">
        <v>46</v>
      </c>
      <c r="L65" s="25">
        <v>570.03200000000004</v>
      </c>
      <c r="M65" s="25">
        <v>471.06799999999998</v>
      </c>
      <c r="N65" s="25">
        <v>181.011</v>
      </c>
      <c r="O65" s="25">
        <v>127.098</v>
      </c>
      <c r="P65" s="26" t="s">
        <v>239</v>
      </c>
      <c r="Q65" s="12">
        <f t="shared" si="2"/>
        <v>2.6024274767831788</v>
      </c>
      <c r="R65" s="12" t="str" cm="1">
        <f t="array" ref="R65">_xlfn.IFS(AND(O65&gt;=0.925*N65, Q65&lt;5),"tadpole",Q65&gt;=8.5,"eel-like", AND(Q65&gt;=6.5,Q65&lt;8.5), "elongate",OR(AND(Q65&lt;5.5, O65&lt;0.85*N65), Q65&lt;4),"fusiform",AND(Q65&gt;=4,Q65&lt;6.5),"long")</f>
        <v>fusiform</v>
      </c>
      <c r="S65" s="27">
        <v>4</v>
      </c>
      <c r="T65" s="11"/>
      <c r="U65" s="11" t="s">
        <v>241</v>
      </c>
      <c r="V65" s="11"/>
      <c r="W65" s="11"/>
      <c r="X65" s="11"/>
    </row>
    <row r="66" spans="1:24" ht="15.75" customHeight="1" x14ac:dyDescent="0.25">
      <c r="A66" s="11" t="s">
        <v>227</v>
      </c>
      <c r="B66" s="11" t="s">
        <v>237</v>
      </c>
      <c r="C66" s="12" t="s">
        <v>242</v>
      </c>
      <c r="D66" s="12" t="s">
        <v>63</v>
      </c>
      <c r="E66" s="12" t="s">
        <v>98</v>
      </c>
      <c r="F66" s="12" t="s">
        <v>29</v>
      </c>
      <c r="G66" s="12" t="s">
        <v>78</v>
      </c>
      <c r="H66" s="12" t="s">
        <v>23</v>
      </c>
      <c r="I66" s="11" t="s">
        <v>24</v>
      </c>
      <c r="J66" s="11" t="s">
        <v>50</v>
      </c>
      <c r="K66" s="11" t="s">
        <v>46</v>
      </c>
      <c r="L66" s="25">
        <v>608.02099999999996</v>
      </c>
      <c r="M66" s="25">
        <v>506.5</v>
      </c>
      <c r="N66" s="25">
        <v>175.018</v>
      </c>
      <c r="O66" s="25">
        <v>116.039</v>
      </c>
      <c r="P66" s="26" t="s">
        <v>243</v>
      </c>
      <c r="Q66" s="12">
        <f t="shared" si="2"/>
        <v>2.8939880469437429</v>
      </c>
      <c r="R66" s="12" t="str" cm="1">
        <f t="array" ref="R66">_xlfn.IFS(AND(O66&gt;=0.925*N66, Q66&lt;5),"tadpole",Q66&gt;=8.5,"eel-like", AND(Q66&gt;=6.5,Q66&lt;8.5), "elongate",OR(AND(Q66&lt;5.5, O66&lt;0.85*N66), Q66&lt;4),"fusiform",AND(Q66&gt;=4,Q66&lt;6.5),"long")</f>
        <v>fusiform</v>
      </c>
      <c r="S66" s="12">
        <v>6</v>
      </c>
      <c r="T66" s="11"/>
      <c r="U66" s="11" t="s">
        <v>244</v>
      </c>
      <c r="V66" s="11"/>
      <c r="W66" s="11"/>
      <c r="X66" s="11"/>
    </row>
    <row r="67" spans="1:24" ht="15.75" customHeight="1" x14ac:dyDescent="0.25">
      <c r="A67" s="11" t="s">
        <v>227</v>
      </c>
      <c r="B67" s="11" t="s">
        <v>245</v>
      </c>
      <c r="C67" s="12" t="s">
        <v>246</v>
      </c>
      <c r="D67" s="12" t="s">
        <v>63</v>
      </c>
      <c r="E67" s="12" t="s">
        <v>64</v>
      </c>
      <c r="F67" s="12" t="s">
        <v>29</v>
      </c>
      <c r="G67" s="12" t="s">
        <v>78</v>
      </c>
      <c r="H67" s="12" t="s">
        <v>23</v>
      </c>
      <c r="I67" s="11" t="s">
        <v>79</v>
      </c>
      <c r="J67" s="11" t="s">
        <v>56</v>
      </c>
      <c r="K67" s="11" t="s">
        <v>41</v>
      </c>
      <c r="L67" s="25">
        <v>557.00800000000004</v>
      </c>
      <c r="M67" s="25">
        <v>472.50200000000001</v>
      </c>
      <c r="N67" s="25">
        <v>105.01900000000001</v>
      </c>
      <c r="O67" s="25">
        <v>84.438000000000002</v>
      </c>
      <c r="P67" s="26" t="s">
        <v>247</v>
      </c>
      <c r="Q67" s="12">
        <f t="shared" si="2"/>
        <v>4.4992049057789538</v>
      </c>
      <c r="R67" s="12" t="str" cm="1">
        <f t="array" ref="R67">_xlfn.IFS(AND(O67&gt;=0.925*N67, Q67&lt;5),"tadpole",Q67&gt;=8.5,"eel-like", AND(Q67&gt;=6.5,Q67&lt;8.5), "elongate",OR(AND(Q67&lt;5.5, O67&lt;0.85*N67), Q67&lt;4),"fusiform",AND(Q67&gt;=4,Q67&lt;6.5),"long")</f>
        <v>fusiform</v>
      </c>
      <c r="S67" s="12">
        <v>8</v>
      </c>
      <c r="T67" s="11"/>
      <c r="U67" s="11" t="s">
        <v>248</v>
      </c>
      <c r="V67" s="11"/>
      <c r="W67" s="11"/>
      <c r="X67" s="11"/>
    </row>
    <row r="68" spans="1:24" ht="15.75" customHeight="1" x14ac:dyDescent="0.25">
      <c r="A68" s="11" t="s">
        <v>227</v>
      </c>
      <c r="B68" s="11" t="s">
        <v>245</v>
      </c>
      <c r="C68" s="12" t="s">
        <v>249</v>
      </c>
      <c r="D68" s="12" t="s">
        <v>63</v>
      </c>
      <c r="E68" s="12" t="s">
        <v>64</v>
      </c>
      <c r="F68" s="12" t="s">
        <v>29</v>
      </c>
      <c r="G68" s="12" t="s">
        <v>78</v>
      </c>
      <c r="H68" s="12" t="s">
        <v>23</v>
      </c>
      <c r="I68" s="11" t="s">
        <v>79</v>
      </c>
      <c r="J68" s="11" t="s">
        <v>56</v>
      </c>
      <c r="K68" s="11" t="s">
        <v>41</v>
      </c>
      <c r="L68" s="25">
        <v>595.00099999999998</v>
      </c>
      <c r="M68" s="25">
        <v>489.55700000000002</v>
      </c>
      <c r="N68" s="25">
        <v>112.04</v>
      </c>
      <c r="O68" s="25">
        <v>92.019000000000005</v>
      </c>
      <c r="P68" s="26" t="s">
        <v>250</v>
      </c>
      <c r="Q68" s="12">
        <f t="shared" si="2"/>
        <v>4.3694841128168509</v>
      </c>
      <c r="R68" s="12" t="str" cm="1">
        <f t="array" ref="R68">_xlfn.IFS(AND(O68&gt;=0.925*N68, Q68&lt;5),"tadpole",Q68&gt;=8.5,"eel-like", AND(Q68&gt;=6.5,Q68&lt;8.5), "elongate",OR(AND(Q68&lt;5.5, O68&lt;0.85*N68), Q68&lt;4),"fusiform",AND(Q68&gt;=4,Q68&lt;6.5),"long")</f>
        <v>fusiform</v>
      </c>
      <c r="S68" s="12">
        <v>18</v>
      </c>
      <c r="T68" s="11"/>
      <c r="U68" s="11" t="s">
        <v>69</v>
      </c>
      <c r="V68" s="11"/>
      <c r="W68" s="11"/>
      <c r="X68" s="11"/>
    </row>
    <row r="69" spans="1:24" ht="15.75" customHeight="1" x14ac:dyDescent="0.25">
      <c r="A69" s="11" t="s">
        <v>227</v>
      </c>
      <c r="B69" s="11" t="s">
        <v>245</v>
      </c>
      <c r="C69" s="12" t="s">
        <v>251</v>
      </c>
      <c r="D69" s="12" t="s">
        <v>63</v>
      </c>
      <c r="E69" s="12" t="s">
        <v>98</v>
      </c>
      <c r="F69" s="12" t="s">
        <v>29</v>
      </c>
      <c r="G69" s="12" t="s">
        <v>78</v>
      </c>
      <c r="H69" s="12" t="s">
        <v>23</v>
      </c>
      <c r="I69" s="11" t="s">
        <v>232</v>
      </c>
      <c r="J69" s="11" t="s">
        <v>56</v>
      </c>
      <c r="K69" s="11" t="s">
        <v>41</v>
      </c>
      <c r="L69" s="25">
        <v>591.76099999999997</v>
      </c>
      <c r="M69" s="25">
        <v>488.11500000000001</v>
      </c>
      <c r="N69" s="25">
        <v>120.504</v>
      </c>
      <c r="O69" s="25">
        <v>95.251000000000005</v>
      </c>
      <c r="P69" s="26" t="s">
        <v>252</v>
      </c>
      <c r="Q69" s="12">
        <f t="shared" si="2"/>
        <v>4.0506124278032267</v>
      </c>
      <c r="R69" s="12" t="str" cm="1">
        <f t="array" ref="R69">_xlfn.IFS(AND(O69&gt;=0.925*N69, Q69&lt;5),"tadpole",Q69&gt;=8.5,"eel-like", AND(Q69&gt;=6.5,Q69&lt;8.5), "elongate",OR(AND(Q69&lt;5.5, O69&lt;0.85*N69), Q69&lt;4),"fusiform",AND(Q69&gt;=4,Q69&lt;6.5),"long")</f>
        <v>fusiform</v>
      </c>
      <c r="S69" s="12">
        <v>15</v>
      </c>
      <c r="T69" s="11"/>
      <c r="U69" s="11" t="s">
        <v>253</v>
      </c>
      <c r="V69" s="11"/>
      <c r="W69" s="11"/>
      <c r="X69" s="11"/>
    </row>
    <row r="70" spans="1:24" ht="15.75" customHeight="1" x14ac:dyDescent="0.25">
      <c r="A70" s="11" t="s">
        <v>227</v>
      </c>
      <c r="B70" s="11" t="s">
        <v>245</v>
      </c>
      <c r="C70" s="12" t="s">
        <v>254</v>
      </c>
      <c r="D70" s="12" t="s">
        <v>63</v>
      </c>
      <c r="E70" s="12" t="s">
        <v>64</v>
      </c>
      <c r="F70" s="12" t="s">
        <v>29</v>
      </c>
      <c r="G70" s="12" t="s">
        <v>78</v>
      </c>
      <c r="H70" s="12" t="s">
        <v>23</v>
      </c>
      <c r="I70" s="11" t="s">
        <v>79</v>
      </c>
      <c r="J70" s="11" t="s">
        <v>56</v>
      </c>
      <c r="K70" s="11" t="s">
        <v>41</v>
      </c>
      <c r="L70" s="25">
        <v>404.67399999999998</v>
      </c>
      <c r="M70" s="25">
        <v>337.13200000000001</v>
      </c>
      <c r="N70" s="25">
        <v>77.2</v>
      </c>
      <c r="O70" s="25">
        <v>61.4</v>
      </c>
      <c r="P70" s="26" t="s">
        <v>255</v>
      </c>
      <c r="Q70" s="12">
        <f t="shared" si="2"/>
        <v>4.3669948186528496</v>
      </c>
      <c r="R70" s="12" t="str" cm="1">
        <f t="array" ref="R70">_xlfn.IFS(AND(O70&gt;=0.925*N70, Q70&lt;5),"tadpole",Q70&gt;=8.5,"eel-like", AND(Q70&gt;=6.5,Q70&lt;8.5), "elongate",OR(AND(Q70&lt;5.5, O70&lt;0.85*N70), Q70&lt;4),"fusiform",AND(Q70&gt;=4,Q70&lt;6.5),"long")</f>
        <v>fusiform</v>
      </c>
      <c r="S70" s="12">
        <v>5</v>
      </c>
      <c r="T70" s="11"/>
      <c r="U70" s="11" t="s">
        <v>256</v>
      </c>
      <c r="V70" s="11"/>
      <c r="W70" s="11"/>
      <c r="X70" s="11"/>
    </row>
    <row r="71" spans="1:24" ht="15.75" customHeight="1" x14ac:dyDescent="0.25">
      <c r="A71" s="11" t="s">
        <v>227</v>
      </c>
      <c r="B71" s="11" t="s">
        <v>245</v>
      </c>
      <c r="C71" s="12" t="s">
        <v>257</v>
      </c>
      <c r="D71" s="12" t="s">
        <v>63</v>
      </c>
      <c r="E71" s="12" t="s">
        <v>98</v>
      </c>
      <c r="F71" s="12" t="s">
        <v>29</v>
      </c>
      <c r="G71" s="12" t="s">
        <v>78</v>
      </c>
      <c r="H71" s="12" t="s">
        <v>23</v>
      </c>
      <c r="I71" s="11" t="s">
        <v>79</v>
      </c>
      <c r="J71" s="11" t="s">
        <v>56</v>
      </c>
      <c r="K71" s="11" t="s">
        <v>41</v>
      </c>
      <c r="L71" s="25">
        <v>515.56600000000003</v>
      </c>
      <c r="M71" s="25">
        <v>440.02600000000001</v>
      </c>
      <c r="N71" s="25">
        <v>98.997</v>
      </c>
      <c r="O71" s="25">
        <v>74.668000000000006</v>
      </c>
      <c r="P71" s="26" t="s">
        <v>258</v>
      </c>
      <c r="Q71" s="12">
        <f t="shared" si="2"/>
        <v>4.4448417628817039</v>
      </c>
      <c r="R71" s="12" t="str" cm="1">
        <f t="array" ref="R71">_xlfn.IFS(AND(O71&gt;=0.925*N71, Q71&lt;5),"tadpole",Q71&gt;=8.5,"eel-like", AND(Q71&gt;=6.5,Q71&lt;8.5), "elongate",OR(AND(Q71&lt;5.5, O71&lt;0.85*N71), Q71&lt;4),"fusiform",AND(Q71&gt;=4,Q71&lt;6.5),"long")</f>
        <v>fusiform</v>
      </c>
      <c r="S71" s="12">
        <v>18</v>
      </c>
      <c r="T71" s="11"/>
      <c r="U71" s="11" t="s">
        <v>259</v>
      </c>
      <c r="V71" s="11"/>
      <c r="W71" s="11"/>
      <c r="X71" s="11"/>
    </row>
    <row r="72" spans="1:24" ht="15.75" customHeight="1" x14ac:dyDescent="0.25">
      <c r="A72" s="11" t="s">
        <v>227</v>
      </c>
      <c r="B72" s="11" t="s">
        <v>245</v>
      </c>
      <c r="C72" s="12" t="s">
        <v>260</v>
      </c>
      <c r="D72" s="12" t="s">
        <v>63</v>
      </c>
      <c r="E72" s="12" t="s">
        <v>98</v>
      </c>
      <c r="F72" s="12" t="s">
        <v>29</v>
      </c>
      <c r="G72" s="12" t="s">
        <v>78</v>
      </c>
      <c r="H72" s="12" t="s">
        <v>23</v>
      </c>
      <c r="I72" s="11" t="s">
        <v>24</v>
      </c>
      <c r="J72" s="11" t="s">
        <v>56</v>
      </c>
      <c r="K72" s="11" t="s">
        <v>57</v>
      </c>
      <c r="L72" s="25">
        <v>590.00300000000004</v>
      </c>
      <c r="M72" s="25">
        <v>505.55599999999998</v>
      </c>
      <c r="N72" s="25">
        <v>112.018</v>
      </c>
      <c r="O72" s="25">
        <v>86.667000000000002</v>
      </c>
      <c r="P72" s="26" t="s">
        <v>261</v>
      </c>
      <c r="Q72" s="12">
        <f t="shared" si="2"/>
        <v>4.5131675266475026</v>
      </c>
      <c r="R72" s="12" t="str" cm="1">
        <f t="array" ref="R72">_xlfn.IFS(AND(O72&gt;=0.925*N72, Q72&lt;5),"tadpole",Q72&gt;=8.5,"eel-like", AND(Q72&gt;=6.5,Q72&lt;8.5), "elongate",OR(AND(Q72&lt;5.5, O72&lt;0.85*N72), Q72&lt;4),"fusiform",AND(Q72&gt;=4,Q72&lt;6.5),"long")</f>
        <v>fusiform</v>
      </c>
      <c r="S72" s="12">
        <v>6</v>
      </c>
      <c r="T72" s="11"/>
      <c r="U72" s="11" t="s">
        <v>262</v>
      </c>
      <c r="V72" s="11"/>
      <c r="W72" s="11"/>
      <c r="X72" s="11"/>
    </row>
    <row r="73" spans="1:24" ht="15.75" customHeight="1" x14ac:dyDescent="0.25">
      <c r="A73" s="11" t="s">
        <v>227</v>
      </c>
      <c r="B73" s="11" t="s">
        <v>245</v>
      </c>
      <c r="C73" s="12" t="s">
        <v>263</v>
      </c>
      <c r="D73" s="12" t="s">
        <v>63</v>
      </c>
      <c r="E73" s="12" t="s">
        <v>64</v>
      </c>
      <c r="F73" s="12" t="s">
        <v>29</v>
      </c>
      <c r="G73" s="12" t="s">
        <v>78</v>
      </c>
      <c r="H73" s="12" t="s">
        <v>23</v>
      </c>
      <c r="I73" s="11" t="s">
        <v>79</v>
      </c>
      <c r="J73" s="11" t="s">
        <v>56</v>
      </c>
      <c r="K73" s="11" t="s">
        <v>41</v>
      </c>
      <c r="L73" s="25">
        <v>958.95899999999995</v>
      </c>
      <c r="M73" s="25">
        <v>820.01</v>
      </c>
      <c r="N73" s="25">
        <v>194.667</v>
      </c>
      <c r="O73" s="25">
        <v>156.006</v>
      </c>
      <c r="P73" s="26" t="s">
        <v>264</v>
      </c>
      <c r="Q73" s="12">
        <f t="shared" si="2"/>
        <v>4.2123729240189656</v>
      </c>
      <c r="R73" s="12" t="str" cm="1">
        <f t="array" ref="R73">_xlfn.IFS(AND(O73&gt;=0.925*N73, Q73&lt;5),"tadpole",Q73&gt;=8.5,"eel-like", AND(Q73&gt;=6.5,Q73&lt;8.5), "elongate",OR(AND(Q73&lt;5.5, O73&lt;0.85*N73), Q73&lt;4),"fusiform",AND(Q73&gt;=4,Q73&lt;6.5),"long")</f>
        <v>fusiform</v>
      </c>
      <c r="S73" s="12">
        <v>12</v>
      </c>
      <c r="T73" s="11"/>
      <c r="U73" s="11" t="s">
        <v>69</v>
      </c>
      <c r="V73" s="11"/>
      <c r="W73" s="11"/>
      <c r="X73" s="11"/>
    </row>
    <row r="74" spans="1:24" ht="15.75" customHeight="1" x14ac:dyDescent="0.25">
      <c r="A74" s="11" t="s">
        <v>227</v>
      </c>
      <c r="B74" s="11" t="s">
        <v>245</v>
      </c>
      <c r="C74" s="12" t="s">
        <v>265</v>
      </c>
      <c r="D74" s="12" t="s">
        <v>63</v>
      </c>
      <c r="E74" s="12" t="s">
        <v>98</v>
      </c>
      <c r="F74" s="12" t="s">
        <v>29</v>
      </c>
      <c r="G74" s="12" t="s">
        <v>78</v>
      </c>
      <c r="H74" s="12" t="s">
        <v>23</v>
      </c>
      <c r="I74" s="11" t="s">
        <v>79</v>
      </c>
      <c r="J74" s="11" t="s">
        <v>56</v>
      </c>
      <c r="K74" s="11" t="s">
        <v>80</v>
      </c>
      <c r="L74" s="25">
        <v>577.00300000000004</v>
      </c>
      <c r="M74" s="25">
        <v>468.50700000000001</v>
      </c>
      <c r="N74" s="25">
        <v>117.5</v>
      </c>
      <c r="O74" s="25">
        <v>98.754999999999995</v>
      </c>
      <c r="P74" s="26" t="s">
        <v>266</v>
      </c>
      <c r="Q74" s="12">
        <f t="shared" si="2"/>
        <v>3.9872936170212765</v>
      </c>
      <c r="R74" s="12" t="str" cm="1">
        <f t="array" ref="R74">_xlfn.IFS(AND(O74&gt;=0.925*N74, Q74&lt;5),"tadpole",Q74&gt;=8.5,"eel-like", AND(Q74&gt;=6.5,Q74&lt;8.5), "elongate",OR(AND(Q74&lt;5.5, O74&lt;0.85*N74), Q74&lt;4),"fusiform",AND(Q74&gt;=4,Q74&lt;6.5),"long")</f>
        <v>fusiform</v>
      </c>
      <c r="S74" s="12">
        <v>6.2</v>
      </c>
      <c r="T74" s="11"/>
      <c r="U74" s="11" t="s">
        <v>267</v>
      </c>
      <c r="V74" s="11"/>
      <c r="W74" s="11"/>
      <c r="X74" s="11"/>
    </row>
    <row r="75" spans="1:24" ht="15.75" customHeight="1" x14ac:dyDescent="0.25">
      <c r="A75" s="11" t="s">
        <v>227</v>
      </c>
      <c r="B75" s="11" t="s">
        <v>268</v>
      </c>
      <c r="C75" s="12" t="s">
        <v>269</v>
      </c>
      <c r="D75" s="12" t="s">
        <v>63</v>
      </c>
      <c r="E75" s="12" t="s">
        <v>64</v>
      </c>
      <c r="F75" s="12" t="s">
        <v>29</v>
      </c>
      <c r="G75" s="12" t="s">
        <v>78</v>
      </c>
      <c r="H75" s="12" t="s">
        <v>23</v>
      </c>
      <c r="I75" s="11" t="s">
        <v>24</v>
      </c>
      <c r="J75" s="11" t="s">
        <v>56</v>
      </c>
      <c r="K75" s="11" t="s">
        <v>72</v>
      </c>
      <c r="L75" s="25">
        <v>433.03399999999999</v>
      </c>
      <c r="M75" s="25">
        <v>364.30900000000003</v>
      </c>
      <c r="N75" s="25">
        <v>69.007000000000005</v>
      </c>
      <c r="O75" s="25">
        <v>46.011000000000003</v>
      </c>
      <c r="P75" s="26" t="s">
        <v>270</v>
      </c>
      <c r="Q75" s="12">
        <f t="shared" si="2"/>
        <v>5.2793049980436768</v>
      </c>
      <c r="R75" s="12" t="str" cm="1">
        <f t="array" ref="R75">_xlfn.IFS(AND(O75&gt;=0.925*N75, Q75&lt;5),"tadpole",Q75&gt;=8.5,"eel-like", AND(Q75&gt;=6.5,Q75&lt;8.5), "elongate",OR(AND(Q75&lt;5.5, O75&lt;0.85*N75), Q75&lt;4),"fusiform",AND(Q75&gt;=4,Q75&lt;6.5),"long")</f>
        <v>fusiform</v>
      </c>
      <c r="S75" s="12">
        <v>6</v>
      </c>
      <c r="T75" s="11"/>
      <c r="U75" s="11" t="s">
        <v>271</v>
      </c>
      <c r="V75" s="11"/>
      <c r="W75" s="11"/>
      <c r="X75" s="11"/>
    </row>
    <row r="76" spans="1:24" ht="15.75" customHeight="1" x14ac:dyDescent="0.25">
      <c r="A76" s="11" t="s">
        <v>227</v>
      </c>
      <c r="B76" s="11" t="s">
        <v>268</v>
      </c>
      <c r="C76" s="12" t="s">
        <v>272</v>
      </c>
      <c r="D76" s="12" t="s">
        <v>63</v>
      </c>
      <c r="E76" s="12" t="s">
        <v>64</v>
      </c>
      <c r="F76" s="12" t="s">
        <v>29</v>
      </c>
      <c r="G76" s="12" t="s">
        <v>78</v>
      </c>
      <c r="H76" s="12" t="s">
        <v>33</v>
      </c>
      <c r="I76" s="11" t="s">
        <v>24</v>
      </c>
      <c r="J76" s="11" t="s">
        <v>56</v>
      </c>
      <c r="K76" s="11" t="s">
        <v>72</v>
      </c>
      <c r="L76" s="25">
        <v>422.298</v>
      </c>
      <c r="M76" s="25">
        <v>346.59300000000002</v>
      </c>
      <c r="N76" s="25">
        <v>73.171000000000006</v>
      </c>
      <c r="O76" s="25">
        <v>62.2</v>
      </c>
      <c r="P76" s="26" t="s">
        <v>273</v>
      </c>
      <c r="Q76" s="12">
        <f t="shared" si="2"/>
        <v>4.7367536319033494</v>
      </c>
      <c r="R76" s="12" t="str" cm="1">
        <f t="array" ref="R76">_xlfn.IFS(AND(O76&gt;=0.925*N76, Q76&lt;5),"tadpole",Q76&gt;=8.5,"eel-like", AND(Q76&gt;=6.8,Q76&lt;8.5), "elongate",OR(AND(Q76&lt;5.5, O76&lt;0.85*N76), Q76&lt;4),"fusiform",AND(Q76&gt;=4,Q76&lt;6.8),"long")</f>
        <v>long</v>
      </c>
      <c r="S76" s="12">
        <v>6.5</v>
      </c>
      <c r="T76" s="11"/>
      <c r="U76" s="11" t="s">
        <v>274</v>
      </c>
      <c r="V76" s="11"/>
      <c r="W76" s="11"/>
      <c r="X76" s="11"/>
    </row>
    <row r="77" spans="1:24" ht="15.65" customHeight="1" x14ac:dyDescent="0.25">
      <c r="A77" s="11" t="s">
        <v>227</v>
      </c>
      <c r="B77" s="11" t="s">
        <v>268</v>
      </c>
      <c r="C77" s="12" t="s">
        <v>275</v>
      </c>
      <c r="D77" s="12" t="s">
        <v>63</v>
      </c>
      <c r="E77" s="12" t="s">
        <v>64</v>
      </c>
      <c r="F77" s="12" t="s">
        <v>29</v>
      </c>
      <c r="G77" s="12" t="s">
        <v>78</v>
      </c>
      <c r="H77" s="12" t="s">
        <v>23</v>
      </c>
      <c r="I77" s="11" t="s">
        <v>24</v>
      </c>
      <c r="J77" s="11" t="s">
        <v>56</v>
      </c>
      <c r="K77" s="11" t="s">
        <v>72</v>
      </c>
      <c r="L77" s="25">
        <v>533.322</v>
      </c>
      <c r="M77" s="25">
        <v>450.97899999999998</v>
      </c>
      <c r="N77" s="25">
        <v>83.006</v>
      </c>
      <c r="O77" s="25">
        <v>65.191999999999993</v>
      </c>
      <c r="P77" s="26" t="s">
        <v>276</v>
      </c>
      <c r="Q77" s="12">
        <f t="shared" si="2"/>
        <v>5.4330891742765584</v>
      </c>
      <c r="R77" s="12" t="str" cm="1">
        <f t="array" ref="R77">_xlfn.IFS(AND(O77&gt;=0.925*N77, Q77&lt;5),"tadpole",Q77&gt;=8.5,"eel-like", AND(Q77&gt;=6.8,Q77&lt;8.5), "elongate",OR(AND(Q77&lt;5.5, O77&lt;0.85*N77), Q77&lt;4),"fusiform",AND(Q77&gt;=4,Q77&lt;6.8),"long")</f>
        <v>fusiform</v>
      </c>
      <c r="S77" s="12">
        <v>5</v>
      </c>
      <c r="T77" s="11"/>
      <c r="U77" s="11" t="s">
        <v>271</v>
      </c>
      <c r="V77" s="11"/>
      <c r="W77" s="11"/>
      <c r="X77" s="11"/>
    </row>
    <row r="78" spans="1:24" ht="15.75" customHeight="1" x14ac:dyDescent="0.25">
      <c r="A78" s="11" t="s">
        <v>227</v>
      </c>
      <c r="B78" s="11" t="s">
        <v>268</v>
      </c>
      <c r="C78" s="12" t="s">
        <v>277</v>
      </c>
      <c r="D78" s="12" t="s">
        <v>63</v>
      </c>
      <c r="E78" s="12" t="s">
        <v>64</v>
      </c>
      <c r="F78" s="12" t="s">
        <v>29</v>
      </c>
      <c r="G78" s="12" t="s">
        <v>78</v>
      </c>
      <c r="H78" s="12" t="s">
        <v>33</v>
      </c>
      <c r="I78" s="11" t="s">
        <v>24</v>
      </c>
      <c r="J78" s="11" t="s">
        <v>56</v>
      </c>
      <c r="K78" s="11" t="s">
        <v>72</v>
      </c>
      <c r="L78" s="25">
        <v>509.98899999999998</v>
      </c>
      <c r="M78" s="25">
        <v>416.10599999999999</v>
      </c>
      <c r="N78" s="25">
        <v>92.03</v>
      </c>
      <c r="O78" s="25">
        <v>81.135999999999996</v>
      </c>
      <c r="P78" s="26" t="s">
        <v>278</v>
      </c>
      <c r="Q78" s="12">
        <f t="shared" si="2"/>
        <v>4.5214169292621973</v>
      </c>
      <c r="R78" s="12" t="str" cm="1">
        <f t="array" ref="R78">_xlfn.IFS(AND(O78&gt;=0.925*N78, Q78&lt;5),"tadpole",Q78&gt;=8.5,"eel-like", AND(Q78&gt;=6.8,Q78&lt;8.5), "elongate",OR(AND(Q78&lt;5.5, O78&lt;0.85*N78), Q78&lt;4),"fusiform",AND(Q78&gt;=4,Q78&lt;6.8),"long")</f>
        <v>long</v>
      </c>
      <c r="S78" s="12">
        <v>3.5</v>
      </c>
      <c r="T78" s="11"/>
      <c r="U78" s="11" t="s">
        <v>274</v>
      </c>
      <c r="V78" s="11"/>
      <c r="W78" s="11"/>
      <c r="X78" s="11"/>
    </row>
    <row r="79" spans="1:24" ht="15.75" customHeight="1" x14ac:dyDescent="0.25">
      <c r="A79" s="11" t="s">
        <v>227</v>
      </c>
      <c r="B79" s="11" t="s">
        <v>268</v>
      </c>
      <c r="C79" s="12" t="s">
        <v>279</v>
      </c>
      <c r="D79" s="12" t="s">
        <v>63</v>
      </c>
      <c r="E79" s="12" t="s">
        <v>64</v>
      </c>
      <c r="F79" s="12" t="s">
        <v>29</v>
      </c>
      <c r="G79" s="12" t="s">
        <v>78</v>
      </c>
      <c r="H79" s="12" t="s">
        <v>33</v>
      </c>
      <c r="I79" s="11" t="s">
        <v>24</v>
      </c>
      <c r="J79" s="11" t="s">
        <v>56</v>
      </c>
      <c r="K79" s="11" t="s">
        <v>72</v>
      </c>
      <c r="L79" s="25">
        <v>450.21800000000002</v>
      </c>
      <c r="M79" s="25">
        <v>364.517</v>
      </c>
      <c r="N79" s="25">
        <v>66.021000000000001</v>
      </c>
      <c r="O79" s="25">
        <v>64.338999999999999</v>
      </c>
      <c r="P79" s="26" t="s">
        <v>280</v>
      </c>
      <c r="Q79" s="12">
        <f t="shared" si="2"/>
        <v>5.5212280940912741</v>
      </c>
      <c r="R79" s="12" t="str" cm="1">
        <f t="array" ref="R79">_xlfn.IFS(AND(O79&gt;=0.925*N79, Q79&lt;5),"tadpole",Q79&gt;=8.5,"eel-like", AND(Q79&gt;=6.8,Q79&lt;8.5), "elongate",OR(AND(Q79&lt;5.5, O79&lt;0.85*N79), Q79&lt;4),"fusiform",AND(Q79&gt;=4,Q79&lt;6.8),"long")</f>
        <v>long</v>
      </c>
      <c r="S79" s="12">
        <v>3.5</v>
      </c>
      <c r="T79" s="11"/>
      <c r="U79" s="11" t="s">
        <v>274</v>
      </c>
      <c r="V79" s="11"/>
      <c r="W79" s="11"/>
      <c r="X79" s="11"/>
    </row>
    <row r="80" spans="1:24" ht="15.75" customHeight="1" x14ac:dyDescent="0.25">
      <c r="A80" s="11" t="s">
        <v>227</v>
      </c>
      <c r="B80" s="11" t="s">
        <v>268</v>
      </c>
      <c r="C80" s="25" t="s">
        <v>686</v>
      </c>
      <c r="D80" s="12" t="s">
        <v>63</v>
      </c>
      <c r="E80" s="12" t="s">
        <v>64</v>
      </c>
      <c r="F80" s="12" t="s">
        <v>29</v>
      </c>
      <c r="G80" s="12" t="s">
        <v>78</v>
      </c>
      <c r="H80" s="12" t="e">
        <v>#DIV/0!</v>
      </c>
      <c r="I80" s="11" t="s">
        <v>24</v>
      </c>
      <c r="J80" s="11" t="s">
        <v>56</v>
      </c>
      <c r="K80" s="11" t="s">
        <v>72</v>
      </c>
      <c r="L80" s="12"/>
      <c r="M80" s="12"/>
      <c r="N80" s="12"/>
      <c r="O80" s="12"/>
      <c r="P80" s="12"/>
      <c r="Q80" s="12" t="e">
        <f t="shared" si="2"/>
        <v>#DIV/0!</v>
      </c>
      <c r="R80" s="12" t="e" cm="1">
        <f t="array" ref="R80">_xlfn.IFS(AND(O80&gt;=0.925*N80, Q80&lt;5),"tadpole",Q80&gt;=8.5,"eel-like", AND(Q80&gt;=6.8,Q80&lt;8.5), "elongate",OR(AND(Q80&lt;5.5, O80&lt;0.85*N80), Q80&lt;4),"fusiform",AND(Q80&gt;=4,Q80&lt;6.8),"long")</f>
        <v>#DIV/0!</v>
      </c>
      <c r="S80" s="12">
        <v>9</v>
      </c>
      <c r="T80" s="11"/>
      <c r="U80" s="11" t="s">
        <v>281</v>
      </c>
      <c r="V80" s="11"/>
      <c r="W80" s="11"/>
      <c r="X80" s="11"/>
    </row>
    <row r="81" spans="1:24" ht="15.75" customHeight="1" x14ac:dyDescent="0.25">
      <c r="A81" s="11" t="s">
        <v>227</v>
      </c>
      <c r="B81" s="11" t="s">
        <v>268</v>
      </c>
      <c r="C81" s="12" t="s">
        <v>282</v>
      </c>
      <c r="D81" s="12" t="s">
        <v>63</v>
      </c>
      <c r="E81" s="12" t="s">
        <v>64</v>
      </c>
      <c r="F81" s="12" t="s">
        <v>29</v>
      </c>
      <c r="G81" s="12" t="s">
        <v>78</v>
      </c>
      <c r="H81" s="12" t="s">
        <v>33</v>
      </c>
      <c r="I81" s="11" t="s">
        <v>24</v>
      </c>
      <c r="J81" s="11" t="s">
        <v>56</v>
      </c>
      <c r="K81" s="11" t="s">
        <v>72</v>
      </c>
      <c r="L81" s="25">
        <v>295.41300000000001</v>
      </c>
      <c r="M81" s="25">
        <v>253.328</v>
      </c>
      <c r="N81" s="25">
        <v>53.393000000000001</v>
      </c>
      <c r="O81" s="25">
        <v>46.173999999999999</v>
      </c>
      <c r="P81" s="26" t="s">
        <v>283</v>
      </c>
      <c r="Q81" s="12">
        <f t="shared" si="2"/>
        <v>4.7445919877137452</v>
      </c>
      <c r="R81" s="12" t="str" cm="1">
        <f t="array" ref="R81">_xlfn.IFS(AND(O81&gt;=0.925*N81, Q81&lt;5),"tadpole",Q81&gt;=8.5,"eel-like", AND(Q81&gt;=6.8,Q81&lt;8.5), "elongate",OR(AND(Q81&lt;5.5, O81&lt;0.85*N81), Q81&lt;4),"fusiform",AND(Q81&gt;=4,Q81&lt;6.8),"long")</f>
        <v>long</v>
      </c>
      <c r="S81" s="12">
        <v>6.5</v>
      </c>
      <c r="T81" s="11"/>
      <c r="U81" s="11" t="s">
        <v>281</v>
      </c>
      <c r="V81" s="11"/>
      <c r="W81" s="11"/>
      <c r="X81" s="11"/>
    </row>
    <row r="82" spans="1:24" ht="15.75" customHeight="1" x14ac:dyDescent="0.25">
      <c r="A82" s="11" t="s">
        <v>227</v>
      </c>
      <c r="B82" s="11" t="s">
        <v>268</v>
      </c>
      <c r="C82" s="12" t="s">
        <v>284</v>
      </c>
      <c r="D82" s="12" t="s">
        <v>63</v>
      </c>
      <c r="E82" s="12" t="s">
        <v>64</v>
      </c>
      <c r="F82" s="12" t="s">
        <v>29</v>
      </c>
      <c r="G82" s="12" t="s">
        <v>78</v>
      </c>
      <c r="H82" s="12" t="s">
        <v>23</v>
      </c>
      <c r="I82" s="11" t="s">
        <v>24</v>
      </c>
      <c r="J82" s="11" t="s">
        <v>56</v>
      </c>
      <c r="K82" s="11" t="s">
        <v>72</v>
      </c>
      <c r="L82" s="25">
        <v>469.00400000000002</v>
      </c>
      <c r="M82" s="25">
        <v>410.5</v>
      </c>
      <c r="N82" s="25">
        <v>86.144999999999996</v>
      </c>
      <c r="O82" s="25">
        <v>71.728999999999999</v>
      </c>
      <c r="P82" s="26" t="s">
        <v>285</v>
      </c>
      <c r="Q82" s="12">
        <f t="shared" si="2"/>
        <v>4.7652214289860124</v>
      </c>
      <c r="R82" s="12" t="str" cm="1">
        <f t="array" ref="R82">_xlfn.IFS(AND(O82&gt;=0.925*N82, Q82&lt;5),"tadpole",Q82&gt;=8.5,"eel-like", AND(Q82&gt;=6.8,Q82&lt;8.5), "elongate",OR(AND(Q82&lt;5.5, O82&lt;0.85*N82), Q82&lt;4),"fusiform",AND(Q82&gt;=4,Q82&lt;6.8),"long")</f>
        <v>fusiform</v>
      </c>
      <c r="S82" s="12">
        <v>6</v>
      </c>
      <c r="T82" s="11"/>
      <c r="U82" s="11" t="s">
        <v>286</v>
      </c>
      <c r="V82" s="11"/>
      <c r="W82" s="11"/>
      <c r="X82" s="11"/>
    </row>
    <row r="83" spans="1:24" ht="15.75" customHeight="1" x14ac:dyDescent="0.25">
      <c r="A83" s="11" t="s">
        <v>227</v>
      </c>
      <c r="B83" s="11" t="s">
        <v>287</v>
      </c>
      <c r="C83" s="12" t="s">
        <v>288</v>
      </c>
      <c r="D83" s="12" t="s">
        <v>63</v>
      </c>
      <c r="E83" s="12" t="s">
        <v>98</v>
      </c>
      <c r="F83" s="12" t="s">
        <v>29</v>
      </c>
      <c r="G83" s="12" t="s">
        <v>78</v>
      </c>
      <c r="H83" s="12" t="s">
        <v>23</v>
      </c>
      <c r="I83" s="11" t="s">
        <v>232</v>
      </c>
      <c r="J83" s="11" t="s">
        <v>56</v>
      </c>
      <c r="K83" s="11" t="s">
        <v>80</v>
      </c>
      <c r="L83" s="25">
        <v>468.24099999999999</v>
      </c>
      <c r="M83" s="25">
        <v>376.142</v>
      </c>
      <c r="N83" s="25">
        <v>74.680000000000007</v>
      </c>
      <c r="O83" s="25">
        <v>58.564</v>
      </c>
      <c r="P83" s="26" t="s">
        <v>289</v>
      </c>
      <c r="Q83" s="12">
        <f t="shared" si="2"/>
        <v>5.0367166577396887</v>
      </c>
      <c r="R83" s="12" t="str" cm="1">
        <f t="array" ref="R83">_xlfn.IFS(AND(O83&gt;=0.925*N83, Q83&lt;5),"tadpole",Q83&gt;=8.5,"eel-like", AND(Q83&gt;=6.5,Q83&lt;8.5), "elongate",OR(AND(Q83&lt;5.5, O83&lt;0.85*N83), Q83&lt;4),"fusiform",AND(Q83&gt;=4,Q83&lt;6.5),"long")</f>
        <v>fusiform</v>
      </c>
      <c r="S83" s="12">
        <v>5.0999999999999996</v>
      </c>
      <c r="T83" s="11"/>
      <c r="U83" s="11" t="s">
        <v>290</v>
      </c>
      <c r="V83" s="11"/>
      <c r="W83" s="11"/>
      <c r="X83" s="11"/>
    </row>
    <row r="84" spans="1:24" ht="15.75" customHeight="1" x14ac:dyDescent="0.25">
      <c r="A84" s="11" t="s">
        <v>227</v>
      </c>
      <c r="B84" s="11" t="s">
        <v>291</v>
      </c>
      <c r="C84" s="11" t="s">
        <v>292</v>
      </c>
      <c r="D84" s="12" t="s">
        <v>63</v>
      </c>
      <c r="E84" s="12" t="s">
        <v>64</v>
      </c>
      <c r="F84" s="12" t="s">
        <v>29</v>
      </c>
      <c r="G84" s="12" t="s">
        <v>78</v>
      </c>
      <c r="H84" s="12" t="s">
        <v>23</v>
      </c>
      <c r="I84" s="11" t="s">
        <v>24</v>
      </c>
      <c r="J84" s="11" t="s">
        <v>56</v>
      </c>
      <c r="K84" s="11" t="s">
        <v>72</v>
      </c>
      <c r="L84" s="13">
        <v>579.19200000000001</v>
      </c>
      <c r="M84" s="13">
        <v>465.827</v>
      </c>
      <c r="N84" s="13">
        <v>86.832999999999998</v>
      </c>
      <c r="O84" s="13">
        <v>72.328999999999994</v>
      </c>
      <c r="P84" s="14" t="s">
        <v>293</v>
      </c>
      <c r="Q84" s="12">
        <f t="shared" si="2"/>
        <v>5.3646309582762317</v>
      </c>
      <c r="R84" s="12" t="str" cm="1">
        <f t="array" ref="R84">_xlfn.IFS(AND(O84&gt;=0.925*N84, Q84&lt;5),"tadpole",Q84&gt;=8.5,"eel-like", AND(Q84&gt;=6.5,Q84&lt;8.5), "elongate",OR(AND(Q84&lt;5.5, O84&lt;0.85*N84), Q84&lt;4),"fusiform",AND(Q84&gt;=4,Q84&lt;6.5),"long")</f>
        <v>fusiform</v>
      </c>
      <c r="S84" s="11">
        <v>4</v>
      </c>
      <c r="T84" s="11"/>
      <c r="U84" s="11" t="s">
        <v>294</v>
      </c>
      <c r="V84" s="11"/>
      <c r="W84" s="11"/>
      <c r="X84" s="11"/>
    </row>
    <row r="85" spans="1:24" ht="15.75" customHeight="1" x14ac:dyDescent="0.25">
      <c r="A85" s="11" t="s">
        <v>227</v>
      </c>
      <c r="B85" s="11" t="s">
        <v>291</v>
      </c>
      <c r="C85" s="11" t="s">
        <v>295</v>
      </c>
      <c r="D85" s="12" t="s">
        <v>63</v>
      </c>
      <c r="E85" s="12" t="s">
        <v>64</v>
      </c>
      <c r="F85" s="12" t="s">
        <v>29</v>
      </c>
      <c r="G85" s="12" t="s">
        <v>78</v>
      </c>
      <c r="H85" s="12" t="s">
        <v>23</v>
      </c>
      <c r="I85" s="11" t="s">
        <v>24</v>
      </c>
      <c r="J85" s="11" t="s">
        <v>56</v>
      </c>
      <c r="K85" s="11" t="s">
        <v>72</v>
      </c>
      <c r="L85" s="13">
        <v>487.23</v>
      </c>
      <c r="M85" s="13">
        <v>405.221</v>
      </c>
      <c r="N85" s="13">
        <v>86.022999999999996</v>
      </c>
      <c r="O85" s="13">
        <v>65.489999999999995</v>
      </c>
      <c r="P85" s="14" t="s">
        <v>296</v>
      </c>
      <c r="Q85" s="12">
        <f t="shared" si="2"/>
        <v>4.7106122781116682</v>
      </c>
      <c r="R85" s="12" t="str" cm="1">
        <f t="array" ref="R85">_xlfn.IFS(AND(O85&gt;=0.925*N85, Q85&lt;5),"tadpole",Q85&gt;=8.5,"eel-like", AND(Q85&gt;=6.5,Q85&lt;8.5), "elongate",OR(AND(Q85&lt;5.5, O85&lt;0.85*N85), Q85&lt;4),"fusiform",AND(Q85&gt;=4,Q85&lt;6.5),"long")</f>
        <v>fusiform</v>
      </c>
      <c r="S85" s="11">
        <v>5</v>
      </c>
      <c r="T85" s="11"/>
      <c r="U85" s="11" t="s">
        <v>294</v>
      </c>
      <c r="V85" s="11"/>
      <c r="W85" s="11"/>
      <c r="X85" s="11"/>
    </row>
    <row r="86" spans="1:24" ht="15.75" customHeight="1" x14ac:dyDescent="0.25">
      <c r="A86" s="11" t="s">
        <v>227</v>
      </c>
      <c r="B86" s="11" t="s">
        <v>291</v>
      </c>
      <c r="C86" s="11" t="s">
        <v>297</v>
      </c>
      <c r="D86" s="12" t="s">
        <v>63</v>
      </c>
      <c r="E86" s="12" t="s">
        <v>64</v>
      </c>
      <c r="F86" s="12" t="s">
        <v>29</v>
      </c>
      <c r="G86" s="12" t="s">
        <v>78</v>
      </c>
      <c r="H86" s="12" t="s">
        <v>23</v>
      </c>
      <c r="I86" s="11" t="s">
        <v>24</v>
      </c>
      <c r="J86" s="11" t="s">
        <v>56</v>
      </c>
      <c r="K86" s="11" t="s">
        <v>72</v>
      </c>
      <c r="L86" s="13">
        <v>513.13599999999997</v>
      </c>
      <c r="M86" s="13">
        <v>455.24700000000001</v>
      </c>
      <c r="N86" s="13">
        <v>83.522000000000006</v>
      </c>
      <c r="O86" s="13">
        <v>61.66</v>
      </c>
      <c r="P86" s="14" t="s">
        <v>298</v>
      </c>
      <c r="Q86" s="12">
        <f t="shared" si="2"/>
        <v>5.4506237877445463</v>
      </c>
      <c r="R86" s="12" t="str" cm="1">
        <f t="array" ref="R86">_xlfn.IFS(AND(O86&gt;=0.925*N86, Q86&lt;5),"tadpole",Q86&gt;=8.5,"eel-like", AND(Q86&gt;=6.5,Q86&lt;8.5), "elongate",OR(AND(Q86&lt;5.5, O86&lt;0.85*N86), Q86&lt;4),"fusiform",AND(Q86&gt;=4,Q86&lt;6.5),"long")</f>
        <v>fusiform</v>
      </c>
      <c r="S86" s="11">
        <v>10</v>
      </c>
      <c r="T86" s="11"/>
      <c r="U86" s="11" t="s">
        <v>299</v>
      </c>
      <c r="V86" s="11"/>
      <c r="W86" s="11"/>
      <c r="X86" s="11"/>
    </row>
    <row r="87" spans="1:24" ht="15.75" customHeight="1" x14ac:dyDescent="0.25">
      <c r="A87" s="11" t="s">
        <v>227</v>
      </c>
      <c r="B87" s="11" t="s">
        <v>291</v>
      </c>
      <c r="C87" s="13" t="s">
        <v>300</v>
      </c>
      <c r="D87" s="12" t="s">
        <v>63</v>
      </c>
      <c r="E87" s="12" t="s">
        <v>64</v>
      </c>
      <c r="F87" s="12" t="s">
        <v>29</v>
      </c>
      <c r="G87" s="12" t="s">
        <v>78</v>
      </c>
      <c r="H87" s="12" t="s">
        <v>23</v>
      </c>
      <c r="I87" s="11" t="s">
        <v>24</v>
      </c>
      <c r="J87" s="11" t="s">
        <v>56</v>
      </c>
      <c r="K87" s="11" t="s">
        <v>72</v>
      </c>
      <c r="L87" s="13">
        <v>386.60500000000002</v>
      </c>
      <c r="M87" s="13">
        <v>330.53100000000001</v>
      </c>
      <c r="N87" s="13">
        <v>64.018000000000001</v>
      </c>
      <c r="O87" s="13">
        <v>47.095999999999997</v>
      </c>
      <c r="P87" s="14" t="s">
        <v>301</v>
      </c>
      <c r="Q87" s="12">
        <f t="shared" si="2"/>
        <v>5.1630947546002686</v>
      </c>
      <c r="R87" s="12" t="str" cm="1">
        <f t="array" ref="R87">_xlfn.IFS(AND(O87&gt;=0.925*N87, Q87&lt;5),"tadpole",Q87&gt;=8.5,"eel-like", AND(Q87&gt;=6.5,Q87&lt;8.5), "elongate",OR(AND(Q87&lt;5.5, O87&lt;0.85*N87), Q87&lt;4),"fusiform",AND(Q87&gt;=4,Q87&lt;6.5),"long")</f>
        <v>fusiform</v>
      </c>
      <c r="S87" s="11">
        <v>8</v>
      </c>
      <c r="T87" s="11"/>
      <c r="U87" s="11" t="s">
        <v>302</v>
      </c>
      <c r="V87" s="11"/>
      <c r="W87" s="11"/>
      <c r="X87" s="11"/>
    </row>
    <row r="88" spans="1:24" ht="15.75" customHeight="1" x14ac:dyDescent="0.25">
      <c r="A88" s="11" t="s">
        <v>227</v>
      </c>
      <c r="B88" s="11" t="s">
        <v>291</v>
      </c>
      <c r="C88" s="11" t="s">
        <v>303</v>
      </c>
      <c r="D88" s="12" t="s">
        <v>63</v>
      </c>
      <c r="E88" s="12" t="s">
        <v>64</v>
      </c>
      <c r="F88" s="12" t="s">
        <v>29</v>
      </c>
      <c r="G88" s="12" t="s">
        <v>78</v>
      </c>
      <c r="H88" s="12" t="s">
        <v>23</v>
      </c>
      <c r="I88" s="11" t="s">
        <v>24</v>
      </c>
      <c r="J88" s="11" t="s">
        <v>56</v>
      </c>
      <c r="K88" s="11" t="s">
        <v>72</v>
      </c>
      <c r="L88" s="13">
        <v>416.05900000000003</v>
      </c>
      <c r="M88" s="13">
        <v>358.089</v>
      </c>
      <c r="N88" s="13">
        <v>77.058000000000007</v>
      </c>
      <c r="O88" s="13">
        <v>56.222999999999999</v>
      </c>
      <c r="P88" s="14" t="s">
        <v>304</v>
      </c>
      <c r="Q88" s="12">
        <f t="shared" si="2"/>
        <v>4.6470061512107756</v>
      </c>
      <c r="R88" s="12" t="str" cm="1">
        <f t="array" ref="R88">_xlfn.IFS(AND(O88&gt;=0.925*N88, Q88&lt;5),"tadpole",Q88&gt;=8.5,"eel-like", AND(Q88&gt;=6.5,Q88&lt;8.5), "elongate",OR(AND(Q88&lt;5.5, O88&lt;0.85*N88), Q88&lt;4),"fusiform",AND(Q88&gt;=4,Q88&lt;6.5),"long")</f>
        <v>fusiform</v>
      </c>
      <c r="S88" s="11">
        <v>9.5</v>
      </c>
      <c r="T88" s="11"/>
      <c r="U88" s="11" t="s">
        <v>305</v>
      </c>
      <c r="V88" s="11"/>
      <c r="W88" s="11"/>
      <c r="X88" s="11"/>
    </row>
    <row r="89" spans="1:24" ht="15.75" customHeight="1" x14ac:dyDescent="0.25">
      <c r="A89" s="11" t="s">
        <v>227</v>
      </c>
      <c r="B89" s="11" t="s">
        <v>291</v>
      </c>
      <c r="C89" s="13" t="s">
        <v>306</v>
      </c>
      <c r="D89" s="12" t="s">
        <v>63</v>
      </c>
      <c r="E89" s="11" t="s">
        <v>64</v>
      </c>
      <c r="F89" s="11" t="s">
        <v>29</v>
      </c>
      <c r="G89" s="11" t="s">
        <v>66</v>
      </c>
      <c r="H89" s="12" t="s">
        <v>23</v>
      </c>
      <c r="I89" s="11" t="s">
        <v>24</v>
      </c>
      <c r="J89" s="11" t="s">
        <v>56</v>
      </c>
      <c r="K89" s="11" t="s">
        <v>72</v>
      </c>
      <c r="L89" s="13">
        <v>621.1</v>
      </c>
      <c r="M89" s="13">
        <v>526.91700000000003</v>
      </c>
      <c r="N89" s="13">
        <v>100.663</v>
      </c>
      <c r="O89" s="13">
        <v>75.69</v>
      </c>
      <c r="P89" s="14" t="s">
        <v>307</v>
      </c>
      <c r="Q89" s="12">
        <f t="shared" si="2"/>
        <v>5.2344654937762636</v>
      </c>
      <c r="R89" s="12" t="str" cm="1">
        <f t="array" ref="R89">_xlfn.IFS(AND(O89&gt;=0.925*N89, Q89&lt;5),"tadpole",Q89&gt;=8.5,"eel-like", AND(Q89&gt;=6.5,Q89&lt;8.5), "elongate",OR(AND(Q89&lt;5.5, O89&lt;0.85*N89), Q89&lt;4),"fusiform",AND(Q89&gt;=4,Q89&lt;6.5),"long")</f>
        <v>fusiform</v>
      </c>
      <c r="S89" s="11">
        <v>7.5</v>
      </c>
      <c r="T89" s="11"/>
      <c r="U89" s="11" t="s">
        <v>308</v>
      </c>
      <c r="V89" s="11"/>
      <c r="W89" s="11"/>
      <c r="X89" s="11"/>
    </row>
    <row r="90" spans="1:24" ht="15.75" customHeight="1" x14ac:dyDescent="0.25">
      <c r="A90" s="11" t="s">
        <v>227</v>
      </c>
      <c r="B90" s="11" t="s">
        <v>291</v>
      </c>
      <c r="C90" s="11" t="s">
        <v>309</v>
      </c>
      <c r="D90" s="12" t="s">
        <v>63</v>
      </c>
      <c r="E90" s="11" t="s">
        <v>98</v>
      </c>
      <c r="F90" s="11" t="s">
        <v>29</v>
      </c>
      <c r="G90" s="11" t="s">
        <v>78</v>
      </c>
      <c r="H90" s="12" t="s">
        <v>23</v>
      </c>
      <c r="I90" s="11" t="s">
        <v>24</v>
      </c>
      <c r="J90" s="11" t="s">
        <v>56</v>
      </c>
      <c r="K90" s="11" t="s">
        <v>72</v>
      </c>
      <c r="L90" s="13">
        <v>565.447</v>
      </c>
      <c r="M90" s="13">
        <v>475.40499999999997</v>
      </c>
      <c r="N90" s="13">
        <v>92.65</v>
      </c>
      <c r="O90" s="13">
        <v>67.186000000000007</v>
      </c>
      <c r="P90" s="14" t="s">
        <v>310</v>
      </c>
      <c r="Q90" s="12">
        <f t="shared" si="2"/>
        <v>5.1311926605504583</v>
      </c>
      <c r="R90" s="12" t="str" cm="1">
        <f t="array" ref="R90">_xlfn.IFS(AND(O90&gt;=0.925*N90, Q90&lt;5),"tadpole",Q90&gt;=8.5,"eel-like", AND(Q90&gt;=6.5,Q90&lt;8.5), "elongate",OR(AND(Q90&lt;5.5, O90&lt;0.85*N90), Q90&lt;4),"fusiform",AND(Q90&gt;=4,Q90&lt;6.5),"long")</f>
        <v>fusiform</v>
      </c>
      <c r="S90" s="11">
        <v>7</v>
      </c>
      <c r="T90" s="11"/>
      <c r="U90" s="11" t="s">
        <v>215</v>
      </c>
      <c r="V90" s="11"/>
      <c r="W90" s="11"/>
      <c r="X90" s="11"/>
    </row>
    <row r="91" spans="1:24" ht="15.75" customHeight="1" x14ac:dyDescent="0.25">
      <c r="A91" s="11" t="s">
        <v>227</v>
      </c>
      <c r="B91" s="11" t="s">
        <v>291</v>
      </c>
      <c r="C91" s="11" t="s">
        <v>311</v>
      </c>
      <c r="D91" s="12" t="s">
        <v>63</v>
      </c>
      <c r="E91" s="11" t="s">
        <v>98</v>
      </c>
      <c r="F91" s="11" t="s">
        <v>29</v>
      </c>
      <c r="G91" s="11" t="s">
        <v>78</v>
      </c>
      <c r="H91" s="12" t="s">
        <v>23</v>
      </c>
      <c r="I91" s="11" t="s">
        <v>24</v>
      </c>
      <c r="J91" s="11" t="s">
        <v>56</v>
      </c>
      <c r="K91" s="11" t="s">
        <v>72</v>
      </c>
      <c r="L91" s="13">
        <v>476.58499999999998</v>
      </c>
      <c r="M91" s="13">
        <v>415.42700000000002</v>
      </c>
      <c r="N91" s="13">
        <v>76.688000000000002</v>
      </c>
      <c r="O91" s="13">
        <v>48.765000000000001</v>
      </c>
      <c r="P91" s="14" t="s">
        <v>312</v>
      </c>
      <c r="Q91" s="12">
        <f t="shared" si="2"/>
        <v>5.4171056749426247</v>
      </c>
      <c r="R91" s="12" t="str" cm="1">
        <f t="array" ref="R91">_xlfn.IFS(AND(O91&gt;=0.925*N91, Q91&lt;5),"tadpole",Q91&gt;=8.5,"eel-like", AND(Q91&gt;=6.5,Q91&lt;8.5), "elongate",OR(AND(Q91&lt;5.5, O91&lt;0.85*N91), Q91&lt;4),"fusiform",AND(Q91&gt;=4,Q91&lt;6.5),"long")</f>
        <v>fusiform</v>
      </c>
      <c r="S91" s="11">
        <v>6</v>
      </c>
      <c r="T91" s="11"/>
      <c r="U91" s="11" t="s">
        <v>313</v>
      </c>
      <c r="V91" s="11"/>
      <c r="W91" s="11"/>
      <c r="X91" s="11"/>
    </row>
    <row r="92" spans="1:24" ht="15.75" customHeight="1" x14ac:dyDescent="0.25">
      <c r="A92" s="11" t="s">
        <v>227</v>
      </c>
      <c r="B92" s="11" t="s">
        <v>291</v>
      </c>
      <c r="C92" s="11" t="s">
        <v>314</v>
      </c>
      <c r="D92" s="12" t="s">
        <v>63</v>
      </c>
      <c r="E92" s="12" t="s">
        <v>64</v>
      </c>
      <c r="F92" s="12" t="s">
        <v>29</v>
      </c>
      <c r="G92" s="12" t="s">
        <v>78</v>
      </c>
      <c r="H92" s="12" t="s">
        <v>23</v>
      </c>
      <c r="I92" s="11" t="s">
        <v>24</v>
      </c>
      <c r="J92" s="11" t="s">
        <v>56</v>
      </c>
      <c r="K92" s="11" t="s">
        <v>72</v>
      </c>
      <c r="L92" s="13">
        <v>400.36099999999999</v>
      </c>
      <c r="M92" s="13">
        <v>343.37299999999999</v>
      </c>
      <c r="N92" s="13">
        <v>64</v>
      </c>
      <c r="O92" s="13">
        <v>47</v>
      </c>
      <c r="P92" s="14" t="s">
        <v>315</v>
      </c>
      <c r="Q92" s="12">
        <f t="shared" si="2"/>
        <v>5.3652031249999999</v>
      </c>
      <c r="R92" s="12" t="str" cm="1">
        <f t="array" ref="R92">_xlfn.IFS(AND(O92&gt;=0.925*N92, Q92&lt;5),"tadpole",Q92&gt;=8.5,"eel-like", AND(Q92&gt;=6.5,Q92&lt;8.5), "elongate",OR(AND(Q92&lt;5.5, O92&lt;0.85*N92), Q92&lt;4),"fusiform",AND(Q92&gt;=4,Q92&lt;6.5),"long")</f>
        <v>fusiform</v>
      </c>
      <c r="S92" s="11">
        <v>7</v>
      </c>
      <c r="T92" s="11"/>
      <c r="U92" s="11" t="s">
        <v>316</v>
      </c>
      <c r="V92" s="11"/>
      <c r="W92" s="11"/>
      <c r="X92" s="11"/>
    </row>
    <row r="93" spans="1:24" ht="15.75" customHeight="1" x14ac:dyDescent="0.25">
      <c r="A93" s="11" t="s">
        <v>227</v>
      </c>
      <c r="B93" s="11" t="s">
        <v>291</v>
      </c>
      <c r="C93" s="12" t="s">
        <v>317</v>
      </c>
      <c r="D93" s="12" t="s">
        <v>63</v>
      </c>
      <c r="E93" s="12" t="s">
        <v>64</v>
      </c>
      <c r="F93" s="12" t="s">
        <v>29</v>
      </c>
      <c r="G93" s="12" t="s">
        <v>78</v>
      </c>
      <c r="H93" s="12" t="s">
        <v>33</v>
      </c>
      <c r="I93" s="11" t="s">
        <v>24</v>
      </c>
      <c r="J93" s="11" t="s">
        <v>56</v>
      </c>
      <c r="K93" s="11" t="s">
        <v>72</v>
      </c>
      <c r="L93" s="25">
        <v>491.435</v>
      </c>
      <c r="M93" s="25">
        <v>431.61700000000002</v>
      </c>
      <c r="N93" s="25">
        <v>74.302999999999997</v>
      </c>
      <c r="O93" s="25">
        <v>57.009</v>
      </c>
      <c r="P93" s="26" t="s">
        <v>318</v>
      </c>
      <c r="Q93" s="12">
        <f t="shared" si="2"/>
        <v>5.808877165121193</v>
      </c>
      <c r="R93" s="12" t="str" cm="1">
        <f t="array" ref="R93">_xlfn.IFS(AND(O93&gt;=0.925*N93, Q93&lt;5),"tadpole",Q93&gt;=8.5,"eel-like", AND(Q93&gt;=6.5,Q93&lt;8.5), "elongate",OR(AND(Q93&lt;5.5, O93&lt;0.85*N93), Q93&lt;4),"fusiform",AND(Q93&gt;=4,Q93&lt;6.5),"long")</f>
        <v>long</v>
      </c>
      <c r="S93" s="12">
        <v>6</v>
      </c>
      <c r="T93" s="11"/>
      <c r="U93" s="11" t="s">
        <v>319</v>
      </c>
      <c r="V93" s="11"/>
      <c r="W93" s="11"/>
      <c r="X93" s="11"/>
    </row>
    <row r="94" spans="1:24" ht="15.75" customHeight="1" x14ac:dyDescent="0.25">
      <c r="A94" s="11" t="s">
        <v>227</v>
      </c>
      <c r="B94" s="11" t="s">
        <v>291</v>
      </c>
      <c r="C94" s="12" t="s">
        <v>320</v>
      </c>
      <c r="D94" s="12" t="s">
        <v>63</v>
      </c>
      <c r="E94" s="11" t="s">
        <v>98</v>
      </c>
      <c r="F94" s="11" t="s">
        <v>29</v>
      </c>
      <c r="G94" s="11" t="s">
        <v>78</v>
      </c>
      <c r="H94" s="12" t="s">
        <v>23</v>
      </c>
      <c r="I94" s="11" t="s">
        <v>322</v>
      </c>
      <c r="J94" s="11" t="s">
        <v>56</v>
      </c>
      <c r="K94" s="11" t="s">
        <v>72</v>
      </c>
      <c r="L94" s="25">
        <v>439.95699999999999</v>
      </c>
      <c r="M94" s="25">
        <v>375.70499999999998</v>
      </c>
      <c r="N94" s="25">
        <v>97.129000000000005</v>
      </c>
      <c r="O94" s="25">
        <v>66.91</v>
      </c>
      <c r="P94" s="26" t="s">
        <v>321</v>
      </c>
      <c r="Q94" s="12">
        <f t="shared" si="2"/>
        <v>3.8681032441392373</v>
      </c>
      <c r="R94" s="12" t="str" cm="1">
        <f t="array" ref="R94">_xlfn.IFS(AND(O94&gt;=0.925*N94, Q94&lt;5),"tadpole",Q94&gt;=8.5,"eel-like", AND(Q94&gt;=6.5,Q94&lt;8.5), "elongate",OR(AND(Q94&lt;5.5, O94&lt;0.85*N94), Q94&lt;4),"fusiform",AND(Q94&gt;=4,Q94&lt;6.5),"long")</f>
        <v>fusiform</v>
      </c>
      <c r="S94" s="12">
        <v>7.5</v>
      </c>
      <c r="T94" s="11"/>
      <c r="U94" s="11" t="s">
        <v>241</v>
      </c>
      <c r="V94" s="11"/>
      <c r="W94" s="11"/>
      <c r="X94" s="11"/>
    </row>
    <row r="95" spans="1:24" ht="15.75" customHeight="1" x14ac:dyDescent="0.25">
      <c r="A95" s="11" t="s">
        <v>227</v>
      </c>
      <c r="B95" s="11" t="s">
        <v>291</v>
      </c>
      <c r="C95" s="12" t="s">
        <v>323</v>
      </c>
      <c r="D95" s="12" t="s">
        <v>63</v>
      </c>
      <c r="E95" s="11" t="s">
        <v>98</v>
      </c>
      <c r="F95" s="11" t="s">
        <v>29</v>
      </c>
      <c r="G95" s="11" t="s">
        <v>78</v>
      </c>
      <c r="H95" s="12" t="s">
        <v>23</v>
      </c>
      <c r="I95" s="11" t="s">
        <v>24</v>
      </c>
      <c r="J95" s="11" t="s">
        <v>56</v>
      </c>
      <c r="K95" s="11" t="s">
        <v>72</v>
      </c>
      <c r="L95" s="25">
        <v>604.745</v>
      </c>
      <c r="M95" s="25">
        <v>521.59900000000005</v>
      </c>
      <c r="N95" s="25">
        <v>107.378</v>
      </c>
      <c r="O95" s="25">
        <v>77</v>
      </c>
      <c r="P95" s="26" t="s">
        <v>324</v>
      </c>
      <c r="Q95" s="12">
        <f t="shared" si="2"/>
        <v>4.8575965281528806</v>
      </c>
      <c r="R95" s="12" t="str" cm="1">
        <f t="array" ref="R95">_xlfn.IFS(AND(O95&gt;=0.925*N95, Q95&lt;5),"tadpole",Q95&gt;=8.5,"eel-like", AND(Q95&gt;=6.5,Q95&lt;8.5), "elongate",OR(AND(Q95&lt;5.5, O95&lt;0.85*N95), Q95&lt;4),"fusiform",AND(Q95&gt;=4,Q95&lt;6.5),"long")</f>
        <v>fusiform</v>
      </c>
      <c r="S95" s="12">
        <v>6.5</v>
      </c>
      <c r="T95" s="11"/>
      <c r="U95" s="11" t="s">
        <v>325</v>
      </c>
      <c r="V95" s="11"/>
      <c r="W95" s="11"/>
      <c r="X95" s="11"/>
    </row>
    <row r="96" spans="1:24" ht="15.75" customHeight="1" x14ac:dyDescent="0.25">
      <c r="A96" s="11" t="s">
        <v>227</v>
      </c>
      <c r="B96" s="11" t="s">
        <v>291</v>
      </c>
      <c r="C96" s="12" t="s">
        <v>326</v>
      </c>
      <c r="D96" s="12" t="s">
        <v>63</v>
      </c>
      <c r="E96" s="12" t="s">
        <v>64</v>
      </c>
      <c r="F96" s="12" t="s">
        <v>29</v>
      </c>
      <c r="G96" s="12" t="s">
        <v>78</v>
      </c>
      <c r="H96" s="12" t="s">
        <v>23</v>
      </c>
      <c r="I96" s="11" t="s">
        <v>24</v>
      </c>
      <c r="J96" s="11" t="s">
        <v>56</v>
      </c>
      <c r="K96" s="11" t="s">
        <v>72</v>
      </c>
      <c r="L96" s="25">
        <v>433.24</v>
      </c>
      <c r="M96" s="25">
        <v>350.75099999999998</v>
      </c>
      <c r="N96" s="25">
        <v>82.608000000000004</v>
      </c>
      <c r="O96" s="25">
        <v>59.210999999999999</v>
      </c>
      <c r="P96" s="26" t="s">
        <v>327</v>
      </c>
      <c r="Q96" s="12">
        <f t="shared" si="2"/>
        <v>4.2459689134224279</v>
      </c>
      <c r="R96" s="12" t="str" cm="1">
        <f t="array" ref="R96">_xlfn.IFS(AND(O96&gt;=0.925*N96, Q96&lt;5),"tadpole",Q96&gt;=8.5,"eel-like", AND(Q96&gt;=6.5,Q96&lt;8.5), "elongate",OR(AND(Q96&lt;5.5, O96&lt;0.85*N96), Q96&lt;4),"fusiform",AND(Q96&gt;=4,Q96&lt;6.5),"long")</f>
        <v>fusiform</v>
      </c>
      <c r="S96" s="12">
        <v>5</v>
      </c>
      <c r="T96" s="11"/>
      <c r="U96" s="11" t="s">
        <v>305</v>
      </c>
      <c r="V96" s="11"/>
      <c r="W96" s="11"/>
      <c r="X96" s="11"/>
    </row>
    <row r="97" spans="1:24" ht="15.75" customHeight="1" x14ac:dyDescent="0.25">
      <c r="A97" s="11" t="s">
        <v>227</v>
      </c>
      <c r="B97" s="11" t="s">
        <v>291</v>
      </c>
      <c r="C97" s="12" t="s">
        <v>328</v>
      </c>
      <c r="D97" s="12" t="s">
        <v>63</v>
      </c>
      <c r="E97" s="12" t="s">
        <v>64</v>
      </c>
      <c r="F97" s="12" t="s">
        <v>29</v>
      </c>
      <c r="G97" s="12" t="s">
        <v>78</v>
      </c>
      <c r="H97" s="12" t="s">
        <v>23</v>
      </c>
      <c r="I97" s="11" t="s">
        <v>24</v>
      </c>
      <c r="J97" s="11" t="s">
        <v>56</v>
      </c>
      <c r="K97" s="11" t="s">
        <v>72</v>
      </c>
      <c r="L97" s="25">
        <v>483.99400000000003</v>
      </c>
      <c r="M97" s="25">
        <v>387.75099999999998</v>
      </c>
      <c r="N97" s="25">
        <v>77.989000000000004</v>
      </c>
      <c r="O97" s="25">
        <v>58.393999999999998</v>
      </c>
      <c r="P97" s="26" t="s">
        <v>329</v>
      </c>
      <c r="Q97" s="12">
        <f t="shared" si="2"/>
        <v>4.9718678275141359</v>
      </c>
      <c r="R97" s="12" t="str" cm="1">
        <f t="array" ref="R97">_xlfn.IFS(AND(O97&gt;=0.925*N97, Q97&lt;5),"tadpole",Q97&gt;=8.5,"eel-like", AND(Q97&gt;=6.5,Q97&lt;8.5), "elongate",OR(AND(Q97&lt;5.5, O97&lt;0.85*N97), Q97&lt;4),"fusiform",AND(Q97&gt;=4,Q97&lt;6.5),"long")</f>
        <v>fusiform</v>
      </c>
      <c r="S97" s="12">
        <v>5</v>
      </c>
      <c r="T97" s="11"/>
      <c r="U97" s="11" t="s">
        <v>330</v>
      </c>
      <c r="V97" s="11"/>
      <c r="W97" s="11"/>
      <c r="X97" s="11"/>
    </row>
    <row r="98" spans="1:24" ht="15.75" customHeight="1" x14ac:dyDescent="0.25">
      <c r="A98" s="11" t="s">
        <v>227</v>
      </c>
      <c r="B98" s="11" t="s">
        <v>291</v>
      </c>
      <c r="C98" s="12" t="s">
        <v>331</v>
      </c>
      <c r="D98" s="12" t="s">
        <v>63</v>
      </c>
      <c r="E98" s="12" t="s">
        <v>64</v>
      </c>
      <c r="F98" s="12" t="s">
        <v>29</v>
      </c>
      <c r="G98" s="12" t="s">
        <v>78</v>
      </c>
      <c r="H98" s="12" t="s">
        <v>23</v>
      </c>
      <c r="I98" s="11" t="s">
        <v>24</v>
      </c>
      <c r="J98" s="11" t="s">
        <v>56</v>
      </c>
      <c r="K98" s="11" t="s">
        <v>72</v>
      </c>
      <c r="L98" s="25">
        <v>660.43600000000004</v>
      </c>
      <c r="M98" s="25">
        <v>522.13800000000003</v>
      </c>
      <c r="N98" s="25">
        <v>98.081999999999994</v>
      </c>
      <c r="O98" s="25">
        <v>79.057000000000002</v>
      </c>
      <c r="P98" s="26" t="s">
        <v>332</v>
      </c>
      <c r="Q98" s="12">
        <f t="shared" si="2"/>
        <v>5.3234844313941405</v>
      </c>
      <c r="R98" s="12" t="str" cm="1">
        <f t="array" ref="R98">_xlfn.IFS(AND(O98&gt;=0.925*N98, Q98&lt;5),"tadpole",Q98&gt;=8.5,"eel-like", AND(Q98&gt;=6.5,Q98&lt;8.5), "elongate",OR(AND(Q98&lt;5.5, O98&lt;0.85*N98), Q98&lt;4),"fusiform",AND(Q98&gt;=4,Q98&lt;6.5),"long")</f>
        <v>fusiform</v>
      </c>
      <c r="S98" s="12">
        <v>2.2999999999999998</v>
      </c>
      <c r="T98" s="11"/>
      <c r="U98" s="11" t="s">
        <v>215</v>
      </c>
      <c r="V98" s="11"/>
      <c r="W98" s="11"/>
      <c r="X98" s="11"/>
    </row>
    <row r="99" spans="1:24" ht="15.75" customHeight="1" x14ac:dyDescent="0.3">
      <c r="A99" s="11" t="s">
        <v>641</v>
      </c>
      <c r="B99" s="11" t="s">
        <v>485</v>
      </c>
      <c r="C99" s="11" t="s">
        <v>486</v>
      </c>
      <c r="D99" s="11" t="s">
        <v>63</v>
      </c>
      <c r="E99" s="11" t="s">
        <v>64</v>
      </c>
      <c r="F99" s="11" t="s">
        <v>65</v>
      </c>
      <c r="G99" s="11" t="s">
        <v>66</v>
      </c>
      <c r="H99" s="12" t="s">
        <v>67</v>
      </c>
      <c r="I99" s="11" t="s">
        <v>24</v>
      </c>
      <c r="J99" s="11" t="s">
        <v>50</v>
      </c>
      <c r="K99" s="11" t="s">
        <v>630</v>
      </c>
      <c r="L99" s="13">
        <v>461.06900000000002</v>
      </c>
      <c r="M99" s="13">
        <v>425.00099999999998</v>
      </c>
      <c r="N99" s="13">
        <v>31</v>
      </c>
      <c r="O99" s="13">
        <v>28</v>
      </c>
      <c r="P99" s="14" t="s">
        <v>647</v>
      </c>
      <c r="Q99" s="12">
        <f t="shared" si="2"/>
        <v>13.709709677419355</v>
      </c>
      <c r="R99" s="12" t="str" cm="1">
        <f t="array" ref="R99">_xlfn.IFS(AND(O99&gt;=0.925*N99, Q99&lt;5),"tadpole",Q99&gt;=8.5,"eel-like", AND(Q99&gt;=6.8,Q99&lt;8.5), "elongate",OR(AND(Q99&lt;5.5, O99&lt;0.85*N99), Q99&lt;4),"fusiform",AND(Q99&gt;=4,Q99&lt;6.8),"long")</f>
        <v>eel-like</v>
      </c>
      <c r="S99" s="11">
        <v>125</v>
      </c>
      <c r="T99" s="20" t="s">
        <v>648</v>
      </c>
      <c r="U99" s="11"/>
      <c r="V99" s="11"/>
      <c r="W99" s="11"/>
      <c r="X99" s="11"/>
    </row>
    <row r="100" spans="1:24" ht="15.75" customHeight="1" x14ac:dyDescent="0.3">
      <c r="A100" s="11" t="s">
        <v>641</v>
      </c>
      <c r="B100" s="11" t="s">
        <v>485</v>
      </c>
      <c r="C100" s="11" t="s">
        <v>489</v>
      </c>
      <c r="D100" s="11" t="s">
        <v>63</v>
      </c>
      <c r="E100" s="11" t="s">
        <v>645</v>
      </c>
      <c r="F100" s="11" t="s">
        <v>65</v>
      </c>
      <c r="G100" s="11" t="s">
        <v>231</v>
      </c>
      <c r="H100" s="12" t="s">
        <v>94</v>
      </c>
      <c r="I100" s="11" t="s">
        <v>24</v>
      </c>
      <c r="J100" s="11" t="s">
        <v>50</v>
      </c>
      <c r="K100" s="11" t="s">
        <v>630</v>
      </c>
      <c r="L100" s="13">
        <v>597.24199999999996</v>
      </c>
      <c r="M100" s="13">
        <v>488.57400000000001</v>
      </c>
      <c r="N100" s="13">
        <v>64</v>
      </c>
      <c r="O100" s="13">
        <v>70.007000000000005</v>
      </c>
      <c r="P100" s="14" t="s">
        <v>644</v>
      </c>
      <c r="Q100" s="12">
        <f t="shared" si="2"/>
        <v>7.6339687500000002</v>
      </c>
      <c r="R100" s="12" t="str" cm="1">
        <f t="array" ref="R100">_xlfn.IFS(AND(O100&gt;=0.925*N100, Q100&lt;5),"tadpole",Q100&gt;=8.5,"eel-like", AND(Q100&gt;=6.8,Q100&lt;8.5), "elongate",OR(AND(Q100&lt;5.5, O100&lt;0.85*N100), Q100&lt;4),"fusiform",AND(Q100&gt;=4,Q100&lt;6.8),"long")</f>
        <v>elongate</v>
      </c>
      <c r="S100" s="11">
        <v>200</v>
      </c>
      <c r="T100" s="20" t="s">
        <v>646</v>
      </c>
      <c r="U100" s="11"/>
      <c r="V100" s="11"/>
      <c r="W100" s="11"/>
      <c r="X100" s="11"/>
    </row>
    <row r="101" spans="1:24" ht="15.75" customHeight="1" x14ac:dyDescent="0.3">
      <c r="A101" s="11" t="s">
        <v>641</v>
      </c>
      <c r="B101" s="11" t="s">
        <v>642</v>
      </c>
      <c r="C101" s="11" t="s">
        <v>192</v>
      </c>
      <c r="D101" s="11"/>
      <c r="E101" s="11"/>
      <c r="F101" s="11" t="s">
        <v>562</v>
      </c>
      <c r="G101" s="11"/>
      <c r="H101" s="12"/>
      <c r="I101" s="11" t="s">
        <v>24</v>
      </c>
      <c r="J101" s="11" t="s">
        <v>50</v>
      </c>
      <c r="K101" s="11" t="s">
        <v>630</v>
      </c>
      <c r="L101" s="11"/>
      <c r="M101" s="11"/>
      <c r="N101" s="11"/>
      <c r="O101" s="11"/>
      <c r="P101" s="11"/>
      <c r="Q101" s="12"/>
      <c r="R101" s="12"/>
      <c r="S101" s="11"/>
      <c r="T101" s="20" t="s">
        <v>643</v>
      </c>
      <c r="U101" s="11"/>
      <c r="V101" s="11"/>
      <c r="W101" s="11"/>
      <c r="X101" s="11"/>
    </row>
    <row r="102" spans="1:24" ht="15.75" customHeight="1" x14ac:dyDescent="0.25">
      <c r="A102" s="11" t="s">
        <v>333</v>
      </c>
      <c r="B102" s="11" t="s">
        <v>334</v>
      </c>
      <c r="C102" s="12" t="s">
        <v>335</v>
      </c>
      <c r="D102" s="12" t="s">
        <v>20</v>
      </c>
      <c r="E102" s="12" t="s">
        <v>21</v>
      </c>
      <c r="F102" s="12" t="s">
        <v>65</v>
      </c>
      <c r="G102" s="12" t="s">
        <v>231</v>
      </c>
      <c r="H102" s="12" t="s">
        <v>94</v>
      </c>
      <c r="I102" s="11" t="s">
        <v>24</v>
      </c>
      <c r="J102" s="11" t="s">
        <v>56</v>
      </c>
      <c r="K102" s="11" t="s">
        <v>57</v>
      </c>
      <c r="L102" s="25">
        <v>573.00800000000004</v>
      </c>
      <c r="M102" s="25">
        <v>520.51900000000001</v>
      </c>
      <c r="N102" s="25">
        <v>69</v>
      </c>
      <c r="O102" s="25">
        <v>57.750999999999998</v>
      </c>
      <c r="P102" s="26" t="s">
        <v>336</v>
      </c>
      <c r="Q102" s="12">
        <f>M102/N102</f>
        <v>7.5437536231884055</v>
      </c>
      <c r="R102" s="12" t="str" cm="1">
        <f t="array" ref="R102">_xlfn.IFS(AND(O102&gt;=0.925*N102, Q102&lt;5),"tadpole",Q102&gt;=8.5,"eel-like", AND(Q102&gt;=6.8,Q102&lt;8.5), "elongate",OR(AND(Q102&lt;5.5, O102&lt;0.85*N102), Q102&lt;4),"fusiform",AND(Q102&gt;=4,Q102&lt;6.8),"long")</f>
        <v>elongate</v>
      </c>
      <c r="S102" s="12">
        <v>28</v>
      </c>
      <c r="T102" s="11" t="s">
        <v>337</v>
      </c>
      <c r="U102" s="11" t="s">
        <v>338</v>
      </c>
      <c r="V102" s="11"/>
      <c r="W102" s="11"/>
      <c r="X102" s="11"/>
    </row>
    <row r="103" spans="1:24" ht="15.75" customHeight="1" x14ac:dyDescent="0.25">
      <c r="A103" s="11" t="s">
        <v>333</v>
      </c>
      <c r="B103" s="11" t="s">
        <v>334</v>
      </c>
      <c r="C103" s="12" t="s">
        <v>339</v>
      </c>
      <c r="D103" s="12" t="s">
        <v>20</v>
      </c>
      <c r="E103" s="12" t="s">
        <v>21</v>
      </c>
      <c r="F103" s="12" t="s">
        <v>65</v>
      </c>
      <c r="G103" s="12" t="s">
        <v>231</v>
      </c>
      <c r="H103" s="12" t="s">
        <v>33</v>
      </c>
      <c r="I103" s="11" t="s">
        <v>24</v>
      </c>
      <c r="J103" s="11" t="s">
        <v>56</v>
      </c>
      <c r="K103" s="11" t="s">
        <v>57</v>
      </c>
      <c r="L103" s="25">
        <v>596.48099999999999</v>
      </c>
      <c r="M103" s="25">
        <v>513.529</v>
      </c>
      <c r="N103" s="25">
        <v>91.087999999999994</v>
      </c>
      <c r="O103" s="25">
        <v>79.006</v>
      </c>
      <c r="P103" s="26" t="s">
        <v>340</v>
      </c>
      <c r="Q103" s="12">
        <f>M103/N103</f>
        <v>5.6377239592482002</v>
      </c>
      <c r="R103" s="12" t="str" cm="1">
        <f t="array" ref="R103">_xlfn.IFS(AND(O103&gt;=0.925*N103, Q103&lt;5),"tadpole",Q103&gt;=8.5,"eel-like", AND(Q103&gt;=6.8,Q103&lt;8.5), "elongate",OR(AND(Q103&lt;5.5, O103&lt;0.85*N103), Q103&lt;4),"fusiform",AND(Q103&gt;=4,Q103&lt;6.8),"long")</f>
        <v>long</v>
      </c>
      <c r="S103" s="12">
        <v>25.3</v>
      </c>
      <c r="T103" s="11"/>
      <c r="U103" s="11" t="s">
        <v>338</v>
      </c>
      <c r="V103" s="11"/>
      <c r="W103" s="11"/>
      <c r="X103" s="11"/>
    </row>
    <row r="104" spans="1:24" ht="15.75" customHeight="1" x14ac:dyDescent="0.25">
      <c r="A104" s="11" t="s">
        <v>333</v>
      </c>
      <c r="B104" s="11" t="s">
        <v>334</v>
      </c>
      <c r="C104" s="12" t="s">
        <v>341</v>
      </c>
      <c r="D104" s="12" t="s">
        <v>20</v>
      </c>
      <c r="E104" s="12" t="s">
        <v>21</v>
      </c>
      <c r="F104" s="12" t="s">
        <v>65</v>
      </c>
      <c r="G104" s="12" t="s">
        <v>231</v>
      </c>
      <c r="H104" s="12" t="s">
        <v>33</v>
      </c>
      <c r="I104" s="11" t="s">
        <v>24</v>
      </c>
      <c r="J104" s="11" t="s">
        <v>56</v>
      </c>
      <c r="K104" s="11" t="s">
        <v>41</v>
      </c>
      <c r="L104" s="25">
        <v>544.01499999999999</v>
      </c>
      <c r="M104" s="25">
        <v>498</v>
      </c>
      <c r="N104" s="25">
        <v>82.5</v>
      </c>
      <c r="O104" s="25">
        <v>55.000999999999998</v>
      </c>
      <c r="P104" s="26" t="s">
        <v>342</v>
      </c>
      <c r="Q104" s="12">
        <f>M104/N104</f>
        <v>6.0363636363636362</v>
      </c>
      <c r="R104" s="12" t="str" cm="1">
        <f t="array" ref="R104">_xlfn.IFS(AND(O104&gt;=0.925*N104, Q104&lt;5),"tadpole",Q104&gt;=8.5,"eel-like", AND(Q104&gt;=6.8,Q104&lt;8.5), "elongate",OR(AND(Q104&lt;5.5, O104&lt;0.85*N104), Q104&lt;4),"fusiform",AND(Q104&gt;=4,Q104&lt;6.8),"long")</f>
        <v>long</v>
      </c>
      <c r="S104" s="12">
        <v>19</v>
      </c>
      <c r="T104" s="11"/>
      <c r="U104" s="11" t="s">
        <v>343</v>
      </c>
      <c r="V104" s="11"/>
      <c r="W104" s="11"/>
      <c r="X104" s="11"/>
    </row>
    <row r="105" spans="1:24" ht="15.75" customHeight="1" x14ac:dyDescent="0.25">
      <c r="A105" s="11" t="s">
        <v>333</v>
      </c>
      <c r="B105" s="11" t="s">
        <v>334</v>
      </c>
      <c r="C105" s="12" t="s">
        <v>344</v>
      </c>
      <c r="D105" s="12"/>
      <c r="E105" s="12"/>
      <c r="F105" s="12" t="s">
        <v>65</v>
      </c>
      <c r="G105" s="12"/>
      <c r="H105" s="12"/>
      <c r="I105" s="11" t="s">
        <v>24</v>
      </c>
      <c r="J105" s="11" t="s">
        <v>56</v>
      </c>
      <c r="K105" s="11" t="s">
        <v>57</v>
      </c>
      <c r="L105" s="12"/>
      <c r="M105" s="12"/>
      <c r="N105" s="12"/>
      <c r="O105" s="12"/>
      <c r="P105" s="12"/>
      <c r="Q105" s="12"/>
      <c r="R105" s="12"/>
      <c r="S105" s="21"/>
      <c r="T105" s="11"/>
      <c r="U105" s="11" t="s">
        <v>338</v>
      </c>
      <c r="V105" s="11"/>
      <c r="W105" s="11"/>
      <c r="X105" s="11"/>
    </row>
    <row r="106" spans="1:24" ht="15.75" customHeight="1" x14ac:dyDescent="0.25">
      <c r="A106" s="11" t="s">
        <v>333</v>
      </c>
      <c r="B106" s="11" t="s">
        <v>334</v>
      </c>
      <c r="C106" s="12" t="s">
        <v>345</v>
      </c>
      <c r="D106" s="12"/>
      <c r="E106" s="12"/>
      <c r="F106" s="12" t="s">
        <v>65</v>
      </c>
      <c r="G106" s="12"/>
      <c r="H106" s="12"/>
      <c r="I106" s="11" t="s">
        <v>24</v>
      </c>
      <c r="J106" s="11" t="s">
        <v>56</v>
      </c>
      <c r="K106" s="11" t="s">
        <v>80</v>
      </c>
      <c r="L106" s="12"/>
      <c r="M106" s="12"/>
      <c r="N106" s="12"/>
      <c r="O106" s="12"/>
      <c r="P106" s="12"/>
      <c r="Q106" s="12"/>
      <c r="R106" s="12"/>
      <c r="S106" s="12"/>
      <c r="T106" s="11"/>
      <c r="U106" s="11" t="s">
        <v>346</v>
      </c>
      <c r="V106" s="11"/>
      <c r="W106" s="11"/>
      <c r="X106" s="11"/>
    </row>
    <row r="107" spans="1:24" ht="15.75" customHeight="1" x14ac:dyDescent="0.25">
      <c r="A107" s="11" t="s">
        <v>333</v>
      </c>
      <c r="B107" s="11" t="s">
        <v>334</v>
      </c>
      <c r="C107" s="12" t="s">
        <v>347</v>
      </c>
      <c r="D107" s="12" t="s">
        <v>20</v>
      </c>
      <c r="E107" s="12" t="s">
        <v>21</v>
      </c>
      <c r="F107" s="12" t="s">
        <v>65</v>
      </c>
      <c r="G107" s="12" t="s">
        <v>231</v>
      </c>
      <c r="H107" s="12" t="s">
        <v>94</v>
      </c>
      <c r="I107" s="11" t="s">
        <v>24</v>
      </c>
      <c r="J107" s="11" t="s">
        <v>50</v>
      </c>
      <c r="K107" s="11" t="s">
        <v>37</v>
      </c>
      <c r="L107" s="25">
        <v>534.98099999999999</v>
      </c>
      <c r="M107" s="25">
        <v>472.327</v>
      </c>
      <c r="N107" s="25">
        <v>67.066999999999993</v>
      </c>
      <c r="O107" s="25">
        <v>55.002000000000002</v>
      </c>
      <c r="P107" s="26" t="s">
        <v>348</v>
      </c>
      <c r="Q107" s="12">
        <f>M107/N107</f>
        <v>7.0426141023155955</v>
      </c>
      <c r="R107" s="12" t="str" cm="1">
        <f t="array" ref="R107">_xlfn.IFS(AND(O107&gt;=0.925*N107, Q107&lt;5),"tadpole",Q107&gt;=8.5,"eel-like", AND(Q107&gt;=6.8,Q107&lt;8.5), "elongate",OR(AND(Q107&lt;5.5, O107&lt;0.85*N107), Q107&lt;4),"fusiform",AND(Q107&gt;=4,Q107&lt;6.8),"long")</f>
        <v>elongate</v>
      </c>
      <c r="S107" s="12">
        <v>10</v>
      </c>
      <c r="T107" s="11"/>
      <c r="U107" s="11" t="s">
        <v>349</v>
      </c>
      <c r="V107" s="11"/>
      <c r="W107" s="11"/>
      <c r="X107" s="11"/>
    </row>
    <row r="108" spans="1:24" ht="15.75" customHeight="1" x14ac:dyDescent="0.25">
      <c r="A108" s="11" t="s">
        <v>333</v>
      </c>
      <c r="B108" s="11" t="s">
        <v>334</v>
      </c>
      <c r="C108" s="12" t="s">
        <v>350</v>
      </c>
      <c r="D108" s="12"/>
      <c r="E108" s="12"/>
      <c r="F108" s="12" t="s">
        <v>29</v>
      </c>
      <c r="G108" s="12"/>
      <c r="H108" s="12"/>
      <c r="I108" s="11" t="s">
        <v>24</v>
      </c>
      <c r="J108" s="11" t="s">
        <v>50</v>
      </c>
      <c r="K108" s="11" t="s">
        <v>351</v>
      </c>
      <c r="L108" s="12"/>
      <c r="M108" s="12"/>
      <c r="N108" s="12"/>
      <c r="O108" s="12"/>
      <c r="P108" s="12"/>
      <c r="Q108" s="12"/>
      <c r="R108" s="12"/>
      <c r="S108" s="12"/>
      <c r="T108" s="11"/>
      <c r="U108" s="11" t="s">
        <v>352</v>
      </c>
      <c r="V108" s="11"/>
      <c r="W108" s="11"/>
      <c r="X108" s="11"/>
    </row>
    <row r="109" spans="1:24" ht="15.75" customHeight="1" x14ac:dyDescent="0.25">
      <c r="A109" s="11" t="s">
        <v>333</v>
      </c>
      <c r="B109" s="11" t="s">
        <v>334</v>
      </c>
      <c r="C109" s="12" t="s">
        <v>353</v>
      </c>
      <c r="D109" s="12"/>
      <c r="E109" s="12"/>
      <c r="F109" s="12" t="s">
        <v>29</v>
      </c>
      <c r="G109" s="12"/>
      <c r="H109" s="12"/>
      <c r="I109" s="11" t="s">
        <v>24</v>
      </c>
      <c r="J109" s="11" t="s">
        <v>50</v>
      </c>
      <c r="K109" s="11" t="s">
        <v>25</v>
      </c>
      <c r="L109" s="12"/>
      <c r="M109" s="12"/>
      <c r="N109" s="12"/>
      <c r="O109" s="12"/>
      <c r="P109" s="12"/>
      <c r="Q109" s="12"/>
      <c r="R109" s="12"/>
      <c r="S109" s="12"/>
      <c r="T109" s="11"/>
      <c r="U109" s="11" t="s">
        <v>354</v>
      </c>
      <c r="V109" s="11"/>
      <c r="W109" s="11"/>
      <c r="X109" s="11"/>
    </row>
    <row r="110" spans="1:24" ht="15.75" customHeight="1" x14ac:dyDescent="0.25">
      <c r="A110" s="11" t="s">
        <v>333</v>
      </c>
      <c r="B110" s="11" t="s">
        <v>334</v>
      </c>
      <c r="C110" s="12" t="s">
        <v>355</v>
      </c>
      <c r="D110" s="12" t="s">
        <v>20</v>
      </c>
      <c r="E110" s="12" t="s">
        <v>21</v>
      </c>
      <c r="F110" s="12" t="s">
        <v>65</v>
      </c>
      <c r="G110" s="12" t="s">
        <v>66</v>
      </c>
      <c r="H110" s="12" t="s">
        <v>94</v>
      </c>
      <c r="I110" s="11" t="s">
        <v>24</v>
      </c>
      <c r="J110" s="11" t="s">
        <v>50</v>
      </c>
      <c r="K110" s="11" t="s">
        <v>72</v>
      </c>
      <c r="L110" s="25">
        <v>533.86599999999999</v>
      </c>
      <c r="M110" s="25">
        <v>471.64100000000002</v>
      </c>
      <c r="N110" s="25">
        <v>60.774000000000001</v>
      </c>
      <c r="O110" s="25">
        <v>45.293999999999997</v>
      </c>
      <c r="P110" s="26" t="s">
        <v>356</v>
      </c>
      <c r="Q110" s="12">
        <f t="shared" ref="Q110:Q115" si="3">M110/N110</f>
        <v>7.7605719551123835</v>
      </c>
      <c r="R110" s="12" t="str" cm="1">
        <f t="array" ref="R110">_xlfn.IFS(AND(O110&gt;=0.925*N110, Q110&lt;5),"tadpole",Q110&gt;=8.5,"eel-like", AND(Q110&gt;=6.8,Q110&lt;8.5), "elongate",OR(AND(Q110&lt;5.5, O110&lt;0.85*N110), Q110&lt;4),"fusiform",AND(Q110&gt;=4,Q110&lt;6.8),"long")</f>
        <v>elongate</v>
      </c>
      <c r="S110" s="12">
        <v>11</v>
      </c>
      <c r="T110" s="11"/>
      <c r="U110" s="11" t="s">
        <v>357</v>
      </c>
      <c r="V110" s="11"/>
      <c r="W110" s="11"/>
      <c r="X110" s="11"/>
    </row>
    <row r="111" spans="1:24" ht="15.75" customHeight="1" x14ac:dyDescent="0.25">
      <c r="A111" s="11" t="s">
        <v>333</v>
      </c>
      <c r="B111" s="11" t="s">
        <v>334</v>
      </c>
      <c r="C111" s="12" t="s">
        <v>358</v>
      </c>
      <c r="D111" s="12" t="s">
        <v>20</v>
      </c>
      <c r="E111" s="12" t="s">
        <v>21</v>
      </c>
      <c r="F111" s="12" t="s">
        <v>65</v>
      </c>
      <c r="G111" s="12" t="s">
        <v>66</v>
      </c>
      <c r="H111" s="12" t="s">
        <v>94</v>
      </c>
      <c r="I111" s="11" t="s">
        <v>24</v>
      </c>
      <c r="J111" s="11" t="s">
        <v>50</v>
      </c>
      <c r="K111" s="11" t="s">
        <v>46</v>
      </c>
      <c r="L111" s="25">
        <v>584.12199999999996</v>
      </c>
      <c r="M111" s="25">
        <v>532.44799999999998</v>
      </c>
      <c r="N111" s="25">
        <v>71.525000000000006</v>
      </c>
      <c r="O111" s="25">
        <v>45.25</v>
      </c>
      <c r="P111" s="26" t="s">
        <v>359</v>
      </c>
      <c r="Q111" s="12">
        <f t="shared" si="3"/>
        <v>7.4442222998951406</v>
      </c>
      <c r="R111" s="12" t="str" cm="1">
        <f t="array" ref="R111">_xlfn.IFS(AND(O111&gt;=0.925*N111, Q111&lt;5),"tadpole",Q111&gt;=8.5,"eel-like", AND(Q111&gt;=6.8,Q111&lt;8.5), "elongate",OR(AND(Q111&lt;5.5, O111&lt;0.85*N111), Q111&lt;4),"fusiform",AND(Q111&gt;=4,Q111&lt;6.8),"long")</f>
        <v>elongate</v>
      </c>
      <c r="S111" s="12">
        <v>15</v>
      </c>
      <c r="T111" s="11"/>
      <c r="U111" s="11" t="s">
        <v>360</v>
      </c>
      <c r="V111" s="11"/>
      <c r="W111" s="11"/>
      <c r="X111" s="11"/>
    </row>
    <row r="112" spans="1:24" ht="15.75" customHeight="1" x14ac:dyDescent="0.25">
      <c r="A112" s="11" t="s">
        <v>333</v>
      </c>
      <c r="B112" s="11" t="s">
        <v>334</v>
      </c>
      <c r="C112" s="12" t="s">
        <v>361</v>
      </c>
      <c r="D112" s="12" t="s">
        <v>20</v>
      </c>
      <c r="E112" s="12" t="s">
        <v>21</v>
      </c>
      <c r="F112" s="12" t="s">
        <v>65</v>
      </c>
      <c r="G112" s="12" t="s">
        <v>66</v>
      </c>
      <c r="H112" s="12" t="s">
        <v>33</v>
      </c>
      <c r="I112" s="11" t="s">
        <v>232</v>
      </c>
      <c r="J112" s="11" t="s">
        <v>50</v>
      </c>
      <c r="K112" s="11" t="s">
        <v>46</v>
      </c>
      <c r="L112" s="25">
        <v>598.00300000000004</v>
      </c>
      <c r="M112" s="25">
        <v>525.51199999999994</v>
      </c>
      <c r="N112" s="25">
        <v>80</v>
      </c>
      <c r="O112" s="25">
        <v>66.67</v>
      </c>
      <c r="P112" s="26" t="s">
        <v>362</v>
      </c>
      <c r="Q112" s="12">
        <f t="shared" si="3"/>
        <v>6.5688999999999993</v>
      </c>
      <c r="R112" s="12" t="str" cm="1">
        <f t="array" ref="R112">_xlfn.IFS(AND(O112&gt;=0.925*N112, Q112&lt;5),"tadpole",Q112&gt;=8.5,"eel-like", AND(Q112&gt;=6.8,Q112&lt;8.5), "elongate",OR(AND(Q112&lt;5.5, O112&lt;0.85*N112), Q112&lt;4),"fusiform",AND(Q112&gt;=4,Q112&lt;6.8),"long")</f>
        <v>long</v>
      </c>
      <c r="S112" s="12">
        <v>12.5</v>
      </c>
      <c r="T112" s="11"/>
      <c r="U112" s="11" t="s">
        <v>363</v>
      </c>
      <c r="V112" s="11"/>
      <c r="W112" s="11"/>
      <c r="X112" s="11"/>
    </row>
    <row r="113" spans="1:24" ht="15.65" customHeight="1" x14ac:dyDescent="0.25">
      <c r="A113" s="11" t="s">
        <v>333</v>
      </c>
      <c r="B113" s="11" t="s">
        <v>334</v>
      </c>
      <c r="C113" s="12" t="s">
        <v>364</v>
      </c>
      <c r="D113" s="12" t="s">
        <v>20</v>
      </c>
      <c r="E113" s="12" t="s">
        <v>21</v>
      </c>
      <c r="F113" s="12" t="s">
        <v>65</v>
      </c>
      <c r="G113" s="12" t="s">
        <v>66</v>
      </c>
      <c r="H113" s="12" t="s">
        <v>94</v>
      </c>
      <c r="I113" s="11" t="s">
        <v>24</v>
      </c>
      <c r="J113" s="11" t="s">
        <v>50</v>
      </c>
      <c r="K113" s="11" t="s">
        <v>46</v>
      </c>
      <c r="L113" s="25">
        <v>590.83699999999999</v>
      </c>
      <c r="M113" s="25">
        <v>540.17999999999995</v>
      </c>
      <c r="N113" s="25">
        <v>75.75</v>
      </c>
      <c r="O113" s="25">
        <v>53.444000000000003</v>
      </c>
      <c r="P113" s="26" t="s">
        <v>365</v>
      </c>
      <c r="Q113" s="12">
        <f t="shared" si="3"/>
        <v>7.1310891089108903</v>
      </c>
      <c r="R113" s="12" t="str" cm="1">
        <f t="array" ref="R113">_xlfn.IFS(AND(O113&gt;=0.925*N113, Q113&lt;5),"tadpole",Q113&gt;=8.5,"eel-like", AND(Q113&gt;=6.8,Q113&lt;8.5), "elongate",OR(AND(Q113&lt;5.5, O113&lt;0.85*N113), Q113&lt;4),"fusiform",AND(Q113&gt;=4,Q113&lt;6.8),"long")</f>
        <v>elongate</v>
      </c>
      <c r="S113" s="12">
        <v>12.2</v>
      </c>
      <c r="T113" s="11"/>
      <c r="U113" s="11" t="s">
        <v>366</v>
      </c>
      <c r="V113" s="11"/>
      <c r="W113" s="11"/>
      <c r="X113" s="11"/>
    </row>
    <row r="114" spans="1:24" ht="15.75" customHeight="1" x14ac:dyDescent="0.25">
      <c r="A114" s="11" t="s">
        <v>333</v>
      </c>
      <c r="B114" s="11" t="s">
        <v>334</v>
      </c>
      <c r="C114" s="12" t="s">
        <v>367</v>
      </c>
      <c r="D114" s="12" t="s">
        <v>20</v>
      </c>
      <c r="E114" s="12" t="s">
        <v>21</v>
      </c>
      <c r="F114" s="12" t="s">
        <v>65</v>
      </c>
      <c r="G114" s="12" t="s">
        <v>66</v>
      </c>
      <c r="H114" s="12" t="s">
        <v>67</v>
      </c>
      <c r="I114" s="11" t="s">
        <v>24</v>
      </c>
      <c r="J114" s="11" t="s">
        <v>50</v>
      </c>
      <c r="K114" s="11" t="s">
        <v>46</v>
      </c>
      <c r="L114" s="25">
        <v>486.291</v>
      </c>
      <c r="M114" s="25">
        <v>434.49099999999999</v>
      </c>
      <c r="N114" s="25">
        <v>51.01</v>
      </c>
      <c r="O114" s="25">
        <v>40.200000000000003</v>
      </c>
      <c r="P114" s="26" t="s">
        <v>368</v>
      </c>
      <c r="Q114" s="12">
        <f t="shared" si="3"/>
        <v>8.5177612232895505</v>
      </c>
      <c r="R114" s="12" t="str" cm="1">
        <f t="array" ref="R114">_xlfn.IFS(AND(O114&gt;=0.925*N114, Q114&lt;5),"tadpole",Q114&gt;=8.5,"eel-like", AND(Q114&gt;=6.8,Q114&lt;8.5), "elongate",OR(AND(Q114&lt;5.5, O114&lt;0.85*N114), Q114&lt;4),"fusiform",AND(Q114&gt;=4,Q114&lt;6.8),"long")</f>
        <v>eel-like</v>
      </c>
      <c r="S114" s="12">
        <v>11.8</v>
      </c>
      <c r="T114" s="11"/>
      <c r="U114" s="11" t="s">
        <v>369</v>
      </c>
      <c r="V114" s="11"/>
      <c r="W114" s="11"/>
      <c r="X114" s="11"/>
    </row>
    <row r="115" spans="1:24" ht="15.75" customHeight="1" x14ac:dyDescent="0.25">
      <c r="A115" s="11" t="s">
        <v>333</v>
      </c>
      <c r="B115" s="11" t="s">
        <v>334</v>
      </c>
      <c r="C115" s="12" t="s">
        <v>370</v>
      </c>
      <c r="D115" s="12" t="s">
        <v>20</v>
      </c>
      <c r="E115" s="12" t="s">
        <v>21</v>
      </c>
      <c r="F115" s="12" t="s">
        <v>65</v>
      </c>
      <c r="G115" s="12" t="s">
        <v>66</v>
      </c>
      <c r="H115" s="12" t="s">
        <v>33</v>
      </c>
      <c r="I115" s="11" t="s">
        <v>24</v>
      </c>
      <c r="J115" s="11" t="s">
        <v>50</v>
      </c>
      <c r="K115" s="11" t="s">
        <v>46</v>
      </c>
      <c r="L115" s="25">
        <v>421.017</v>
      </c>
      <c r="M115" s="25">
        <v>366.995</v>
      </c>
      <c r="N115" s="25">
        <v>57.706000000000003</v>
      </c>
      <c r="O115" s="25">
        <v>36.673999999999999</v>
      </c>
      <c r="P115" s="26" t="s">
        <v>368</v>
      </c>
      <c r="Q115" s="12">
        <f t="shared" si="3"/>
        <v>6.3597372890167394</v>
      </c>
      <c r="R115" s="12" t="str" cm="1">
        <f t="array" ref="R115">_xlfn.IFS(AND(O115&gt;=0.925*N115, Q115&lt;5),"tadpole",Q115&gt;=8.5,"eel-like", AND(Q115&gt;=6.8,Q115&lt;8.5), "elongate",OR(AND(Q115&lt;5.5, O115&lt;0.85*N115), Q115&lt;4),"fusiform",AND(Q115&gt;=4,Q115&lt;6.8),"long")</f>
        <v>long</v>
      </c>
      <c r="S115" s="12">
        <v>7.5</v>
      </c>
      <c r="T115" s="11"/>
      <c r="U115" s="11" t="s">
        <v>369</v>
      </c>
      <c r="V115" s="11"/>
      <c r="W115" s="11"/>
      <c r="X115" s="11"/>
    </row>
    <row r="116" spans="1:24" ht="15.75" customHeight="1" x14ac:dyDescent="0.25">
      <c r="A116" s="11" t="s">
        <v>371</v>
      </c>
      <c r="B116" s="11" t="s">
        <v>372</v>
      </c>
      <c r="C116" s="12" t="s">
        <v>373</v>
      </c>
      <c r="D116" s="12"/>
      <c r="E116" s="12"/>
      <c r="F116" s="12" t="s">
        <v>29</v>
      </c>
      <c r="G116" s="12"/>
      <c r="H116" s="12"/>
      <c r="I116" s="11" t="s">
        <v>24</v>
      </c>
      <c r="J116" s="11" t="s">
        <v>20</v>
      </c>
      <c r="K116" s="11" t="s">
        <v>46</v>
      </c>
      <c r="L116" s="12"/>
      <c r="M116" s="12"/>
      <c r="N116" s="12"/>
      <c r="O116" s="12"/>
      <c r="P116" s="12"/>
      <c r="Q116" s="12"/>
      <c r="R116" s="12"/>
      <c r="S116" s="12"/>
      <c r="T116" s="11"/>
      <c r="U116" s="11" t="s">
        <v>374</v>
      </c>
      <c r="V116" s="11"/>
      <c r="W116" s="11"/>
      <c r="X116" s="11"/>
    </row>
    <row r="117" spans="1:24" ht="15.75" customHeight="1" x14ac:dyDescent="0.25">
      <c r="A117" s="11" t="s">
        <v>371</v>
      </c>
      <c r="B117" s="11" t="s">
        <v>375</v>
      </c>
      <c r="C117" s="12" t="s">
        <v>376</v>
      </c>
      <c r="D117" s="12"/>
      <c r="E117" s="12"/>
      <c r="F117" s="12" t="s">
        <v>65</v>
      </c>
      <c r="G117" s="12"/>
      <c r="H117" s="12"/>
      <c r="I117" s="11" t="s">
        <v>24</v>
      </c>
      <c r="J117" s="11" t="s">
        <v>56</v>
      </c>
      <c r="K117" s="11" t="s">
        <v>41</v>
      </c>
      <c r="L117" s="12"/>
      <c r="M117" s="12"/>
      <c r="N117" s="12"/>
      <c r="O117" s="12"/>
      <c r="P117" s="12"/>
      <c r="Q117" s="12"/>
      <c r="R117" s="12"/>
      <c r="S117" s="12"/>
      <c r="T117" s="11"/>
      <c r="U117" s="11" t="s">
        <v>377</v>
      </c>
      <c r="V117" s="11"/>
      <c r="W117" s="11"/>
      <c r="X117" s="11"/>
    </row>
    <row r="118" spans="1:24" ht="15.65" customHeight="1" x14ac:dyDescent="0.25">
      <c r="A118" s="11" t="s">
        <v>371</v>
      </c>
      <c r="B118" s="11" t="s">
        <v>375</v>
      </c>
      <c r="C118" s="12" t="s">
        <v>378</v>
      </c>
      <c r="D118" s="12"/>
      <c r="E118" s="12"/>
      <c r="F118" s="12" t="s">
        <v>29</v>
      </c>
      <c r="G118" s="12"/>
      <c r="H118" s="12"/>
      <c r="I118" s="11" t="s">
        <v>79</v>
      </c>
      <c r="J118" s="11" t="s">
        <v>56</v>
      </c>
      <c r="K118" s="11" t="s">
        <v>379</v>
      </c>
      <c r="L118" s="12"/>
      <c r="M118" s="12"/>
      <c r="N118" s="12"/>
      <c r="O118" s="12"/>
      <c r="P118" s="12"/>
      <c r="Q118" s="12"/>
      <c r="R118" s="12"/>
      <c r="S118" s="12"/>
      <c r="T118" s="11"/>
      <c r="U118" s="11" t="s">
        <v>380</v>
      </c>
      <c r="V118" s="11"/>
      <c r="W118" s="11"/>
      <c r="X118" s="11"/>
    </row>
    <row r="119" spans="1:24" ht="15.75" customHeight="1" x14ac:dyDescent="0.25">
      <c r="A119" s="11" t="s">
        <v>371</v>
      </c>
      <c r="B119" s="11" t="s">
        <v>375</v>
      </c>
      <c r="C119" s="12" t="s">
        <v>381</v>
      </c>
      <c r="D119" s="12" t="s">
        <v>20</v>
      </c>
      <c r="E119" s="12" t="s">
        <v>21</v>
      </c>
      <c r="F119" s="12" t="s">
        <v>29</v>
      </c>
      <c r="G119" s="12" t="s">
        <v>22</v>
      </c>
      <c r="H119" s="12" t="s">
        <v>23</v>
      </c>
      <c r="I119" s="11" t="s">
        <v>79</v>
      </c>
      <c r="J119" s="11" t="s">
        <v>20</v>
      </c>
      <c r="K119" s="11" t="s">
        <v>72</v>
      </c>
      <c r="L119" s="25">
        <v>435.16500000000002</v>
      </c>
      <c r="M119" s="25">
        <v>367.91699999999997</v>
      </c>
      <c r="N119" s="25">
        <v>76.007000000000005</v>
      </c>
      <c r="O119" s="25">
        <v>56.036000000000001</v>
      </c>
      <c r="P119" s="26" t="s">
        <v>382</v>
      </c>
      <c r="Q119" s="12">
        <f>M119/N119</f>
        <v>4.8405673161682472</v>
      </c>
      <c r="R119" s="12" t="str" cm="1">
        <f t="array" ref="R119">_xlfn.IFS(AND(O119&gt;=0.925*N119, Q119&lt;5),"tadpole",Q119&gt;=8.5,"eel-like", AND(Q119&gt;=6.5,Q119&lt;8.5), "elongate",OR(AND(Q119&lt;5.5, O119&lt;0.85*N119), Q119&lt;4),"fusiform",AND(Q119&gt;=4,Q119&lt;6.5),"long")</f>
        <v>fusiform</v>
      </c>
      <c r="S119" s="12">
        <v>21</v>
      </c>
      <c r="T119" s="17" t="s">
        <v>383</v>
      </c>
      <c r="U119" s="11" t="s">
        <v>384</v>
      </c>
      <c r="V119" s="11"/>
      <c r="W119" s="11"/>
      <c r="X119" s="11"/>
    </row>
    <row r="120" spans="1:24" ht="15.75" customHeight="1" x14ac:dyDescent="0.25">
      <c r="A120" s="11" t="s">
        <v>371</v>
      </c>
      <c r="B120" s="11" t="s">
        <v>375</v>
      </c>
      <c r="C120" s="12" t="s">
        <v>385</v>
      </c>
      <c r="D120" s="12"/>
      <c r="E120" s="12"/>
      <c r="F120" s="12" t="s">
        <v>29</v>
      </c>
      <c r="G120" s="12"/>
      <c r="H120" s="12"/>
      <c r="I120" s="11" t="s">
        <v>79</v>
      </c>
      <c r="J120" s="11" t="s">
        <v>20</v>
      </c>
      <c r="K120" s="11" t="s">
        <v>72</v>
      </c>
      <c r="L120" s="12"/>
      <c r="M120" s="12"/>
      <c r="N120" s="12"/>
      <c r="O120" s="12"/>
      <c r="P120" s="12"/>
      <c r="Q120" s="12"/>
      <c r="R120" s="12"/>
      <c r="S120" s="12"/>
      <c r="T120" s="11"/>
      <c r="U120" s="11" t="s">
        <v>386</v>
      </c>
      <c r="V120" s="11"/>
      <c r="W120" s="11"/>
      <c r="X120" s="11"/>
    </row>
    <row r="121" spans="1:24" ht="15.75" customHeight="1" x14ac:dyDescent="0.25">
      <c r="A121" s="11" t="s">
        <v>371</v>
      </c>
      <c r="B121" s="11" t="s">
        <v>375</v>
      </c>
      <c r="C121" s="12" t="s">
        <v>387</v>
      </c>
      <c r="D121" s="12"/>
      <c r="E121" s="12"/>
      <c r="F121" s="12" t="s">
        <v>65</v>
      </c>
      <c r="G121" s="12"/>
      <c r="H121" s="12"/>
      <c r="I121" s="11" t="s">
        <v>79</v>
      </c>
      <c r="J121" s="11" t="s">
        <v>56</v>
      </c>
      <c r="K121" s="11" t="s">
        <v>80</v>
      </c>
      <c r="L121" s="12"/>
      <c r="M121" s="12"/>
      <c r="N121" s="12"/>
      <c r="O121" s="12"/>
      <c r="P121" s="12"/>
      <c r="Q121" s="12"/>
      <c r="R121" s="12"/>
      <c r="S121" s="12"/>
      <c r="T121" s="11"/>
      <c r="U121" s="11" t="s">
        <v>388</v>
      </c>
      <c r="V121" s="11"/>
      <c r="W121" s="11"/>
      <c r="X121" s="11"/>
    </row>
    <row r="122" spans="1:24" ht="15.75" customHeight="1" x14ac:dyDescent="0.25">
      <c r="A122" s="11" t="s">
        <v>371</v>
      </c>
      <c r="B122" s="11" t="s">
        <v>375</v>
      </c>
      <c r="C122" s="12" t="s">
        <v>389</v>
      </c>
      <c r="D122" s="12"/>
      <c r="E122" s="12"/>
      <c r="F122" s="12" t="s">
        <v>29</v>
      </c>
      <c r="G122" s="12"/>
      <c r="H122" s="12"/>
      <c r="I122" s="11" t="s">
        <v>79</v>
      </c>
      <c r="J122" s="11" t="s">
        <v>20</v>
      </c>
      <c r="K122" s="11" t="s">
        <v>30</v>
      </c>
      <c r="L122" s="12"/>
      <c r="M122" s="12"/>
      <c r="N122" s="12"/>
      <c r="O122" s="12"/>
      <c r="P122" s="12"/>
      <c r="Q122" s="12"/>
      <c r="R122" s="12"/>
      <c r="S122" s="12"/>
      <c r="T122" s="11"/>
      <c r="U122" s="11" t="s">
        <v>386</v>
      </c>
      <c r="V122" s="11"/>
      <c r="W122" s="11"/>
      <c r="X122" s="11"/>
    </row>
    <row r="123" spans="1:24" ht="15.75" customHeight="1" x14ac:dyDescent="0.25">
      <c r="A123" s="11" t="s">
        <v>371</v>
      </c>
      <c r="B123" s="11" t="s">
        <v>375</v>
      </c>
      <c r="C123" s="12" t="s">
        <v>390</v>
      </c>
      <c r="D123" s="12" t="s">
        <v>392</v>
      </c>
      <c r="E123" s="12" t="s">
        <v>393</v>
      </c>
      <c r="F123" s="12" t="s">
        <v>29</v>
      </c>
      <c r="G123" s="12" t="s">
        <v>22</v>
      </c>
      <c r="H123" s="12" t="s">
        <v>88</v>
      </c>
      <c r="I123" s="11" t="s">
        <v>24</v>
      </c>
      <c r="J123" s="11" t="s">
        <v>56</v>
      </c>
      <c r="K123" s="11" t="s">
        <v>80</v>
      </c>
      <c r="L123" s="25">
        <v>480.02600000000001</v>
      </c>
      <c r="M123" s="25">
        <v>396.005</v>
      </c>
      <c r="N123" s="25">
        <v>85</v>
      </c>
      <c r="O123" s="25">
        <v>79.006</v>
      </c>
      <c r="P123" s="26" t="s">
        <v>391</v>
      </c>
      <c r="Q123" s="12">
        <f>M123/N123</f>
        <v>4.658882352941176</v>
      </c>
      <c r="R123" s="12" t="str" cm="1">
        <f t="array" ref="R123">_xlfn.IFS(AND(O123&gt;=0.925*N123, Q123&lt;5),"tadpole",Q123&gt;=8.5,"eel-like", AND(Q123&gt;=6.8,Q123&lt;8.5), "elongate",OR(AND(Q123&lt;5.5, O123&lt;0.85*N123), Q123&lt;4),"fusiform",AND(Q123&gt;=4,Q123&lt;6.8),"long")</f>
        <v>tadpole</v>
      </c>
      <c r="S123" s="12">
        <v>19.8</v>
      </c>
      <c r="T123" s="17" t="s">
        <v>394</v>
      </c>
      <c r="U123" s="11" t="s">
        <v>395</v>
      </c>
      <c r="V123" s="11"/>
      <c r="W123" s="11"/>
      <c r="X123" s="11"/>
    </row>
    <row r="124" spans="1:24" ht="15.75" customHeight="1" x14ac:dyDescent="0.25">
      <c r="A124" s="11" t="s">
        <v>371</v>
      </c>
      <c r="B124" s="11" t="s">
        <v>477</v>
      </c>
      <c r="C124" s="12" t="s">
        <v>478</v>
      </c>
      <c r="D124" s="12"/>
      <c r="E124" s="12"/>
      <c r="F124" s="12"/>
      <c r="G124" s="12"/>
      <c r="H124" s="12"/>
      <c r="I124" s="11" t="s">
        <v>79</v>
      </c>
      <c r="J124" s="11" t="s">
        <v>50</v>
      </c>
      <c r="K124" s="11" t="s">
        <v>41</v>
      </c>
      <c r="L124" s="12"/>
      <c r="M124" s="12"/>
      <c r="N124" s="12"/>
      <c r="O124" s="12"/>
      <c r="P124" s="12"/>
      <c r="Q124" s="12"/>
      <c r="R124" s="12"/>
      <c r="S124" s="12"/>
      <c r="T124" s="11"/>
      <c r="U124" s="11" t="s">
        <v>479</v>
      </c>
      <c r="V124" s="11"/>
      <c r="W124" s="11"/>
      <c r="X124" s="11"/>
    </row>
    <row r="125" spans="1:24" ht="15.75" customHeight="1" x14ac:dyDescent="0.25">
      <c r="A125" s="11" t="s">
        <v>371</v>
      </c>
      <c r="B125" s="11" t="s">
        <v>396</v>
      </c>
      <c r="C125" s="12" t="s">
        <v>397</v>
      </c>
      <c r="D125" s="12"/>
      <c r="E125" s="12"/>
      <c r="F125" s="12"/>
      <c r="G125" s="12"/>
      <c r="H125" s="12"/>
      <c r="I125" s="11" t="s">
        <v>79</v>
      </c>
      <c r="J125" s="11" t="s">
        <v>20</v>
      </c>
      <c r="K125" s="11" t="s">
        <v>57</v>
      </c>
      <c r="L125" s="12"/>
      <c r="M125" s="12"/>
      <c r="N125" s="12"/>
      <c r="O125" s="12"/>
      <c r="P125" s="12"/>
      <c r="Q125" s="12"/>
      <c r="R125" s="12"/>
      <c r="S125" s="12"/>
      <c r="T125" s="11"/>
      <c r="U125" s="11" t="s">
        <v>398</v>
      </c>
      <c r="V125" s="11"/>
      <c r="W125" s="11"/>
      <c r="X125" s="11"/>
    </row>
    <row r="126" spans="1:24" ht="15.75" customHeight="1" x14ac:dyDescent="0.25">
      <c r="A126" s="11" t="s">
        <v>371</v>
      </c>
      <c r="B126" s="11" t="s">
        <v>396</v>
      </c>
      <c r="C126" s="11" t="s">
        <v>669</v>
      </c>
      <c r="D126" s="11" t="s">
        <v>20</v>
      </c>
      <c r="E126" s="11" t="s">
        <v>21</v>
      </c>
      <c r="F126" s="11" t="s">
        <v>29</v>
      </c>
      <c r="G126" s="11" t="s">
        <v>22</v>
      </c>
      <c r="H126" s="12" t="s">
        <v>33</v>
      </c>
      <c r="I126" s="11" t="s">
        <v>24</v>
      </c>
      <c r="J126" s="11" t="s">
        <v>56</v>
      </c>
      <c r="K126" s="11" t="s">
        <v>630</v>
      </c>
      <c r="L126" s="13">
        <v>993.36199999999997</v>
      </c>
      <c r="M126" s="13">
        <v>843.36699999999996</v>
      </c>
      <c r="N126" s="13">
        <v>147.34</v>
      </c>
      <c r="O126" s="13">
        <v>129.387</v>
      </c>
      <c r="P126" s="14" t="s">
        <v>670</v>
      </c>
      <c r="Q126" s="12">
        <f t="shared" ref="Q126:Q151" si="4">M126/N126</f>
        <v>5.7239514049138043</v>
      </c>
      <c r="R126" s="12" t="str" cm="1">
        <f t="array" ref="R126">_xlfn.IFS(AND(O126&gt;=0.925*N126, Q126&lt;5),"tadpole",Q126&gt;=8.5,"eel-like", AND(Q126&gt;=6.5,Q126&lt;8.5), "elongate",OR(AND(Q126&lt;5.5, O126&lt;0.85*N126), Q126&lt;4),"fusiform",AND(Q126&gt;=4,Q126&lt;6.5),"long")</f>
        <v>long</v>
      </c>
      <c r="S126" s="11">
        <v>24.5</v>
      </c>
      <c r="T126" s="22" t="s">
        <v>671</v>
      </c>
      <c r="U126" s="11"/>
      <c r="V126" s="11"/>
      <c r="W126" s="11"/>
      <c r="X126" s="11"/>
    </row>
    <row r="127" spans="1:24" ht="15.75" customHeight="1" x14ac:dyDescent="0.25">
      <c r="A127" s="11" t="s">
        <v>371</v>
      </c>
      <c r="B127" s="11" t="s">
        <v>396</v>
      </c>
      <c r="C127" s="12" t="s">
        <v>399</v>
      </c>
      <c r="D127" s="12" t="s">
        <v>392</v>
      </c>
      <c r="E127" s="12" t="s">
        <v>401</v>
      </c>
      <c r="F127" s="12" t="s">
        <v>65</v>
      </c>
      <c r="G127" s="12" t="s">
        <v>402</v>
      </c>
      <c r="H127" s="12" t="s">
        <v>33</v>
      </c>
      <c r="I127" s="11" t="s">
        <v>79</v>
      </c>
      <c r="J127" s="11" t="s">
        <v>56</v>
      </c>
      <c r="K127" s="11" t="s">
        <v>403</v>
      </c>
      <c r="L127" s="25">
        <v>536.00099999999998</v>
      </c>
      <c r="M127" s="25">
        <v>453.59899999999999</v>
      </c>
      <c r="N127" s="25">
        <v>76.673000000000002</v>
      </c>
      <c r="O127" s="25">
        <v>66.334999999999994</v>
      </c>
      <c r="P127" s="26" t="s">
        <v>400</v>
      </c>
      <c r="Q127" s="12">
        <f t="shared" si="4"/>
        <v>5.9160199809580947</v>
      </c>
      <c r="R127" s="12" t="str" cm="1">
        <f t="array" ref="R127">_xlfn.IFS(AND(O127&gt;=0.925*N127, Q127&lt;5),"tadpole",Q127&gt;=8.5,"eel-like", AND(Q127&gt;=6.8,Q127&lt;8.5), "elongate",OR(AND(Q127&lt;5.5, O127&lt;0.85*N127), Q127&lt;4),"fusiform",AND(Q127&gt;=4,Q127&lt;6.8),"long")</f>
        <v>long</v>
      </c>
      <c r="S127" s="12">
        <v>11.1</v>
      </c>
      <c r="T127" s="11"/>
      <c r="U127" s="11" t="s">
        <v>404</v>
      </c>
      <c r="V127" s="11"/>
      <c r="W127" s="11"/>
      <c r="X127" s="11"/>
    </row>
    <row r="128" spans="1:24" ht="15.75" customHeight="1" x14ac:dyDescent="0.25">
      <c r="A128" s="11" t="s">
        <v>371</v>
      </c>
      <c r="B128" s="11" t="s">
        <v>396</v>
      </c>
      <c r="C128" s="12" t="s">
        <v>405</v>
      </c>
      <c r="D128" s="12" t="s">
        <v>392</v>
      </c>
      <c r="E128" s="12" t="s">
        <v>401</v>
      </c>
      <c r="F128" s="12" t="s">
        <v>65</v>
      </c>
      <c r="G128" s="12" t="s">
        <v>402</v>
      </c>
      <c r="H128" s="12" t="s">
        <v>33</v>
      </c>
      <c r="I128" s="11" t="s">
        <v>79</v>
      </c>
      <c r="J128" s="11" t="s">
        <v>56</v>
      </c>
      <c r="K128" s="11" t="s">
        <v>403</v>
      </c>
      <c r="L128" s="25">
        <v>614.83299999999997</v>
      </c>
      <c r="M128" s="25">
        <v>533.50599999999997</v>
      </c>
      <c r="N128" s="25">
        <v>79.025000000000006</v>
      </c>
      <c r="O128" s="25">
        <v>81.006</v>
      </c>
      <c r="P128" s="26" t="s">
        <v>406</v>
      </c>
      <c r="Q128" s="12">
        <f t="shared" si="4"/>
        <v>6.7511040809870284</v>
      </c>
      <c r="R128" s="12" t="str" cm="1">
        <f t="array" ref="R128">_xlfn.IFS(AND(O128&gt;=0.925*N128, Q128&lt;5),"tadpole",Q128&gt;=8.5,"eel-like", AND(Q128&gt;=6.8,Q128&lt;8.5), "elongate",OR(AND(Q128&lt;5.5, O128&lt;0.85*N128), Q128&lt;4),"fusiform",AND(Q128&gt;=4,Q128&lt;6.8),"long")</f>
        <v>long</v>
      </c>
      <c r="S128" s="12">
        <v>22</v>
      </c>
      <c r="T128" s="11"/>
      <c r="U128" s="11" t="s">
        <v>407</v>
      </c>
      <c r="V128" s="11"/>
      <c r="W128" s="11"/>
      <c r="X128" s="11"/>
    </row>
    <row r="129" spans="1:24" ht="15.75" customHeight="1" x14ac:dyDescent="0.25">
      <c r="A129" s="11" t="s">
        <v>371</v>
      </c>
      <c r="B129" s="11" t="s">
        <v>396</v>
      </c>
      <c r="C129" s="12" t="s">
        <v>408</v>
      </c>
      <c r="D129" s="12" t="s">
        <v>392</v>
      </c>
      <c r="E129" s="12" t="s">
        <v>401</v>
      </c>
      <c r="F129" s="12" t="s">
        <v>65</v>
      </c>
      <c r="G129" s="12" t="s">
        <v>402</v>
      </c>
      <c r="H129" s="12" t="s">
        <v>33</v>
      </c>
      <c r="I129" s="11" t="s">
        <v>79</v>
      </c>
      <c r="J129" s="11" t="s">
        <v>56</v>
      </c>
      <c r="K129" s="11" t="s">
        <v>403</v>
      </c>
      <c r="L129" s="25">
        <v>578.02200000000005</v>
      </c>
      <c r="M129" s="25">
        <v>495.53100000000001</v>
      </c>
      <c r="N129" s="25">
        <v>82.167000000000002</v>
      </c>
      <c r="O129" s="25">
        <v>76.521000000000001</v>
      </c>
      <c r="P129" s="26" t="s">
        <v>409</v>
      </c>
      <c r="Q129" s="12">
        <f t="shared" si="4"/>
        <v>6.0307787798021106</v>
      </c>
      <c r="R129" s="12" t="str" cm="1">
        <f t="array" ref="R129">_xlfn.IFS(AND(O129&gt;=0.925*N129, Q129&lt;5),"tadpole",Q129&gt;=8.5,"eel-like", AND(Q129&gt;=6.8,Q129&lt;8.5), "elongate",OR(AND(Q129&lt;5.5, O129&lt;0.85*N129), Q129&lt;4),"fusiform",AND(Q129&gt;=4,Q129&lt;6.8),"long")</f>
        <v>long</v>
      </c>
      <c r="S129" s="12">
        <v>16.5</v>
      </c>
      <c r="T129" s="11"/>
      <c r="U129" s="11" t="s">
        <v>404</v>
      </c>
      <c r="V129" s="11"/>
      <c r="W129" s="11"/>
      <c r="X129" s="11"/>
    </row>
    <row r="130" spans="1:24" ht="15.75" customHeight="1" x14ac:dyDescent="0.25">
      <c r="A130" s="11" t="s">
        <v>371</v>
      </c>
      <c r="B130" s="11" t="s">
        <v>396</v>
      </c>
      <c r="C130" s="12" t="s">
        <v>410</v>
      </c>
      <c r="D130" s="12" t="s">
        <v>392</v>
      </c>
      <c r="E130" s="12" t="s">
        <v>401</v>
      </c>
      <c r="F130" s="12" t="s">
        <v>65</v>
      </c>
      <c r="G130" s="12" t="s">
        <v>402</v>
      </c>
      <c r="H130" s="12" t="s">
        <v>33</v>
      </c>
      <c r="I130" s="11" t="s">
        <v>79</v>
      </c>
      <c r="J130" s="11" t="s">
        <v>56</v>
      </c>
      <c r="K130" s="11" t="s">
        <v>403</v>
      </c>
      <c r="L130" s="25">
        <v>592.87199999999996</v>
      </c>
      <c r="M130" s="25">
        <v>476.803</v>
      </c>
      <c r="N130" s="25">
        <v>75.751999999999995</v>
      </c>
      <c r="O130" s="25">
        <v>69.334999999999994</v>
      </c>
      <c r="P130" s="26" t="s">
        <v>411</v>
      </c>
      <c r="Q130" s="12">
        <f t="shared" si="4"/>
        <v>6.2942628577463307</v>
      </c>
      <c r="R130" s="12" t="str" cm="1">
        <f t="array" ref="R130">_xlfn.IFS(AND(O130&gt;=0.925*N130, Q130&lt;5),"tadpole",Q130&gt;=8.5,"eel-like", AND(Q130&gt;=6.8,Q130&lt;8.5), "elongate",OR(AND(Q130&lt;5.5, O130&lt;0.85*N130), Q130&lt;4),"fusiform",AND(Q130&gt;=4,Q130&lt;6.8),"long")</f>
        <v>long</v>
      </c>
      <c r="S130" s="12">
        <v>18.7</v>
      </c>
      <c r="T130" s="11"/>
      <c r="U130" s="11" t="s">
        <v>404</v>
      </c>
      <c r="V130" s="11"/>
      <c r="W130" s="11"/>
      <c r="X130" s="11"/>
    </row>
    <row r="131" spans="1:24" ht="15.75" customHeight="1" x14ac:dyDescent="0.25">
      <c r="A131" s="11" t="s">
        <v>371</v>
      </c>
      <c r="B131" s="11" t="s">
        <v>396</v>
      </c>
      <c r="C131" s="12" t="s">
        <v>412</v>
      </c>
      <c r="D131" s="12" t="s">
        <v>392</v>
      </c>
      <c r="E131" s="12" t="s">
        <v>401</v>
      </c>
      <c r="F131" s="12" t="s">
        <v>65</v>
      </c>
      <c r="G131" s="12" t="s">
        <v>402</v>
      </c>
      <c r="H131" s="12" t="s">
        <v>33</v>
      </c>
      <c r="I131" s="11" t="s">
        <v>79</v>
      </c>
      <c r="J131" s="11" t="s">
        <v>56</v>
      </c>
      <c r="K131" s="11" t="s">
        <v>403</v>
      </c>
      <c r="L131" s="25">
        <v>554.904</v>
      </c>
      <c r="M131" s="25">
        <v>484.50900000000001</v>
      </c>
      <c r="N131" s="25">
        <v>74</v>
      </c>
      <c r="O131" s="25">
        <v>71.67</v>
      </c>
      <c r="P131" s="26" t="s">
        <v>413</v>
      </c>
      <c r="Q131" s="12">
        <f t="shared" si="4"/>
        <v>6.5474189189189191</v>
      </c>
      <c r="R131" s="12" t="str" cm="1">
        <f t="array" ref="R131">_xlfn.IFS(AND(O131&gt;=0.925*N131, Q131&lt;5),"tadpole",Q131&gt;=8.5,"eel-like", AND(Q131&gt;=6.8,Q131&lt;8.5), "elongate",OR(AND(Q131&lt;5.5, O131&lt;0.85*N131), Q131&lt;4),"fusiform",AND(Q131&gt;=4,Q131&lt;6.8),"long")</f>
        <v>long</v>
      </c>
      <c r="S131" s="12">
        <v>20</v>
      </c>
      <c r="T131" s="11"/>
      <c r="U131" s="11" t="s">
        <v>414</v>
      </c>
      <c r="V131" s="11"/>
      <c r="W131" s="11"/>
      <c r="X131" s="11"/>
    </row>
    <row r="132" spans="1:24" ht="15.75" customHeight="1" x14ac:dyDescent="0.25">
      <c r="A132" s="11" t="s">
        <v>371</v>
      </c>
      <c r="B132" s="11" t="s">
        <v>396</v>
      </c>
      <c r="C132" s="12" t="s">
        <v>415</v>
      </c>
      <c r="D132" s="12" t="s">
        <v>392</v>
      </c>
      <c r="E132" s="12" t="s">
        <v>401</v>
      </c>
      <c r="F132" s="12" t="s">
        <v>65</v>
      </c>
      <c r="G132" s="12" t="s">
        <v>402</v>
      </c>
      <c r="H132" s="12" t="s">
        <v>33</v>
      </c>
      <c r="I132" s="11" t="s">
        <v>79</v>
      </c>
      <c r="J132" s="11" t="s">
        <v>56</v>
      </c>
      <c r="K132" s="11" t="s">
        <v>403</v>
      </c>
      <c r="L132" s="25">
        <v>536.03399999999999</v>
      </c>
      <c r="M132" s="25">
        <v>457.59899999999999</v>
      </c>
      <c r="N132" s="25">
        <v>72</v>
      </c>
      <c r="O132" s="25">
        <v>61.502000000000002</v>
      </c>
      <c r="P132" s="26" t="s">
        <v>416</v>
      </c>
      <c r="Q132" s="12">
        <f t="shared" si="4"/>
        <v>6.3555416666666664</v>
      </c>
      <c r="R132" s="12" t="str" cm="1">
        <f t="array" ref="R132">_xlfn.IFS(AND(O132&gt;=0.925*N132, Q132&lt;5),"tadpole",Q132&gt;=8.5,"eel-like", AND(Q132&gt;=6.8,Q132&lt;8.5), "elongate",OR(AND(Q132&lt;5.5, O132&lt;0.85*N132), Q132&lt;4),"fusiform",AND(Q132&gt;=4,Q132&lt;6.8),"long")</f>
        <v>long</v>
      </c>
      <c r="S132" s="12">
        <v>10.6</v>
      </c>
      <c r="T132" s="11"/>
      <c r="U132" s="11" t="s">
        <v>417</v>
      </c>
      <c r="V132" s="11"/>
      <c r="W132" s="11"/>
      <c r="X132" s="11"/>
    </row>
    <row r="133" spans="1:24" ht="15.75" customHeight="1" x14ac:dyDescent="0.25">
      <c r="A133" s="11" t="s">
        <v>371</v>
      </c>
      <c r="B133" s="11" t="s">
        <v>396</v>
      </c>
      <c r="C133" s="11" t="s">
        <v>672</v>
      </c>
      <c r="D133" s="11" t="s">
        <v>20</v>
      </c>
      <c r="E133" s="11" t="s">
        <v>21</v>
      </c>
      <c r="F133" s="11" t="s">
        <v>65</v>
      </c>
      <c r="G133" s="11" t="s">
        <v>22</v>
      </c>
      <c r="H133" s="12" t="s">
        <v>33</v>
      </c>
      <c r="I133" s="11" t="s">
        <v>24</v>
      </c>
      <c r="J133" s="11" t="s">
        <v>56</v>
      </c>
      <c r="K133" s="11" t="s">
        <v>630</v>
      </c>
      <c r="L133" s="13">
        <v>501.38799999999998</v>
      </c>
      <c r="M133" s="13">
        <v>434.02</v>
      </c>
      <c r="N133" s="13">
        <v>67.186000000000007</v>
      </c>
      <c r="O133" s="13">
        <v>54.780999999999999</v>
      </c>
      <c r="P133" s="14" t="s">
        <v>673</v>
      </c>
      <c r="Q133" s="12">
        <f t="shared" si="4"/>
        <v>6.4599767808769677</v>
      </c>
      <c r="R133" s="12" t="str" cm="1">
        <f t="array" ref="R133">_xlfn.IFS(AND(O133&gt;=0.925*N133, Q133&lt;5),"tadpole",Q133&gt;=8.5,"eel-like", AND(Q133&gt;=6.8,Q133&lt;8.5), "elongate",OR(AND(Q133&lt;5.5, O133&lt;0.85*N133), Q133&lt;4),"fusiform",AND(Q133&gt;=4,Q133&lt;6.8),"long")</f>
        <v>long</v>
      </c>
      <c r="S133" s="11">
        <v>7</v>
      </c>
      <c r="T133" s="22" t="s">
        <v>671</v>
      </c>
      <c r="U133" s="11"/>
      <c r="V133" s="11"/>
      <c r="W133" s="11"/>
      <c r="X133" s="11"/>
    </row>
    <row r="134" spans="1:24" ht="15.75" customHeight="1" x14ac:dyDescent="0.25">
      <c r="A134" s="11" t="s">
        <v>371</v>
      </c>
      <c r="B134" s="11" t="s">
        <v>396</v>
      </c>
      <c r="C134" s="25" t="s">
        <v>418</v>
      </c>
      <c r="D134" s="12" t="s">
        <v>392</v>
      </c>
      <c r="E134" s="12" t="s">
        <v>401</v>
      </c>
      <c r="F134" s="12" t="s">
        <v>29</v>
      </c>
      <c r="G134" s="12" t="s">
        <v>402</v>
      </c>
      <c r="H134" s="12" t="s">
        <v>33</v>
      </c>
      <c r="I134" s="11" t="s">
        <v>79</v>
      </c>
      <c r="J134" s="11" t="s">
        <v>56</v>
      </c>
      <c r="K134" s="11" t="s">
        <v>403</v>
      </c>
      <c r="L134" s="25">
        <v>616.01300000000003</v>
      </c>
      <c r="M134" s="31">
        <v>524.01499999999999</v>
      </c>
      <c r="N134" s="25">
        <v>108.005</v>
      </c>
      <c r="O134" s="25">
        <v>98.081999999999994</v>
      </c>
      <c r="P134" s="12"/>
      <c r="Q134" s="12">
        <f t="shared" si="4"/>
        <v>4.8517661219387991</v>
      </c>
      <c r="R134" s="12" t="str" cm="1">
        <f t="array" ref="R134">_xlfn.IFS(AND(O134&gt;=0.925*N134, Q134&lt;5),"tadpole",Q134&gt;=8.5,"eel-like", AND(Q134&gt;=6.8,Q134&lt;8.5), "elongate",OR(AND(Q134&lt;5.5, O134&lt;0.85*N134), Q134&lt;4),"fusiform",AND(Q134&gt;=4,Q134&lt;6.8),"long")</f>
        <v>long</v>
      </c>
      <c r="S134" s="12"/>
      <c r="T134" s="11"/>
      <c r="U134" s="11" t="s">
        <v>419</v>
      </c>
      <c r="V134" s="11"/>
      <c r="W134" s="11"/>
      <c r="X134" s="11"/>
    </row>
    <row r="135" spans="1:24" ht="15.75" customHeight="1" x14ac:dyDescent="0.25">
      <c r="A135" s="11" t="s">
        <v>371</v>
      </c>
      <c r="B135" s="11" t="s">
        <v>396</v>
      </c>
      <c r="C135" s="12" t="s">
        <v>420</v>
      </c>
      <c r="D135" s="12" t="s">
        <v>392</v>
      </c>
      <c r="E135" s="12" t="s">
        <v>401</v>
      </c>
      <c r="F135" s="12" t="s">
        <v>29</v>
      </c>
      <c r="G135" s="12" t="s">
        <v>402</v>
      </c>
      <c r="H135" s="12" t="s">
        <v>33</v>
      </c>
      <c r="I135" s="11" t="s">
        <v>79</v>
      </c>
      <c r="J135" s="11" t="s">
        <v>56</v>
      </c>
      <c r="K135" s="11" t="s">
        <v>403</v>
      </c>
      <c r="L135" s="25">
        <v>586.21799999999996</v>
      </c>
      <c r="M135" s="25">
        <v>512.31600000000003</v>
      </c>
      <c r="N135" s="25">
        <v>80</v>
      </c>
      <c r="O135" s="25">
        <v>85.328999999999994</v>
      </c>
      <c r="P135" s="26" t="s">
        <v>421</v>
      </c>
      <c r="Q135" s="12">
        <f t="shared" si="4"/>
        <v>6.40395</v>
      </c>
      <c r="R135" s="12" t="str" cm="1">
        <f t="array" ref="R135">_xlfn.IFS(AND(O135&gt;=0.925*N135, Q135&lt;5),"tadpole",Q135&gt;=8.5,"eel-like", AND(Q135&gt;=6.8,Q135&lt;8.5), "elongate",OR(AND(Q135&lt;5.5, O135&lt;0.85*N135), Q135&lt;4),"fusiform",AND(Q135&gt;=4,Q135&lt;6.8),"long")</f>
        <v>long</v>
      </c>
      <c r="S135" s="12"/>
      <c r="T135" s="11"/>
      <c r="U135" s="11" t="s">
        <v>422</v>
      </c>
      <c r="V135" s="11"/>
      <c r="W135" s="11"/>
      <c r="X135" s="11"/>
    </row>
    <row r="136" spans="1:24" ht="15.75" customHeight="1" x14ac:dyDescent="0.25">
      <c r="A136" s="11" t="s">
        <v>371</v>
      </c>
      <c r="B136" s="11" t="s">
        <v>396</v>
      </c>
      <c r="C136" s="12" t="s">
        <v>423</v>
      </c>
      <c r="D136" s="12" t="s">
        <v>392</v>
      </c>
      <c r="E136" s="12" t="s">
        <v>401</v>
      </c>
      <c r="F136" s="12" t="s">
        <v>29</v>
      </c>
      <c r="G136" s="12" t="s">
        <v>402</v>
      </c>
      <c r="H136" s="12" t="s">
        <v>33</v>
      </c>
      <c r="I136" s="11" t="s">
        <v>79</v>
      </c>
      <c r="J136" s="11" t="s">
        <v>56</v>
      </c>
      <c r="K136" s="11" t="s">
        <v>403</v>
      </c>
      <c r="L136" s="25">
        <v>574.58900000000006</v>
      </c>
      <c r="M136" s="25">
        <v>498.197</v>
      </c>
      <c r="N136" s="25">
        <v>81.025000000000006</v>
      </c>
      <c r="O136" s="25">
        <v>85.843000000000004</v>
      </c>
      <c r="P136" s="26" t="s">
        <v>424</v>
      </c>
      <c r="Q136" s="12">
        <f t="shared" si="4"/>
        <v>6.1486825053995675</v>
      </c>
      <c r="R136" s="12" t="str" cm="1">
        <f t="array" ref="R136">_xlfn.IFS(AND(O136&gt;=0.925*N136, Q136&lt;5),"tadpole",Q136&gt;=8.5,"eel-like", AND(Q136&gt;=6.8,Q136&lt;8.5), "elongate",OR(AND(Q136&lt;5.5, O136&lt;0.85*N136), Q136&lt;4),"fusiform",AND(Q136&gt;=4,Q136&lt;6.8),"long")</f>
        <v>long</v>
      </c>
      <c r="S136" s="12"/>
      <c r="T136" s="11"/>
      <c r="U136" s="11" t="s">
        <v>422</v>
      </c>
      <c r="V136" s="11"/>
      <c r="W136" s="11"/>
      <c r="X136" s="11"/>
    </row>
    <row r="137" spans="1:24" ht="15.75" customHeight="1" x14ac:dyDescent="0.25">
      <c r="A137" s="11" t="s">
        <v>371</v>
      </c>
      <c r="B137" s="11" t="s">
        <v>396</v>
      </c>
      <c r="C137" s="12" t="s">
        <v>425</v>
      </c>
      <c r="D137" s="12" t="s">
        <v>392</v>
      </c>
      <c r="E137" s="12" t="s">
        <v>401</v>
      </c>
      <c r="F137" s="12" t="s">
        <v>29</v>
      </c>
      <c r="G137" s="12" t="s">
        <v>402</v>
      </c>
      <c r="H137" s="12" t="s">
        <v>33</v>
      </c>
      <c r="I137" s="11" t="s">
        <v>79</v>
      </c>
      <c r="J137" s="11" t="s">
        <v>56</v>
      </c>
      <c r="K137" s="11" t="s">
        <v>403</v>
      </c>
      <c r="L137" s="25">
        <v>572.02200000000005</v>
      </c>
      <c r="M137" s="25">
        <v>475.017</v>
      </c>
      <c r="N137" s="25">
        <v>80.099999999999994</v>
      </c>
      <c r="O137" s="25">
        <v>85.006</v>
      </c>
      <c r="P137" s="26" t="s">
        <v>426</v>
      </c>
      <c r="Q137" s="12">
        <f t="shared" si="4"/>
        <v>5.930299625468165</v>
      </c>
      <c r="R137" s="12" t="str" cm="1">
        <f t="array" ref="R137">_xlfn.IFS(AND(O137&gt;=0.925*N137, Q137&lt;5),"tadpole",Q137&gt;=8.5,"eel-like", AND(Q137&gt;=6.8,Q137&lt;8.5), "elongate",OR(AND(Q137&lt;5.5, O137&lt;0.85*N137), Q137&lt;4),"fusiform",AND(Q137&gt;=4,Q137&lt;6.8),"long")</f>
        <v>long</v>
      </c>
      <c r="S137" s="12">
        <v>19</v>
      </c>
      <c r="T137" s="17" t="s">
        <v>427</v>
      </c>
      <c r="U137" s="11" t="s">
        <v>428</v>
      </c>
      <c r="V137" s="11"/>
      <c r="W137" s="11"/>
      <c r="X137" s="11"/>
    </row>
    <row r="138" spans="1:24" ht="15.75" customHeight="1" x14ac:dyDescent="0.25">
      <c r="A138" s="11" t="s">
        <v>371</v>
      </c>
      <c r="B138" s="11" t="s">
        <v>396</v>
      </c>
      <c r="C138" s="12" t="s">
        <v>429</v>
      </c>
      <c r="D138" s="12" t="s">
        <v>392</v>
      </c>
      <c r="E138" s="12" t="s">
        <v>401</v>
      </c>
      <c r="F138" s="12" t="s">
        <v>29</v>
      </c>
      <c r="G138" s="12" t="s">
        <v>402</v>
      </c>
      <c r="H138" s="12" t="s">
        <v>33</v>
      </c>
      <c r="I138" s="11" t="s">
        <v>79</v>
      </c>
      <c r="J138" s="11" t="s">
        <v>56</v>
      </c>
      <c r="K138" s="11" t="s">
        <v>403</v>
      </c>
      <c r="L138" s="25">
        <v>590.14300000000003</v>
      </c>
      <c r="M138" s="25">
        <v>477.10500000000002</v>
      </c>
      <c r="N138" s="25">
        <v>87.091999999999999</v>
      </c>
      <c r="O138" s="25">
        <v>85.024000000000001</v>
      </c>
      <c r="P138" s="26" t="s">
        <v>430</v>
      </c>
      <c r="Q138" s="12">
        <f t="shared" si="4"/>
        <v>5.4781725072337304</v>
      </c>
      <c r="R138" s="12" t="str" cm="1">
        <f t="array" ref="R138">_xlfn.IFS(AND(O138&gt;=0.925*N138, Q138&lt;5),"tadpole",Q138&gt;=8.5,"eel-like", AND(Q138&gt;=6.8,Q138&lt;8.5), "elongate",OR(AND(Q138&lt;5.5, O138&lt;0.85*N138), Q138&lt;4),"fusiform",AND(Q138&gt;=4,Q138&lt;6.8),"long")</f>
        <v>long</v>
      </c>
      <c r="S138" s="12">
        <v>14.7</v>
      </c>
      <c r="T138" s="11" t="s">
        <v>431</v>
      </c>
      <c r="U138" s="11" t="s">
        <v>404</v>
      </c>
      <c r="V138" s="11"/>
      <c r="W138" s="11"/>
      <c r="X138" s="11"/>
    </row>
    <row r="139" spans="1:24" ht="15.75" customHeight="1" x14ac:dyDescent="0.25">
      <c r="A139" s="11" t="s">
        <v>371</v>
      </c>
      <c r="B139" s="11" t="s">
        <v>396</v>
      </c>
      <c r="C139" s="12" t="s">
        <v>432</v>
      </c>
      <c r="D139" s="12" t="s">
        <v>392</v>
      </c>
      <c r="E139" s="12" t="s">
        <v>401</v>
      </c>
      <c r="F139" s="12" t="s">
        <v>29</v>
      </c>
      <c r="G139" s="12" t="s">
        <v>402</v>
      </c>
      <c r="H139" s="12" t="s">
        <v>33</v>
      </c>
      <c r="I139" s="11" t="s">
        <v>79</v>
      </c>
      <c r="J139" s="11" t="s">
        <v>56</v>
      </c>
      <c r="K139" s="11" t="s">
        <v>403</v>
      </c>
      <c r="L139" s="25">
        <v>591.97699999999998</v>
      </c>
      <c r="M139" s="25">
        <v>492.91399999999999</v>
      </c>
      <c r="N139" s="25">
        <v>88.022999999999996</v>
      </c>
      <c r="O139" s="25">
        <v>92.418000000000006</v>
      </c>
      <c r="P139" s="26" t="s">
        <v>433</v>
      </c>
      <c r="Q139" s="12">
        <f t="shared" si="4"/>
        <v>5.5998318621269441</v>
      </c>
      <c r="R139" s="12" t="str" cm="1">
        <f t="array" ref="R139">_xlfn.IFS(AND(O139&gt;=0.925*N139, Q139&lt;5),"tadpole",Q139&gt;=8.5,"eel-like", AND(Q139&gt;=6.8,Q139&lt;8.5), "elongate",OR(AND(Q139&lt;5.5, O139&lt;0.85*N139), Q139&lt;4),"fusiform",AND(Q139&gt;=4,Q139&lt;6.8),"long")</f>
        <v>long</v>
      </c>
      <c r="S139" s="12">
        <v>12.9</v>
      </c>
      <c r="T139" s="11"/>
      <c r="U139" s="11" t="s">
        <v>434</v>
      </c>
      <c r="V139" s="11"/>
      <c r="W139" s="11"/>
      <c r="X139" s="11"/>
    </row>
    <row r="140" spans="1:24" ht="15.75" customHeight="1" x14ac:dyDescent="0.25">
      <c r="A140" s="11" t="s">
        <v>371</v>
      </c>
      <c r="B140" s="11" t="s">
        <v>396</v>
      </c>
      <c r="C140" s="12" t="s">
        <v>435</v>
      </c>
      <c r="D140" s="12" t="s">
        <v>392</v>
      </c>
      <c r="E140" s="12" t="s">
        <v>401</v>
      </c>
      <c r="F140" s="12" t="s">
        <v>29</v>
      </c>
      <c r="G140" s="12" t="s">
        <v>402</v>
      </c>
      <c r="H140" s="12" t="s">
        <v>94</v>
      </c>
      <c r="I140" s="11" t="s">
        <v>79</v>
      </c>
      <c r="J140" s="11" t="s">
        <v>56</v>
      </c>
      <c r="K140" s="11" t="s">
        <v>403</v>
      </c>
      <c r="L140" s="25">
        <v>523</v>
      </c>
      <c r="M140" s="25">
        <v>449.07100000000003</v>
      </c>
      <c r="N140" s="25">
        <v>65.123000000000005</v>
      </c>
      <c r="O140" s="25">
        <v>70.406000000000006</v>
      </c>
      <c r="P140" s="26" t="s">
        <v>436</v>
      </c>
      <c r="Q140" s="12">
        <f t="shared" si="4"/>
        <v>6.8957357615588961</v>
      </c>
      <c r="R140" s="12" t="str" cm="1">
        <f t="array" ref="R140">_xlfn.IFS(AND(O140&gt;=0.925*N140, Q140&lt;5),"tadpole",Q140&gt;=8.5,"eel-like", AND(Q140&gt;=6.8,Q140&lt;8.5), "elongate",OR(AND(Q140&lt;5.5, O140&lt;0.85*N140), Q140&lt;4),"fusiform",AND(Q140&gt;=4,Q140&lt;6.8),"long")</f>
        <v>elongate</v>
      </c>
      <c r="S140" s="12">
        <v>4</v>
      </c>
      <c r="T140" s="11"/>
      <c r="U140" s="11" t="s">
        <v>437</v>
      </c>
      <c r="V140" s="11"/>
      <c r="W140" s="11"/>
      <c r="X140" s="11"/>
    </row>
    <row r="141" spans="1:24" ht="15.75" customHeight="1" x14ac:dyDescent="0.25">
      <c r="A141" s="11" t="s">
        <v>371</v>
      </c>
      <c r="B141" s="11" t="s">
        <v>396</v>
      </c>
      <c r="C141" s="12" t="s">
        <v>438</v>
      </c>
      <c r="D141" s="12" t="s">
        <v>392</v>
      </c>
      <c r="E141" s="12" t="s">
        <v>401</v>
      </c>
      <c r="F141" s="12" t="s">
        <v>29</v>
      </c>
      <c r="G141" s="12" t="s">
        <v>402</v>
      </c>
      <c r="H141" s="12" t="s">
        <v>33</v>
      </c>
      <c r="I141" s="11" t="s">
        <v>79</v>
      </c>
      <c r="J141" s="11" t="s">
        <v>56</v>
      </c>
      <c r="K141" s="11" t="s">
        <v>403</v>
      </c>
      <c r="L141" s="25">
        <v>539.55899999999997</v>
      </c>
      <c r="M141" s="25">
        <v>461.02199999999999</v>
      </c>
      <c r="N141" s="25">
        <v>84.18</v>
      </c>
      <c r="O141" s="25">
        <v>78.602000000000004</v>
      </c>
      <c r="P141" s="26" t="s">
        <v>439</v>
      </c>
      <c r="Q141" s="12">
        <f t="shared" si="4"/>
        <v>5.4766215253029218</v>
      </c>
      <c r="R141" s="12" t="str" cm="1">
        <f t="array" ref="R141">_xlfn.IFS(AND(O141&gt;=0.925*N141, Q141&lt;5),"tadpole",Q141&gt;=8.5,"eel-like", AND(Q141&gt;=6.8,Q141&lt;8.5), "elongate",OR(AND(Q141&lt;5.5, O141&lt;0.85*N141), Q141&lt;4),"fusiform",AND(Q141&gt;=4,Q141&lt;6.8),"long")</f>
        <v>long</v>
      </c>
      <c r="S141" s="12">
        <v>14.1</v>
      </c>
      <c r="T141" s="11"/>
      <c r="U141" s="11" t="s">
        <v>440</v>
      </c>
      <c r="V141" s="11"/>
      <c r="W141" s="11"/>
      <c r="X141" s="11"/>
    </row>
    <row r="142" spans="1:24" ht="15.75" customHeight="1" x14ac:dyDescent="0.25">
      <c r="A142" s="11" t="s">
        <v>371</v>
      </c>
      <c r="B142" s="11" t="s">
        <v>396</v>
      </c>
      <c r="C142" s="12" t="s">
        <v>441</v>
      </c>
      <c r="D142" s="12" t="s">
        <v>392</v>
      </c>
      <c r="E142" s="12" t="s">
        <v>401</v>
      </c>
      <c r="F142" s="12" t="s">
        <v>29</v>
      </c>
      <c r="G142" s="12" t="s">
        <v>402</v>
      </c>
      <c r="H142" s="12" t="s">
        <v>33</v>
      </c>
      <c r="I142" s="11" t="s">
        <v>79</v>
      </c>
      <c r="J142" s="11" t="s">
        <v>56</v>
      </c>
      <c r="K142" s="11" t="s">
        <v>403</v>
      </c>
      <c r="L142" s="25">
        <v>577.56299999999999</v>
      </c>
      <c r="M142" s="25">
        <v>477.26799999999997</v>
      </c>
      <c r="N142" s="25">
        <v>99.27</v>
      </c>
      <c r="O142" s="25">
        <v>85.031999999999996</v>
      </c>
      <c r="P142" s="26" t="s">
        <v>442</v>
      </c>
      <c r="Q142" s="12">
        <f t="shared" si="4"/>
        <v>4.8077767704240957</v>
      </c>
      <c r="R142" s="12" t="str" cm="1">
        <f t="array" ref="R142">_xlfn.IFS(AND(O142&gt;=0.925*N142, Q142&lt;5),"tadpole",Q142&gt;=8.5,"eel-like", AND(Q142&gt;=6.8,Q142&lt;8.5), "elongate",OR(AND(Q142&lt;5.5, O142&lt;0.85*N142), Q142&lt;4),"fusiform",AND(Q142&gt;=4,Q142&lt;6.8),"long")</f>
        <v>long</v>
      </c>
      <c r="S142" s="12">
        <v>9</v>
      </c>
      <c r="T142" s="11"/>
      <c r="U142" s="11" t="s">
        <v>443</v>
      </c>
      <c r="V142" s="11"/>
      <c r="W142" s="11"/>
      <c r="X142" s="11"/>
    </row>
    <row r="143" spans="1:24" ht="15.75" customHeight="1" x14ac:dyDescent="0.25">
      <c r="A143" s="11" t="s">
        <v>371</v>
      </c>
      <c r="B143" s="11" t="s">
        <v>396</v>
      </c>
      <c r="C143" s="12" t="s">
        <v>444</v>
      </c>
      <c r="D143" s="12" t="s">
        <v>392</v>
      </c>
      <c r="E143" s="12" t="s">
        <v>401</v>
      </c>
      <c r="F143" s="12" t="s">
        <v>29</v>
      </c>
      <c r="G143" s="12" t="s">
        <v>402</v>
      </c>
      <c r="H143" s="12" t="s">
        <v>33</v>
      </c>
      <c r="I143" s="11" t="s">
        <v>79</v>
      </c>
      <c r="J143" s="11" t="s">
        <v>56</v>
      </c>
      <c r="K143" s="11" t="s">
        <v>403</v>
      </c>
      <c r="L143" s="25">
        <v>539.50099999999998</v>
      </c>
      <c r="M143" s="25">
        <v>466.52199999999999</v>
      </c>
      <c r="N143" s="25">
        <v>86.001000000000005</v>
      </c>
      <c r="O143" s="25">
        <v>82.802000000000007</v>
      </c>
      <c r="P143" s="26" t="s">
        <v>445</v>
      </c>
      <c r="Q143" s="12">
        <f t="shared" si="4"/>
        <v>5.4246113417285837</v>
      </c>
      <c r="R143" s="12" t="str" cm="1">
        <f t="array" ref="R143">_xlfn.IFS(AND(O143&gt;=0.925*N143, Q143&lt;5),"tadpole",Q143&gt;=8.5,"eel-like", AND(Q143&gt;=6.8,Q143&lt;8.5), "elongate",OR(AND(Q143&lt;5.5, O143&lt;0.85*N143), Q143&lt;4),"fusiform",AND(Q143&gt;=4,Q143&lt;6.8),"long")</f>
        <v>long</v>
      </c>
      <c r="S143" s="12">
        <v>7.8</v>
      </c>
      <c r="T143" s="11"/>
      <c r="U143" s="11" t="s">
        <v>446</v>
      </c>
      <c r="V143" s="11"/>
      <c r="W143" s="11"/>
      <c r="X143" s="11"/>
    </row>
    <row r="144" spans="1:24" ht="15.75" customHeight="1" x14ac:dyDescent="0.25">
      <c r="A144" s="11" t="s">
        <v>371</v>
      </c>
      <c r="B144" s="11" t="s">
        <v>396</v>
      </c>
      <c r="C144" s="12" t="s">
        <v>447</v>
      </c>
      <c r="D144" s="12" t="s">
        <v>392</v>
      </c>
      <c r="E144" s="12" t="s">
        <v>401</v>
      </c>
      <c r="F144" s="12" t="s">
        <v>29</v>
      </c>
      <c r="G144" s="12" t="s">
        <v>402</v>
      </c>
      <c r="H144" s="12" t="s">
        <v>33</v>
      </c>
      <c r="I144" s="11" t="s">
        <v>79</v>
      </c>
      <c r="J144" s="11" t="s">
        <v>56</v>
      </c>
      <c r="K144" s="11" t="s">
        <v>403</v>
      </c>
      <c r="L144" s="25">
        <v>527.58600000000001</v>
      </c>
      <c r="M144" s="25">
        <v>446.572</v>
      </c>
      <c r="N144" s="25">
        <v>71.585999999999999</v>
      </c>
      <c r="O144" s="25">
        <v>79.569000000000003</v>
      </c>
      <c r="P144" s="26" t="s">
        <v>448</v>
      </c>
      <c r="Q144" s="12">
        <f t="shared" si="4"/>
        <v>6.2382588774341352</v>
      </c>
      <c r="R144" s="12" t="str" cm="1">
        <f t="array" ref="R144">_xlfn.IFS(AND(O144&gt;=0.925*N144, Q144&lt;5),"tadpole",Q144&gt;=8.5,"eel-like", AND(Q144&gt;=6.8,Q144&lt;8.5), "elongate",OR(AND(Q144&lt;5.5, O144&lt;0.85*N144), Q144&lt;4),"fusiform",AND(Q144&gt;=4,Q144&lt;6.8),"long")</f>
        <v>long</v>
      </c>
      <c r="S144" s="12">
        <v>10</v>
      </c>
      <c r="T144" s="11"/>
      <c r="U144" s="11" t="s">
        <v>449</v>
      </c>
      <c r="V144" s="11"/>
      <c r="W144" s="11"/>
      <c r="X144" s="11"/>
    </row>
    <row r="145" spans="1:24" ht="15.75" customHeight="1" x14ac:dyDescent="0.25">
      <c r="A145" s="11" t="s">
        <v>371</v>
      </c>
      <c r="B145" s="11" t="s">
        <v>396</v>
      </c>
      <c r="C145" s="12" t="s">
        <v>450</v>
      </c>
      <c r="D145" s="12" t="s">
        <v>392</v>
      </c>
      <c r="E145" s="12" t="s">
        <v>401</v>
      </c>
      <c r="F145" s="12" t="s">
        <v>29</v>
      </c>
      <c r="G145" s="12" t="s">
        <v>402</v>
      </c>
      <c r="H145" s="12" t="s">
        <v>33</v>
      </c>
      <c r="I145" s="11" t="s">
        <v>79</v>
      </c>
      <c r="J145" s="11" t="s">
        <v>56</v>
      </c>
      <c r="K145" s="11" t="s">
        <v>403</v>
      </c>
      <c r="L145" s="25">
        <v>577.73599999999999</v>
      </c>
      <c r="M145" s="25">
        <v>485.02600000000001</v>
      </c>
      <c r="N145" s="25">
        <v>72.507000000000005</v>
      </c>
      <c r="O145" s="25">
        <v>80.144999999999996</v>
      </c>
      <c r="P145" s="26" t="s">
        <v>451</v>
      </c>
      <c r="Q145" s="12">
        <f t="shared" si="4"/>
        <v>6.6893679230970804</v>
      </c>
      <c r="R145" s="12" t="str" cm="1">
        <f t="array" ref="R145">_xlfn.IFS(AND(O145&gt;=0.925*N145, Q145&lt;5),"tadpole",Q145&gt;=8.5,"eel-like", AND(Q145&gt;=6.8,Q145&lt;8.5), "elongate",OR(AND(Q145&lt;5.5, O145&lt;0.85*N145), Q145&lt;4),"fusiform",AND(Q145&gt;=4,Q145&lt;6.8),"long")</f>
        <v>long</v>
      </c>
      <c r="S145" s="12">
        <v>8</v>
      </c>
      <c r="T145" s="11"/>
      <c r="U145" s="11" t="s">
        <v>452</v>
      </c>
      <c r="V145" s="11"/>
      <c r="W145" s="11"/>
      <c r="X145" s="11"/>
    </row>
    <row r="146" spans="1:24" ht="15.75" customHeight="1" x14ac:dyDescent="0.25">
      <c r="A146" s="11" t="s">
        <v>371</v>
      </c>
      <c r="B146" s="11" t="s">
        <v>396</v>
      </c>
      <c r="C146" s="12" t="s">
        <v>453</v>
      </c>
      <c r="D146" s="12" t="s">
        <v>392</v>
      </c>
      <c r="E146" s="12" t="s">
        <v>401</v>
      </c>
      <c r="F146" s="12" t="s">
        <v>29</v>
      </c>
      <c r="G146" s="12" t="s">
        <v>402</v>
      </c>
      <c r="H146" s="12" t="s">
        <v>33</v>
      </c>
      <c r="I146" s="11" t="s">
        <v>79</v>
      </c>
      <c r="J146" s="11" t="s">
        <v>56</v>
      </c>
      <c r="K146" s="11" t="s">
        <v>403</v>
      </c>
      <c r="L146" s="25">
        <v>500.512</v>
      </c>
      <c r="M146" s="25">
        <v>422.55</v>
      </c>
      <c r="N146" s="25">
        <v>77.08</v>
      </c>
      <c r="O146" s="25">
        <v>73.704999999999998</v>
      </c>
      <c r="P146" s="26" t="s">
        <v>454</v>
      </c>
      <c r="Q146" s="12">
        <f t="shared" si="4"/>
        <v>5.4819667877529845</v>
      </c>
      <c r="R146" s="12" t="str" cm="1">
        <f t="array" ref="R146">_xlfn.IFS(AND(O146&gt;=0.925*N146, Q146&lt;5),"tadpole",Q146&gt;=8.5,"eel-like", AND(Q146&gt;=6.8,Q146&lt;8.5), "elongate",OR(AND(Q146&lt;5.5, O146&lt;0.85*N146), Q146&lt;4),"fusiform",AND(Q146&gt;=4,Q146&lt;6.8),"long")</f>
        <v>long</v>
      </c>
      <c r="S146" s="12">
        <v>10</v>
      </c>
      <c r="T146" s="11"/>
      <c r="U146" s="11" t="s">
        <v>455</v>
      </c>
      <c r="V146" s="11"/>
      <c r="W146" s="11"/>
      <c r="X146" s="11"/>
    </row>
    <row r="147" spans="1:24" ht="15.75" customHeight="1" x14ac:dyDescent="0.25">
      <c r="A147" s="11" t="s">
        <v>371</v>
      </c>
      <c r="B147" s="11" t="s">
        <v>396</v>
      </c>
      <c r="C147" s="12" t="s">
        <v>456</v>
      </c>
      <c r="D147" s="12" t="s">
        <v>392</v>
      </c>
      <c r="E147" s="12" t="s">
        <v>401</v>
      </c>
      <c r="F147" s="12" t="s">
        <v>29</v>
      </c>
      <c r="G147" s="12" t="s">
        <v>402</v>
      </c>
      <c r="H147" s="12" t="s">
        <v>33</v>
      </c>
      <c r="I147" s="11" t="s">
        <v>79</v>
      </c>
      <c r="J147" s="11" t="s">
        <v>56</v>
      </c>
      <c r="K147" s="11" t="s">
        <v>403</v>
      </c>
      <c r="L147" s="25">
        <v>516.11699999999996</v>
      </c>
      <c r="M147" s="25">
        <v>438.01799999999997</v>
      </c>
      <c r="N147" s="25">
        <v>87.006</v>
      </c>
      <c r="O147" s="25">
        <v>88.022999999999996</v>
      </c>
      <c r="P147" s="26" t="s">
        <v>457</v>
      </c>
      <c r="Q147" s="12">
        <f t="shared" si="4"/>
        <v>5.0343424591407482</v>
      </c>
      <c r="R147" s="12" t="str" cm="1">
        <f t="array" ref="R147">_xlfn.IFS(AND(O147&gt;=0.925*N147, Q147&lt;5),"tadpole",Q147&gt;=8.5,"eel-like", AND(Q147&gt;=6.8,Q147&lt;8.5), "elongate",OR(AND(Q147&lt;5.5, O147&lt;0.85*N147), Q147&lt;4),"fusiform",AND(Q147&gt;=4,Q147&lt;6.8),"long")</f>
        <v>long</v>
      </c>
      <c r="S147" s="12">
        <v>7.7</v>
      </c>
      <c r="T147" s="11"/>
      <c r="U147" s="11" t="s">
        <v>443</v>
      </c>
      <c r="V147" s="11"/>
      <c r="W147" s="11"/>
      <c r="X147" s="11"/>
    </row>
    <row r="148" spans="1:24" ht="15.75" customHeight="1" x14ac:dyDescent="0.25">
      <c r="A148" s="11" t="s">
        <v>371</v>
      </c>
      <c r="B148" s="11" t="s">
        <v>396</v>
      </c>
      <c r="C148" s="12" t="s">
        <v>458</v>
      </c>
      <c r="D148" s="12" t="s">
        <v>392</v>
      </c>
      <c r="E148" s="12" t="s">
        <v>401</v>
      </c>
      <c r="F148" s="12" t="s">
        <v>29</v>
      </c>
      <c r="G148" s="12" t="s">
        <v>402</v>
      </c>
      <c r="H148" s="12" t="s">
        <v>33</v>
      </c>
      <c r="I148" s="11" t="s">
        <v>79</v>
      </c>
      <c r="J148" s="11" t="s">
        <v>56</v>
      </c>
      <c r="K148" s="11" t="s">
        <v>403</v>
      </c>
      <c r="L148" s="25">
        <v>579.94000000000005</v>
      </c>
      <c r="M148" s="25">
        <v>492.17200000000003</v>
      </c>
      <c r="N148" s="25">
        <v>89.006</v>
      </c>
      <c r="O148" s="25">
        <v>93.048000000000002</v>
      </c>
      <c r="P148" s="26" t="s">
        <v>459</v>
      </c>
      <c r="Q148" s="12">
        <f t="shared" si="4"/>
        <v>5.5296496865379865</v>
      </c>
      <c r="R148" s="12" t="str" cm="1">
        <f t="array" ref="R148">_xlfn.IFS(AND(O148&gt;=0.925*N148, Q148&lt;5),"tadpole",Q148&gt;=8.5,"eel-like", AND(Q148&gt;=6.8,Q148&lt;8.5), "elongate",OR(AND(Q148&lt;5.5, O148&lt;0.85*N148), Q148&lt;4),"fusiform",AND(Q148&gt;=4,Q148&lt;6.8),"long")</f>
        <v>long</v>
      </c>
      <c r="S148" s="12">
        <v>7</v>
      </c>
      <c r="T148" s="11"/>
      <c r="U148" s="11" t="s">
        <v>443</v>
      </c>
      <c r="V148" s="11"/>
      <c r="W148" s="11"/>
      <c r="X148" s="11"/>
    </row>
    <row r="149" spans="1:24" ht="15.75" customHeight="1" x14ac:dyDescent="0.25">
      <c r="A149" s="11" t="s">
        <v>371</v>
      </c>
      <c r="B149" s="11" t="s">
        <v>396</v>
      </c>
      <c r="C149" s="12" t="s">
        <v>460</v>
      </c>
      <c r="D149" s="12" t="s">
        <v>392</v>
      </c>
      <c r="E149" s="12" t="s">
        <v>401</v>
      </c>
      <c r="F149" s="12" t="s">
        <v>29</v>
      </c>
      <c r="G149" s="12" t="s">
        <v>402</v>
      </c>
      <c r="H149" s="12" t="s">
        <v>33</v>
      </c>
      <c r="I149" s="11" t="s">
        <v>79</v>
      </c>
      <c r="J149" s="11" t="s">
        <v>56</v>
      </c>
      <c r="K149" s="11" t="s">
        <v>403</v>
      </c>
      <c r="L149" s="25">
        <v>443</v>
      </c>
      <c r="M149" s="25">
        <v>388.03199999999998</v>
      </c>
      <c r="N149" s="25">
        <v>72.028000000000006</v>
      </c>
      <c r="O149" s="25">
        <v>72.111000000000004</v>
      </c>
      <c r="P149" s="26" t="s">
        <v>461</v>
      </c>
      <c r="Q149" s="12">
        <f t="shared" si="4"/>
        <v>5.3872382962181371</v>
      </c>
      <c r="R149" s="12" t="str" cm="1">
        <f t="array" ref="R149">_xlfn.IFS(AND(O149&gt;=0.925*N149, Q149&lt;5),"tadpole",Q149&gt;=8.5,"eel-like", AND(Q149&gt;=6.8,Q149&lt;8.5), "elongate",OR(AND(Q149&lt;5.5, O149&lt;0.85*N149), Q149&lt;4),"fusiform",AND(Q149&gt;=4,Q149&lt;6.8),"long")</f>
        <v>long</v>
      </c>
      <c r="S149" s="12">
        <v>11.6</v>
      </c>
      <c r="T149" s="11"/>
      <c r="U149" s="11" t="s">
        <v>443</v>
      </c>
      <c r="V149" s="11"/>
      <c r="W149" s="11"/>
      <c r="X149" s="11"/>
    </row>
    <row r="150" spans="1:24" ht="15.75" customHeight="1" x14ac:dyDescent="0.25">
      <c r="A150" s="11" t="s">
        <v>371</v>
      </c>
      <c r="B150" s="11" t="s">
        <v>396</v>
      </c>
      <c r="C150" s="12" t="s">
        <v>462</v>
      </c>
      <c r="D150" s="12" t="s">
        <v>392</v>
      </c>
      <c r="E150" s="12" t="s">
        <v>401</v>
      </c>
      <c r="F150" s="12" t="s">
        <v>29</v>
      </c>
      <c r="G150" s="12" t="s">
        <v>402</v>
      </c>
      <c r="H150" s="12" t="s">
        <v>33</v>
      </c>
      <c r="I150" s="11" t="s">
        <v>79</v>
      </c>
      <c r="J150" s="11" t="s">
        <v>56</v>
      </c>
      <c r="K150" s="11" t="s">
        <v>403</v>
      </c>
      <c r="L150" s="25">
        <v>584.10400000000004</v>
      </c>
      <c r="M150" s="25">
        <v>506.02499999999998</v>
      </c>
      <c r="N150" s="25">
        <v>85.024000000000001</v>
      </c>
      <c r="O150" s="25">
        <v>77.025999999999996</v>
      </c>
      <c r="P150" s="26" t="s">
        <v>463</v>
      </c>
      <c r="Q150" s="12">
        <f t="shared" si="4"/>
        <v>5.9515548550997366</v>
      </c>
      <c r="R150" s="12" t="str" cm="1">
        <f t="array" ref="R150">_xlfn.IFS(AND(O150&gt;=0.925*N150, Q150&lt;5),"tadpole",Q150&gt;=8.5,"eel-like", AND(Q150&gt;=6.8,Q150&lt;8.5), "elongate",OR(AND(Q150&lt;5.5, O150&lt;0.85*N150), Q150&lt;4),"fusiform",AND(Q150&gt;=4,Q150&lt;6.8),"long")</f>
        <v>long</v>
      </c>
      <c r="S150" s="12">
        <v>15</v>
      </c>
      <c r="T150" s="11"/>
      <c r="U150" s="11" t="s">
        <v>464</v>
      </c>
      <c r="V150" s="11"/>
      <c r="W150" s="11"/>
      <c r="X150" s="11"/>
    </row>
    <row r="151" spans="1:24" ht="15.75" customHeight="1" x14ac:dyDescent="0.25">
      <c r="A151" s="11" t="s">
        <v>371</v>
      </c>
      <c r="B151" s="11" t="s">
        <v>396</v>
      </c>
      <c r="C151" s="12" t="s">
        <v>465</v>
      </c>
      <c r="D151" s="12" t="s">
        <v>392</v>
      </c>
      <c r="E151" s="12" t="s">
        <v>401</v>
      </c>
      <c r="F151" s="12" t="s">
        <v>29</v>
      </c>
      <c r="G151" s="12" t="s">
        <v>402</v>
      </c>
      <c r="H151" s="12" t="s">
        <v>33</v>
      </c>
      <c r="I151" s="11" t="s">
        <v>79</v>
      </c>
      <c r="J151" s="11" t="s">
        <v>56</v>
      </c>
      <c r="K151" s="11" t="s">
        <v>403</v>
      </c>
      <c r="L151" s="25">
        <v>566.072</v>
      </c>
      <c r="M151" s="25">
        <v>496.09899999999999</v>
      </c>
      <c r="N151" s="25">
        <v>85.147000000000006</v>
      </c>
      <c r="O151" s="25">
        <v>87.066000000000003</v>
      </c>
      <c r="P151" s="26" t="s">
        <v>466</v>
      </c>
      <c r="Q151" s="12">
        <f t="shared" si="4"/>
        <v>5.8263826088999018</v>
      </c>
      <c r="R151" s="12" t="str" cm="1">
        <f t="array" ref="R151">_xlfn.IFS(AND(O151&gt;=0.925*N151, Q151&lt;5),"tadpole",Q151&gt;=8.5,"eel-like", AND(Q151&gt;=6.8,Q151&lt;8.5), "elongate",OR(AND(Q151&lt;5.5, O151&lt;0.85*N151), Q151&lt;4),"fusiform",AND(Q151&gt;=4,Q151&lt;6.8),"long")</f>
        <v>long</v>
      </c>
      <c r="S151" s="12">
        <v>10</v>
      </c>
      <c r="T151" s="11"/>
      <c r="U151" s="11" t="s">
        <v>464</v>
      </c>
      <c r="V151" s="11"/>
      <c r="W151" s="11"/>
      <c r="X151" s="11"/>
    </row>
    <row r="152" spans="1:24" ht="15.75" customHeight="1" x14ac:dyDescent="0.25">
      <c r="A152" s="11" t="s">
        <v>371</v>
      </c>
      <c r="B152" s="11" t="s">
        <v>396</v>
      </c>
      <c r="C152" s="12" t="s">
        <v>467</v>
      </c>
      <c r="D152" s="12"/>
      <c r="E152" s="12"/>
      <c r="F152" s="12"/>
      <c r="G152" s="12"/>
      <c r="H152" s="12"/>
      <c r="I152" s="11" t="s">
        <v>79</v>
      </c>
      <c r="J152" s="11" t="s">
        <v>56</v>
      </c>
      <c r="K152" s="11" t="s">
        <v>57</v>
      </c>
      <c r="L152" s="12"/>
      <c r="M152" s="12"/>
      <c r="N152" s="12"/>
      <c r="O152" s="12"/>
      <c r="P152" s="12"/>
      <c r="Q152" s="12"/>
      <c r="R152" s="12"/>
      <c r="S152" s="12"/>
      <c r="T152" s="11"/>
      <c r="U152" s="11" t="s">
        <v>468</v>
      </c>
      <c r="V152" s="11"/>
      <c r="W152" s="11"/>
      <c r="X152" s="11"/>
    </row>
    <row r="153" spans="1:24" ht="15.75" customHeight="1" x14ac:dyDescent="0.25">
      <c r="A153" s="11" t="s">
        <v>371</v>
      </c>
      <c r="B153" s="11" t="s">
        <v>396</v>
      </c>
      <c r="C153" s="12" t="s">
        <v>469</v>
      </c>
      <c r="D153" s="12"/>
      <c r="E153" s="12"/>
      <c r="F153" s="12"/>
      <c r="G153" s="12"/>
      <c r="H153" s="12"/>
      <c r="I153" s="11" t="s">
        <v>79</v>
      </c>
      <c r="J153" s="11" t="s">
        <v>56</v>
      </c>
      <c r="K153" s="11" t="s">
        <v>57</v>
      </c>
      <c r="L153" s="12"/>
      <c r="M153" s="12"/>
      <c r="N153" s="12"/>
      <c r="O153" s="12"/>
      <c r="P153" s="12"/>
      <c r="Q153" s="12"/>
      <c r="R153" s="12"/>
      <c r="S153" s="12"/>
      <c r="T153" s="11"/>
      <c r="U153" s="11" t="s">
        <v>398</v>
      </c>
      <c r="V153" s="11"/>
      <c r="W153" s="11"/>
      <c r="X153" s="11"/>
    </row>
    <row r="154" spans="1:24" ht="15.75" customHeight="1" x14ac:dyDescent="0.25">
      <c r="A154" s="11" t="s">
        <v>371</v>
      </c>
      <c r="B154" s="11" t="s">
        <v>396</v>
      </c>
      <c r="C154" s="12" t="s">
        <v>470</v>
      </c>
      <c r="D154" s="12"/>
      <c r="E154" s="12"/>
      <c r="F154" s="12"/>
      <c r="G154" s="12"/>
      <c r="H154" s="12"/>
      <c r="I154" s="11" t="s">
        <v>79</v>
      </c>
      <c r="J154" s="11" t="s">
        <v>20</v>
      </c>
      <c r="K154" s="11" t="s">
        <v>403</v>
      </c>
      <c r="L154" s="12"/>
      <c r="M154" s="12"/>
      <c r="N154" s="12"/>
      <c r="O154" s="12"/>
      <c r="P154" s="12"/>
      <c r="Q154" s="12"/>
      <c r="R154" s="12"/>
      <c r="S154" s="12"/>
      <c r="T154" s="11"/>
      <c r="U154" s="11" t="s">
        <v>464</v>
      </c>
      <c r="V154" s="11"/>
      <c r="W154" s="11"/>
      <c r="X154" s="11"/>
    </row>
    <row r="155" spans="1:24" ht="15.75" customHeight="1" x14ac:dyDescent="0.25">
      <c r="A155" s="11" t="s">
        <v>371</v>
      </c>
      <c r="B155" s="11" t="s">
        <v>396</v>
      </c>
      <c r="C155" s="12" t="s">
        <v>471</v>
      </c>
      <c r="D155" s="12"/>
      <c r="E155" s="12"/>
      <c r="F155" s="12"/>
      <c r="G155" s="12"/>
      <c r="H155" s="12"/>
      <c r="I155" s="11" t="s">
        <v>79</v>
      </c>
      <c r="J155" s="11" t="s">
        <v>20</v>
      </c>
      <c r="K155" s="11" t="s">
        <v>403</v>
      </c>
      <c r="L155" s="12"/>
      <c r="M155" s="12"/>
      <c r="N155" s="12"/>
      <c r="O155" s="12"/>
      <c r="P155" s="12"/>
      <c r="Q155" s="12"/>
      <c r="R155" s="12"/>
      <c r="S155" s="12"/>
      <c r="T155" s="11"/>
      <c r="U155" s="11" t="s">
        <v>464</v>
      </c>
      <c r="V155" s="11"/>
      <c r="W155" s="11"/>
      <c r="X155" s="11"/>
    </row>
    <row r="156" spans="1:24" ht="15.75" customHeight="1" x14ac:dyDescent="0.25">
      <c r="A156" s="11" t="s">
        <v>371</v>
      </c>
      <c r="B156" s="11" t="s">
        <v>396</v>
      </c>
      <c r="C156" s="12" t="s">
        <v>472</v>
      </c>
      <c r="D156" s="12"/>
      <c r="E156" s="12"/>
      <c r="F156" s="12"/>
      <c r="G156" s="12"/>
      <c r="H156" s="12"/>
      <c r="I156" s="11" t="s">
        <v>79</v>
      </c>
      <c r="J156" s="11" t="s">
        <v>20</v>
      </c>
      <c r="K156" s="11" t="s">
        <v>403</v>
      </c>
      <c r="L156" s="12"/>
      <c r="M156" s="12"/>
      <c r="N156" s="12"/>
      <c r="O156" s="12"/>
      <c r="P156" s="12"/>
      <c r="Q156" s="12"/>
      <c r="R156" s="12"/>
      <c r="S156" s="12"/>
      <c r="T156" s="11"/>
      <c r="U156" s="11" t="s">
        <v>455</v>
      </c>
      <c r="V156" s="11"/>
      <c r="W156" s="11"/>
      <c r="X156" s="11"/>
    </row>
    <row r="157" spans="1:24" ht="15.75" customHeight="1" x14ac:dyDescent="0.25">
      <c r="A157" s="11" t="s">
        <v>371</v>
      </c>
      <c r="B157" s="11" t="s">
        <v>396</v>
      </c>
      <c r="C157" s="12" t="s">
        <v>473</v>
      </c>
      <c r="D157" s="12"/>
      <c r="E157" s="12"/>
      <c r="F157" s="12"/>
      <c r="G157" s="12"/>
      <c r="H157" s="12"/>
      <c r="I157" s="11" t="s">
        <v>79</v>
      </c>
      <c r="J157" s="11" t="s">
        <v>20</v>
      </c>
      <c r="K157" s="11" t="s">
        <v>403</v>
      </c>
      <c r="L157" s="12"/>
      <c r="M157" s="12"/>
      <c r="N157" s="12"/>
      <c r="O157" s="12"/>
      <c r="P157" s="12"/>
      <c r="Q157" s="12"/>
      <c r="R157" s="12"/>
      <c r="S157" s="12"/>
      <c r="T157" s="11"/>
      <c r="U157" s="11" t="s">
        <v>474</v>
      </c>
      <c r="V157" s="11"/>
      <c r="W157" s="11"/>
      <c r="X157" s="11"/>
    </row>
    <row r="158" spans="1:24" ht="15.75" customHeight="1" x14ac:dyDescent="0.25">
      <c r="A158" s="11" t="s">
        <v>371</v>
      </c>
      <c r="B158" s="11" t="s">
        <v>396</v>
      </c>
      <c r="C158" s="12" t="s">
        <v>475</v>
      </c>
      <c r="D158" s="12"/>
      <c r="E158" s="12"/>
      <c r="F158" s="12"/>
      <c r="G158" s="12"/>
      <c r="H158" s="12"/>
      <c r="I158" s="11" t="s">
        <v>79</v>
      </c>
      <c r="J158" s="11" t="s">
        <v>20</v>
      </c>
      <c r="K158" s="11" t="s">
        <v>80</v>
      </c>
      <c r="L158" s="12"/>
      <c r="M158" s="12"/>
      <c r="N158" s="12"/>
      <c r="O158" s="12"/>
      <c r="P158" s="12"/>
      <c r="Q158" s="12"/>
      <c r="R158" s="12"/>
      <c r="S158" s="12"/>
      <c r="T158" s="11"/>
      <c r="U158" s="11" t="s">
        <v>476</v>
      </c>
      <c r="V158" s="11"/>
      <c r="W158" s="11"/>
      <c r="X158" s="11"/>
    </row>
    <row r="159" spans="1:24" ht="15.75" customHeight="1" x14ac:dyDescent="0.25">
      <c r="A159" s="11" t="s">
        <v>480</v>
      </c>
      <c r="B159" s="11" t="s">
        <v>481</v>
      </c>
      <c r="C159" s="21" t="s">
        <v>482</v>
      </c>
      <c r="D159" s="21"/>
      <c r="E159" s="21"/>
      <c r="F159" s="21" t="s">
        <v>29</v>
      </c>
      <c r="G159" s="21"/>
      <c r="H159" s="12"/>
      <c r="I159" s="11" t="s">
        <v>24</v>
      </c>
      <c r="J159" s="11" t="s">
        <v>50</v>
      </c>
      <c r="K159" s="11" t="s">
        <v>25</v>
      </c>
      <c r="L159" s="21"/>
      <c r="M159" s="21"/>
      <c r="N159" s="21"/>
      <c r="O159" s="21"/>
      <c r="P159" s="21"/>
      <c r="Q159" s="12"/>
      <c r="R159" s="12"/>
      <c r="S159" s="21"/>
      <c r="T159" s="11"/>
      <c r="U159" s="11" t="s">
        <v>483</v>
      </c>
      <c r="V159" s="11"/>
      <c r="W159" s="11"/>
      <c r="X159" s="11"/>
    </row>
    <row r="160" spans="1:24" ht="15.75" customHeight="1" x14ac:dyDescent="0.25">
      <c r="A160" s="12" t="s">
        <v>484</v>
      </c>
      <c r="B160" s="11" t="s">
        <v>485</v>
      </c>
      <c r="C160" s="12" t="s">
        <v>486</v>
      </c>
      <c r="D160" s="12"/>
      <c r="E160" s="12"/>
      <c r="F160" s="12"/>
      <c r="G160" s="12"/>
      <c r="H160" s="12"/>
      <c r="I160" s="11" t="s">
        <v>24</v>
      </c>
      <c r="J160" s="11" t="s">
        <v>50</v>
      </c>
      <c r="K160" s="11" t="s">
        <v>351</v>
      </c>
      <c r="L160" s="12"/>
      <c r="M160" s="12"/>
      <c r="N160" s="12"/>
      <c r="O160" s="12"/>
      <c r="P160" s="12"/>
      <c r="Q160" s="12"/>
      <c r="R160" s="12"/>
      <c r="S160" s="12"/>
      <c r="T160" s="11"/>
      <c r="U160" s="11" t="s">
        <v>487</v>
      </c>
      <c r="V160" s="11"/>
      <c r="W160" s="11"/>
      <c r="X160" s="11"/>
    </row>
    <row r="161" spans="1:24" ht="15.75" customHeight="1" x14ac:dyDescent="0.25">
      <c r="A161" s="12" t="s">
        <v>484</v>
      </c>
      <c r="B161" s="11" t="s">
        <v>488</v>
      </c>
      <c r="C161" s="12" t="s">
        <v>489</v>
      </c>
      <c r="D161" s="12"/>
      <c r="E161" s="12"/>
      <c r="F161" s="12"/>
      <c r="G161" s="12"/>
      <c r="H161" s="12"/>
      <c r="I161" s="11" t="s">
        <v>24</v>
      </c>
      <c r="J161" s="11" t="s">
        <v>20</v>
      </c>
      <c r="K161" s="11" t="s">
        <v>351</v>
      </c>
      <c r="L161" s="12"/>
      <c r="M161" s="12"/>
      <c r="N161" s="12"/>
      <c r="O161" s="12"/>
      <c r="P161" s="12"/>
      <c r="Q161" s="12"/>
      <c r="R161" s="12"/>
      <c r="S161" s="12"/>
      <c r="T161" s="11"/>
      <c r="U161" s="11" t="s">
        <v>490</v>
      </c>
      <c r="V161" s="11"/>
      <c r="W161" s="11"/>
      <c r="X161" s="11"/>
    </row>
    <row r="162" spans="1:24" ht="15.75" customHeight="1" x14ac:dyDescent="0.25">
      <c r="A162" s="12" t="s">
        <v>484</v>
      </c>
      <c r="B162" s="11" t="s">
        <v>488</v>
      </c>
      <c r="C162" s="12" t="s">
        <v>491</v>
      </c>
      <c r="D162" s="12"/>
      <c r="E162" s="12"/>
      <c r="F162" s="12"/>
      <c r="G162" s="12"/>
      <c r="H162" s="12"/>
      <c r="I162" s="11" t="s">
        <v>24</v>
      </c>
      <c r="J162" s="11" t="s">
        <v>20</v>
      </c>
      <c r="K162" s="11" t="s">
        <v>351</v>
      </c>
      <c r="L162" s="12"/>
      <c r="M162" s="12"/>
      <c r="N162" s="12"/>
      <c r="O162" s="12"/>
      <c r="P162" s="12"/>
      <c r="Q162" s="12"/>
      <c r="R162" s="12"/>
      <c r="S162" s="12"/>
      <c r="T162" s="11"/>
      <c r="U162" s="11" t="s">
        <v>490</v>
      </c>
      <c r="V162" s="11"/>
      <c r="W162" s="11"/>
      <c r="X162" s="11"/>
    </row>
    <row r="163" spans="1:24" ht="15.75" customHeight="1" x14ac:dyDescent="0.25">
      <c r="A163" s="12" t="s">
        <v>484</v>
      </c>
      <c r="B163" s="11" t="s">
        <v>488</v>
      </c>
      <c r="C163" s="12" t="s">
        <v>492</v>
      </c>
      <c r="D163" s="12"/>
      <c r="E163" s="12"/>
      <c r="F163" s="12"/>
      <c r="G163" s="12"/>
      <c r="H163" s="12"/>
      <c r="I163" s="11" t="s">
        <v>24</v>
      </c>
      <c r="J163" s="11" t="s">
        <v>20</v>
      </c>
      <c r="K163" s="11" t="s">
        <v>493</v>
      </c>
      <c r="L163" s="12"/>
      <c r="M163" s="12"/>
      <c r="N163" s="12"/>
      <c r="O163" s="12"/>
      <c r="P163" s="12"/>
      <c r="Q163" s="12"/>
      <c r="R163" s="12"/>
      <c r="S163" s="12"/>
      <c r="T163" s="11"/>
      <c r="U163" s="11" t="s">
        <v>490</v>
      </c>
      <c r="V163" s="11"/>
      <c r="W163" s="11"/>
      <c r="X163" s="11"/>
    </row>
    <row r="164" spans="1:24" ht="15.75" customHeight="1" x14ac:dyDescent="0.25">
      <c r="A164" s="12" t="s">
        <v>484</v>
      </c>
      <c r="B164" s="11" t="s">
        <v>488</v>
      </c>
      <c r="C164" s="12" t="s">
        <v>494</v>
      </c>
      <c r="D164" s="12"/>
      <c r="E164" s="12"/>
      <c r="F164" s="12"/>
      <c r="G164" s="12"/>
      <c r="H164" s="12"/>
      <c r="I164" s="11" t="s">
        <v>24</v>
      </c>
      <c r="J164" s="11" t="s">
        <v>20</v>
      </c>
      <c r="K164" s="11" t="s">
        <v>493</v>
      </c>
      <c r="L164" s="12"/>
      <c r="M164" s="12"/>
      <c r="N164" s="12"/>
      <c r="O164" s="12"/>
      <c r="P164" s="12"/>
      <c r="Q164" s="12"/>
      <c r="R164" s="12"/>
      <c r="S164" s="12"/>
      <c r="T164" s="11"/>
      <c r="U164" s="11" t="s">
        <v>490</v>
      </c>
      <c r="V164" s="11"/>
      <c r="W164" s="11"/>
      <c r="X164" s="11"/>
    </row>
    <row r="165" spans="1:24" ht="15.75" customHeight="1" x14ac:dyDescent="0.25">
      <c r="A165" s="11" t="s">
        <v>495</v>
      </c>
      <c r="B165" s="11" t="s">
        <v>496</v>
      </c>
      <c r="C165" s="12" t="s">
        <v>497</v>
      </c>
      <c r="D165" s="12" t="s">
        <v>63</v>
      </c>
      <c r="E165" s="12" t="s">
        <v>98</v>
      </c>
      <c r="F165" s="12" t="s">
        <v>65</v>
      </c>
      <c r="G165" s="12" t="s">
        <v>231</v>
      </c>
      <c r="H165" s="12" t="s">
        <v>33</v>
      </c>
      <c r="I165" s="11" t="s">
        <v>79</v>
      </c>
      <c r="J165" s="11" t="s">
        <v>50</v>
      </c>
      <c r="K165" s="11" t="s">
        <v>41</v>
      </c>
      <c r="L165" s="25">
        <v>434.19499999999999</v>
      </c>
      <c r="M165" s="25">
        <v>367.39400000000001</v>
      </c>
      <c r="N165" s="25">
        <v>79.006</v>
      </c>
      <c r="O165" s="25">
        <v>69.180999999999997</v>
      </c>
      <c r="P165" s="26" t="s">
        <v>498</v>
      </c>
      <c r="Q165" s="12">
        <f t="shared" ref="Q165:Q175" si="5">M165/N165</f>
        <v>4.650203781991241</v>
      </c>
      <c r="R165" s="12" t="str" cm="1">
        <f t="array" ref="R165">_xlfn.IFS(AND(O165&gt;=0.925*N165, Q165&lt;5),"tadpole",Q165&gt;=8.5,"eel-like", AND(Q165&gt;=6.8,Q165&lt;8.5), "elongate",OR(AND(Q165&lt;5.5, O165&lt;0.85*N165), Q165&lt;4),"fusiform",AND(Q165&gt;=4,Q165&lt;6.8),"long")</f>
        <v>long</v>
      </c>
      <c r="S165" s="12">
        <v>14</v>
      </c>
      <c r="T165" s="11"/>
      <c r="U165" s="11" t="s">
        <v>499</v>
      </c>
      <c r="V165" s="11"/>
      <c r="W165" s="11"/>
      <c r="X165" s="11"/>
    </row>
    <row r="166" spans="1:24" ht="15.75" customHeight="1" x14ac:dyDescent="0.25">
      <c r="A166" s="11" t="s">
        <v>495</v>
      </c>
      <c r="B166" s="11" t="s">
        <v>496</v>
      </c>
      <c r="C166" s="12" t="s">
        <v>500</v>
      </c>
      <c r="D166" s="12" t="s">
        <v>63</v>
      </c>
      <c r="E166" s="12" t="s">
        <v>98</v>
      </c>
      <c r="F166" s="12" t="s">
        <v>65</v>
      </c>
      <c r="G166" s="12" t="s">
        <v>231</v>
      </c>
      <c r="H166" s="12" t="s">
        <v>88</v>
      </c>
      <c r="I166" s="11" t="s">
        <v>79</v>
      </c>
      <c r="J166" s="11" t="s">
        <v>20</v>
      </c>
      <c r="K166" s="11" t="s">
        <v>41</v>
      </c>
      <c r="L166" s="25">
        <v>468.10700000000003</v>
      </c>
      <c r="M166" s="25">
        <v>419.09699999999998</v>
      </c>
      <c r="N166" s="31">
        <v>84.024000000000001</v>
      </c>
      <c r="O166" s="25">
        <v>83.295000000000002</v>
      </c>
      <c r="P166" s="26" t="s">
        <v>501</v>
      </c>
      <c r="Q166" s="12">
        <f t="shared" si="5"/>
        <v>4.9878249071693803</v>
      </c>
      <c r="R166" s="12" t="str" cm="1">
        <f t="array" ref="R166">_xlfn.IFS(AND(O166&gt;=0.925*N166, Q166&lt;5),"tadpole",Q166&gt;=8.5,"eel-like", AND(Q166&gt;=6.5,Q166&lt;8.5), "elongate",OR(AND(Q166&lt;5.5, O166&lt;0.85*N166), Q166&lt;4),"fusiform",AND(Q166&gt;=4,Q166&lt;6.5),"long")</f>
        <v>tadpole</v>
      </c>
      <c r="S166" s="12">
        <v>15</v>
      </c>
      <c r="T166" s="11"/>
      <c r="U166" s="11" t="s">
        <v>502</v>
      </c>
      <c r="V166" s="11"/>
      <c r="W166" s="11"/>
      <c r="X166" s="11"/>
    </row>
    <row r="167" spans="1:24" ht="15.75" customHeight="1" x14ac:dyDescent="0.25">
      <c r="A167" s="11" t="s">
        <v>495</v>
      </c>
      <c r="B167" s="11" t="s">
        <v>496</v>
      </c>
      <c r="C167" s="12" t="s">
        <v>503</v>
      </c>
      <c r="D167" s="12" t="s">
        <v>63</v>
      </c>
      <c r="E167" s="12" t="s">
        <v>98</v>
      </c>
      <c r="F167" s="12" t="s">
        <v>65</v>
      </c>
      <c r="G167" s="12" t="s">
        <v>231</v>
      </c>
      <c r="H167" s="12" t="s">
        <v>23</v>
      </c>
      <c r="I167" s="11" t="s">
        <v>79</v>
      </c>
      <c r="J167" s="11" t="s">
        <v>50</v>
      </c>
      <c r="K167" s="11" t="s">
        <v>41</v>
      </c>
      <c r="L167" s="12">
        <f>M167+O167</f>
        <v>409.34199999999998</v>
      </c>
      <c r="M167" s="25">
        <v>346.14400000000001</v>
      </c>
      <c r="N167" s="25">
        <v>75.027000000000001</v>
      </c>
      <c r="O167" s="25">
        <v>63.198</v>
      </c>
      <c r="P167" s="26" t="s">
        <v>504</v>
      </c>
      <c r="Q167" s="12">
        <f t="shared" si="5"/>
        <v>4.613592440054914</v>
      </c>
      <c r="R167" s="12" t="str" cm="1">
        <f t="array" ref="R167">_xlfn.IFS(AND(O167&gt;=0.925*N167, Q167&lt;5),"tadpole",Q167&gt;=8.5,"eel-like", AND(Q167&gt;=6.8,Q167&lt;8.5), "elongate",OR(AND(Q167&lt;5.5, O167&lt;0.85*N167), Q167&lt;4),"fusiform",AND(Q167&gt;=4,Q167&lt;6.8),"long")</f>
        <v>fusiform</v>
      </c>
      <c r="S167" s="12">
        <v>6.4</v>
      </c>
      <c r="T167" s="11"/>
      <c r="U167" s="11" t="s">
        <v>505</v>
      </c>
      <c r="V167" s="11"/>
      <c r="W167" s="11"/>
      <c r="X167" s="11"/>
    </row>
    <row r="168" spans="1:24" ht="15.75" customHeight="1" x14ac:dyDescent="0.25">
      <c r="A168" s="11" t="s">
        <v>495</v>
      </c>
      <c r="B168" s="11" t="s">
        <v>496</v>
      </c>
      <c r="C168" s="12" t="s">
        <v>506</v>
      </c>
      <c r="D168" s="12" t="s">
        <v>63</v>
      </c>
      <c r="E168" s="12" t="s">
        <v>98</v>
      </c>
      <c r="F168" s="12" t="s">
        <v>65</v>
      </c>
      <c r="G168" s="12" t="s">
        <v>231</v>
      </c>
      <c r="H168" s="12" t="s">
        <v>88</v>
      </c>
      <c r="I168" s="11" t="s">
        <v>79</v>
      </c>
      <c r="J168" s="11" t="s">
        <v>20</v>
      </c>
      <c r="K168" s="11" t="s">
        <v>72</v>
      </c>
      <c r="L168" s="25">
        <v>440.291</v>
      </c>
      <c r="M168" s="25">
        <v>379.59500000000003</v>
      </c>
      <c r="N168" s="25">
        <v>81.006</v>
      </c>
      <c r="O168" s="25">
        <v>76.540999999999997</v>
      </c>
      <c r="P168" s="26" t="s">
        <v>507</v>
      </c>
      <c r="Q168" s="12">
        <f t="shared" si="5"/>
        <v>4.6860109127718941</v>
      </c>
      <c r="R168" s="12" t="str" cm="1">
        <f t="array" ref="R168">_xlfn.IFS(AND(O168&gt;=0.925*N168, Q168&lt;5),"tadpole",Q168&gt;=8.5,"eel-like", AND(Q168&gt;=6.8,Q168&lt;8.5), "elongate",OR(AND(Q168&lt;5.5, O168&lt;0.85*N168), Q168&lt;4),"fusiform",AND(Q168&gt;=4,Q168&lt;6.8),"long")</f>
        <v>tadpole</v>
      </c>
      <c r="S168" s="12">
        <v>18</v>
      </c>
      <c r="T168" s="11"/>
      <c r="U168" s="11" t="s">
        <v>508</v>
      </c>
      <c r="V168" s="11"/>
      <c r="W168" s="11"/>
      <c r="X168" s="11"/>
    </row>
    <row r="169" spans="1:24" ht="15.75" customHeight="1" x14ac:dyDescent="0.25">
      <c r="A169" s="11" t="s">
        <v>495</v>
      </c>
      <c r="B169" s="11" t="s">
        <v>496</v>
      </c>
      <c r="C169" s="12" t="s">
        <v>509</v>
      </c>
      <c r="D169" s="12" t="s">
        <v>63</v>
      </c>
      <c r="E169" s="12" t="s">
        <v>98</v>
      </c>
      <c r="F169" s="12" t="s">
        <v>65</v>
      </c>
      <c r="G169" s="12" t="s">
        <v>231</v>
      </c>
      <c r="H169" s="12" t="s">
        <v>88</v>
      </c>
      <c r="I169" s="11" t="s">
        <v>79</v>
      </c>
      <c r="J169" s="11" t="s">
        <v>56</v>
      </c>
      <c r="K169" s="11" t="s">
        <v>72</v>
      </c>
      <c r="L169" s="25">
        <v>1813.575</v>
      </c>
      <c r="M169" s="25">
        <v>1539.518</v>
      </c>
      <c r="N169" s="25">
        <v>379.065</v>
      </c>
      <c r="O169" s="25">
        <v>360.79899999999998</v>
      </c>
      <c r="P169" s="26" t="s">
        <v>510</v>
      </c>
      <c r="Q169" s="12">
        <f t="shared" si="5"/>
        <v>4.0613562317808292</v>
      </c>
      <c r="R169" s="12" t="str" cm="1">
        <f t="array" ref="R169">_xlfn.IFS(AND(O169&gt;=0.925*N169, Q169&lt;5),"tadpole",Q169&gt;=8.5,"eel-like", AND(Q169&gt;=6.5,Q169&lt;8.5), "elongate",OR(AND(Q169&lt;5.5, O169&lt;0.85*N169), Q169&lt;4),"fusiform",AND(Q169&gt;=4,Q169&lt;6.5),"long")</f>
        <v>tadpole</v>
      </c>
      <c r="S169" s="12">
        <v>19</v>
      </c>
      <c r="T169" s="11"/>
      <c r="U169" s="11" t="s">
        <v>511</v>
      </c>
      <c r="V169" s="11"/>
      <c r="W169" s="11"/>
      <c r="X169" s="11"/>
    </row>
    <row r="170" spans="1:24" ht="15.75" customHeight="1" x14ac:dyDescent="0.25">
      <c r="A170" s="11" t="s">
        <v>495</v>
      </c>
      <c r="B170" s="11" t="s">
        <v>496</v>
      </c>
      <c r="C170" s="12" t="s">
        <v>512</v>
      </c>
      <c r="D170" s="12" t="s">
        <v>63</v>
      </c>
      <c r="E170" s="12" t="s">
        <v>98</v>
      </c>
      <c r="F170" s="12" t="s">
        <v>65</v>
      </c>
      <c r="G170" s="12" t="s">
        <v>231</v>
      </c>
      <c r="H170" s="12" t="s">
        <v>23</v>
      </c>
      <c r="I170" s="11" t="s">
        <v>79</v>
      </c>
      <c r="J170" s="11" t="s">
        <v>20</v>
      </c>
      <c r="K170" s="11" t="s">
        <v>72</v>
      </c>
      <c r="L170" s="25">
        <v>1790.3230000000001</v>
      </c>
      <c r="M170" s="25">
        <v>1471.191</v>
      </c>
      <c r="N170" s="25">
        <v>387.291</v>
      </c>
      <c r="O170" s="25">
        <v>336.65600000000001</v>
      </c>
      <c r="P170" s="19" t="s">
        <v>513</v>
      </c>
      <c r="Q170" s="12">
        <f t="shared" si="5"/>
        <v>3.7986707669426867</v>
      </c>
      <c r="R170" s="12" t="str" cm="1">
        <f t="array" ref="R170">_xlfn.IFS(AND(O170&gt;=0.925*N170, Q170&lt;5),"tadpole",Q170&gt;=8.5,"eel-like", AND(Q170&gt;=6.5,Q170&lt;8.5), "elongate",OR(AND(Q170&lt;5.5, O170&lt;0.85*N170), Q170&lt;4),"fusiform",AND(Q170&gt;=4,Q170&lt;6.5),"long")</f>
        <v>fusiform</v>
      </c>
      <c r="S170" s="12">
        <v>13</v>
      </c>
      <c r="T170" s="11"/>
      <c r="U170" s="11" t="s">
        <v>514</v>
      </c>
      <c r="V170" s="11"/>
      <c r="W170" s="11"/>
      <c r="X170" s="11"/>
    </row>
    <row r="171" spans="1:24" ht="15.75" customHeight="1" x14ac:dyDescent="0.25">
      <c r="A171" s="11" t="s">
        <v>495</v>
      </c>
      <c r="B171" s="11" t="s">
        <v>496</v>
      </c>
      <c r="C171" s="12" t="s">
        <v>515</v>
      </c>
      <c r="D171" s="12" t="s">
        <v>63</v>
      </c>
      <c r="E171" s="12" t="s">
        <v>98</v>
      </c>
      <c r="F171" s="12" t="s">
        <v>65</v>
      </c>
      <c r="G171" s="12" t="s">
        <v>231</v>
      </c>
      <c r="H171" s="12" t="s">
        <v>88</v>
      </c>
      <c r="I171" s="11" t="s">
        <v>79</v>
      </c>
      <c r="J171" s="11" t="s">
        <v>50</v>
      </c>
      <c r="K171" s="11" t="s">
        <v>41</v>
      </c>
      <c r="L171" s="25">
        <v>1730.722</v>
      </c>
      <c r="M171" s="25">
        <v>1518.2159999999999</v>
      </c>
      <c r="N171" s="25">
        <v>304</v>
      </c>
      <c r="O171" s="25">
        <v>286.01</v>
      </c>
      <c r="P171" s="26" t="s">
        <v>516</v>
      </c>
      <c r="Q171" s="12">
        <f t="shared" si="5"/>
        <v>4.9941315789473677</v>
      </c>
      <c r="R171" s="12" t="str" cm="1">
        <f t="array" ref="R171">_xlfn.IFS(AND(O171&gt;=0.925*N171, Q171&lt;5),"tadpole",Q171&gt;=8.5,"eel-like", AND(Q171&gt;=6.5,Q171&lt;8.5), "elongate",OR(AND(Q171&lt;5.5, O171&lt;0.85*N171), Q171&lt;4),"fusiform",AND(Q171&gt;=4,Q171&lt;6.5),"long")</f>
        <v>tadpole</v>
      </c>
      <c r="S171" s="12">
        <v>46</v>
      </c>
      <c r="T171" s="11"/>
      <c r="U171" s="11" t="s">
        <v>89</v>
      </c>
      <c r="V171" s="11"/>
      <c r="W171" s="11"/>
      <c r="X171" s="11"/>
    </row>
    <row r="172" spans="1:24" ht="15.75" customHeight="1" x14ac:dyDescent="0.25">
      <c r="A172" s="11" t="s">
        <v>495</v>
      </c>
      <c r="B172" s="11" t="s">
        <v>496</v>
      </c>
      <c r="C172" s="12" t="s">
        <v>517</v>
      </c>
      <c r="D172" s="12" t="s">
        <v>63</v>
      </c>
      <c r="E172" s="12" t="s">
        <v>98</v>
      </c>
      <c r="F172" s="12" t="s">
        <v>65</v>
      </c>
      <c r="G172" s="12" t="s">
        <v>231</v>
      </c>
      <c r="H172" s="12" t="s">
        <v>88</v>
      </c>
      <c r="I172" s="11" t="s">
        <v>79</v>
      </c>
      <c r="J172" s="11" t="s">
        <v>20</v>
      </c>
      <c r="K172" s="11" t="s">
        <v>41</v>
      </c>
      <c r="L172" s="25">
        <v>506.39499999999998</v>
      </c>
      <c r="M172" s="25">
        <v>413.005</v>
      </c>
      <c r="N172" s="25">
        <v>101.02</v>
      </c>
      <c r="O172" s="25">
        <v>101.02</v>
      </c>
      <c r="P172" s="26" t="s">
        <v>518</v>
      </c>
      <c r="Q172" s="12">
        <f t="shared" si="5"/>
        <v>4.0883488418135023</v>
      </c>
      <c r="R172" s="12" t="str" cm="1">
        <f t="array" ref="R172">_xlfn.IFS(AND(O172&gt;=0.925*N172, Q172&lt;5),"tadpole",Q172&gt;=8.5,"eel-like", AND(Q172&gt;=6.5,Q172&lt;8.5), "elongate",OR(AND(Q172&lt;5.5, O172&lt;0.85*N172), Q172&lt;4),"fusiform",AND(Q172&gt;=4,Q172&lt;6.5),"long")</f>
        <v>tadpole</v>
      </c>
      <c r="S172" s="12">
        <v>8.9</v>
      </c>
      <c r="T172" s="11"/>
      <c r="U172" s="11" t="s">
        <v>519</v>
      </c>
      <c r="V172" s="11"/>
      <c r="W172" s="11"/>
      <c r="X172" s="11"/>
    </row>
    <row r="173" spans="1:24" ht="15.75" customHeight="1" x14ac:dyDescent="0.25">
      <c r="A173" s="11" t="s">
        <v>495</v>
      </c>
      <c r="B173" s="11" t="s">
        <v>496</v>
      </c>
      <c r="C173" s="12" t="s">
        <v>520</v>
      </c>
      <c r="D173" s="12" t="s">
        <v>63</v>
      </c>
      <c r="E173" s="12" t="s">
        <v>98</v>
      </c>
      <c r="F173" s="12" t="s">
        <v>65</v>
      </c>
      <c r="G173" s="12" t="s">
        <v>231</v>
      </c>
      <c r="H173" s="12" t="s">
        <v>88</v>
      </c>
      <c r="I173" s="11" t="s">
        <v>79</v>
      </c>
      <c r="J173" s="11" t="s">
        <v>56</v>
      </c>
      <c r="K173" s="11" t="s">
        <v>57</v>
      </c>
      <c r="L173" s="25">
        <v>814.01</v>
      </c>
      <c r="M173" s="25">
        <v>668.048</v>
      </c>
      <c r="N173" s="25">
        <v>138.09100000000001</v>
      </c>
      <c r="O173" s="25">
        <v>133.63399999999999</v>
      </c>
      <c r="P173" s="26" t="s">
        <v>521</v>
      </c>
      <c r="Q173" s="12">
        <f t="shared" si="5"/>
        <v>4.8377374340109052</v>
      </c>
      <c r="R173" s="12" t="str" cm="1">
        <f t="array" ref="R173">_xlfn.IFS(AND(O173&gt;=0.925*N173, Q173&lt;5),"tadpole",Q173&gt;=8.5,"eel-like", AND(Q173&gt;=6.8,Q173&lt;8.5), "elongate",OR(AND(Q173&lt;5.5, O173&lt;0.85*N173), Q173&lt;4),"fusiform",AND(Q173&gt;=4,Q173&lt;6.8),"long")</f>
        <v>tadpole</v>
      </c>
      <c r="S173" s="12">
        <v>6.4</v>
      </c>
      <c r="T173" s="11"/>
      <c r="U173" s="11" t="s">
        <v>502</v>
      </c>
      <c r="V173" s="11"/>
      <c r="W173" s="11"/>
      <c r="X173" s="11"/>
    </row>
    <row r="174" spans="1:24" ht="15.75" customHeight="1" x14ac:dyDescent="0.25">
      <c r="A174" s="11" t="s">
        <v>495</v>
      </c>
      <c r="B174" s="11" t="s">
        <v>496</v>
      </c>
      <c r="C174" s="12" t="s">
        <v>522</v>
      </c>
      <c r="D174" s="12" t="s">
        <v>63</v>
      </c>
      <c r="E174" s="12" t="s">
        <v>98</v>
      </c>
      <c r="F174" s="12" t="s">
        <v>65</v>
      </c>
      <c r="G174" s="12" t="s">
        <v>231</v>
      </c>
      <c r="H174" s="12" t="s">
        <v>23</v>
      </c>
      <c r="I174" s="11" t="s">
        <v>79</v>
      </c>
      <c r="J174" s="11" t="s">
        <v>20</v>
      </c>
      <c r="K174" s="11" t="s">
        <v>41</v>
      </c>
      <c r="L174" s="25">
        <v>751.00599999999997</v>
      </c>
      <c r="M174" s="25">
        <v>668.00300000000004</v>
      </c>
      <c r="N174" s="25">
        <v>164.00299999999999</v>
      </c>
      <c r="O174" s="25">
        <v>137.233</v>
      </c>
      <c r="P174" s="26" t="s">
        <v>523</v>
      </c>
      <c r="Q174" s="12">
        <f t="shared" si="5"/>
        <v>4.073114516197875</v>
      </c>
      <c r="R174" s="12" t="str" cm="1">
        <f t="array" ref="R174">_xlfn.IFS(AND(O174&gt;=0.925*N174, Q174&lt;5),"tadpole",Q174&gt;=8.5,"eel-like", AND(Q174&gt;=6.8,Q174&lt;8.5), "elongate",OR(AND(Q174&lt;5.5, O174&lt;0.85*N174), Q174&lt;4),"fusiform",AND(Q174&gt;=4,Q174&lt;6.8),"long")</f>
        <v>fusiform</v>
      </c>
      <c r="S174" s="12">
        <v>8.9</v>
      </c>
      <c r="T174" s="11"/>
      <c r="U174" s="11" t="s">
        <v>524</v>
      </c>
      <c r="V174" s="11"/>
      <c r="W174" s="11"/>
      <c r="X174" s="11"/>
    </row>
    <row r="175" spans="1:24" ht="15.75" customHeight="1" x14ac:dyDescent="0.25">
      <c r="A175" s="11" t="s">
        <v>495</v>
      </c>
      <c r="B175" s="11" t="s">
        <v>496</v>
      </c>
      <c r="C175" s="12" t="s">
        <v>525</v>
      </c>
      <c r="D175" s="12" t="s">
        <v>63</v>
      </c>
      <c r="E175" s="12" t="s">
        <v>98</v>
      </c>
      <c r="F175" s="12" t="s">
        <v>65</v>
      </c>
      <c r="G175" s="12" t="s">
        <v>231</v>
      </c>
      <c r="H175" s="12" t="s">
        <v>88</v>
      </c>
      <c r="I175" s="11" t="s">
        <v>79</v>
      </c>
      <c r="J175" s="11" t="s">
        <v>20</v>
      </c>
      <c r="K175" s="11" t="s">
        <v>57</v>
      </c>
      <c r="L175" s="25">
        <v>379.02100000000002</v>
      </c>
      <c r="M175" s="25">
        <v>321.01400000000001</v>
      </c>
      <c r="N175" s="25">
        <v>90</v>
      </c>
      <c r="O175" s="25">
        <v>91.087999999999994</v>
      </c>
      <c r="P175" s="26" t="s">
        <v>526</v>
      </c>
      <c r="Q175" s="12">
        <f t="shared" si="5"/>
        <v>3.5668222222222221</v>
      </c>
      <c r="R175" s="12" t="str" cm="1">
        <f t="array" ref="R175">_xlfn.IFS(AND(O175&gt;=0.925*N175, Q175&lt;5),"tadpole",Q175&gt;=8.5,"eel-like", AND(Q175&gt;=6.5,Q175&lt;8.5), "elongate",OR(AND(Q175&lt;5.5, O175&lt;0.85*N175), Q175&lt;4),"fusiform",AND(Q175&gt;=4,Q175&lt;6.5),"long")</f>
        <v>tadpole</v>
      </c>
      <c r="S175" s="12">
        <v>17.5</v>
      </c>
      <c r="T175" s="11"/>
      <c r="U175" s="11" t="s">
        <v>527</v>
      </c>
      <c r="V175" s="11"/>
      <c r="W175" s="11"/>
      <c r="X175" s="11"/>
    </row>
    <row r="176" spans="1:24" ht="15.75" customHeight="1" x14ac:dyDescent="0.25">
      <c r="A176" s="11" t="s">
        <v>495</v>
      </c>
      <c r="B176" s="11" t="s">
        <v>528</v>
      </c>
      <c r="C176" s="12" t="s">
        <v>529</v>
      </c>
      <c r="D176" s="12"/>
      <c r="E176" s="12"/>
      <c r="F176" s="12"/>
      <c r="G176" s="12"/>
      <c r="H176" s="12"/>
      <c r="I176" s="11" t="s">
        <v>79</v>
      </c>
      <c r="J176" s="11" t="s">
        <v>50</v>
      </c>
      <c r="K176" s="11" t="s">
        <v>41</v>
      </c>
      <c r="L176" s="12"/>
      <c r="M176" s="12"/>
      <c r="N176" s="12"/>
      <c r="O176" s="12"/>
      <c r="P176" s="12"/>
      <c r="Q176" s="12"/>
      <c r="R176" s="12"/>
      <c r="S176" s="12"/>
      <c r="T176" s="11"/>
      <c r="U176" s="11" t="s">
        <v>89</v>
      </c>
      <c r="V176" s="11"/>
      <c r="W176" s="11"/>
      <c r="X176" s="11"/>
    </row>
    <row r="177" spans="1:24" ht="15.75" customHeight="1" x14ac:dyDescent="0.25">
      <c r="A177" s="11" t="s">
        <v>495</v>
      </c>
      <c r="B177" s="11" t="s">
        <v>530</v>
      </c>
      <c r="C177" s="12" t="s">
        <v>531</v>
      </c>
      <c r="D177" s="12" t="s">
        <v>63</v>
      </c>
      <c r="E177" s="12" t="s">
        <v>64</v>
      </c>
      <c r="F177" s="12" t="s">
        <v>65</v>
      </c>
      <c r="G177" s="12" t="s">
        <v>66</v>
      </c>
      <c r="H177" s="12" t="s">
        <v>94</v>
      </c>
      <c r="I177" s="11" t="s">
        <v>79</v>
      </c>
      <c r="J177" s="11" t="s">
        <v>50</v>
      </c>
      <c r="K177" s="11" t="s">
        <v>41</v>
      </c>
      <c r="L177" s="25">
        <v>558.01400000000001</v>
      </c>
      <c r="M177" s="25">
        <v>542.02300000000002</v>
      </c>
      <c r="N177" s="25">
        <v>72.028000000000006</v>
      </c>
      <c r="O177" s="25">
        <v>49.064</v>
      </c>
      <c r="P177" s="26" t="s">
        <v>532</v>
      </c>
      <c r="Q177" s="12">
        <f t="shared" ref="Q177:Q200" si="6">M177/N177</f>
        <v>7.5251707669239734</v>
      </c>
      <c r="R177" s="12" t="str" cm="1">
        <f t="array" ref="R177">_xlfn.IFS(AND(O177&gt;=0.925*N177, Q177&lt;5),"tadpole",Q177&gt;=8.5,"eel-like", AND(Q177&gt;=6.5,Q177&lt;8.5), "elongate",OR(AND(Q177&lt;5.5, O177&lt;0.85*N177), Q177&lt;4),"fusiform",AND(Q177&gt;=4,Q177&lt;6.5),"long")</f>
        <v>elongate</v>
      </c>
      <c r="S177" s="12">
        <v>46</v>
      </c>
      <c r="T177" s="11"/>
      <c r="U177" s="11" t="s">
        <v>533</v>
      </c>
      <c r="V177" s="11"/>
      <c r="W177" s="11"/>
      <c r="X177" s="11"/>
    </row>
    <row r="178" spans="1:24" ht="15.75" customHeight="1" x14ac:dyDescent="0.25">
      <c r="A178" s="11" t="s">
        <v>495</v>
      </c>
      <c r="B178" s="11" t="s">
        <v>530</v>
      </c>
      <c r="C178" s="12" t="s">
        <v>534</v>
      </c>
      <c r="D178" s="12" t="s">
        <v>63</v>
      </c>
      <c r="E178" s="12" t="s">
        <v>64</v>
      </c>
      <c r="F178" s="12" t="s">
        <v>65</v>
      </c>
      <c r="G178" s="12" t="s">
        <v>66</v>
      </c>
      <c r="H178" s="12" t="s">
        <v>94</v>
      </c>
      <c r="I178" s="11" t="s">
        <v>79</v>
      </c>
      <c r="J178" s="11" t="s">
        <v>50</v>
      </c>
      <c r="K178" s="11" t="s">
        <v>41</v>
      </c>
      <c r="L178" s="25">
        <v>493.00099999999998</v>
      </c>
      <c r="M178" s="25">
        <v>474.00400000000002</v>
      </c>
      <c r="N178" s="25">
        <v>60</v>
      </c>
      <c r="O178" s="25">
        <v>33.673000000000002</v>
      </c>
      <c r="P178" s="26" t="s">
        <v>535</v>
      </c>
      <c r="Q178" s="12">
        <f t="shared" si="6"/>
        <v>7.9000666666666666</v>
      </c>
      <c r="R178" s="12" t="str" cm="1">
        <f t="array" ref="R178">_xlfn.IFS(AND(O178&gt;=0.925*N178, Q178&lt;5),"tadpole",Q178&gt;=8.5,"eel-like", AND(Q178&gt;=6.5,Q178&lt;8.5), "elongate",OR(AND(Q178&lt;5.5, O178&lt;0.85*N178), Q178&lt;4),"fusiform",AND(Q178&gt;=4,Q178&lt;6.5),"long")</f>
        <v>elongate</v>
      </c>
      <c r="S178" s="12">
        <v>25</v>
      </c>
      <c r="T178" s="11"/>
      <c r="U178" s="11" t="s">
        <v>536</v>
      </c>
      <c r="V178" s="11"/>
      <c r="W178" s="11"/>
      <c r="X178" s="11"/>
    </row>
    <row r="179" spans="1:24" ht="15.75" customHeight="1" x14ac:dyDescent="0.25">
      <c r="A179" s="11" t="s">
        <v>495</v>
      </c>
      <c r="B179" s="11" t="s">
        <v>530</v>
      </c>
      <c r="C179" s="12" t="s">
        <v>537</v>
      </c>
      <c r="D179" s="12" t="s">
        <v>63</v>
      </c>
      <c r="E179" s="12" t="s">
        <v>64</v>
      </c>
      <c r="F179" s="12" t="s">
        <v>65</v>
      </c>
      <c r="G179" s="12" t="s">
        <v>66</v>
      </c>
      <c r="H179" s="12" t="s">
        <v>67</v>
      </c>
      <c r="I179" s="11" t="s">
        <v>79</v>
      </c>
      <c r="J179" s="11" t="s">
        <v>50</v>
      </c>
      <c r="K179" s="11" t="s">
        <v>41</v>
      </c>
      <c r="L179" s="25">
        <v>609.18499999999995</v>
      </c>
      <c r="M179" s="25">
        <v>597.27099999999996</v>
      </c>
      <c r="N179" s="25">
        <v>68.066000000000003</v>
      </c>
      <c r="O179" s="25">
        <v>46.011000000000003</v>
      </c>
      <c r="P179" s="26" t="s">
        <v>538</v>
      </c>
      <c r="Q179" s="12">
        <f t="shared" si="6"/>
        <v>8.7748802632738805</v>
      </c>
      <c r="R179" s="12" t="str" cm="1">
        <f t="array" ref="R179">_xlfn.IFS(AND(O179&gt;=0.925*N179, Q179&lt;5),"tadpole",Q179&gt;=8.5,"eel-like", AND(Q179&gt;=6.5,Q179&lt;8.5), "elongate",OR(AND(Q179&lt;5.5, O179&lt;0.85*N179), Q179&lt;4),"fusiform",AND(Q179&gt;=4,Q179&lt;6.5),"long")</f>
        <v>eel-like</v>
      </c>
      <c r="S179" s="12">
        <v>25</v>
      </c>
      <c r="T179" s="11"/>
      <c r="U179" s="11" t="s">
        <v>499</v>
      </c>
      <c r="V179" s="11"/>
      <c r="W179" s="11"/>
      <c r="X179" s="11"/>
    </row>
    <row r="180" spans="1:24" ht="15.75" customHeight="1" x14ac:dyDescent="0.25">
      <c r="A180" s="11" t="s">
        <v>495</v>
      </c>
      <c r="B180" s="11" t="s">
        <v>530</v>
      </c>
      <c r="C180" s="12" t="s">
        <v>539</v>
      </c>
      <c r="D180" s="12" t="s">
        <v>63</v>
      </c>
      <c r="E180" s="12" t="s">
        <v>64</v>
      </c>
      <c r="F180" s="12" t="s">
        <v>65</v>
      </c>
      <c r="G180" s="12" t="s">
        <v>66</v>
      </c>
      <c r="H180" s="12" t="s">
        <v>67</v>
      </c>
      <c r="I180" s="11" t="s">
        <v>79</v>
      </c>
      <c r="J180" s="11" t="s">
        <v>50</v>
      </c>
      <c r="K180" s="11" t="s">
        <v>41</v>
      </c>
      <c r="L180" s="25">
        <v>502.06400000000002</v>
      </c>
      <c r="M180" s="25">
        <v>472.08600000000001</v>
      </c>
      <c r="N180" s="25">
        <v>51.01</v>
      </c>
      <c r="O180" s="25">
        <v>40.067999999999998</v>
      </c>
      <c r="P180" s="26" t="s">
        <v>540</v>
      </c>
      <c r="Q180" s="12">
        <f t="shared" si="6"/>
        <v>9.2547735738090573</v>
      </c>
      <c r="R180" s="12" t="str" cm="1">
        <f t="array" ref="R180">_xlfn.IFS(AND(O180&gt;=0.925*N180, Q180&lt;5),"tadpole",Q180&gt;=8.5,"eel-like", AND(Q180&gt;=6.5,Q180&lt;8.5), "elongate",OR(AND(Q180&lt;5.5, O180&lt;0.85*N180), Q180&lt;4),"fusiform",AND(Q180&gt;=4,Q180&lt;6.5),"long")</f>
        <v>eel-like</v>
      </c>
      <c r="S180" s="12">
        <v>30</v>
      </c>
      <c r="T180" s="11"/>
      <c r="U180" s="11" t="s">
        <v>541</v>
      </c>
      <c r="V180" s="11"/>
      <c r="W180" s="11"/>
      <c r="X180" s="11"/>
    </row>
    <row r="181" spans="1:24" ht="15.75" customHeight="1" x14ac:dyDescent="0.25">
      <c r="A181" s="11" t="s">
        <v>495</v>
      </c>
      <c r="B181" s="11" t="s">
        <v>530</v>
      </c>
      <c r="C181" s="12" t="s">
        <v>542</v>
      </c>
      <c r="D181" s="12" t="s">
        <v>63</v>
      </c>
      <c r="E181" s="12" t="s">
        <v>64</v>
      </c>
      <c r="F181" s="12" t="s">
        <v>65</v>
      </c>
      <c r="G181" s="12" t="s">
        <v>66</v>
      </c>
      <c r="H181" s="12" t="s">
        <v>67</v>
      </c>
      <c r="I181" s="11" t="s">
        <v>79</v>
      </c>
      <c r="J181" s="11" t="s">
        <v>50</v>
      </c>
      <c r="K181" s="11" t="s">
        <v>41</v>
      </c>
      <c r="L181" s="25">
        <v>403.54700000000003</v>
      </c>
      <c r="M181" s="25">
        <v>393.61500000000001</v>
      </c>
      <c r="N181" s="25">
        <v>45.011000000000003</v>
      </c>
      <c r="O181" s="25">
        <v>28.283999999999999</v>
      </c>
      <c r="P181" s="26" t="s">
        <v>543</v>
      </c>
      <c r="Q181" s="12">
        <f t="shared" si="6"/>
        <v>8.7448623669769603</v>
      </c>
      <c r="R181" s="12" t="str" cm="1">
        <f t="array" ref="R181">_xlfn.IFS(AND(O181&gt;=0.925*N181, Q181&lt;5),"tadpole",Q181&gt;=8.5,"eel-like", AND(Q181&gt;=6.5,Q181&lt;8.5), "elongate",OR(AND(Q181&lt;5.5, O181&lt;0.85*N181), Q181&lt;4),"fusiform",AND(Q181&gt;=4,Q181&lt;6.5),"long")</f>
        <v>eel-like</v>
      </c>
      <c r="S181" s="12">
        <v>23</v>
      </c>
      <c r="T181" s="11"/>
      <c r="U181" s="11" t="s">
        <v>544</v>
      </c>
      <c r="V181" s="11"/>
      <c r="W181" s="11"/>
      <c r="X181" s="11"/>
    </row>
    <row r="182" spans="1:24" ht="15.75" customHeight="1" x14ac:dyDescent="0.25">
      <c r="A182" s="11" t="s">
        <v>495</v>
      </c>
      <c r="B182" s="11" t="s">
        <v>530</v>
      </c>
      <c r="C182" s="12" t="s">
        <v>545</v>
      </c>
      <c r="D182" s="12" t="s">
        <v>63</v>
      </c>
      <c r="E182" s="12" t="s">
        <v>64</v>
      </c>
      <c r="F182" s="12" t="s">
        <v>65</v>
      </c>
      <c r="G182" s="12" t="s">
        <v>66</v>
      </c>
      <c r="H182" s="12" t="s">
        <v>94</v>
      </c>
      <c r="I182" s="11" t="s">
        <v>79</v>
      </c>
      <c r="J182" s="11" t="s">
        <v>50</v>
      </c>
      <c r="K182" s="11" t="s">
        <v>41</v>
      </c>
      <c r="L182" s="25">
        <v>607.053</v>
      </c>
      <c r="M182" s="25">
        <v>602.03</v>
      </c>
      <c r="N182" s="25">
        <v>83.006</v>
      </c>
      <c r="O182" s="25">
        <v>76.688000000000002</v>
      </c>
      <c r="P182" s="26" t="s">
        <v>546</v>
      </c>
      <c r="Q182" s="12">
        <f t="shared" si="6"/>
        <v>7.2528491916247013</v>
      </c>
      <c r="R182" s="12" t="str" cm="1">
        <f t="array" ref="R182">_xlfn.IFS(AND(O182&gt;=0.925*N182, Q182&lt;5),"tadpole",Q182&gt;=8.5,"eel-like", AND(Q182&gt;=6.5,Q182&lt;8.5), "elongate",OR(AND(Q182&lt;5.5, O182&lt;0.85*N182), Q182&lt;4),"fusiform",AND(Q182&gt;=4,Q182&lt;6.5),"long")</f>
        <v>elongate</v>
      </c>
      <c r="S182" s="12">
        <v>52</v>
      </c>
      <c r="T182" s="11"/>
      <c r="U182" s="11" t="s">
        <v>547</v>
      </c>
      <c r="V182" s="11"/>
      <c r="W182" s="11"/>
      <c r="X182" s="11"/>
    </row>
    <row r="183" spans="1:24" ht="15.75" customHeight="1" x14ac:dyDescent="0.25">
      <c r="A183" s="11" t="s">
        <v>495</v>
      </c>
      <c r="B183" s="11" t="s">
        <v>548</v>
      </c>
      <c r="C183" s="12" t="s">
        <v>549</v>
      </c>
      <c r="D183" s="12" t="s">
        <v>63</v>
      </c>
      <c r="E183" s="12" t="s">
        <v>64</v>
      </c>
      <c r="F183" s="12" t="s">
        <v>65</v>
      </c>
      <c r="G183" s="12" t="s">
        <v>66</v>
      </c>
      <c r="H183" s="12" t="s">
        <v>94</v>
      </c>
      <c r="I183" s="11" t="s">
        <v>79</v>
      </c>
      <c r="J183" s="11" t="s">
        <v>50</v>
      </c>
      <c r="K183" s="11" t="s">
        <v>41</v>
      </c>
      <c r="L183" s="25">
        <v>409.00099999999998</v>
      </c>
      <c r="M183" s="25">
        <v>378.00099999999998</v>
      </c>
      <c r="N183" s="25">
        <v>47.003</v>
      </c>
      <c r="O183" s="25">
        <v>43.518000000000001</v>
      </c>
      <c r="P183" s="26" t="s">
        <v>550</v>
      </c>
      <c r="Q183" s="12">
        <f t="shared" si="6"/>
        <v>8.0420611450332959</v>
      </c>
      <c r="R183" s="12" t="str" cm="1">
        <f t="array" ref="R183">_xlfn.IFS(AND(O183&gt;=0.925*N183, Q183&lt;5),"tadpole",Q183&gt;=8.5,"eel-like", AND(Q183&gt;=6.8,Q183&lt;8.5), "elongate",OR(AND(Q183&lt;5.5, O183&lt;0.85*N183), Q183&lt;4),"fusiform",AND(Q183&gt;=4,Q183&lt;6.8),"long")</f>
        <v>elongate</v>
      </c>
      <c r="S183" s="12">
        <v>20</v>
      </c>
      <c r="T183" s="11"/>
      <c r="U183" s="11" t="s">
        <v>89</v>
      </c>
      <c r="V183" s="11"/>
      <c r="W183" s="11"/>
      <c r="X183" s="11"/>
    </row>
    <row r="184" spans="1:24" ht="15.75" customHeight="1" x14ac:dyDescent="0.25">
      <c r="A184" s="11" t="s">
        <v>495</v>
      </c>
      <c r="B184" s="11" t="s">
        <v>548</v>
      </c>
      <c r="C184" s="12" t="s">
        <v>551</v>
      </c>
      <c r="D184" s="12" t="s">
        <v>63</v>
      </c>
      <c r="E184" s="12" t="s">
        <v>64</v>
      </c>
      <c r="F184" s="12" t="s">
        <v>65</v>
      </c>
      <c r="G184" s="12" t="s">
        <v>66</v>
      </c>
      <c r="H184" s="12" t="s">
        <v>94</v>
      </c>
      <c r="I184" s="11" t="s">
        <v>79</v>
      </c>
      <c r="J184" s="11" t="s">
        <v>50</v>
      </c>
      <c r="K184" s="11" t="s">
        <v>72</v>
      </c>
      <c r="L184" s="25">
        <v>1853.248</v>
      </c>
      <c r="M184" s="25">
        <v>1747.3209999999999</v>
      </c>
      <c r="N184" s="25">
        <v>244.01300000000001</v>
      </c>
      <c r="O184" s="25">
        <v>184.334</v>
      </c>
      <c r="P184" s="26" t="s">
        <v>552</v>
      </c>
      <c r="Q184" s="12">
        <f t="shared" si="6"/>
        <v>7.1607701229032878</v>
      </c>
      <c r="R184" s="12" t="str" cm="1">
        <f t="array" ref="R184">_xlfn.IFS(AND(O184&gt;=0.925*N184, Q184&lt;5),"tadpole",Q184&gt;=8.5,"eel-like", AND(Q184&gt;=6.8,Q184&lt;8.5), "elongate",OR(AND(Q184&lt;5.5, O184&lt;0.85*N184), Q184&lt;4),"fusiform",AND(Q184&gt;=4,Q184&lt;6.8),"long")</f>
        <v>elongate</v>
      </c>
      <c r="S184" s="12">
        <v>76</v>
      </c>
      <c r="T184" s="11"/>
      <c r="U184" s="11" t="s">
        <v>544</v>
      </c>
      <c r="V184" s="23"/>
      <c r="W184" s="11"/>
      <c r="X184" s="11"/>
    </row>
    <row r="185" spans="1:24" ht="15.75" customHeight="1" x14ac:dyDescent="0.25">
      <c r="A185" s="11" t="s">
        <v>495</v>
      </c>
      <c r="B185" s="11" t="s">
        <v>548</v>
      </c>
      <c r="C185" s="12" t="s">
        <v>553</v>
      </c>
      <c r="D185" s="12" t="s">
        <v>63</v>
      </c>
      <c r="E185" s="12" t="s">
        <v>64</v>
      </c>
      <c r="F185" s="12" t="s">
        <v>65</v>
      </c>
      <c r="G185" s="12" t="s">
        <v>66</v>
      </c>
      <c r="H185" s="12" t="s">
        <v>67</v>
      </c>
      <c r="I185" s="11" t="s">
        <v>79</v>
      </c>
      <c r="J185" s="11" t="s">
        <v>50</v>
      </c>
      <c r="K185" s="11" t="s">
        <v>72</v>
      </c>
      <c r="L185" s="25">
        <v>1770.163</v>
      </c>
      <c r="M185" s="25">
        <v>1715.0940000000001</v>
      </c>
      <c r="N185" s="25">
        <v>172.012</v>
      </c>
      <c r="O185" s="25">
        <v>123.065</v>
      </c>
      <c r="P185" s="26" t="s">
        <v>554</v>
      </c>
      <c r="Q185" s="12">
        <f t="shared" si="6"/>
        <v>9.970781108294771</v>
      </c>
      <c r="R185" s="12" t="str" cm="1">
        <f t="array" ref="R185">_xlfn.IFS(AND(O185&gt;=0.925*N185, Q185&lt;5),"tadpole",Q185&gt;=8.5,"eel-like", AND(Q185&gt;=6.5,Q185&lt;8.5), "elongate",OR(AND(Q185&lt;5.5, O185&lt;0.85*N185), Q185&lt;4),"fusiform",AND(Q185&gt;=4,Q185&lt;6.5),"long")</f>
        <v>eel-like</v>
      </c>
      <c r="S185" s="12">
        <v>30.5</v>
      </c>
      <c r="T185" s="11"/>
      <c r="U185" s="11" t="s">
        <v>555</v>
      </c>
      <c r="V185" s="23"/>
      <c r="W185" s="11"/>
      <c r="X185" s="11"/>
    </row>
    <row r="186" spans="1:24" ht="15.75" customHeight="1" x14ac:dyDescent="0.25">
      <c r="A186" s="11" t="s">
        <v>495</v>
      </c>
      <c r="B186" s="11" t="s">
        <v>548</v>
      </c>
      <c r="C186" s="12" t="s">
        <v>556</v>
      </c>
      <c r="D186" s="12" t="s">
        <v>63</v>
      </c>
      <c r="E186" s="12" t="s">
        <v>64</v>
      </c>
      <c r="F186" s="12" t="s">
        <v>65</v>
      </c>
      <c r="G186" s="12" t="s">
        <v>66</v>
      </c>
      <c r="H186" s="12" t="s">
        <v>67</v>
      </c>
      <c r="I186" s="11" t="s">
        <v>79</v>
      </c>
      <c r="J186" s="11" t="s">
        <v>50</v>
      </c>
      <c r="K186" s="11" t="s">
        <v>72</v>
      </c>
      <c r="L186" s="25">
        <v>440.041</v>
      </c>
      <c r="M186" s="25">
        <v>428.01100000000002</v>
      </c>
      <c r="N186" s="25">
        <v>41.011000000000003</v>
      </c>
      <c r="O186" s="25">
        <v>36.055999999999997</v>
      </c>
      <c r="P186" s="26" t="s">
        <v>557</v>
      </c>
      <c r="Q186" s="12">
        <f t="shared" si="6"/>
        <v>10.436492648313866</v>
      </c>
      <c r="R186" s="12" t="str" cm="1">
        <f t="array" ref="R186">_xlfn.IFS(AND(O186&gt;=0.925*N186, Q186&lt;5),"tadpole",Q186&gt;=8.5,"eel-like", AND(Q186&gt;=6.5,Q186&lt;8.5), "elongate",OR(AND(Q186&lt;5.5, O186&lt;0.85*N186), Q186&lt;4),"fusiform",AND(Q186&gt;=4,Q186&lt;6.5),"long")</f>
        <v>eel-like</v>
      </c>
      <c r="S186" s="12">
        <v>58</v>
      </c>
      <c r="T186" s="11"/>
      <c r="U186" s="11" t="s">
        <v>544</v>
      </c>
      <c r="V186" s="23"/>
      <c r="W186" s="11"/>
      <c r="X186" s="11"/>
    </row>
    <row r="187" spans="1:24" ht="15.75" customHeight="1" x14ac:dyDescent="0.25">
      <c r="A187" s="11" t="s">
        <v>558</v>
      </c>
      <c r="B187" s="11" t="s">
        <v>559</v>
      </c>
      <c r="C187" s="12" t="s">
        <v>560</v>
      </c>
      <c r="D187" s="12" t="s">
        <v>63</v>
      </c>
      <c r="E187" s="12" t="s">
        <v>64</v>
      </c>
      <c r="F187" s="12" t="s">
        <v>562</v>
      </c>
      <c r="G187" s="12" t="s">
        <v>66</v>
      </c>
      <c r="H187" s="12" t="s">
        <v>67</v>
      </c>
      <c r="I187" s="11" t="s">
        <v>24</v>
      </c>
      <c r="J187" s="11" t="s">
        <v>56</v>
      </c>
      <c r="K187" s="11" t="s">
        <v>37</v>
      </c>
      <c r="L187" s="25">
        <v>4250.241</v>
      </c>
      <c r="M187" s="25">
        <v>4140.2250000000004</v>
      </c>
      <c r="N187" s="25">
        <v>179.501</v>
      </c>
      <c r="O187" s="25">
        <v>150.12</v>
      </c>
      <c r="P187" s="24" t="s">
        <v>561</v>
      </c>
      <c r="Q187" s="12">
        <f t="shared" si="6"/>
        <v>23.06519183737138</v>
      </c>
      <c r="R187" s="12" t="str" cm="1">
        <f t="array" ref="R187">_xlfn.IFS(AND(O187&gt;=0.925*N187, Q187&lt;5),"tadpole",Q187&gt;=8.5,"eel-like", AND(Q187&gt;=6.5,Q187&lt;8.5), "elongate",OR(AND(Q187&lt;5.5, O187&lt;0.85*N187), Q187&lt;4),"fusiform",AND(Q187&gt;=4,Q187&lt;6.5),"long")</f>
        <v>eel-like</v>
      </c>
      <c r="S187" s="12">
        <v>37</v>
      </c>
      <c r="T187" s="11"/>
      <c r="U187" s="11" t="s">
        <v>563</v>
      </c>
      <c r="V187" s="23"/>
      <c r="W187" s="11"/>
      <c r="X187" s="11"/>
    </row>
    <row r="188" spans="1:24" ht="15.75" customHeight="1" x14ac:dyDescent="0.3">
      <c r="A188" s="11" t="s">
        <v>558</v>
      </c>
      <c r="B188" s="11" t="s">
        <v>559</v>
      </c>
      <c r="C188" s="11" t="s">
        <v>652</v>
      </c>
      <c r="D188" s="11" t="s">
        <v>20</v>
      </c>
      <c r="E188" s="11" t="s">
        <v>21</v>
      </c>
      <c r="F188" s="11" t="s">
        <v>562</v>
      </c>
      <c r="G188" s="11" t="s">
        <v>22</v>
      </c>
      <c r="H188" s="12" t="s">
        <v>94</v>
      </c>
      <c r="I188" s="11" t="s">
        <v>24</v>
      </c>
      <c r="J188" s="11" t="s">
        <v>20</v>
      </c>
      <c r="K188" s="11" t="s">
        <v>630</v>
      </c>
      <c r="L188" s="13">
        <v>531.08399999999995</v>
      </c>
      <c r="M188" s="13">
        <v>451.26299999999998</v>
      </c>
      <c r="N188" s="13">
        <v>66.11</v>
      </c>
      <c r="O188" s="13">
        <v>46.69</v>
      </c>
      <c r="P188" s="14" t="s">
        <v>653</v>
      </c>
      <c r="Q188" s="12">
        <f t="shared" si="6"/>
        <v>6.8259416124640744</v>
      </c>
      <c r="R188" s="12" t="str" cm="1">
        <f t="array" ref="R188">_xlfn.IFS(AND(O188&gt;=0.925*N188, Q188&lt;5),"tadpole",Q188&gt;=8.5,"eel-like", AND(Q188&gt;=6.8,Q188&lt;8.5), "elongate",OR(AND(Q188&lt;5.5, O188&lt;0.85*N188), Q188&lt;4),"fusiform",AND(Q188&gt;=4,Q188&lt;6.8),"long")</f>
        <v>elongate</v>
      </c>
      <c r="S188" s="11">
        <v>28</v>
      </c>
      <c r="T188" s="20" t="s">
        <v>651</v>
      </c>
      <c r="U188" s="11"/>
      <c r="V188" s="23"/>
      <c r="W188" s="11"/>
      <c r="X188" s="11"/>
    </row>
    <row r="189" spans="1:24" ht="15.75" customHeight="1" x14ac:dyDescent="0.3">
      <c r="A189" s="11" t="s">
        <v>558</v>
      </c>
      <c r="B189" s="11" t="s">
        <v>559</v>
      </c>
      <c r="C189" s="11" t="s">
        <v>649</v>
      </c>
      <c r="D189" s="11" t="s">
        <v>20</v>
      </c>
      <c r="E189" s="11" t="s">
        <v>21</v>
      </c>
      <c r="F189" s="11" t="s">
        <v>562</v>
      </c>
      <c r="G189" s="11" t="s">
        <v>22</v>
      </c>
      <c r="H189" s="12" t="s">
        <v>94</v>
      </c>
      <c r="I189" s="11" t="s">
        <v>24</v>
      </c>
      <c r="J189" s="11" t="s">
        <v>20</v>
      </c>
      <c r="K189" s="11" t="s">
        <v>630</v>
      </c>
      <c r="L189" s="13">
        <v>531.64800000000002</v>
      </c>
      <c r="M189" s="13">
        <v>500.952</v>
      </c>
      <c r="N189" s="13">
        <v>60.298999999999999</v>
      </c>
      <c r="O189" s="13">
        <v>40.576999999999998</v>
      </c>
      <c r="P189" s="14" t="s">
        <v>650</v>
      </c>
      <c r="Q189" s="12">
        <f t="shared" si="6"/>
        <v>8.3077994659944618</v>
      </c>
      <c r="R189" s="12" t="str" cm="1">
        <f t="array" ref="R189">_xlfn.IFS(AND(O189&gt;=0.925*N189, Q189&lt;5),"tadpole",Q189&gt;=8.5,"eel-like", AND(Q189&gt;=6.8,Q189&lt;8.5), "elongate",OR(AND(Q189&lt;5.5, O189&lt;0.85*N189), Q189&lt;4),"fusiform",AND(Q189&gt;=4,Q189&lt;6.8),"long")</f>
        <v>elongate</v>
      </c>
      <c r="S189" s="11">
        <v>74</v>
      </c>
      <c r="T189" s="20" t="s">
        <v>651</v>
      </c>
      <c r="U189" s="11"/>
      <c r="V189" s="23"/>
      <c r="W189" s="11"/>
      <c r="X189" s="11"/>
    </row>
    <row r="190" spans="1:24" ht="15.75" customHeight="1" x14ac:dyDescent="0.3">
      <c r="A190" s="11" t="s">
        <v>558</v>
      </c>
      <c r="B190" s="11" t="s">
        <v>559</v>
      </c>
      <c r="C190" s="11" t="s">
        <v>656</v>
      </c>
      <c r="D190" s="11" t="s">
        <v>20</v>
      </c>
      <c r="E190" s="11" t="s">
        <v>21</v>
      </c>
      <c r="F190" s="11" t="s">
        <v>562</v>
      </c>
      <c r="G190" s="11" t="s">
        <v>22</v>
      </c>
      <c r="H190" s="12" t="s">
        <v>94</v>
      </c>
      <c r="I190" s="11" t="s">
        <v>24</v>
      </c>
      <c r="J190" s="11" t="s">
        <v>20</v>
      </c>
      <c r="K190" s="11" t="s">
        <v>630</v>
      </c>
      <c r="L190" s="13">
        <v>622.97400000000005</v>
      </c>
      <c r="M190" s="13">
        <v>551.58000000000004</v>
      </c>
      <c r="N190" s="13">
        <v>66.576999999999998</v>
      </c>
      <c r="O190" s="13">
        <v>58.594000000000001</v>
      </c>
      <c r="P190" s="14" t="s">
        <v>657</v>
      </c>
      <c r="Q190" s="12">
        <f t="shared" si="6"/>
        <v>8.2848431139883143</v>
      </c>
      <c r="R190" s="12" t="str" cm="1">
        <f t="array" ref="R190">_xlfn.IFS(AND(O190&gt;=0.925*N190, Q190&lt;5),"tadpole",Q190&gt;=8.5,"eel-like", AND(Q190&gt;=6.8,Q190&lt;8.5), "elongate",OR(AND(Q190&lt;5.5, O190&lt;0.85*N190), Q190&lt;4),"fusiform",AND(Q190&gt;=4,Q190&lt;6.8),"long")</f>
        <v>elongate</v>
      </c>
      <c r="S190" s="11">
        <v>97</v>
      </c>
      <c r="T190" s="20" t="s">
        <v>651</v>
      </c>
      <c r="U190" s="11"/>
      <c r="V190" s="23"/>
      <c r="W190" s="11"/>
      <c r="X190" s="11"/>
    </row>
    <row r="191" spans="1:24" ht="15.75" customHeight="1" x14ac:dyDescent="0.3">
      <c r="A191" s="11" t="s">
        <v>558</v>
      </c>
      <c r="B191" s="11" t="s">
        <v>559</v>
      </c>
      <c r="C191" s="11" t="s">
        <v>664</v>
      </c>
      <c r="D191" s="11" t="s">
        <v>20</v>
      </c>
      <c r="E191" s="11" t="s">
        <v>21</v>
      </c>
      <c r="F191" s="11" t="s">
        <v>562</v>
      </c>
      <c r="G191" s="11" t="s">
        <v>22</v>
      </c>
      <c r="H191" s="12" t="s">
        <v>94</v>
      </c>
      <c r="I191" s="11" t="s">
        <v>24</v>
      </c>
      <c r="J191" s="11" t="s">
        <v>20</v>
      </c>
      <c r="K191" s="11" t="s">
        <v>630</v>
      </c>
      <c r="L191" s="13">
        <v>579.14599999999996</v>
      </c>
      <c r="M191" s="13">
        <v>536.09299999999996</v>
      </c>
      <c r="N191" s="13">
        <v>64</v>
      </c>
      <c r="O191" s="13">
        <v>48.01</v>
      </c>
      <c r="P191" s="14" t="s">
        <v>665</v>
      </c>
      <c r="Q191" s="12">
        <f t="shared" si="6"/>
        <v>8.3764531249999994</v>
      </c>
      <c r="R191" s="12" t="str" cm="1">
        <f t="array" ref="R191">_xlfn.IFS(AND(O191&gt;=0.925*N191, Q191&lt;5),"tadpole",Q191&gt;=8.5,"eel-like", AND(Q191&gt;=6.8,Q191&lt;8.5), "elongate",OR(AND(Q191&lt;5.5, O191&lt;0.85*N191), Q191&lt;4),"fusiform",AND(Q191&gt;=4,Q191&lt;6.8),"long")</f>
        <v>elongate</v>
      </c>
      <c r="S191" s="11">
        <v>44</v>
      </c>
      <c r="T191" s="20" t="s">
        <v>651</v>
      </c>
      <c r="U191" s="11"/>
      <c r="V191" s="23"/>
      <c r="W191" s="11"/>
      <c r="X191" s="11"/>
    </row>
    <row r="192" spans="1:24" ht="15.75" customHeight="1" x14ac:dyDescent="0.3">
      <c r="A192" s="11" t="s">
        <v>558</v>
      </c>
      <c r="B192" s="11" t="s">
        <v>559</v>
      </c>
      <c r="C192" s="11" t="s">
        <v>654</v>
      </c>
      <c r="D192" s="11" t="s">
        <v>20</v>
      </c>
      <c r="E192" s="11" t="s">
        <v>21</v>
      </c>
      <c r="F192" s="11" t="s">
        <v>562</v>
      </c>
      <c r="G192" s="11" t="s">
        <v>22</v>
      </c>
      <c r="H192" s="12" t="s">
        <v>23</v>
      </c>
      <c r="I192" s="11" t="s">
        <v>24</v>
      </c>
      <c r="J192" s="11" t="s">
        <v>20</v>
      </c>
      <c r="K192" s="11" t="s">
        <v>630</v>
      </c>
      <c r="L192" s="13">
        <v>555</v>
      </c>
      <c r="M192" s="13">
        <v>457.959</v>
      </c>
      <c r="N192" s="13">
        <v>86.370999999999995</v>
      </c>
      <c r="O192" s="13">
        <v>49.01</v>
      </c>
      <c r="P192" s="14" t="s">
        <v>655</v>
      </c>
      <c r="Q192" s="12">
        <f t="shared" si="6"/>
        <v>5.3022310729295716</v>
      </c>
      <c r="R192" s="12" t="str" cm="1">
        <f t="array" ref="R192">_xlfn.IFS(AND(O192&gt;=0.925*N192, Q192&lt;5),"tadpole",Q192&gt;=8.5,"eel-like", AND(Q192&gt;=6.8,Q192&lt;8.5), "elongate",OR(AND(Q192&lt;5.5, O192&lt;0.85*N192), Q192&lt;4),"fusiform",AND(Q192&gt;=4,Q192&lt;6.8),"long")</f>
        <v>fusiform</v>
      </c>
      <c r="S192" s="11">
        <v>63</v>
      </c>
      <c r="T192" s="20" t="s">
        <v>651</v>
      </c>
      <c r="U192" s="11"/>
      <c r="V192" s="11"/>
      <c r="W192" s="11"/>
      <c r="X192" s="11"/>
    </row>
    <row r="193" spans="1:24" ht="15.75" customHeight="1" x14ac:dyDescent="0.3">
      <c r="A193" s="11" t="s">
        <v>558</v>
      </c>
      <c r="B193" s="11" t="s">
        <v>559</v>
      </c>
      <c r="C193" s="11" t="s">
        <v>658</v>
      </c>
      <c r="D193" s="11" t="s">
        <v>20</v>
      </c>
      <c r="E193" s="11" t="s">
        <v>21</v>
      </c>
      <c r="F193" s="11" t="s">
        <v>562</v>
      </c>
      <c r="G193" s="11" t="s">
        <v>22</v>
      </c>
      <c r="H193" s="12" t="s">
        <v>94</v>
      </c>
      <c r="I193" s="11" t="s">
        <v>24</v>
      </c>
      <c r="J193" s="11" t="s">
        <v>20</v>
      </c>
      <c r="K193" s="11" t="s">
        <v>630</v>
      </c>
      <c r="L193" s="13">
        <v>538.71299999999997</v>
      </c>
      <c r="M193" s="13">
        <v>499.93400000000003</v>
      </c>
      <c r="N193" s="13">
        <v>66.03</v>
      </c>
      <c r="O193" s="13">
        <v>51.908999999999999</v>
      </c>
      <c r="P193" s="14" t="s">
        <v>659</v>
      </c>
      <c r="Q193" s="12">
        <f t="shared" si="6"/>
        <v>7.5713160684537337</v>
      </c>
      <c r="R193" s="12" t="str" cm="1">
        <f t="array" ref="R193">_xlfn.IFS(AND(O193&gt;=0.925*N193, Q193&lt;5),"tadpole",Q193&gt;=8.5,"eel-like", AND(Q193&gt;=6.8,Q193&lt;8.5), "elongate",OR(AND(Q193&lt;5.5, O193&lt;0.85*N193), Q193&lt;4),"fusiform",AND(Q193&gt;=4,Q193&lt;6.8),"long")</f>
        <v>elongate</v>
      </c>
      <c r="S193" s="11">
        <v>60</v>
      </c>
      <c r="T193" s="20" t="s">
        <v>651</v>
      </c>
      <c r="U193" s="11"/>
      <c r="V193" s="11"/>
      <c r="W193" s="11"/>
      <c r="X193" s="11"/>
    </row>
    <row r="194" spans="1:24" ht="15.75" customHeight="1" x14ac:dyDescent="0.3">
      <c r="A194" s="11" t="s">
        <v>558</v>
      </c>
      <c r="B194" s="11" t="s">
        <v>559</v>
      </c>
      <c r="C194" s="11" t="s">
        <v>662</v>
      </c>
      <c r="D194" s="11" t="s">
        <v>20</v>
      </c>
      <c r="E194" s="11" t="s">
        <v>21</v>
      </c>
      <c r="F194" s="11" t="s">
        <v>562</v>
      </c>
      <c r="G194" s="11" t="s">
        <v>22</v>
      </c>
      <c r="H194" s="12" t="s">
        <v>94</v>
      </c>
      <c r="I194" s="11" t="s">
        <v>24</v>
      </c>
      <c r="J194" s="11" t="s">
        <v>20</v>
      </c>
      <c r="K194" s="11" t="s">
        <v>630</v>
      </c>
      <c r="L194" s="13">
        <v>1899.9649999999999</v>
      </c>
      <c r="M194" s="13">
        <v>1640.9849999999999</v>
      </c>
      <c r="N194" s="13">
        <v>200.01</v>
      </c>
      <c r="O194" s="13">
        <v>126.396</v>
      </c>
      <c r="P194" s="14" t="s">
        <v>663</v>
      </c>
      <c r="Q194" s="12">
        <f t="shared" si="6"/>
        <v>8.2045147742612876</v>
      </c>
      <c r="R194" s="12" t="str" cm="1">
        <f t="array" ref="R194">_xlfn.IFS(AND(O194&gt;=0.925*N194, Q194&lt;5),"tadpole",Q194&gt;=8.5,"eel-like", AND(Q194&gt;=6.8,Q194&lt;8.5), "elongate",OR(AND(Q194&lt;5.5, O194&lt;0.85*N194), Q194&lt;4),"fusiform",AND(Q194&gt;=4,Q194&lt;6.8),"long")</f>
        <v>elongate</v>
      </c>
      <c r="S194" s="11">
        <v>34</v>
      </c>
      <c r="T194" s="20" t="s">
        <v>651</v>
      </c>
      <c r="U194" s="11"/>
      <c r="V194" s="11"/>
      <c r="W194" s="11"/>
      <c r="X194" s="11"/>
    </row>
    <row r="195" spans="1:24" ht="15.75" customHeight="1" x14ac:dyDescent="0.25">
      <c r="A195" s="11" t="s">
        <v>558</v>
      </c>
      <c r="B195" s="11" t="s">
        <v>559</v>
      </c>
      <c r="C195" s="12" t="s">
        <v>564</v>
      </c>
      <c r="D195" s="12" t="s">
        <v>20</v>
      </c>
      <c r="E195" s="12" t="s">
        <v>21</v>
      </c>
      <c r="F195" s="12" t="s">
        <v>562</v>
      </c>
      <c r="G195" s="12" t="s">
        <v>22</v>
      </c>
      <c r="H195" s="12" t="s">
        <v>94</v>
      </c>
      <c r="I195" s="11" t="s">
        <v>24</v>
      </c>
      <c r="J195" s="11" t="s">
        <v>20</v>
      </c>
      <c r="K195" s="11" t="s">
        <v>351</v>
      </c>
      <c r="L195" s="25">
        <v>618.45000000000005</v>
      </c>
      <c r="M195" s="25">
        <v>536.95500000000004</v>
      </c>
      <c r="N195" s="25">
        <v>67.03</v>
      </c>
      <c r="O195" s="25">
        <v>42.106999999999999</v>
      </c>
      <c r="P195" s="24" t="s">
        <v>565</v>
      </c>
      <c r="Q195" s="12">
        <f t="shared" si="6"/>
        <v>8.010666865582575</v>
      </c>
      <c r="R195" s="12" t="str" cm="1">
        <f t="array" ref="R195">_xlfn.IFS(AND(O195&gt;=0.925*N195, Q195&lt;5),"tadpole",Q195&gt;=8.5,"eel-like", AND(Q195&gt;=6.8,Q195&lt;8.5), "elongate",OR(AND(Q195&lt;5.5, O195&lt;0.85*N195), Q195&lt;4),"fusiform",AND(Q195&gt;=4,Q195&lt;6.8),"long")</f>
        <v>elongate</v>
      </c>
      <c r="S195" s="12">
        <v>70</v>
      </c>
      <c r="T195" s="11"/>
      <c r="U195" s="11" t="s">
        <v>566</v>
      </c>
      <c r="V195" s="11"/>
      <c r="W195" s="11"/>
      <c r="X195" s="11"/>
    </row>
    <row r="196" spans="1:24" ht="15.75" customHeight="1" x14ac:dyDescent="0.3">
      <c r="A196" s="11" t="s">
        <v>558</v>
      </c>
      <c r="B196" s="11" t="s">
        <v>559</v>
      </c>
      <c r="C196" s="11" t="s">
        <v>660</v>
      </c>
      <c r="D196" s="11" t="s">
        <v>20</v>
      </c>
      <c r="E196" s="11" t="s">
        <v>21</v>
      </c>
      <c r="F196" s="11" t="s">
        <v>562</v>
      </c>
      <c r="G196" s="11" t="s">
        <v>22</v>
      </c>
      <c r="H196" s="12" t="s">
        <v>94</v>
      </c>
      <c r="I196" s="11" t="s">
        <v>24</v>
      </c>
      <c r="J196" s="11" t="s">
        <v>20</v>
      </c>
      <c r="K196" s="11" t="s">
        <v>630</v>
      </c>
      <c r="L196" s="13">
        <v>5632.76</v>
      </c>
      <c r="M196" s="13">
        <v>4988.5529999999999</v>
      </c>
      <c r="N196" s="13">
        <v>686.12800000000004</v>
      </c>
      <c r="O196" s="13">
        <v>558.51599999999996</v>
      </c>
      <c r="P196" s="14" t="s">
        <v>661</v>
      </c>
      <c r="Q196" s="12">
        <f t="shared" si="6"/>
        <v>7.2705865377888665</v>
      </c>
      <c r="R196" s="12" t="str" cm="1">
        <f t="array" ref="R196">_xlfn.IFS(AND(O196&gt;=0.925*N196, Q196&lt;5),"tadpole",Q196&gt;=8.5,"eel-like", AND(Q196&gt;=6.8,Q196&lt;8.5), "elongate",OR(AND(Q196&lt;5.5, O196&lt;0.85*N196), Q196&lt;4),"fusiform",AND(Q196&gt;=4,Q196&lt;6.8),"long")</f>
        <v>elongate</v>
      </c>
      <c r="S196" s="11">
        <v>54</v>
      </c>
      <c r="T196" s="20" t="s">
        <v>651</v>
      </c>
      <c r="U196" s="11"/>
      <c r="V196" s="11"/>
      <c r="W196" s="11"/>
      <c r="X196" s="11"/>
    </row>
    <row r="197" spans="1:24" ht="15.75" customHeight="1" x14ac:dyDescent="0.25">
      <c r="A197" s="11" t="s">
        <v>567</v>
      </c>
      <c r="B197" s="11" t="s">
        <v>568</v>
      </c>
      <c r="C197" s="12" t="s">
        <v>569</v>
      </c>
      <c r="D197" s="12" t="s">
        <v>20</v>
      </c>
      <c r="E197" s="12" t="s">
        <v>21</v>
      </c>
      <c r="F197" s="12" t="s">
        <v>562</v>
      </c>
      <c r="G197" s="12"/>
      <c r="H197" s="12" t="s">
        <v>33</v>
      </c>
      <c r="I197" s="11" t="s">
        <v>24</v>
      </c>
      <c r="J197" s="11" t="s">
        <v>50</v>
      </c>
      <c r="K197" s="11" t="s">
        <v>203</v>
      </c>
      <c r="L197" s="25">
        <v>414.41300000000001</v>
      </c>
      <c r="M197" s="25">
        <v>318.98</v>
      </c>
      <c r="N197" s="25">
        <v>62.073</v>
      </c>
      <c r="O197" s="25">
        <v>53</v>
      </c>
      <c r="P197" s="24" t="s">
        <v>570</v>
      </c>
      <c r="Q197" s="12">
        <f t="shared" si="6"/>
        <v>5.1387882009891586</v>
      </c>
      <c r="R197" s="12" t="str" cm="1">
        <f t="array" ref="R197">_xlfn.IFS(AND(O197&gt;=0.925*N197, Q197&lt;5),"tadpole",Q197&gt;=8.5,"eel-like", AND(Q197&gt;=6.8,Q197&lt;8.5), "elongate",OR(AND(Q197&lt;5.5, O197&lt;0.85*N197), Q197&lt;4),"fusiform",AND(Q197&gt;=4,Q197&lt;6.8),"long")</f>
        <v>long</v>
      </c>
      <c r="S197" s="12">
        <v>17</v>
      </c>
      <c r="T197" s="17" t="s">
        <v>571</v>
      </c>
      <c r="U197" s="11" t="s">
        <v>572</v>
      </c>
      <c r="V197" s="11"/>
      <c r="W197" s="11"/>
      <c r="X197" s="11"/>
    </row>
    <row r="198" spans="1:24" ht="15.75" customHeight="1" x14ac:dyDescent="0.25">
      <c r="A198" s="11" t="s">
        <v>567</v>
      </c>
      <c r="B198" s="11" t="s">
        <v>573</v>
      </c>
      <c r="C198" s="12" t="s">
        <v>574</v>
      </c>
      <c r="D198" s="12" t="s">
        <v>63</v>
      </c>
      <c r="E198" s="12" t="s">
        <v>64</v>
      </c>
      <c r="F198" s="12" t="s">
        <v>65</v>
      </c>
      <c r="G198" s="12" t="s">
        <v>66</v>
      </c>
      <c r="H198" s="12" t="s">
        <v>67</v>
      </c>
      <c r="I198" s="11" t="s">
        <v>24</v>
      </c>
      <c r="J198" s="11" t="s">
        <v>56</v>
      </c>
      <c r="K198" s="11" t="s">
        <v>72</v>
      </c>
      <c r="L198" s="25">
        <v>462.66699999999997</v>
      </c>
      <c r="M198" s="25">
        <v>442.95100000000002</v>
      </c>
      <c r="N198" s="25">
        <v>21.053999999999998</v>
      </c>
      <c r="O198" s="25">
        <v>18.5</v>
      </c>
      <c r="P198" s="26" t="s">
        <v>575</v>
      </c>
      <c r="Q198" s="12">
        <f t="shared" si="6"/>
        <v>21.038804977676453</v>
      </c>
      <c r="R198" s="12" t="str" cm="1">
        <f t="array" ref="R198">_xlfn.IFS(AND(O198&gt;=0.925*N198, Q198&lt;5),"tadpole",Q198&gt;=8.5,"eel-like", AND(Q198&gt;=6.5,Q198&lt;8.5), "elongate",OR(AND(Q198&lt;5.5, O198&lt;0.85*N198), Q198&lt;4),"fusiform",AND(Q198&gt;=4,Q198&lt;6.5),"long")</f>
        <v>eel-like</v>
      </c>
      <c r="S198" s="12">
        <v>41.6</v>
      </c>
      <c r="T198" s="17" t="s">
        <v>576</v>
      </c>
      <c r="U198" s="11" t="s">
        <v>577</v>
      </c>
      <c r="V198" s="11"/>
      <c r="W198" s="11"/>
      <c r="X198" s="11"/>
    </row>
    <row r="199" spans="1:24" ht="15.75" customHeight="1" x14ac:dyDescent="0.25">
      <c r="A199" s="11" t="s">
        <v>567</v>
      </c>
      <c r="B199" s="11" t="s">
        <v>573</v>
      </c>
      <c r="C199" s="12" t="s">
        <v>578</v>
      </c>
      <c r="D199" s="12" t="s">
        <v>20</v>
      </c>
      <c r="E199" s="12" t="s">
        <v>21</v>
      </c>
      <c r="F199" s="12" t="s">
        <v>65</v>
      </c>
      <c r="G199" s="12" t="s">
        <v>231</v>
      </c>
      <c r="H199" s="12" t="s">
        <v>33</v>
      </c>
      <c r="I199" s="11" t="s">
        <v>24</v>
      </c>
      <c r="J199" s="11" t="s">
        <v>20</v>
      </c>
      <c r="K199" s="11" t="s">
        <v>351</v>
      </c>
      <c r="L199" s="25">
        <v>928.01900000000001</v>
      </c>
      <c r="M199" s="25">
        <v>784.077</v>
      </c>
      <c r="N199" s="25">
        <v>134.00399999999999</v>
      </c>
      <c r="O199" s="25">
        <v>111.16200000000001</v>
      </c>
      <c r="P199" s="26" t="s">
        <v>579</v>
      </c>
      <c r="Q199" s="12">
        <f t="shared" si="6"/>
        <v>5.8511462344407636</v>
      </c>
      <c r="R199" s="12" t="str" cm="1">
        <f t="array" ref="R199">_xlfn.IFS(AND(O199&gt;=0.925*N199, Q199&lt;5),"tadpole",Q199&gt;=8.5,"eel-like", AND(Q199&gt;=6.8,Q199&lt;8.5), "elongate",OR(AND(Q199&lt;5.5, O199&lt;0.85*N199), Q199&lt;4),"fusiform",AND(Q199&gt;=4,Q199&lt;6.8),"long")</f>
        <v>long</v>
      </c>
      <c r="S199" s="12">
        <v>100</v>
      </c>
      <c r="T199" s="11"/>
      <c r="U199" s="11" t="s">
        <v>580</v>
      </c>
      <c r="V199" s="11"/>
      <c r="W199" s="11"/>
      <c r="X199" s="11"/>
    </row>
    <row r="200" spans="1:24" ht="15.75" customHeight="1" x14ac:dyDescent="0.25">
      <c r="A200" s="11" t="s">
        <v>567</v>
      </c>
      <c r="B200" s="11" t="s">
        <v>573</v>
      </c>
      <c r="C200" s="12" t="s">
        <v>581</v>
      </c>
      <c r="D200" s="12" t="s">
        <v>20</v>
      </c>
      <c r="E200" s="12" t="s">
        <v>21</v>
      </c>
      <c r="F200" s="12" t="s">
        <v>65</v>
      </c>
      <c r="G200" s="12"/>
      <c r="H200" s="12" t="s">
        <v>33</v>
      </c>
      <c r="I200" s="11" t="s">
        <v>24</v>
      </c>
      <c r="J200" s="11" t="s">
        <v>20</v>
      </c>
      <c r="K200" s="11" t="s">
        <v>351</v>
      </c>
      <c r="L200" s="25">
        <v>472.50200000000001</v>
      </c>
      <c r="M200" s="25">
        <v>413.53</v>
      </c>
      <c r="N200" s="25">
        <v>67.516999999999996</v>
      </c>
      <c r="O200" s="25">
        <v>56.436</v>
      </c>
      <c r="P200" s="26" t="s">
        <v>582</v>
      </c>
      <c r="Q200" s="12">
        <f t="shared" si="6"/>
        <v>6.1248278211413423</v>
      </c>
      <c r="R200" s="12" t="str" cm="1">
        <f t="array" ref="R200">_xlfn.IFS(AND(O200&gt;=0.925*N200, Q200&lt;5),"tadpole",Q200&gt;=8.5,"eel-like", AND(Q200&gt;=6.8,Q200&lt;8.5), "elongate",OR(AND(Q200&lt;5.5, O200&lt;0.85*N200), Q200&lt;4),"fusiform",AND(Q200&gt;=4,Q200&lt;6.8),"long")</f>
        <v>long</v>
      </c>
      <c r="S200" s="12">
        <v>170</v>
      </c>
      <c r="T200" s="11" t="s">
        <v>583</v>
      </c>
      <c r="U200" s="11" t="s">
        <v>584</v>
      </c>
      <c r="V200" s="11"/>
      <c r="W200" s="11"/>
      <c r="X200" s="11"/>
    </row>
    <row r="201" spans="1:24" ht="15.75" customHeight="1" x14ac:dyDescent="0.25">
      <c r="A201" s="11" t="s">
        <v>567</v>
      </c>
      <c r="B201" s="11" t="s">
        <v>573</v>
      </c>
      <c r="C201" s="12" t="s">
        <v>585</v>
      </c>
      <c r="D201" s="12" t="s">
        <v>20</v>
      </c>
      <c r="E201" s="12" t="s">
        <v>21</v>
      </c>
      <c r="F201" s="12" t="s">
        <v>65</v>
      </c>
      <c r="G201" s="12" t="s">
        <v>231</v>
      </c>
      <c r="H201" s="12"/>
      <c r="I201" s="11" t="s">
        <v>24</v>
      </c>
      <c r="J201" s="11" t="s">
        <v>20</v>
      </c>
      <c r="K201" s="11" t="s">
        <v>351</v>
      </c>
      <c r="L201" s="12"/>
      <c r="M201" s="12"/>
      <c r="N201" s="12"/>
      <c r="O201" s="12"/>
      <c r="P201" s="25"/>
      <c r="Q201" s="12"/>
      <c r="R201" s="12"/>
      <c r="S201" s="12"/>
      <c r="T201" s="11"/>
      <c r="U201" s="11" t="s">
        <v>586</v>
      </c>
      <c r="V201" s="11"/>
      <c r="W201" s="11"/>
      <c r="X201" s="11"/>
    </row>
    <row r="202" spans="1:24" ht="15.75" customHeight="1" x14ac:dyDescent="0.25">
      <c r="A202" s="11" t="s">
        <v>567</v>
      </c>
      <c r="B202" s="11" t="s">
        <v>573</v>
      </c>
      <c r="C202" s="12" t="s">
        <v>587</v>
      </c>
      <c r="D202" s="12" t="s">
        <v>392</v>
      </c>
      <c r="E202" s="12" t="s">
        <v>401</v>
      </c>
      <c r="F202" s="12"/>
      <c r="G202" s="12" t="s">
        <v>22</v>
      </c>
      <c r="H202" s="12" t="s">
        <v>33</v>
      </c>
      <c r="I202" s="11" t="s">
        <v>24</v>
      </c>
      <c r="J202" s="11" t="s">
        <v>20</v>
      </c>
      <c r="K202" s="11" t="s">
        <v>351</v>
      </c>
      <c r="L202" s="25">
        <v>562.03800000000001</v>
      </c>
      <c r="M202" s="25">
        <v>506.55599999999998</v>
      </c>
      <c r="N202" s="25">
        <v>76.591999999999999</v>
      </c>
      <c r="O202" s="25">
        <v>62.454000000000001</v>
      </c>
      <c r="P202" s="26" t="s">
        <v>588</v>
      </c>
      <c r="Q202" s="12">
        <f>M202/N202</f>
        <v>6.6136933361186543</v>
      </c>
      <c r="R202" s="12" t="str" cm="1">
        <f t="array" ref="R202">_xlfn.IFS(AND(O202&gt;=0.925*N202, Q202&lt;5),"tadpole",Q202&gt;=8.5,"eel-like", AND(Q202&gt;=6.8,Q202&lt;8.5), "elongate",OR(AND(Q202&lt;5.5, O202&lt;0.85*N202), Q202&lt;4),"fusiform",AND(Q202&gt;=4,Q202&lt;6.8),"long")</f>
        <v>long</v>
      </c>
      <c r="S202" s="12">
        <v>21.3</v>
      </c>
      <c r="T202" s="18" t="s">
        <v>42</v>
      </c>
      <c r="U202" s="11" t="s">
        <v>589</v>
      </c>
      <c r="V202" s="11"/>
      <c r="W202" s="11"/>
      <c r="X202" s="11"/>
    </row>
    <row r="203" spans="1:24" ht="15.75" customHeight="1" x14ac:dyDescent="0.25">
      <c r="A203" s="11" t="s">
        <v>567</v>
      </c>
      <c r="B203" s="11" t="s">
        <v>573</v>
      </c>
      <c r="C203" s="12" t="s">
        <v>590</v>
      </c>
      <c r="D203" s="12"/>
      <c r="E203" s="12"/>
      <c r="F203" s="12" t="s">
        <v>65</v>
      </c>
      <c r="G203" s="12"/>
      <c r="H203" s="12"/>
      <c r="I203" s="11" t="s">
        <v>24</v>
      </c>
      <c r="J203" s="11" t="s">
        <v>20</v>
      </c>
      <c r="K203" s="11" t="s">
        <v>351</v>
      </c>
      <c r="L203" s="12"/>
      <c r="M203" s="12"/>
      <c r="N203" s="12"/>
      <c r="O203" s="12"/>
      <c r="P203" s="12"/>
      <c r="Q203" s="12"/>
      <c r="R203" s="12"/>
      <c r="S203" s="12"/>
      <c r="T203" s="11"/>
      <c r="U203" s="11" t="s">
        <v>591</v>
      </c>
      <c r="V203" s="11"/>
      <c r="W203" s="11"/>
      <c r="X203" s="11"/>
    </row>
    <row r="204" spans="1:24" ht="15.75" customHeight="1" x14ac:dyDescent="0.25">
      <c r="A204" s="11" t="s">
        <v>567</v>
      </c>
      <c r="B204" s="11" t="s">
        <v>573</v>
      </c>
      <c r="C204" s="12" t="s">
        <v>592</v>
      </c>
      <c r="D204" s="12"/>
      <c r="E204" s="12"/>
      <c r="F204" s="12" t="s">
        <v>65</v>
      </c>
      <c r="G204" s="12"/>
      <c r="H204" s="12"/>
      <c r="I204" s="11" t="s">
        <v>24</v>
      </c>
      <c r="J204" s="11" t="s">
        <v>20</v>
      </c>
      <c r="K204" s="11" t="s">
        <v>351</v>
      </c>
      <c r="L204" s="12"/>
      <c r="M204" s="12"/>
      <c r="N204" s="12"/>
      <c r="O204" s="12"/>
      <c r="P204" s="12"/>
      <c r="Q204" s="12"/>
      <c r="R204" s="12"/>
      <c r="S204" s="12"/>
      <c r="T204" s="11"/>
      <c r="U204" s="11" t="s">
        <v>593</v>
      </c>
      <c r="V204" s="11"/>
      <c r="W204" s="11"/>
      <c r="X204" s="11"/>
    </row>
    <row r="205" spans="1:24" ht="15.75" customHeight="1" x14ac:dyDescent="0.25">
      <c r="A205" s="11" t="s">
        <v>567</v>
      </c>
      <c r="B205" s="11" t="s">
        <v>573</v>
      </c>
      <c r="C205" s="12" t="s">
        <v>594</v>
      </c>
      <c r="D205" s="12" t="s">
        <v>20</v>
      </c>
      <c r="E205" s="12" t="s">
        <v>21</v>
      </c>
      <c r="F205" s="12" t="s">
        <v>65</v>
      </c>
      <c r="G205" s="12"/>
      <c r="H205" s="12" t="s">
        <v>94</v>
      </c>
      <c r="I205" s="11" t="s">
        <v>24</v>
      </c>
      <c r="J205" s="11" t="s">
        <v>50</v>
      </c>
      <c r="K205" s="11" t="s">
        <v>46</v>
      </c>
      <c r="L205" s="25">
        <v>357.91399999999999</v>
      </c>
      <c r="M205" s="25">
        <v>329.49799999999999</v>
      </c>
      <c r="N205" s="25">
        <v>46.872</v>
      </c>
      <c r="O205" s="25">
        <v>40.521999999999998</v>
      </c>
      <c r="P205" s="26" t="s">
        <v>595</v>
      </c>
      <c r="Q205" s="12">
        <f>M205/N205</f>
        <v>7.0297405700631508</v>
      </c>
      <c r="R205" s="12" t="str" cm="1">
        <f t="array" ref="R205">_xlfn.IFS(AND(O205&gt;=0.925*N205, Q205&lt;5),"tadpole",Q205&gt;=8.5,"eel-like", AND(Q205&gt;=6.8,Q205&lt;8.5), "elongate",OR(AND(Q205&lt;5.5, O205&lt;0.85*N205), Q205&lt;4),"fusiform",AND(Q205&gt;=4,Q205&lt;6.8),"long")</f>
        <v>elongate</v>
      </c>
      <c r="S205" s="12">
        <v>22</v>
      </c>
      <c r="T205" s="11"/>
      <c r="U205" s="11" t="s">
        <v>47</v>
      </c>
      <c r="V205" s="11"/>
      <c r="W205" s="11"/>
      <c r="X205" s="11"/>
    </row>
    <row r="206" spans="1:24" ht="15.75" customHeight="1" x14ac:dyDescent="0.25">
      <c r="A206" s="11" t="s">
        <v>567</v>
      </c>
      <c r="B206" s="11" t="s">
        <v>596</v>
      </c>
      <c r="C206" s="12" t="s">
        <v>597</v>
      </c>
      <c r="D206" s="12"/>
      <c r="E206" s="12"/>
      <c r="F206" s="12" t="s">
        <v>562</v>
      </c>
      <c r="G206" s="12"/>
      <c r="H206" s="12"/>
      <c r="I206" s="11" t="s">
        <v>24</v>
      </c>
      <c r="J206" s="11" t="s">
        <v>56</v>
      </c>
      <c r="K206" s="11" t="s">
        <v>41</v>
      </c>
      <c r="L206" s="12"/>
      <c r="M206" s="12"/>
      <c r="N206" s="12"/>
      <c r="O206" s="12"/>
      <c r="P206" s="12"/>
      <c r="Q206" s="12"/>
      <c r="R206" s="12"/>
      <c r="S206" s="12"/>
      <c r="T206" s="11"/>
      <c r="U206" s="11" t="s">
        <v>47</v>
      </c>
      <c r="V206" s="11"/>
      <c r="W206" s="11"/>
      <c r="X206" s="11"/>
    </row>
    <row r="207" spans="1:24" ht="15.75" customHeight="1" x14ac:dyDescent="0.25">
      <c r="A207" s="11" t="s">
        <v>567</v>
      </c>
      <c r="B207" s="11" t="s">
        <v>596</v>
      </c>
      <c r="C207" s="12" t="s">
        <v>598</v>
      </c>
      <c r="D207" s="12"/>
      <c r="E207" s="12"/>
      <c r="F207" s="12" t="s">
        <v>562</v>
      </c>
      <c r="G207" s="12"/>
      <c r="H207" s="12"/>
      <c r="I207" s="11" t="s">
        <v>24</v>
      </c>
      <c r="J207" s="11" t="s">
        <v>56</v>
      </c>
      <c r="K207" s="11" t="s">
        <v>41</v>
      </c>
      <c r="L207" s="12"/>
      <c r="M207" s="12"/>
      <c r="N207" s="12"/>
      <c r="O207" s="12"/>
      <c r="P207" s="12"/>
      <c r="Q207" s="12"/>
      <c r="R207" s="12"/>
      <c r="S207" s="12"/>
      <c r="T207" s="11"/>
      <c r="U207" s="11" t="s">
        <v>599</v>
      </c>
      <c r="V207" s="11"/>
      <c r="W207" s="11"/>
      <c r="X207" s="11"/>
    </row>
    <row r="208" spans="1:24" ht="15.75" customHeight="1" x14ac:dyDescent="0.25">
      <c r="A208" s="11" t="s">
        <v>567</v>
      </c>
      <c r="B208" s="11" t="s">
        <v>600</v>
      </c>
      <c r="C208" s="12" t="s">
        <v>601</v>
      </c>
      <c r="D208" s="12" t="s">
        <v>392</v>
      </c>
      <c r="E208" s="12" t="s">
        <v>401</v>
      </c>
      <c r="F208" s="12" t="s">
        <v>65</v>
      </c>
      <c r="G208" s="12" t="s">
        <v>22</v>
      </c>
      <c r="H208" s="12" t="s">
        <v>33</v>
      </c>
      <c r="I208" s="11" t="s">
        <v>24</v>
      </c>
      <c r="J208" s="11" t="s">
        <v>50</v>
      </c>
      <c r="K208" s="11" t="s">
        <v>25</v>
      </c>
      <c r="L208" s="25">
        <v>466.11799999999999</v>
      </c>
      <c r="M208" s="25">
        <v>412.66500000000002</v>
      </c>
      <c r="N208" s="25">
        <v>67.912000000000006</v>
      </c>
      <c r="O208" s="25">
        <v>31.064</v>
      </c>
      <c r="P208" s="26" t="s">
        <v>602</v>
      </c>
      <c r="Q208" s="12">
        <f>M208/N208</f>
        <v>6.0764666038402639</v>
      </c>
      <c r="R208" s="12" t="str" cm="1">
        <f t="array" ref="R208">_xlfn.IFS(AND(O208&gt;=0.925*N208, Q208&lt;5),"tadpole",Q208&gt;=8.5,"eel-like", AND(Q208&gt;=6.8,Q208&lt;8.5), "elongate",OR(AND(Q208&lt;5.5, O208&lt;0.85*N208), Q208&lt;4),"fusiform",AND(Q208&gt;=4,Q208&lt;6.8),"long")</f>
        <v>long</v>
      </c>
      <c r="S208" s="12"/>
      <c r="T208" s="18" t="s">
        <v>42</v>
      </c>
      <c r="U208" s="11" t="s">
        <v>603</v>
      </c>
      <c r="V208" s="11"/>
      <c r="W208" s="11"/>
      <c r="X208" s="11"/>
    </row>
    <row r="209" spans="1:24" ht="15.75" customHeight="1" x14ac:dyDescent="0.25">
      <c r="A209" s="11" t="s">
        <v>567</v>
      </c>
      <c r="B209" s="11" t="s">
        <v>600</v>
      </c>
      <c r="C209" s="12" t="s">
        <v>604</v>
      </c>
      <c r="D209" s="12"/>
      <c r="E209" s="12"/>
      <c r="F209" s="12" t="s">
        <v>65</v>
      </c>
      <c r="G209" s="12"/>
      <c r="H209" s="12"/>
      <c r="I209" s="11" t="s">
        <v>24</v>
      </c>
      <c r="J209" s="11" t="s">
        <v>50</v>
      </c>
      <c r="K209" s="11" t="s">
        <v>25</v>
      </c>
      <c r="L209" s="12"/>
      <c r="M209" s="12"/>
      <c r="N209" s="12"/>
      <c r="O209" s="12"/>
      <c r="P209" s="12"/>
      <c r="Q209" s="12"/>
      <c r="R209" s="12"/>
      <c r="S209" s="12"/>
      <c r="T209" s="11"/>
      <c r="U209" s="11" t="s">
        <v>605</v>
      </c>
      <c r="V209" s="11"/>
      <c r="W209" s="11"/>
      <c r="X209" s="11"/>
    </row>
    <row r="210" spans="1:24" ht="15.75" customHeight="1" x14ac:dyDescent="0.25">
      <c r="A210" s="11" t="s">
        <v>567</v>
      </c>
      <c r="B210" s="11" t="s">
        <v>600</v>
      </c>
      <c r="C210" s="12" t="s">
        <v>606</v>
      </c>
      <c r="D210" s="12"/>
      <c r="E210" s="12"/>
      <c r="F210" s="12" t="s">
        <v>65</v>
      </c>
      <c r="G210" s="12"/>
      <c r="H210" s="12"/>
      <c r="I210" s="11" t="s">
        <v>24</v>
      </c>
      <c r="J210" s="11" t="s">
        <v>50</v>
      </c>
      <c r="K210" s="11" t="s">
        <v>25</v>
      </c>
      <c r="L210" s="12"/>
      <c r="M210" s="12"/>
      <c r="N210" s="12"/>
      <c r="O210" s="12"/>
      <c r="P210" s="12"/>
      <c r="Q210" s="12"/>
      <c r="R210" s="12"/>
      <c r="S210" s="12"/>
      <c r="T210" s="11"/>
      <c r="U210" s="11" t="s">
        <v>607</v>
      </c>
      <c r="V210" s="11"/>
      <c r="W210" s="11"/>
      <c r="X210" s="11"/>
    </row>
    <row r="211" spans="1:24" ht="15.75" customHeight="1" x14ac:dyDescent="0.25">
      <c r="A211" s="11" t="s">
        <v>567</v>
      </c>
      <c r="B211" s="11" t="s">
        <v>628</v>
      </c>
      <c r="C211" s="11" t="s">
        <v>638</v>
      </c>
      <c r="D211" s="12" t="s">
        <v>20</v>
      </c>
      <c r="E211" s="12" t="s">
        <v>21</v>
      </c>
      <c r="F211" s="11" t="s">
        <v>562</v>
      </c>
      <c r="G211" s="11" t="s">
        <v>231</v>
      </c>
      <c r="H211" s="12" t="s">
        <v>33</v>
      </c>
      <c r="I211" s="11" t="s">
        <v>24</v>
      </c>
      <c r="J211" s="11" t="s">
        <v>56</v>
      </c>
      <c r="K211" s="11" t="s">
        <v>630</v>
      </c>
      <c r="L211" s="13">
        <v>539.08399999999995</v>
      </c>
      <c r="M211" s="13">
        <v>466.13</v>
      </c>
      <c r="N211" s="13">
        <v>84.054000000000002</v>
      </c>
      <c r="O211" s="13">
        <v>70</v>
      </c>
      <c r="P211" s="14" t="s">
        <v>639</v>
      </c>
      <c r="Q211" s="12">
        <f t="shared" ref="Q211:Q220" si="7">M211/N211</f>
        <v>5.5456016370428536</v>
      </c>
      <c r="R211" s="12" t="str" cm="1">
        <f t="array" ref="R211">_xlfn.IFS(AND(O211&gt;=0.925*N211, Q211&lt;5),"tadpole",Q211&gt;=8.5,"eel-like", AND(Q211&gt;=6.5,Q211&lt;8.5), "elongate",OR(AND(Q211&lt;5.5, O211&lt;0.85*N211), Q211&lt;4),"fusiform",AND(Q211&gt;=4,Q211&lt;6.5),"long")</f>
        <v>long</v>
      </c>
      <c r="S211" s="11"/>
      <c r="T211" s="17" t="s">
        <v>640</v>
      </c>
      <c r="U211" s="11"/>
      <c r="V211" s="11"/>
      <c r="W211" s="11"/>
      <c r="X211" s="11"/>
    </row>
    <row r="212" spans="1:24" ht="15.75" customHeight="1" x14ac:dyDescent="0.25">
      <c r="A212" s="11" t="s">
        <v>567</v>
      </c>
      <c r="B212" s="11" t="s">
        <v>628</v>
      </c>
      <c r="C212" s="12" t="s">
        <v>635</v>
      </c>
      <c r="D212" s="12" t="s">
        <v>20</v>
      </c>
      <c r="E212" s="12" t="s">
        <v>21</v>
      </c>
      <c r="F212" s="11" t="s">
        <v>562</v>
      </c>
      <c r="G212" s="11" t="s">
        <v>231</v>
      </c>
      <c r="H212" s="12" t="s">
        <v>23</v>
      </c>
      <c r="I212" s="11" t="s">
        <v>24</v>
      </c>
      <c r="J212" s="11" t="s">
        <v>56</v>
      </c>
      <c r="K212" s="11" t="s">
        <v>630</v>
      </c>
      <c r="L212" s="25">
        <v>700.58299999999997</v>
      </c>
      <c r="M212" s="25">
        <v>493.85899999999998</v>
      </c>
      <c r="N212" s="25">
        <v>109.501</v>
      </c>
      <c r="O212" s="25">
        <v>87.751999999999995</v>
      </c>
      <c r="P212" s="26" t="s">
        <v>636</v>
      </c>
      <c r="Q212" s="12">
        <f t="shared" si="7"/>
        <v>4.510086665875197</v>
      </c>
      <c r="R212" s="12" t="str" cm="1">
        <f t="array" ref="R212">_xlfn.IFS(AND(O212&gt;=0.925*N212, Q212&lt;5),"tadpole",Q212&gt;=8.5,"eel-like", AND(Q212&gt;=6.5,Q212&lt;8.5), "elongate",OR(AND(Q212&lt;5.5, O212&lt;0.85*N212), Q212&lt;4),"fusiform",AND(Q212&gt;=4,Q212&lt;6.5),"long")</f>
        <v>fusiform</v>
      </c>
      <c r="S212" s="12">
        <v>50</v>
      </c>
      <c r="T212" s="17" t="s">
        <v>637</v>
      </c>
      <c r="U212" s="11"/>
      <c r="V212" s="11"/>
      <c r="W212" s="11"/>
      <c r="X212" s="11"/>
    </row>
    <row r="213" spans="1:24" ht="15.75" customHeight="1" x14ac:dyDescent="0.25">
      <c r="A213" s="11" t="s">
        <v>567</v>
      </c>
      <c r="B213" s="11" t="s">
        <v>628</v>
      </c>
      <c r="C213" s="12" t="s">
        <v>685</v>
      </c>
      <c r="D213" s="12" t="s">
        <v>20</v>
      </c>
      <c r="E213" s="12" t="s">
        <v>21</v>
      </c>
      <c r="F213" s="11" t="s">
        <v>562</v>
      </c>
      <c r="G213" s="11" t="s">
        <v>231</v>
      </c>
      <c r="H213" s="12" t="s">
        <v>23</v>
      </c>
      <c r="I213" s="11" t="s">
        <v>24</v>
      </c>
      <c r="J213" s="11" t="s">
        <v>56</v>
      </c>
      <c r="K213" s="11" t="s">
        <v>630</v>
      </c>
      <c r="L213" s="25">
        <v>587.00099999999998</v>
      </c>
      <c r="M213" s="25">
        <v>423.21</v>
      </c>
      <c r="N213" s="25">
        <v>113.36499999999999</v>
      </c>
      <c r="O213" s="25">
        <v>87.832999999999998</v>
      </c>
      <c r="P213" s="26" t="s">
        <v>629</v>
      </c>
      <c r="Q213" s="12">
        <f t="shared" si="7"/>
        <v>3.7331627927490847</v>
      </c>
      <c r="R213" s="12" t="str" cm="1">
        <f t="array" ref="R213">_xlfn.IFS(AND(O213&gt;=0.925*N213, Q213&lt;5),"tadpole",Q213&gt;=8.5,"eel-like", AND(Q213&gt;=6.5,Q213&lt;8.5), "elongate",OR(AND(Q213&lt;5.5, O213&lt;0.85*N213), Q213&lt;4),"fusiform",AND(Q213&gt;=4,Q213&lt;6.5),"long")</f>
        <v>fusiform</v>
      </c>
      <c r="S213" s="12">
        <v>36</v>
      </c>
      <c r="T213" s="17" t="s">
        <v>631</v>
      </c>
      <c r="U213" s="11"/>
      <c r="V213" s="11"/>
      <c r="W213" s="11"/>
      <c r="X213" s="11"/>
    </row>
    <row r="214" spans="1:24" ht="15.75" customHeight="1" x14ac:dyDescent="0.25">
      <c r="A214" s="11" t="s">
        <v>567</v>
      </c>
      <c r="B214" s="11" t="s">
        <v>628</v>
      </c>
      <c r="C214" s="12" t="s">
        <v>632</v>
      </c>
      <c r="D214" s="12" t="s">
        <v>20</v>
      </c>
      <c r="E214" s="12" t="s">
        <v>21</v>
      </c>
      <c r="F214" s="11" t="s">
        <v>562</v>
      </c>
      <c r="G214" s="11" t="s">
        <v>231</v>
      </c>
      <c r="H214" s="12" t="s">
        <v>23</v>
      </c>
      <c r="I214" s="11" t="s">
        <v>24</v>
      </c>
      <c r="J214" s="11" t="s">
        <v>56</v>
      </c>
      <c r="K214" s="11" t="s">
        <v>630</v>
      </c>
      <c r="L214" s="25">
        <v>579.31200000000001</v>
      </c>
      <c r="M214" s="25">
        <v>457.00599999999997</v>
      </c>
      <c r="N214" s="25">
        <v>94.021000000000001</v>
      </c>
      <c r="O214" s="25">
        <v>71.007000000000005</v>
      </c>
      <c r="P214" s="26" t="s">
        <v>633</v>
      </c>
      <c r="Q214" s="12">
        <f t="shared" si="7"/>
        <v>4.8606800608374723</v>
      </c>
      <c r="R214" s="12" t="str" cm="1">
        <f t="array" ref="R214">_xlfn.IFS(AND(O214&gt;=0.925*N214, Q214&lt;5),"tadpole",Q214&gt;=8.5,"eel-like", AND(Q214&gt;=6.5,Q214&lt;8.5), "elongate",OR(AND(Q214&lt;5.5, O214&lt;0.85*N214), Q214&lt;4),"fusiform",AND(Q214&gt;=4,Q214&lt;6.5),"long")</f>
        <v>fusiform</v>
      </c>
      <c r="S214" s="12">
        <v>49</v>
      </c>
      <c r="T214" s="17" t="s">
        <v>634</v>
      </c>
      <c r="U214" s="11"/>
      <c r="V214" s="11"/>
      <c r="W214" s="11"/>
      <c r="X214" s="11"/>
    </row>
    <row r="215" spans="1:24" ht="15.75" customHeight="1" x14ac:dyDescent="0.25">
      <c r="A215" s="11" t="s">
        <v>608</v>
      </c>
      <c r="B215" s="11" t="s">
        <v>609</v>
      </c>
      <c r="C215" s="12" t="s">
        <v>610</v>
      </c>
      <c r="D215" s="12" t="s">
        <v>63</v>
      </c>
      <c r="E215" s="12" t="s">
        <v>64</v>
      </c>
      <c r="F215" s="12" t="s">
        <v>65</v>
      </c>
      <c r="G215" s="12" t="s">
        <v>66</v>
      </c>
      <c r="H215" s="12" t="s">
        <v>67</v>
      </c>
      <c r="I215" s="11" t="s">
        <v>24</v>
      </c>
      <c r="J215" s="11" t="s">
        <v>50</v>
      </c>
      <c r="K215" s="11" t="s">
        <v>25</v>
      </c>
      <c r="L215" s="25">
        <v>3888.6170000000002</v>
      </c>
      <c r="M215" s="25">
        <v>3687.384</v>
      </c>
      <c r="N215" s="25">
        <v>405.01100000000002</v>
      </c>
      <c r="O215" s="25">
        <v>201.20099999999999</v>
      </c>
      <c r="P215" s="26" t="s">
        <v>611</v>
      </c>
      <c r="Q215" s="12">
        <f t="shared" si="7"/>
        <v>9.1044045717276809</v>
      </c>
      <c r="R215" s="12" t="str" cm="1">
        <f t="array" ref="R215">_xlfn.IFS(AND(O215&gt;=0.925*N215, Q215&lt;5),"tadpole",Q215&gt;=8.5,"eel-like", AND(Q215&gt;=6.8,Q215&lt;8.5), "elongate",OR(AND(Q215&lt;5.5, O215&lt;0.85*N215), Q215&lt;4),"fusiform",AND(Q215&gt;=4,Q215&lt;6.8),"long")</f>
        <v>eel-like</v>
      </c>
      <c r="S215" s="12">
        <v>90</v>
      </c>
      <c r="T215" s="11"/>
      <c r="U215" s="11" t="s">
        <v>612</v>
      </c>
      <c r="V215" s="11"/>
      <c r="W215" s="11"/>
      <c r="X215" s="11"/>
    </row>
    <row r="216" spans="1:24" ht="15.75" customHeight="1" x14ac:dyDescent="0.25">
      <c r="A216" s="11" t="s">
        <v>608</v>
      </c>
      <c r="B216" s="11" t="s">
        <v>609</v>
      </c>
      <c r="C216" s="12" t="s">
        <v>613</v>
      </c>
      <c r="D216" s="12" t="s">
        <v>63</v>
      </c>
      <c r="E216" s="12" t="s">
        <v>64</v>
      </c>
      <c r="F216" s="12" t="s">
        <v>65</v>
      </c>
      <c r="G216" s="12" t="s">
        <v>66</v>
      </c>
      <c r="H216" s="12" t="s">
        <v>67</v>
      </c>
      <c r="I216" s="11" t="s">
        <v>24</v>
      </c>
      <c r="J216" s="11" t="s">
        <v>56</v>
      </c>
      <c r="K216" s="11" t="s">
        <v>80</v>
      </c>
      <c r="L216" s="25">
        <v>652.97</v>
      </c>
      <c r="M216" s="25">
        <v>642.06100000000004</v>
      </c>
      <c r="N216" s="25">
        <v>73.682000000000002</v>
      </c>
      <c r="O216" s="25">
        <v>31.385000000000002</v>
      </c>
      <c r="P216" s="26" t="s">
        <v>614</v>
      </c>
      <c r="Q216" s="12">
        <f t="shared" si="7"/>
        <v>8.7139464183925526</v>
      </c>
      <c r="R216" s="12" t="str" cm="1">
        <f t="array" ref="R216">_xlfn.IFS(AND(O216&gt;=0.925*N216, Q216&lt;5),"tadpole",Q216&gt;=8.5,"eel-like", AND(Q216&gt;=6.8,Q216&lt;8.5), "elongate",OR(AND(Q216&lt;5.5, O216&lt;0.85*N216), Q216&lt;4),"fusiform",AND(Q216&gt;=4,Q216&lt;6.8),"long")</f>
        <v>eel-like</v>
      </c>
      <c r="S216" s="12">
        <v>100</v>
      </c>
      <c r="T216" s="11"/>
      <c r="U216" s="11" t="s">
        <v>69</v>
      </c>
      <c r="V216" s="11"/>
      <c r="W216" s="11"/>
      <c r="X216" s="11"/>
    </row>
    <row r="217" spans="1:24" ht="15.75" customHeight="1" x14ac:dyDescent="0.25">
      <c r="A217" s="11" t="s">
        <v>608</v>
      </c>
      <c r="B217" s="11" t="s">
        <v>609</v>
      </c>
      <c r="C217" s="12" t="s">
        <v>615</v>
      </c>
      <c r="D217" s="12" t="s">
        <v>63</v>
      </c>
      <c r="E217" s="12" t="s">
        <v>64</v>
      </c>
      <c r="F217" s="12" t="s">
        <v>65</v>
      </c>
      <c r="G217" s="12" t="s">
        <v>66</v>
      </c>
      <c r="H217" s="12" t="s">
        <v>33</v>
      </c>
      <c r="I217" s="11" t="s">
        <v>24</v>
      </c>
      <c r="J217" s="11" t="s">
        <v>50</v>
      </c>
      <c r="K217" s="11" t="s">
        <v>25</v>
      </c>
      <c r="L217" s="25">
        <v>942.30600000000004</v>
      </c>
      <c r="M217" s="25">
        <v>887.03599999999994</v>
      </c>
      <c r="N217" s="25">
        <v>136.03299999999999</v>
      </c>
      <c r="O217" s="25">
        <v>56.753999999999998</v>
      </c>
      <c r="P217" s="26" t="s">
        <v>616</v>
      </c>
      <c r="Q217" s="12">
        <f t="shared" si="7"/>
        <v>6.5207412907162237</v>
      </c>
      <c r="R217" s="12" t="str" cm="1">
        <f t="array" ref="R217">_xlfn.IFS(AND(O217&gt;=0.925*N217, Q217&lt;5),"tadpole",Q217&gt;=8.5,"eel-like", AND(Q217&gt;=6.8,Q217&lt;8.5), "elongate",OR(AND(Q217&lt;5.5, O217&lt;0.85*N217), Q217&lt;4),"fusiform",AND(Q217&gt;=4,Q217&lt;6.8),"long")</f>
        <v>long</v>
      </c>
      <c r="S217" s="12">
        <v>18</v>
      </c>
      <c r="T217" s="11"/>
      <c r="U217" s="11" t="s">
        <v>617</v>
      </c>
      <c r="V217" s="11"/>
      <c r="W217" s="11"/>
      <c r="X217" s="11"/>
    </row>
    <row r="218" spans="1:24" ht="15.75" customHeight="1" x14ac:dyDescent="0.25">
      <c r="A218" s="11" t="s">
        <v>608</v>
      </c>
      <c r="B218" s="11" t="s">
        <v>618</v>
      </c>
      <c r="C218" s="12" t="s">
        <v>619</v>
      </c>
      <c r="D218" s="12" t="s">
        <v>63</v>
      </c>
      <c r="E218" s="12" t="s">
        <v>64</v>
      </c>
      <c r="F218" s="12" t="s">
        <v>65</v>
      </c>
      <c r="G218" s="12" t="s">
        <v>66</v>
      </c>
      <c r="H218" s="12" t="s">
        <v>67</v>
      </c>
      <c r="I218" s="11" t="s">
        <v>24</v>
      </c>
      <c r="J218" s="11" t="s">
        <v>50</v>
      </c>
      <c r="K218" s="11" t="s">
        <v>25</v>
      </c>
      <c r="L218" s="25">
        <v>3654.4520000000002</v>
      </c>
      <c r="M218" s="25">
        <v>3654.4520000000002</v>
      </c>
      <c r="N218" s="25">
        <v>146.50899999999999</v>
      </c>
      <c r="O218" s="25">
        <v>145.12100000000001</v>
      </c>
      <c r="P218" s="26" t="s">
        <v>620</v>
      </c>
      <c r="Q218" s="12">
        <f t="shared" si="7"/>
        <v>24.943532479233362</v>
      </c>
      <c r="R218" s="12" t="str" cm="1">
        <f t="array" ref="R218">_xlfn.IFS(AND(O218&gt;=0.925*N218, Q218&lt;5),"tadpole",Q218&gt;=8.5,"eel-like", AND(Q218&gt;=6.5,Q218&lt;8.5), "elongate",OR(AND(Q218&lt;5.5, O218&lt;0.85*N218), Q218&lt;4),"fusiform",AND(Q218&gt;=4,Q218&lt;6.5),"long")</f>
        <v>eel-like</v>
      </c>
      <c r="S218" s="12">
        <v>100</v>
      </c>
      <c r="T218" s="17" t="s">
        <v>621</v>
      </c>
      <c r="U218" s="11" t="s">
        <v>622</v>
      </c>
      <c r="V218" s="11"/>
      <c r="W218" s="11"/>
      <c r="X218" s="11"/>
    </row>
    <row r="219" spans="1:24" ht="15.75" customHeight="1" x14ac:dyDescent="0.25">
      <c r="A219" s="11" t="s">
        <v>608</v>
      </c>
      <c r="B219" s="11" t="s">
        <v>618</v>
      </c>
      <c r="C219" s="12" t="s">
        <v>623</v>
      </c>
      <c r="D219" s="12" t="s">
        <v>63</v>
      </c>
      <c r="E219" s="12" t="s">
        <v>64</v>
      </c>
      <c r="F219" s="12" t="s">
        <v>65</v>
      </c>
      <c r="G219" s="12" t="s">
        <v>66</v>
      </c>
      <c r="H219" s="12" t="s">
        <v>67</v>
      </c>
      <c r="I219" s="11" t="s">
        <v>24</v>
      </c>
      <c r="J219" s="11" t="s">
        <v>50</v>
      </c>
      <c r="K219" s="11" t="s">
        <v>25</v>
      </c>
      <c r="L219" s="25">
        <v>2936.54</v>
      </c>
      <c r="M219" s="25">
        <v>2936.54</v>
      </c>
      <c r="N219" s="25">
        <v>142.042</v>
      </c>
      <c r="O219" s="25">
        <v>105.10899999999999</v>
      </c>
      <c r="P219" s="26" t="s">
        <v>624</v>
      </c>
      <c r="Q219" s="12">
        <f t="shared" si="7"/>
        <v>20.673744385463454</v>
      </c>
      <c r="R219" s="12" t="str" cm="1">
        <f t="array" ref="R219">_xlfn.IFS(AND(O219&gt;=0.925*N219, Q219&lt;5),"tadpole",Q219&gt;=8.5,"eel-like", AND(Q219&gt;=6.5,Q219&lt;8.5), "elongate",OR(AND(Q219&lt;5.5, O219&lt;0.85*N219), Q219&lt;4),"fusiform",AND(Q219&gt;=4,Q219&lt;6.5),"long")</f>
        <v>eel-like</v>
      </c>
      <c r="S219" s="12">
        <v>70</v>
      </c>
      <c r="T219" s="11"/>
      <c r="U219" s="11" t="s">
        <v>47</v>
      </c>
      <c r="V219" s="11"/>
      <c r="W219" s="11"/>
      <c r="X219" s="11"/>
    </row>
    <row r="220" spans="1:24" ht="15.75" customHeight="1" x14ac:dyDescent="0.25">
      <c r="A220" s="11" t="s">
        <v>608</v>
      </c>
      <c r="B220" s="11" t="s">
        <v>618</v>
      </c>
      <c r="C220" s="12" t="s">
        <v>625</v>
      </c>
      <c r="D220" s="12" t="s">
        <v>63</v>
      </c>
      <c r="E220" s="12" t="s">
        <v>64</v>
      </c>
      <c r="F220" s="12" t="s">
        <v>65</v>
      </c>
      <c r="G220" s="12" t="s">
        <v>66</v>
      </c>
      <c r="H220" s="12" t="s">
        <v>67</v>
      </c>
      <c r="I220" s="11" t="s">
        <v>24</v>
      </c>
      <c r="J220" s="11" t="s">
        <v>20</v>
      </c>
      <c r="K220" s="11" t="s">
        <v>351</v>
      </c>
      <c r="L220" s="25">
        <v>517.81600000000003</v>
      </c>
      <c r="M220" s="25">
        <v>517.81600000000003</v>
      </c>
      <c r="N220" s="25">
        <v>26.841000000000001</v>
      </c>
      <c r="O220" s="25">
        <v>23.431000000000001</v>
      </c>
      <c r="P220" s="26" t="s">
        <v>626</v>
      </c>
      <c r="Q220" s="12">
        <f t="shared" si="7"/>
        <v>19.291978689318579</v>
      </c>
      <c r="R220" s="12" t="str" cm="1">
        <f t="array" ref="R220">_xlfn.IFS(AND(O220&gt;=0.925*N220, Q220&lt;5),"tadpole",Q220&gt;=8.5,"eel-like", AND(Q220&gt;=6.5,Q220&lt;8.5), "elongate",OR(AND(Q220&lt;5.5, O220&lt;0.85*N220), Q220&lt;4),"fusiform",AND(Q220&gt;=4,Q220&lt;6.5),"long")</f>
        <v>eel-like</v>
      </c>
      <c r="S220" s="12">
        <v>150</v>
      </c>
      <c r="T220" s="11"/>
      <c r="U220" s="11" t="s">
        <v>627</v>
      </c>
      <c r="V220" s="11"/>
      <c r="W220" s="11"/>
      <c r="X220" s="11"/>
    </row>
    <row r="221" spans="1:24" ht="15.75" customHeight="1" x14ac:dyDescent="0.25">
      <c r="A221" s="11"/>
      <c r="B221" s="11"/>
      <c r="C221" s="11"/>
      <c r="D221" s="11"/>
      <c r="E221" s="11"/>
      <c r="F221" s="11"/>
      <c r="G221" s="11"/>
      <c r="H221" s="12"/>
      <c r="I221" s="11"/>
      <c r="J221" s="11"/>
      <c r="K221" s="11"/>
      <c r="L221" s="11"/>
      <c r="M221" s="11"/>
      <c r="N221" s="11"/>
      <c r="O221" s="11"/>
      <c r="P221" s="11"/>
      <c r="Q221" s="11"/>
      <c r="R221" s="12"/>
      <c r="S221" s="11"/>
      <c r="T221" s="11"/>
      <c r="U221" s="11"/>
      <c r="V221" s="11"/>
      <c r="W221" s="11"/>
      <c r="X221" s="11"/>
    </row>
    <row r="222" spans="1:24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ht="15.7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spans="1:24" ht="15.7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ht="15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spans="1:24" ht="15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ht="15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spans="1:24" ht="15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ht="15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spans="1:24" ht="15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ht="15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spans="1:24" ht="15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ht="15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spans="1:24" ht="15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ht="15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spans="1:24" ht="15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ht="15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spans="1:24" ht="15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ht="15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spans="1:24" ht="15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ht="15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spans="1:24" ht="15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ht="15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24" ht="15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ht="15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spans="1:24" ht="15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ht="15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spans="1:24" ht="15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ht="15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spans="1:24" ht="15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ht="15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spans="1:24" ht="15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ht="15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spans="1:24" ht="15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ht="15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spans="1:24" ht="15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ht="15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spans="1:24" ht="15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ht="15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spans="1:24" ht="15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ht="15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spans="1:24" ht="15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ht="15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spans="1:24" ht="15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ht="15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spans="1:24" ht="15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ht="15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spans="1:24" ht="15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ht="15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spans="1:24" ht="15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ht="15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spans="1:24" ht="15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ht="15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spans="1:24" ht="15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ht="15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spans="1:24" ht="15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ht="15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spans="1:24" ht="15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ht="15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spans="1:24" ht="15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ht="15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spans="1:24" ht="15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ht="15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spans="1:24" ht="15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ht="15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spans="1:24" ht="15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ht="15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spans="1:24" ht="15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ht="15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spans="1:24" ht="15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ht="15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spans="1:24" ht="15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ht="15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spans="1:24" ht="15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ht="15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spans="1:24" ht="15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ht="15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spans="1:24" ht="15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ht="15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spans="1:24" ht="15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ht="15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spans="1:24" ht="15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ht="15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spans="1:24" ht="15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ht="15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spans="1:24" ht="15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ht="15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spans="1:24" ht="15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ht="15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spans="1:24" ht="15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ht="15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spans="1:24" ht="15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ht="15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spans="1:24" ht="15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ht="15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spans="1:24" ht="15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ht="15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spans="1:24" ht="15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ht="15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spans="1:24" ht="15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ht="15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spans="1:24" ht="15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ht="15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spans="1:24" ht="15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ht="15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spans="1:24" ht="15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ht="15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spans="1:24" ht="15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ht="15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spans="1:24" ht="15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ht="15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spans="1:24" ht="15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ht="15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spans="1:24" ht="15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ht="15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spans="1:24" ht="15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ht="15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spans="1:24" ht="15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ht="15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spans="1:24" ht="15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ht="15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spans="1:24" ht="15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ht="15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spans="1:24" ht="15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ht="15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spans="1:24" ht="15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ht="15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spans="1:24" ht="15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ht="15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spans="1:24" ht="15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ht="15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spans="1:24" ht="15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ht="15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spans="1:24" ht="15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ht="15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spans="1:24" ht="15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ht="15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spans="1:24" ht="15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ht="15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spans="1:24" ht="15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ht="15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spans="1:24" ht="15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ht="15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spans="1:24" ht="15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ht="15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spans="1:24" ht="15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ht="15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spans="1:24" ht="15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ht="15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spans="1:24" ht="15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ht="15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spans="1:24" ht="15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ht="15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spans="1:24" ht="15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ht="15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spans="1:24" ht="15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ht="15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spans="1:24" ht="15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ht="15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spans="1:24" ht="15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ht="15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spans="1:24" ht="15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ht="15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spans="1:24" ht="15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ht="15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spans="1:24" ht="15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ht="15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spans="1:24" ht="15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ht="15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spans="1:24" ht="15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ht="15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spans="1:24" ht="15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ht="15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spans="1:24" ht="15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ht="15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spans="1:24" ht="15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ht="15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spans="1:24" ht="15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ht="15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ht="15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ht="15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spans="1:24" ht="15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ht="15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spans="1:24" ht="15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ht="15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spans="1:24" ht="15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ht="15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spans="1:24" ht="15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ht="15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spans="1:24" ht="15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ht="15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spans="1:24" ht="15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ht="15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spans="1:24" ht="15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ht="15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spans="1:24" ht="15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ht="15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spans="1:24" ht="15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ht="15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spans="1:24" ht="15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ht="15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spans="1:24" ht="15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ht="15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spans="1:24" ht="15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ht="15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spans="1:24" ht="15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ht="15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spans="1:24" ht="15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ht="15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spans="1:24" ht="15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ht="15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spans="1:24" ht="15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ht="15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spans="1:24" ht="15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ht="15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spans="1:24" ht="15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ht="15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spans="1:24" ht="15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ht="15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spans="1:24" ht="15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ht="15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spans="1:24" ht="15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ht="15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spans="1:24" ht="15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ht="15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spans="1:24" ht="15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ht="15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spans="1:24" ht="15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ht="15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spans="1:24" ht="15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ht="15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spans="1:24" ht="15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ht="15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spans="1:24" ht="15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ht="15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spans="1:24" ht="15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ht="15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spans="1:24" ht="15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ht="15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spans="1:24" ht="15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ht="15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spans="1:24" ht="15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ht="15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spans="1:24" ht="15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ht="15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spans="1:24" ht="15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ht="15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spans="1:24" ht="15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ht="15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spans="1:24" ht="15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ht="15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spans="1:24" ht="15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ht="15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spans="1:24" ht="15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spans="1:24" ht="15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spans="1:24" ht="15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spans="1:24" ht="15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spans="1:24" ht="15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spans="1:24" ht="15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spans="1:24" ht="15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spans="1:24" ht="15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spans="1:24" ht="15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spans="1:24" ht="15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spans="1:24" ht="15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ht="15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spans="1:24" ht="15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spans="1:24" ht="15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spans="1:24" ht="15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spans="1:24" ht="15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spans="1:24" ht="15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spans="1:24" ht="15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spans="1:24" ht="15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spans="1:24" ht="15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spans="1:24" ht="15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spans="1:24" ht="15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spans="1:24" ht="15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spans="1:24" ht="15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spans="1:24" ht="15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spans="1:24" ht="15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ht="15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spans="1:24" ht="15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spans="1:24" ht="15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spans="1:24" ht="15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spans="1:24" ht="15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ht="15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spans="1:24" ht="15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spans="1:24" ht="15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spans="1:24" ht="15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spans="1:24" ht="15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spans="1:24" ht="15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spans="1:24" ht="15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spans="1:24" ht="15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spans="1:24" ht="15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spans="1:24" ht="15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spans="1:24" ht="15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spans="1:24" ht="15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spans="1:24" ht="15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spans="1:24" ht="15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ht="15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spans="1:24" ht="15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spans="1:24" ht="15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spans="1:24" ht="15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spans="1:24" ht="15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spans="1:24" ht="15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spans="1:24" ht="15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spans="1:24" ht="15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spans="1:24" ht="15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spans="1:24" ht="15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spans="1:24" ht="15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spans="1:24" ht="15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spans="1:24" ht="15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spans="1:24" ht="15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5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spans="1:24" ht="15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ht="15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spans="1:24" ht="15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ht="15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spans="1:24" ht="15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spans="1:24" ht="15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spans="1:24" ht="15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spans="1:24" ht="15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spans="1:24" ht="15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spans="1:24" ht="15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spans="1:24" ht="15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spans="1:24" ht="15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spans="1:24" ht="15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spans="1:24" ht="15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ht="15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spans="1:24" ht="15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spans="1:24" ht="15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spans="1:24" ht="15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spans="1:24" ht="15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ht="15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spans="1:24" ht="15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spans="1:24" ht="15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15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ht="15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15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5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spans="1:24" ht="15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5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spans="1:24" ht="15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5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spans="1:24" ht="15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spans="1:24" ht="15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spans="1:24" ht="15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spans="1:24" ht="15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5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spans="1:24" ht="15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spans="1:24" ht="15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spans="1:24" ht="15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spans="1:24" ht="15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spans="1:24" ht="15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spans="1:24" ht="15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spans="1:24" ht="15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spans="1:24" ht="15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ht="15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ht="15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ht="15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ht="15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15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15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15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5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15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15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15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15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15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15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15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15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15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15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15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15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15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15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5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5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5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5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5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5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5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5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5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5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5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5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5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5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5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5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5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5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5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5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5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5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5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5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5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5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5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5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5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5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5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5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5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5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5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5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5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5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5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5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5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5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5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5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5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5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5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5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5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5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5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5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5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5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5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5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5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5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5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5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5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5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5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5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5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5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5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5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5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5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5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5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5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5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5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5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5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5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5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5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5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5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5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5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5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5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5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5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5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5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5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5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5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5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5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5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5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5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5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5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5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5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5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5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5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5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5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5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5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5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5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5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5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5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5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5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5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5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5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5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5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5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5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5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5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5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5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5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5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5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5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5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5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5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5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5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5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5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5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5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5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5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5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5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5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5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5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5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5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5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5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5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5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5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5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5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5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5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5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5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5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5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5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5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5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5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5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5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5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5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5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5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5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5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5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5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spans="1:24" ht="15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spans="1:24" ht="15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spans="1:24" ht="15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spans="1:24" ht="15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spans="1:24" ht="15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spans="1:24" ht="15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spans="1:24" ht="15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spans="1:24" ht="15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spans="1:24" ht="15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spans="1:24" ht="15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spans="1:24" ht="15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spans="1:24" ht="15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spans="1:24" ht="15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spans="1:24" ht="15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spans="1:24" ht="15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spans="1:24" ht="15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spans="1:24" ht="15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spans="1:24" ht="15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spans="1:24" ht="15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spans="1:24" ht="15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spans="1:24" ht="15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spans="1:24" ht="15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spans="1:24" ht="15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spans="1:24" ht="15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spans="1:24" ht="15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spans="1:24" ht="15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spans="1:24" ht="15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spans="1:24" ht="15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spans="1:24" ht="15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spans="1:24" ht="15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spans="1:24" ht="15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spans="1:24" ht="15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spans="1:24" ht="15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spans="1:24" ht="15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spans="1:24" ht="15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spans="1:24" ht="15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spans="1:24" ht="15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spans="1:24" ht="15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spans="1:24" ht="15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spans="1:24" ht="15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spans="1:24" ht="15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spans="1:24" ht="15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spans="1:24" ht="15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spans="1:24" ht="15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spans="1:24" ht="15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spans="1:24" ht="15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spans="1:24" ht="15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spans="1:24" ht="15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spans="1:24" ht="15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spans="1:24" ht="15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spans="1:24" ht="15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spans="1:24" ht="15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spans="1:24" ht="15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spans="1:24" ht="15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spans="1:24" ht="15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spans="1:24" ht="15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spans="1:24" ht="15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spans="1:24" ht="15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spans="1:24" ht="15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spans="1:24" ht="15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spans="1:24" ht="15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spans="1:24" ht="15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spans="1:24" ht="15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spans="1:24" ht="15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spans="1:24" ht="15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spans="1:24" ht="15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spans="1:24" ht="15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spans="1:24" ht="15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spans="1:24" ht="15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spans="1:24" ht="15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spans="1:24" ht="15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spans="1:24" ht="15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spans="1:24" ht="15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spans="1:24" ht="15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spans="1:24" ht="15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spans="1:24" ht="15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spans="1:24" ht="15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spans="1:24" ht="15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spans="1:24" ht="15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spans="1:24" ht="15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spans="1:24" ht="15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spans="1:24" ht="15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spans="1:24" ht="15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spans="1:24" ht="15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spans="1:24" ht="15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spans="1:24" ht="15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spans="1:24" ht="15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spans="1:24" ht="15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spans="1:24" ht="15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spans="1:24" ht="15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spans="1:24" ht="15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spans="1:24" ht="15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spans="1:24" ht="15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spans="1:24" ht="15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spans="1:24" ht="15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spans="1:24" ht="15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spans="1:24" ht="15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spans="1:24" ht="15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spans="1:24" ht="15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spans="1:24" ht="15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spans="1:24" ht="15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spans="1:24" ht="15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spans="1:24" ht="15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spans="1:24" ht="15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spans="1:24" ht="15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spans="1:24" ht="15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spans="1:24" ht="15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spans="1:24" ht="15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spans="1:24" ht="15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spans="1:24" ht="15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spans="1:24" ht="15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spans="1:24" ht="15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spans="1:24" ht="15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spans="1:24" ht="15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ht="15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spans="1:24" ht="15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spans="1:24" ht="15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spans="1:24" ht="15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spans="1:24" ht="15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spans="1:24" ht="15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spans="1:24" ht="15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spans="1:24" ht="15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spans="1:24" ht="15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spans="1:24" ht="15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5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spans="1:24" ht="15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15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spans="1:24" ht="15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spans="1:24" ht="15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spans="1:24" ht="15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spans="1:24" ht="15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spans="1:24" ht="15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spans="1:24" ht="15.7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spans="1:24" ht="15.7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spans="1:24" ht="15.7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spans="1:24" ht="15.7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spans="1:24" ht="15.7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spans="1:24" ht="15.7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spans="1:24" ht="15.7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spans="1:24" ht="15.7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spans="1:24" ht="15.7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spans="1:24" ht="15.7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spans="1:24" ht="15.7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ht="15.7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spans="1:24" ht="15.7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spans="1:24" ht="15.7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spans="1:24" ht="15.7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spans="1:24" ht="15.7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</sheetData>
  <sortState xmlns:xlrd2="http://schemas.microsoft.com/office/spreadsheetml/2017/richdata2" ref="A2:U220">
    <sortCondition ref="A2:A220"/>
    <sortCondition ref="B2:B220"/>
    <sortCondition ref="C2:C220"/>
  </sortState>
  <hyperlinks>
    <hyperlink ref="P2" r:id="rId1" xr:uid="{00000000-0004-0000-0100-000000000000}"/>
    <hyperlink ref="T2" r:id="rId2" xr:uid="{00000000-0004-0000-0100-000001000000}"/>
    <hyperlink ref="P5" r:id="rId3" xr:uid="{00000000-0004-0000-0100-000002000000}"/>
    <hyperlink ref="P6" r:id="rId4" xr:uid="{00000000-0004-0000-0100-000003000000}"/>
    <hyperlink ref="P7" r:id="rId5" xr:uid="{00000000-0004-0000-0100-000004000000}"/>
    <hyperlink ref="P8" r:id="rId6" xr:uid="{00000000-0004-0000-0100-000005000000}"/>
    <hyperlink ref="P9" r:id="rId7" xr:uid="{00000000-0004-0000-0100-000006000000}"/>
    <hyperlink ref="P11" r:id="rId8" xr:uid="{00000000-0004-0000-0100-000007000000}"/>
    <hyperlink ref="P12" r:id="rId9" xr:uid="{00000000-0004-0000-0100-000008000000}"/>
    <hyperlink ref="P13" r:id="rId10" xr:uid="{00000000-0004-0000-0100-000009000000}"/>
    <hyperlink ref="P14" r:id="rId11" xr:uid="{00000000-0004-0000-0100-00000A000000}"/>
    <hyperlink ref="P17" r:id="rId12" xr:uid="{00000000-0004-0000-0100-00000B000000}"/>
    <hyperlink ref="P18" r:id="rId13" xr:uid="{00000000-0004-0000-0100-00000C000000}"/>
    <hyperlink ref="P19" r:id="rId14" xr:uid="{00000000-0004-0000-0100-00000D000000}"/>
    <hyperlink ref="P20" r:id="rId15" xr:uid="{00000000-0004-0000-0100-00000E000000}"/>
    <hyperlink ref="P21" r:id="rId16" xr:uid="{00000000-0004-0000-0100-00000F000000}"/>
    <hyperlink ref="P22" r:id="rId17" xr:uid="{00000000-0004-0000-0100-000010000000}"/>
    <hyperlink ref="P23" r:id="rId18" xr:uid="{00000000-0004-0000-0100-000011000000}"/>
    <hyperlink ref="P24" r:id="rId19" xr:uid="{00000000-0004-0000-0100-000012000000}"/>
    <hyperlink ref="P34" r:id="rId20" xr:uid="{00000000-0004-0000-0100-000013000000}"/>
    <hyperlink ref="P37" r:id="rId21" xr:uid="{00000000-0004-0000-0100-000014000000}"/>
    <hyperlink ref="P35" r:id="rId22" xr:uid="{00000000-0004-0000-0100-000015000000}"/>
    <hyperlink ref="P25" r:id="rId23" xr:uid="{00000000-0004-0000-0100-000016000000}"/>
    <hyperlink ref="P32" r:id="rId24" xr:uid="{00000000-0004-0000-0100-000017000000}"/>
    <hyperlink ref="P16" r:id="rId25" xr:uid="{00000000-0004-0000-0100-000018000000}"/>
    <hyperlink ref="P26" r:id="rId26" xr:uid="{00000000-0004-0000-0100-000019000000}"/>
    <hyperlink ref="P27" r:id="rId27" xr:uid="{00000000-0004-0000-0100-00001A000000}"/>
    <hyperlink ref="P28" r:id="rId28" xr:uid="{00000000-0004-0000-0100-00001B000000}"/>
    <hyperlink ref="P29" r:id="rId29" xr:uid="{00000000-0004-0000-0100-00001C000000}"/>
    <hyperlink ref="P30" r:id="rId30" xr:uid="{00000000-0004-0000-0100-00001D000000}"/>
    <hyperlink ref="P31" r:id="rId31" xr:uid="{00000000-0004-0000-0100-00001E000000}"/>
    <hyperlink ref="P36" r:id="rId32" xr:uid="{00000000-0004-0000-0100-00001F000000}"/>
    <hyperlink ref="P39" r:id="rId33" xr:uid="{00000000-0004-0000-0100-000020000000}"/>
    <hyperlink ref="P41" r:id="rId34" xr:uid="{00000000-0004-0000-0100-000021000000}"/>
    <hyperlink ref="P40" r:id="rId35" xr:uid="{00000000-0004-0000-0100-000022000000}"/>
    <hyperlink ref="P43" r:id="rId36" xr:uid="{00000000-0004-0000-0100-000023000000}"/>
    <hyperlink ref="P44" r:id="rId37" xr:uid="{00000000-0004-0000-0100-000024000000}"/>
    <hyperlink ref="P45" r:id="rId38" xr:uid="{00000000-0004-0000-0100-000025000000}"/>
    <hyperlink ref="P46" r:id="rId39" xr:uid="{00000000-0004-0000-0100-000026000000}"/>
    <hyperlink ref="P48" r:id="rId40" xr:uid="{00000000-0004-0000-0100-000027000000}"/>
    <hyperlink ref="P47" r:id="rId41" xr:uid="{00000000-0004-0000-0100-000028000000}"/>
    <hyperlink ref="P53" r:id="rId42" xr:uid="{00000000-0004-0000-0100-000029000000}"/>
    <hyperlink ref="P54" r:id="rId43" xr:uid="{00000000-0004-0000-0100-00002A000000}"/>
    <hyperlink ref="P55" r:id="rId44" xr:uid="{00000000-0004-0000-0100-00002B000000}"/>
    <hyperlink ref="P56" r:id="rId45" xr:uid="{00000000-0004-0000-0100-00002C000000}"/>
    <hyperlink ref="P57" r:id="rId46" xr:uid="{00000000-0004-0000-0100-00002D000000}"/>
    <hyperlink ref="P58" r:id="rId47" xr:uid="{00000000-0004-0000-0100-00002E000000}"/>
    <hyperlink ref="P60" r:id="rId48" xr:uid="{00000000-0004-0000-0100-00002F000000}"/>
    <hyperlink ref="P61" r:id="rId49" xr:uid="{00000000-0004-0000-0100-000030000000}"/>
    <hyperlink ref="P62" r:id="rId50" xr:uid="{00000000-0004-0000-0100-000031000000}"/>
    <hyperlink ref="P63" r:id="rId51" xr:uid="{00000000-0004-0000-0100-000032000000}"/>
    <hyperlink ref="P64" r:id="rId52" xr:uid="{00000000-0004-0000-0100-000033000000}"/>
    <hyperlink ref="P65" r:id="rId53" xr:uid="{00000000-0004-0000-0100-000034000000}"/>
    <hyperlink ref="P66" r:id="rId54" xr:uid="{00000000-0004-0000-0100-000035000000}"/>
    <hyperlink ref="P67" r:id="rId55" xr:uid="{00000000-0004-0000-0100-000036000000}"/>
    <hyperlink ref="P68" r:id="rId56" xr:uid="{00000000-0004-0000-0100-000037000000}"/>
    <hyperlink ref="P69" r:id="rId57" xr:uid="{00000000-0004-0000-0100-000038000000}"/>
    <hyperlink ref="P70" r:id="rId58" xr:uid="{00000000-0004-0000-0100-000039000000}"/>
    <hyperlink ref="P71" r:id="rId59" xr:uid="{00000000-0004-0000-0100-00003A000000}"/>
    <hyperlink ref="P72" r:id="rId60" xr:uid="{00000000-0004-0000-0100-00003B000000}"/>
    <hyperlink ref="P73" r:id="rId61" xr:uid="{00000000-0004-0000-0100-00003C000000}"/>
    <hyperlink ref="P74" r:id="rId62" xr:uid="{00000000-0004-0000-0100-00003D000000}"/>
    <hyperlink ref="P75" r:id="rId63" xr:uid="{00000000-0004-0000-0100-00003E000000}"/>
    <hyperlink ref="P76" r:id="rId64" xr:uid="{00000000-0004-0000-0100-00003F000000}"/>
    <hyperlink ref="P77" r:id="rId65" xr:uid="{00000000-0004-0000-0100-000040000000}"/>
    <hyperlink ref="P78" r:id="rId66" xr:uid="{00000000-0004-0000-0100-000041000000}"/>
    <hyperlink ref="P79" r:id="rId67" xr:uid="{00000000-0004-0000-0100-000042000000}"/>
    <hyperlink ref="P81" r:id="rId68" xr:uid="{00000000-0004-0000-0100-000043000000}"/>
    <hyperlink ref="P82" r:id="rId69" xr:uid="{00000000-0004-0000-0100-000044000000}"/>
    <hyperlink ref="P83" r:id="rId70" xr:uid="{00000000-0004-0000-0100-000045000000}"/>
    <hyperlink ref="P84" r:id="rId71" xr:uid="{00000000-0004-0000-0100-000046000000}"/>
    <hyperlink ref="P85" r:id="rId72" xr:uid="{00000000-0004-0000-0100-000047000000}"/>
    <hyperlink ref="P86" r:id="rId73" xr:uid="{00000000-0004-0000-0100-000048000000}"/>
    <hyperlink ref="P87" r:id="rId74" xr:uid="{00000000-0004-0000-0100-000049000000}"/>
    <hyperlink ref="P88" r:id="rId75" xr:uid="{00000000-0004-0000-0100-00004A000000}"/>
    <hyperlink ref="P89" r:id="rId76" xr:uid="{00000000-0004-0000-0100-00004B000000}"/>
    <hyperlink ref="P90" r:id="rId77" xr:uid="{00000000-0004-0000-0100-00004C000000}"/>
    <hyperlink ref="P91" r:id="rId78" xr:uid="{00000000-0004-0000-0100-00004D000000}"/>
    <hyperlink ref="P92" r:id="rId79" xr:uid="{00000000-0004-0000-0100-00004E000000}"/>
    <hyperlink ref="P93" r:id="rId80" xr:uid="{00000000-0004-0000-0100-00004F000000}"/>
    <hyperlink ref="P94" r:id="rId81" xr:uid="{00000000-0004-0000-0100-000050000000}"/>
    <hyperlink ref="P95" r:id="rId82" xr:uid="{00000000-0004-0000-0100-000051000000}"/>
    <hyperlink ref="P96" r:id="rId83" xr:uid="{00000000-0004-0000-0100-000052000000}"/>
    <hyperlink ref="P97" r:id="rId84" xr:uid="{00000000-0004-0000-0100-000053000000}"/>
    <hyperlink ref="P98" r:id="rId85" xr:uid="{00000000-0004-0000-0100-000054000000}"/>
    <hyperlink ref="P102" r:id="rId86" xr:uid="{00000000-0004-0000-0100-000055000000}"/>
    <hyperlink ref="P103" r:id="rId87" xr:uid="{00000000-0004-0000-0100-000056000000}"/>
    <hyperlink ref="P104" r:id="rId88" xr:uid="{00000000-0004-0000-0100-000057000000}"/>
    <hyperlink ref="P107" r:id="rId89" xr:uid="{00000000-0004-0000-0100-000058000000}"/>
    <hyperlink ref="P110" r:id="rId90" xr:uid="{00000000-0004-0000-0100-000059000000}"/>
    <hyperlink ref="P111" r:id="rId91" xr:uid="{00000000-0004-0000-0100-00005A000000}"/>
    <hyperlink ref="P112" r:id="rId92" xr:uid="{00000000-0004-0000-0100-00005B000000}"/>
    <hyperlink ref="P113" r:id="rId93" xr:uid="{00000000-0004-0000-0100-00005C000000}"/>
    <hyperlink ref="P114" r:id="rId94" xr:uid="{00000000-0004-0000-0100-00005D000000}"/>
    <hyperlink ref="P115" r:id="rId95" xr:uid="{00000000-0004-0000-0100-00005E000000}"/>
    <hyperlink ref="P119" r:id="rId96" xr:uid="{00000000-0004-0000-0100-00005F000000}"/>
    <hyperlink ref="T119" r:id="rId97" xr:uid="{00000000-0004-0000-0100-000060000000}"/>
    <hyperlink ref="P123" r:id="rId98" xr:uid="{00000000-0004-0000-0100-000061000000}"/>
    <hyperlink ref="T123" r:id="rId99" xr:uid="{00000000-0004-0000-0100-000062000000}"/>
    <hyperlink ref="P127" r:id="rId100" xr:uid="{00000000-0004-0000-0100-000063000000}"/>
    <hyperlink ref="P128" r:id="rId101" xr:uid="{00000000-0004-0000-0100-000064000000}"/>
    <hyperlink ref="P129" r:id="rId102" xr:uid="{00000000-0004-0000-0100-000065000000}"/>
    <hyperlink ref="P130" r:id="rId103" xr:uid="{00000000-0004-0000-0100-000066000000}"/>
    <hyperlink ref="P131" r:id="rId104" xr:uid="{00000000-0004-0000-0100-000067000000}"/>
    <hyperlink ref="P132" r:id="rId105" xr:uid="{00000000-0004-0000-0100-000068000000}"/>
    <hyperlink ref="P135" r:id="rId106" xr:uid="{00000000-0004-0000-0100-000069000000}"/>
    <hyperlink ref="P136" r:id="rId107" xr:uid="{00000000-0004-0000-0100-00006A000000}"/>
    <hyperlink ref="P137" r:id="rId108" xr:uid="{00000000-0004-0000-0100-00006B000000}"/>
    <hyperlink ref="T137" r:id="rId109" xr:uid="{00000000-0004-0000-0100-00006C000000}"/>
    <hyperlink ref="P138" r:id="rId110" xr:uid="{00000000-0004-0000-0100-00006D000000}"/>
    <hyperlink ref="P139" r:id="rId111" xr:uid="{00000000-0004-0000-0100-00006E000000}"/>
    <hyperlink ref="P140" r:id="rId112" xr:uid="{00000000-0004-0000-0100-00006F000000}"/>
    <hyperlink ref="P141" r:id="rId113" xr:uid="{00000000-0004-0000-0100-000070000000}"/>
    <hyperlink ref="P142" r:id="rId114" xr:uid="{00000000-0004-0000-0100-000071000000}"/>
    <hyperlink ref="P143" r:id="rId115" xr:uid="{00000000-0004-0000-0100-000072000000}"/>
    <hyperlink ref="P144" r:id="rId116" xr:uid="{00000000-0004-0000-0100-000073000000}"/>
    <hyperlink ref="P145" r:id="rId117" xr:uid="{00000000-0004-0000-0100-000074000000}"/>
    <hyperlink ref="P146" r:id="rId118" xr:uid="{00000000-0004-0000-0100-000075000000}"/>
    <hyperlink ref="P147" r:id="rId119" xr:uid="{00000000-0004-0000-0100-000076000000}"/>
    <hyperlink ref="P148" r:id="rId120" xr:uid="{00000000-0004-0000-0100-000077000000}"/>
    <hyperlink ref="P149" r:id="rId121" xr:uid="{00000000-0004-0000-0100-000078000000}"/>
    <hyperlink ref="P150" r:id="rId122" xr:uid="{00000000-0004-0000-0100-000079000000}"/>
    <hyperlink ref="P151" r:id="rId123" xr:uid="{00000000-0004-0000-0100-00007A000000}"/>
    <hyperlink ref="P165" r:id="rId124" xr:uid="{00000000-0004-0000-0100-00007B000000}"/>
    <hyperlink ref="P166" r:id="rId125" xr:uid="{00000000-0004-0000-0100-00007C000000}"/>
    <hyperlink ref="P167" r:id="rId126" xr:uid="{00000000-0004-0000-0100-00007D000000}"/>
    <hyperlink ref="P168" r:id="rId127" xr:uid="{00000000-0004-0000-0100-00007E000000}"/>
    <hyperlink ref="P169" r:id="rId128" xr:uid="{00000000-0004-0000-0100-00007F000000}"/>
    <hyperlink ref="P170" r:id="rId129" xr:uid="{00000000-0004-0000-0100-000080000000}"/>
    <hyperlink ref="P171" r:id="rId130" xr:uid="{00000000-0004-0000-0100-000081000000}"/>
    <hyperlink ref="P172" r:id="rId131" xr:uid="{00000000-0004-0000-0100-000082000000}"/>
    <hyperlink ref="P173" r:id="rId132" xr:uid="{00000000-0004-0000-0100-000083000000}"/>
    <hyperlink ref="P174" r:id="rId133" xr:uid="{00000000-0004-0000-0100-000084000000}"/>
    <hyperlink ref="P175" r:id="rId134" xr:uid="{00000000-0004-0000-0100-000085000000}"/>
    <hyperlink ref="P177" r:id="rId135" xr:uid="{00000000-0004-0000-0100-000086000000}"/>
    <hyperlink ref="P178" r:id="rId136" xr:uid="{00000000-0004-0000-0100-000087000000}"/>
    <hyperlink ref="P179" r:id="rId137" xr:uid="{00000000-0004-0000-0100-000088000000}"/>
    <hyperlink ref="P180" r:id="rId138" xr:uid="{00000000-0004-0000-0100-000089000000}"/>
    <hyperlink ref="P181" r:id="rId139" xr:uid="{00000000-0004-0000-0100-00008A000000}"/>
    <hyperlink ref="P182" r:id="rId140" xr:uid="{00000000-0004-0000-0100-00008B000000}"/>
    <hyperlink ref="P183" r:id="rId141" xr:uid="{00000000-0004-0000-0100-00008C000000}"/>
    <hyperlink ref="P184" r:id="rId142" xr:uid="{00000000-0004-0000-0100-00008D000000}"/>
    <hyperlink ref="P185" r:id="rId143" xr:uid="{00000000-0004-0000-0100-00008E000000}"/>
    <hyperlink ref="P186" r:id="rId144" xr:uid="{00000000-0004-0000-0100-00008F000000}"/>
    <hyperlink ref="P187" r:id="rId145" xr:uid="{00000000-0004-0000-0100-000090000000}"/>
    <hyperlink ref="P195" r:id="rId146" xr:uid="{00000000-0004-0000-0100-000091000000}"/>
    <hyperlink ref="P197" r:id="rId147" xr:uid="{00000000-0004-0000-0100-000092000000}"/>
    <hyperlink ref="T197" r:id="rId148" xr:uid="{00000000-0004-0000-0100-000093000000}"/>
    <hyperlink ref="P198" r:id="rId149" xr:uid="{00000000-0004-0000-0100-000094000000}"/>
    <hyperlink ref="T198" r:id="rId150" xr:uid="{00000000-0004-0000-0100-000095000000}"/>
    <hyperlink ref="P199" r:id="rId151" xr:uid="{00000000-0004-0000-0100-000096000000}"/>
    <hyperlink ref="P200" r:id="rId152" xr:uid="{00000000-0004-0000-0100-000097000000}"/>
    <hyperlink ref="P202" r:id="rId153" xr:uid="{00000000-0004-0000-0100-000098000000}"/>
    <hyperlink ref="P205" r:id="rId154" xr:uid="{00000000-0004-0000-0100-000099000000}"/>
    <hyperlink ref="P208" r:id="rId155" xr:uid="{00000000-0004-0000-0100-00009A000000}"/>
    <hyperlink ref="P215" r:id="rId156" xr:uid="{00000000-0004-0000-0100-00009B000000}"/>
    <hyperlink ref="P216" r:id="rId157" xr:uid="{00000000-0004-0000-0100-00009C000000}"/>
    <hyperlink ref="P217" r:id="rId158" xr:uid="{00000000-0004-0000-0100-00009D000000}"/>
    <hyperlink ref="P218" r:id="rId159" xr:uid="{00000000-0004-0000-0100-00009E000000}"/>
    <hyperlink ref="T218" r:id="rId160" xr:uid="{00000000-0004-0000-0100-00009F000000}"/>
    <hyperlink ref="P219" r:id="rId161" xr:uid="{00000000-0004-0000-0100-0000A0000000}"/>
    <hyperlink ref="P220" r:id="rId162" xr:uid="{00000000-0004-0000-0100-0000A1000000}"/>
    <hyperlink ref="P213" r:id="rId163" xr:uid="{00000000-0004-0000-0100-0000A2000000}"/>
    <hyperlink ref="T213" r:id="rId164" xr:uid="{00000000-0004-0000-0100-0000A3000000}"/>
    <hyperlink ref="P214" r:id="rId165" xr:uid="{00000000-0004-0000-0100-0000A4000000}"/>
    <hyperlink ref="T214" r:id="rId166" xr:uid="{00000000-0004-0000-0100-0000A5000000}"/>
    <hyperlink ref="P212" r:id="rId167" xr:uid="{00000000-0004-0000-0100-0000A6000000}"/>
    <hyperlink ref="T212" r:id="rId168" xr:uid="{00000000-0004-0000-0100-0000A7000000}"/>
    <hyperlink ref="P211" r:id="rId169" xr:uid="{00000000-0004-0000-0100-0000A8000000}"/>
    <hyperlink ref="T211" r:id="rId170" xr:uid="{00000000-0004-0000-0100-0000A9000000}"/>
    <hyperlink ref="P100" r:id="rId171" xr:uid="{00000000-0004-0000-0100-0000AA000000}"/>
    <hyperlink ref="P99" r:id="rId172" xr:uid="{00000000-0004-0000-0100-0000AB000000}"/>
    <hyperlink ref="P189" r:id="rId173" xr:uid="{00000000-0004-0000-0100-0000AC000000}"/>
    <hyperlink ref="P188" r:id="rId174" xr:uid="{00000000-0004-0000-0100-0000AD000000}"/>
    <hyperlink ref="P192" r:id="rId175" xr:uid="{00000000-0004-0000-0100-0000AE000000}"/>
    <hyperlink ref="P190" r:id="rId176" xr:uid="{00000000-0004-0000-0100-0000AF000000}"/>
    <hyperlink ref="P193" r:id="rId177" xr:uid="{00000000-0004-0000-0100-0000B0000000}"/>
    <hyperlink ref="P196" r:id="rId178" xr:uid="{00000000-0004-0000-0100-0000B1000000}"/>
    <hyperlink ref="P194" r:id="rId179" xr:uid="{00000000-0004-0000-0100-0000B2000000}"/>
    <hyperlink ref="P191" r:id="rId180" xr:uid="{00000000-0004-0000-0100-0000B3000000}"/>
    <hyperlink ref="P59" r:id="rId181" xr:uid="{00000000-0004-0000-0100-0000B4000000}"/>
    <hyperlink ref="P126" r:id="rId182" xr:uid="{00000000-0004-0000-0100-0000B5000000}"/>
    <hyperlink ref="P133" r:id="rId183" xr:uid="{00000000-0004-0000-0100-0000B6000000}"/>
  </hyperlinks>
  <pageMargins left="0.23622047244094491" right="0.23622047244094491" top="0.74803149606299213" bottom="0.74803149606299213" header="0" footer="0"/>
  <pageSetup paperSize="3" orientation="landscape" r:id="rId1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>
      <selection activeCell="D13" sqref="D13"/>
    </sheetView>
  </sheetViews>
  <sheetFormatPr defaultColWidth="12.58203125" defaultRowHeight="15" customHeight="1" x14ac:dyDescent="0.25"/>
  <cols>
    <col min="1" max="1" width="13" style="9" customWidth="1"/>
    <col min="2" max="2" width="12.58203125" style="9" customWidth="1"/>
    <col min="3" max="3" width="19.08203125" style="9" customWidth="1"/>
    <col min="4" max="4" width="11.83203125" style="9" customWidth="1"/>
    <col min="5" max="6" width="13.83203125" style="9" customWidth="1"/>
    <col min="7" max="7" width="11.75" style="9" customWidth="1"/>
    <col min="8" max="9" width="12.08203125" style="9" customWidth="1"/>
    <col min="10" max="10" width="10.5" style="9" customWidth="1"/>
    <col min="11" max="12" width="13.58203125" style="9" customWidth="1"/>
    <col min="13" max="13" width="16.58203125" style="9" customWidth="1"/>
    <col min="14" max="21" width="9" style="9" customWidth="1"/>
    <col min="22" max="16384" width="12.58203125" style="9"/>
  </cols>
  <sheetData>
    <row r="1" spans="1:21" ht="45" customHeight="1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8</v>
      </c>
      <c r="F1" s="33" t="s">
        <v>9</v>
      </c>
      <c r="G1" s="33" t="s">
        <v>10</v>
      </c>
      <c r="H1" s="33" t="s">
        <v>676</v>
      </c>
      <c r="I1" s="33" t="s">
        <v>11</v>
      </c>
      <c r="J1" s="34" t="s">
        <v>12</v>
      </c>
      <c r="K1" s="34" t="s">
        <v>13</v>
      </c>
      <c r="L1" s="34" t="s">
        <v>14</v>
      </c>
      <c r="M1" s="34" t="s">
        <v>15</v>
      </c>
      <c r="N1" s="35"/>
      <c r="O1" s="35"/>
      <c r="P1" s="35"/>
      <c r="Q1" s="35"/>
      <c r="R1" s="35"/>
      <c r="S1" s="35"/>
      <c r="T1" s="35"/>
      <c r="U1" s="35"/>
    </row>
    <row r="2" spans="1:21" ht="15.75" customHeight="1" x14ac:dyDescent="0.3">
      <c r="A2" s="2" t="s">
        <v>16</v>
      </c>
      <c r="B2" s="2" t="s">
        <v>17</v>
      </c>
      <c r="C2" s="1" t="s">
        <v>18</v>
      </c>
      <c r="D2" s="1" t="s">
        <v>20</v>
      </c>
      <c r="E2" s="2" t="s">
        <v>21</v>
      </c>
      <c r="F2" s="10"/>
      <c r="G2" s="10" t="s">
        <v>22</v>
      </c>
      <c r="H2" s="10" t="s">
        <v>23</v>
      </c>
      <c r="I2" s="10" t="s">
        <v>23</v>
      </c>
      <c r="J2" s="2" t="s">
        <v>24</v>
      </c>
      <c r="K2" s="2" t="s">
        <v>20</v>
      </c>
      <c r="L2" s="2" t="str">
        <f t="shared" ref="L2:L122" si="0">IF(AND(OR(K2 = "active", K2 = "both"), OR(G2 = "walking",G2="jump",G2="crutching"))=TRUE, "Specialist", "Generalist")</f>
        <v>Specialist</v>
      </c>
      <c r="M2" s="2" t="s">
        <v>25</v>
      </c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3">
      <c r="A3" s="2" t="s">
        <v>16</v>
      </c>
      <c r="B3" s="2" t="s">
        <v>17</v>
      </c>
      <c r="C3" s="1" t="s">
        <v>28</v>
      </c>
      <c r="D3" s="1"/>
      <c r="E3" s="10"/>
      <c r="F3" s="10" t="s">
        <v>29</v>
      </c>
      <c r="G3" s="10"/>
      <c r="H3" s="10" t="s">
        <v>23</v>
      </c>
      <c r="I3" s="10" t="s">
        <v>23</v>
      </c>
      <c r="J3" s="2" t="s">
        <v>24</v>
      </c>
      <c r="K3" s="2" t="s">
        <v>20</v>
      </c>
      <c r="L3" s="2" t="str">
        <f t="shared" si="0"/>
        <v>Generalist</v>
      </c>
      <c r="M3" s="2" t="s">
        <v>30</v>
      </c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3">
      <c r="A4" s="2" t="s">
        <v>16</v>
      </c>
      <c r="B4" s="2" t="s">
        <v>34</v>
      </c>
      <c r="C4" s="1" t="s">
        <v>35</v>
      </c>
      <c r="D4" s="1" t="s">
        <v>20</v>
      </c>
      <c r="E4" s="2" t="s">
        <v>21</v>
      </c>
      <c r="F4" s="10" t="s">
        <v>29</v>
      </c>
      <c r="G4" s="10" t="s">
        <v>22</v>
      </c>
      <c r="H4" s="10" t="s">
        <v>33</v>
      </c>
      <c r="I4" s="10" t="s">
        <v>33</v>
      </c>
      <c r="J4" s="2" t="s">
        <v>24</v>
      </c>
      <c r="K4" s="2" t="s">
        <v>20</v>
      </c>
      <c r="L4" s="2" t="str">
        <f t="shared" si="0"/>
        <v>Specialist</v>
      </c>
      <c r="M4" s="2" t="s">
        <v>37</v>
      </c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3">
      <c r="A5" s="2" t="s">
        <v>16</v>
      </c>
      <c r="B5" s="2" t="s">
        <v>54</v>
      </c>
      <c r="C5" s="1" t="s">
        <v>55</v>
      </c>
      <c r="D5" s="1"/>
      <c r="E5" s="10"/>
      <c r="F5" s="10" t="s">
        <v>29</v>
      </c>
      <c r="G5" s="10"/>
      <c r="H5" s="10" t="s">
        <v>33</v>
      </c>
      <c r="I5" s="10" t="s">
        <v>33</v>
      </c>
      <c r="J5" s="2" t="s">
        <v>24</v>
      </c>
      <c r="K5" s="2" t="s">
        <v>56</v>
      </c>
      <c r="L5" s="2" t="str">
        <f t="shared" si="0"/>
        <v>Generalist</v>
      </c>
      <c r="M5" s="2" t="s">
        <v>57</v>
      </c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3">
      <c r="A6" s="2" t="s">
        <v>59</v>
      </c>
      <c r="B6" s="2" t="s">
        <v>60</v>
      </c>
      <c r="C6" s="6" t="s">
        <v>61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67</v>
      </c>
      <c r="J6" s="2" t="s">
        <v>68</v>
      </c>
      <c r="K6" s="2" t="s">
        <v>56</v>
      </c>
      <c r="L6" s="2" t="str">
        <f t="shared" si="0"/>
        <v>Generalist</v>
      </c>
      <c r="M6" s="2" t="s">
        <v>37</v>
      </c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3">
      <c r="A7" s="2" t="s">
        <v>74</v>
      </c>
      <c r="B7" s="2" t="s">
        <v>75</v>
      </c>
      <c r="C7" s="6" t="s">
        <v>82</v>
      </c>
      <c r="D7" s="6" t="s">
        <v>20</v>
      </c>
      <c r="E7" s="2" t="s">
        <v>21</v>
      </c>
      <c r="F7" s="2" t="s">
        <v>29</v>
      </c>
      <c r="G7" s="2" t="s">
        <v>78</v>
      </c>
      <c r="H7" s="2" t="s">
        <v>33</v>
      </c>
      <c r="I7" s="2" t="s">
        <v>33</v>
      </c>
      <c r="J7" s="2" t="s">
        <v>79</v>
      </c>
      <c r="K7" s="2" t="s">
        <v>56</v>
      </c>
      <c r="L7" s="2" t="str">
        <f t="shared" si="0"/>
        <v>Specialist</v>
      </c>
      <c r="M7" s="2" t="s">
        <v>80</v>
      </c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3">
      <c r="A8" s="2" t="s">
        <v>85</v>
      </c>
      <c r="B8" s="2" t="s">
        <v>86</v>
      </c>
      <c r="C8" s="1" t="s">
        <v>87</v>
      </c>
      <c r="D8" s="1"/>
      <c r="E8" s="10"/>
      <c r="F8" s="10" t="s">
        <v>65</v>
      </c>
      <c r="G8" s="10"/>
      <c r="H8" s="10" t="s">
        <v>88</v>
      </c>
      <c r="I8" s="10" t="s">
        <v>88</v>
      </c>
      <c r="J8" s="2" t="s">
        <v>79</v>
      </c>
      <c r="K8" s="2" t="s">
        <v>50</v>
      </c>
      <c r="L8" s="2" t="str">
        <f t="shared" si="0"/>
        <v>Generalist</v>
      </c>
      <c r="M8" s="2" t="s">
        <v>41</v>
      </c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3">
      <c r="A9" s="2" t="s">
        <v>90</v>
      </c>
      <c r="B9" s="2" t="s">
        <v>91</v>
      </c>
      <c r="C9" s="1" t="s">
        <v>96</v>
      </c>
      <c r="D9" s="1" t="s">
        <v>63</v>
      </c>
      <c r="E9" s="10" t="s">
        <v>98</v>
      </c>
      <c r="F9" s="1" t="s">
        <v>65</v>
      </c>
      <c r="G9" s="10" t="s">
        <v>78</v>
      </c>
      <c r="H9" s="10" t="s">
        <v>94</v>
      </c>
      <c r="I9" s="10" t="s">
        <v>94</v>
      </c>
      <c r="J9" s="2" t="s">
        <v>79</v>
      </c>
      <c r="K9" s="2" t="s">
        <v>20</v>
      </c>
      <c r="L9" s="2" t="str">
        <f t="shared" si="0"/>
        <v>Specialist</v>
      </c>
      <c r="M9" s="2" t="s">
        <v>72</v>
      </c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3">
      <c r="A10" s="2" t="s">
        <v>90</v>
      </c>
      <c r="B10" s="2" t="s">
        <v>91</v>
      </c>
      <c r="C10" s="1" t="s">
        <v>100</v>
      </c>
      <c r="D10" s="1" t="s">
        <v>20</v>
      </c>
      <c r="E10" s="2" t="s">
        <v>21</v>
      </c>
      <c r="F10" s="1" t="s">
        <v>65</v>
      </c>
      <c r="G10" s="10" t="s">
        <v>78</v>
      </c>
      <c r="H10" s="10" t="s">
        <v>94</v>
      </c>
      <c r="I10" s="10" t="s">
        <v>94</v>
      </c>
      <c r="J10" s="2" t="s">
        <v>79</v>
      </c>
      <c r="K10" s="2" t="s">
        <v>20</v>
      </c>
      <c r="L10" s="2" t="str">
        <f t="shared" si="0"/>
        <v>Specialist</v>
      </c>
      <c r="M10" s="2" t="s">
        <v>72</v>
      </c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3">
      <c r="A11" s="2" t="s">
        <v>90</v>
      </c>
      <c r="B11" s="2" t="s">
        <v>91</v>
      </c>
      <c r="C11" s="1" t="s">
        <v>103</v>
      </c>
      <c r="D11" s="1" t="s">
        <v>63</v>
      </c>
      <c r="E11" s="10" t="s">
        <v>98</v>
      </c>
      <c r="F11" s="1" t="s">
        <v>65</v>
      </c>
      <c r="G11" s="10" t="s">
        <v>78</v>
      </c>
      <c r="H11" s="10" t="s">
        <v>94</v>
      </c>
      <c r="I11" s="10" t="s">
        <v>94</v>
      </c>
      <c r="J11" s="2" t="s">
        <v>79</v>
      </c>
      <c r="K11" s="2" t="s">
        <v>20</v>
      </c>
      <c r="L11" s="2" t="str">
        <f t="shared" si="0"/>
        <v>Specialist</v>
      </c>
      <c r="M11" s="2" t="s">
        <v>72</v>
      </c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3">
      <c r="A12" s="2" t="s">
        <v>90</v>
      </c>
      <c r="B12" s="2" t="s">
        <v>91</v>
      </c>
      <c r="C12" s="1" t="s">
        <v>106</v>
      </c>
      <c r="D12" s="1" t="s">
        <v>63</v>
      </c>
      <c r="E12" s="10" t="s">
        <v>98</v>
      </c>
      <c r="F12" s="1" t="s">
        <v>65</v>
      </c>
      <c r="G12" s="10" t="s">
        <v>78</v>
      </c>
      <c r="H12" s="10" t="s">
        <v>94</v>
      </c>
      <c r="I12" s="10" t="s">
        <v>94</v>
      </c>
      <c r="J12" s="2" t="s">
        <v>79</v>
      </c>
      <c r="K12" s="2" t="s">
        <v>20</v>
      </c>
      <c r="L12" s="2" t="str">
        <f t="shared" si="0"/>
        <v>Specialist</v>
      </c>
      <c r="M12" s="2" t="s">
        <v>72</v>
      </c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3">
      <c r="A13" s="2" t="s">
        <v>90</v>
      </c>
      <c r="B13" s="2" t="s">
        <v>91</v>
      </c>
      <c r="C13" s="1" t="s">
        <v>109</v>
      </c>
      <c r="D13" s="1" t="s">
        <v>63</v>
      </c>
      <c r="E13" s="10" t="s">
        <v>98</v>
      </c>
      <c r="F13" s="1" t="s">
        <v>65</v>
      </c>
      <c r="G13" s="10" t="s">
        <v>78</v>
      </c>
      <c r="H13" s="10" t="s">
        <v>94</v>
      </c>
      <c r="I13" s="10" t="s">
        <v>94</v>
      </c>
      <c r="J13" s="2" t="s">
        <v>79</v>
      </c>
      <c r="K13" s="2" t="s">
        <v>20</v>
      </c>
      <c r="L13" s="2" t="str">
        <f t="shared" si="0"/>
        <v>Specialist</v>
      </c>
      <c r="M13" s="2" t="s">
        <v>72</v>
      </c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3">
      <c r="A14" s="2" t="s">
        <v>90</v>
      </c>
      <c r="B14" s="2" t="s">
        <v>91</v>
      </c>
      <c r="C14" s="1" t="s">
        <v>112</v>
      </c>
      <c r="D14" s="1" t="s">
        <v>63</v>
      </c>
      <c r="E14" s="10" t="s">
        <v>98</v>
      </c>
      <c r="F14" s="1" t="s">
        <v>65</v>
      </c>
      <c r="G14" s="10" t="s">
        <v>78</v>
      </c>
      <c r="H14" s="10" t="s">
        <v>94</v>
      </c>
      <c r="I14" s="10" t="s">
        <v>94</v>
      </c>
      <c r="J14" s="2" t="s">
        <v>79</v>
      </c>
      <c r="K14" s="2" t="s">
        <v>20</v>
      </c>
      <c r="L14" s="2" t="str">
        <f t="shared" si="0"/>
        <v>Specialist</v>
      </c>
      <c r="M14" s="2" t="s">
        <v>72</v>
      </c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3">
      <c r="A15" s="2" t="s">
        <v>90</v>
      </c>
      <c r="B15" s="2" t="s">
        <v>91</v>
      </c>
      <c r="C15" s="1" t="s">
        <v>114</v>
      </c>
      <c r="D15" s="1" t="s">
        <v>63</v>
      </c>
      <c r="E15" s="3" t="s">
        <v>98</v>
      </c>
      <c r="F15" s="4" t="s">
        <v>65</v>
      </c>
      <c r="G15" s="3" t="s">
        <v>78</v>
      </c>
      <c r="H15" s="10" t="s">
        <v>94</v>
      </c>
      <c r="I15" s="10" t="s">
        <v>94</v>
      </c>
      <c r="J15" s="2" t="s">
        <v>79</v>
      </c>
      <c r="K15" s="2" t="s">
        <v>20</v>
      </c>
      <c r="L15" s="2" t="str">
        <f t="shared" si="0"/>
        <v>Specialist</v>
      </c>
      <c r="M15" s="2" t="s">
        <v>72</v>
      </c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3">
      <c r="A16" s="2" t="s">
        <v>90</v>
      </c>
      <c r="B16" s="2" t="s">
        <v>91</v>
      </c>
      <c r="C16" s="1" t="s">
        <v>117</v>
      </c>
      <c r="D16" s="1" t="s">
        <v>63</v>
      </c>
      <c r="E16" s="3" t="s">
        <v>98</v>
      </c>
      <c r="F16" s="4" t="s">
        <v>65</v>
      </c>
      <c r="G16" s="3" t="s">
        <v>78</v>
      </c>
      <c r="H16" s="10" t="s">
        <v>33</v>
      </c>
      <c r="I16" s="10" t="s">
        <v>33</v>
      </c>
      <c r="J16" s="2" t="s">
        <v>79</v>
      </c>
      <c r="K16" s="2" t="s">
        <v>20</v>
      </c>
      <c r="L16" s="2" t="str">
        <f t="shared" si="0"/>
        <v>Specialist</v>
      </c>
      <c r="M16" s="2" t="s">
        <v>72</v>
      </c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3">
      <c r="A17" s="2" t="s">
        <v>90</v>
      </c>
      <c r="B17" s="2" t="s">
        <v>91</v>
      </c>
      <c r="C17" s="1" t="s">
        <v>120</v>
      </c>
      <c r="D17" s="1" t="s">
        <v>63</v>
      </c>
      <c r="E17" s="3" t="s">
        <v>98</v>
      </c>
      <c r="F17" s="4" t="s">
        <v>65</v>
      </c>
      <c r="G17" s="3" t="s">
        <v>78</v>
      </c>
      <c r="H17" s="10" t="s">
        <v>33</v>
      </c>
      <c r="I17" s="10" t="s">
        <v>33</v>
      </c>
      <c r="J17" s="2" t="s">
        <v>79</v>
      </c>
      <c r="K17" s="2" t="s">
        <v>20</v>
      </c>
      <c r="L17" s="2" t="str">
        <f t="shared" si="0"/>
        <v>Specialist</v>
      </c>
      <c r="M17" s="2" t="s">
        <v>72</v>
      </c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3">
      <c r="A18" s="2" t="s">
        <v>90</v>
      </c>
      <c r="B18" s="2" t="s">
        <v>91</v>
      </c>
      <c r="C18" s="1" t="s">
        <v>122</v>
      </c>
      <c r="D18" s="1" t="s">
        <v>63</v>
      </c>
      <c r="E18" s="3" t="s">
        <v>98</v>
      </c>
      <c r="F18" s="4" t="s">
        <v>65</v>
      </c>
      <c r="G18" s="3" t="s">
        <v>78</v>
      </c>
      <c r="H18" s="10" t="s">
        <v>33</v>
      </c>
      <c r="I18" s="10" t="s">
        <v>33</v>
      </c>
      <c r="J18" s="2" t="s">
        <v>79</v>
      </c>
      <c r="K18" s="2" t="s">
        <v>20</v>
      </c>
      <c r="L18" s="2" t="str">
        <f t="shared" si="0"/>
        <v>Specialist</v>
      </c>
      <c r="M18" s="2" t="s">
        <v>72</v>
      </c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3">
      <c r="A19" s="2" t="s">
        <v>90</v>
      </c>
      <c r="B19" s="2" t="s">
        <v>91</v>
      </c>
      <c r="C19" s="1" t="s">
        <v>124</v>
      </c>
      <c r="D19" s="1" t="s">
        <v>20</v>
      </c>
      <c r="E19" s="10" t="s">
        <v>21</v>
      </c>
      <c r="F19" s="1" t="s">
        <v>65</v>
      </c>
      <c r="G19" s="10" t="s">
        <v>78</v>
      </c>
      <c r="H19" s="10" t="s">
        <v>33</v>
      </c>
      <c r="I19" s="10" t="s">
        <v>33</v>
      </c>
      <c r="J19" s="2" t="s">
        <v>79</v>
      </c>
      <c r="K19" s="2" t="s">
        <v>20</v>
      </c>
      <c r="L19" s="2" t="str">
        <f t="shared" si="0"/>
        <v>Specialist</v>
      </c>
      <c r="M19" s="2" t="s">
        <v>72</v>
      </c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3">
      <c r="A20" s="2" t="s">
        <v>90</v>
      </c>
      <c r="B20" s="2" t="s">
        <v>91</v>
      </c>
      <c r="C20" s="1" t="s">
        <v>126</v>
      </c>
      <c r="D20" s="1" t="s">
        <v>63</v>
      </c>
      <c r="E20" s="3" t="s">
        <v>98</v>
      </c>
      <c r="F20" s="4" t="s">
        <v>65</v>
      </c>
      <c r="G20" s="3" t="s">
        <v>78</v>
      </c>
      <c r="H20" s="10" t="s">
        <v>33</v>
      </c>
      <c r="I20" s="10" t="s">
        <v>33</v>
      </c>
      <c r="J20" s="2" t="s">
        <v>79</v>
      </c>
      <c r="K20" s="2" t="s">
        <v>56</v>
      </c>
      <c r="L20" s="2" t="str">
        <f t="shared" si="0"/>
        <v>Specialist</v>
      </c>
      <c r="M20" s="2" t="s">
        <v>72</v>
      </c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3">
      <c r="A21" s="2" t="s">
        <v>90</v>
      </c>
      <c r="B21" s="2" t="s">
        <v>91</v>
      </c>
      <c r="C21" s="1" t="s">
        <v>129</v>
      </c>
      <c r="D21" s="1" t="s">
        <v>63</v>
      </c>
      <c r="E21" s="3" t="s">
        <v>98</v>
      </c>
      <c r="F21" s="4" t="s">
        <v>65</v>
      </c>
      <c r="G21" s="3" t="s">
        <v>78</v>
      </c>
      <c r="H21" s="10" t="s">
        <v>33</v>
      </c>
      <c r="I21" s="10" t="s">
        <v>33</v>
      </c>
      <c r="J21" s="2" t="s">
        <v>79</v>
      </c>
      <c r="K21" s="2" t="s">
        <v>20</v>
      </c>
      <c r="L21" s="2" t="str">
        <f t="shared" si="0"/>
        <v>Specialist</v>
      </c>
      <c r="M21" s="2" t="s">
        <v>72</v>
      </c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3">
      <c r="A22" s="2" t="s">
        <v>90</v>
      </c>
      <c r="B22" s="2" t="s">
        <v>91</v>
      </c>
      <c r="C22" s="1" t="s">
        <v>131</v>
      </c>
      <c r="D22" s="1"/>
      <c r="E22" s="10"/>
      <c r="F22" s="1"/>
      <c r="G22" s="10"/>
      <c r="H22" s="10" t="s">
        <v>33</v>
      </c>
      <c r="I22" s="10" t="s">
        <v>33</v>
      </c>
      <c r="J22" s="2" t="s">
        <v>79</v>
      </c>
      <c r="K22" s="2" t="s">
        <v>56</v>
      </c>
      <c r="L22" s="2" t="str">
        <f t="shared" si="0"/>
        <v>Generalist</v>
      </c>
      <c r="M22" s="2" t="s">
        <v>72</v>
      </c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3">
      <c r="A23" s="2" t="s">
        <v>90</v>
      </c>
      <c r="B23" s="2" t="s">
        <v>91</v>
      </c>
      <c r="C23" s="1" t="s">
        <v>132</v>
      </c>
      <c r="D23" s="1" t="s">
        <v>63</v>
      </c>
      <c r="E23" s="3" t="s">
        <v>98</v>
      </c>
      <c r="F23" s="4" t="s">
        <v>65</v>
      </c>
      <c r="G23" s="3" t="s">
        <v>78</v>
      </c>
      <c r="H23" s="10" t="s">
        <v>33</v>
      </c>
      <c r="I23" s="10" t="s">
        <v>33</v>
      </c>
      <c r="J23" s="2" t="s">
        <v>79</v>
      </c>
      <c r="K23" s="2" t="s">
        <v>56</v>
      </c>
      <c r="L23" s="2" t="str">
        <f t="shared" si="0"/>
        <v>Specialist</v>
      </c>
      <c r="M23" s="2" t="s">
        <v>72</v>
      </c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3">
      <c r="A24" s="2" t="s">
        <v>90</v>
      </c>
      <c r="B24" s="2" t="s">
        <v>91</v>
      </c>
      <c r="C24" s="1" t="s">
        <v>141</v>
      </c>
      <c r="D24" s="1" t="s">
        <v>143</v>
      </c>
      <c r="E24" s="10" t="s">
        <v>143</v>
      </c>
      <c r="F24" s="1" t="s">
        <v>65</v>
      </c>
      <c r="G24" s="10"/>
      <c r="H24" s="10" t="s">
        <v>33</v>
      </c>
      <c r="I24" s="10" t="s">
        <v>33</v>
      </c>
      <c r="J24" s="2" t="s">
        <v>79</v>
      </c>
      <c r="K24" s="2" t="s">
        <v>50</v>
      </c>
      <c r="L24" s="2" t="str">
        <f t="shared" si="0"/>
        <v>Generalist</v>
      </c>
      <c r="M24" s="2" t="s">
        <v>72</v>
      </c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3">
      <c r="A25" s="2" t="s">
        <v>90</v>
      </c>
      <c r="B25" s="2" t="s">
        <v>91</v>
      </c>
      <c r="C25" s="1" t="s">
        <v>145</v>
      </c>
      <c r="D25" s="1" t="s">
        <v>20</v>
      </c>
      <c r="E25" s="10" t="s">
        <v>21</v>
      </c>
      <c r="F25" s="1" t="s">
        <v>65</v>
      </c>
      <c r="G25" s="10" t="s">
        <v>78</v>
      </c>
      <c r="H25" s="10" t="s">
        <v>33</v>
      </c>
      <c r="I25" s="10" t="s">
        <v>33</v>
      </c>
      <c r="J25" s="2" t="s">
        <v>79</v>
      </c>
      <c r="K25" s="2" t="s">
        <v>20</v>
      </c>
      <c r="L25" s="2" t="str">
        <f t="shared" si="0"/>
        <v>Specialist</v>
      </c>
      <c r="M25" s="2" t="s">
        <v>72</v>
      </c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3">
      <c r="A26" s="2" t="s">
        <v>90</v>
      </c>
      <c r="B26" s="2" t="s">
        <v>91</v>
      </c>
      <c r="C26" s="1" t="s">
        <v>148</v>
      </c>
      <c r="D26" s="1" t="s">
        <v>20</v>
      </c>
      <c r="E26" s="10" t="s">
        <v>21</v>
      </c>
      <c r="F26" s="1" t="s">
        <v>65</v>
      </c>
      <c r="G26" s="10" t="s">
        <v>78</v>
      </c>
      <c r="H26" s="10" t="s">
        <v>33</v>
      </c>
      <c r="I26" s="10" t="s">
        <v>33</v>
      </c>
      <c r="J26" s="2" t="s">
        <v>79</v>
      </c>
      <c r="K26" s="2" t="s">
        <v>56</v>
      </c>
      <c r="L26" s="2" t="str">
        <f t="shared" si="0"/>
        <v>Specialist</v>
      </c>
      <c r="M26" s="2" t="s">
        <v>72</v>
      </c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3">
      <c r="A27" s="2" t="s">
        <v>90</v>
      </c>
      <c r="B27" s="2" t="s">
        <v>91</v>
      </c>
      <c r="C27" s="1" t="s">
        <v>151</v>
      </c>
      <c r="D27" s="1"/>
      <c r="E27" s="10"/>
      <c r="F27" s="1"/>
      <c r="G27" s="10"/>
      <c r="H27" s="10" t="s">
        <v>33</v>
      </c>
      <c r="I27" s="10" t="s">
        <v>33</v>
      </c>
      <c r="J27" s="2" t="s">
        <v>79</v>
      </c>
      <c r="K27" s="2" t="s">
        <v>56</v>
      </c>
      <c r="L27" s="2" t="str">
        <f t="shared" si="0"/>
        <v>Generalist</v>
      </c>
      <c r="M27" s="2" t="s">
        <v>72</v>
      </c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3">
      <c r="A28" s="2" t="s">
        <v>90</v>
      </c>
      <c r="B28" s="2" t="s">
        <v>153</v>
      </c>
      <c r="C28" s="1" t="s">
        <v>154</v>
      </c>
      <c r="D28" s="1" t="s">
        <v>143</v>
      </c>
      <c r="E28" s="10" t="s">
        <v>143</v>
      </c>
      <c r="F28" s="1" t="s">
        <v>65</v>
      </c>
      <c r="G28" s="10" t="s">
        <v>143</v>
      </c>
      <c r="H28" s="10" t="s">
        <v>88</v>
      </c>
      <c r="I28" s="10" t="s">
        <v>88</v>
      </c>
      <c r="J28" s="2" t="s">
        <v>79</v>
      </c>
      <c r="K28" s="2" t="s">
        <v>50</v>
      </c>
      <c r="L28" s="2" t="str">
        <f t="shared" si="0"/>
        <v>Generalist</v>
      </c>
      <c r="M28" s="2" t="s">
        <v>72</v>
      </c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3">
      <c r="A29" s="2" t="s">
        <v>90</v>
      </c>
      <c r="B29" s="2" t="s">
        <v>153</v>
      </c>
      <c r="C29" s="1" t="s">
        <v>156</v>
      </c>
      <c r="D29" s="1" t="s">
        <v>143</v>
      </c>
      <c r="E29" s="10" t="s">
        <v>143</v>
      </c>
      <c r="F29" s="1" t="s">
        <v>65</v>
      </c>
      <c r="G29" s="10" t="s">
        <v>143</v>
      </c>
      <c r="H29" s="10" t="s">
        <v>88</v>
      </c>
      <c r="I29" s="10" t="s">
        <v>88</v>
      </c>
      <c r="J29" s="2" t="s">
        <v>79</v>
      </c>
      <c r="K29" s="2" t="s">
        <v>50</v>
      </c>
      <c r="L29" s="2" t="str">
        <f t="shared" si="0"/>
        <v>Generalist</v>
      </c>
      <c r="M29" s="2" t="s">
        <v>72</v>
      </c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3">
      <c r="A30" s="2" t="s">
        <v>90</v>
      </c>
      <c r="B30" s="2" t="s">
        <v>153</v>
      </c>
      <c r="C30" s="1" t="s">
        <v>674</v>
      </c>
      <c r="D30" s="1" t="s">
        <v>143</v>
      </c>
      <c r="E30" s="7" t="s">
        <v>143</v>
      </c>
      <c r="F30" s="8" t="s">
        <v>65</v>
      </c>
      <c r="G30" s="3" t="s">
        <v>143</v>
      </c>
      <c r="H30" s="10" t="s">
        <v>33</v>
      </c>
      <c r="I30" s="10" t="s">
        <v>33</v>
      </c>
      <c r="J30" s="2" t="s">
        <v>79</v>
      </c>
      <c r="K30" s="2" t="s">
        <v>50</v>
      </c>
      <c r="L30" s="2" t="str">
        <f t="shared" si="0"/>
        <v>Generalist</v>
      </c>
      <c r="M30" s="2" t="s">
        <v>72</v>
      </c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3">
      <c r="A31" s="2" t="s">
        <v>90</v>
      </c>
      <c r="B31" s="2" t="s">
        <v>153</v>
      </c>
      <c r="C31" s="1" t="s">
        <v>167</v>
      </c>
      <c r="D31" s="1" t="s">
        <v>143</v>
      </c>
      <c r="E31" s="10" t="s">
        <v>143</v>
      </c>
      <c r="F31" s="1" t="s">
        <v>65</v>
      </c>
      <c r="G31" s="3" t="s">
        <v>143</v>
      </c>
      <c r="H31" s="10" t="s">
        <v>33</v>
      </c>
      <c r="I31" s="10" t="s">
        <v>33</v>
      </c>
      <c r="J31" s="2" t="s">
        <v>79</v>
      </c>
      <c r="K31" s="2" t="s">
        <v>50</v>
      </c>
      <c r="L31" s="2" t="str">
        <f t="shared" si="0"/>
        <v>Generalist</v>
      </c>
      <c r="M31" s="2" t="s">
        <v>72</v>
      </c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3">
      <c r="A32" s="2" t="s">
        <v>90</v>
      </c>
      <c r="B32" s="2" t="s">
        <v>172</v>
      </c>
      <c r="C32" s="1" t="s">
        <v>173</v>
      </c>
      <c r="D32" s="1" t="s">
        <v>20</v>
      </c>
      <c r="E32" s="10" t="s">
        <v>21</v>
      </c>
      <c r="F32" s="1" t="s">
        <v>65</v>
      </c>
      <c r="G32" s="10" t="s">
        <v>78</v>
      </c>
      <c r="H32" s="10" t="s">
        <v>94</v>
      </c>
      <c r="I32" s="10" t="s">
        <v>94</v>
      </c>
      <c r="J32" s="2" t="s">
        <v>79</v>
      </c>
      <c r="K32" s="2" t="s">
        <v>56</v>
      </c>
      <c r="L32" s="2" t="str">
        <f t="shared" si="0"/>
        <v>Specialist</v>
      </c>
      <c r="M32" s="2" t="s">
        <v>57</v>
      </c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3">
      <c r="A33" s="2" t="s">
        <v>90</v>
      </c>
      <c r="B33" s="2" t="s">
        <v>172</v>
      </c>
      <c r="C33" s="1" t="s">
        <v>176</v>
      </c>
      <c r="D33" s="1" t="s">
        <v>20</v>
      </c>
      <c r="E33" s="10" t="s">
        <v>21</v>
      </c>
      <c r="F33" s="1" t="s">
        <v>65</v>
      </c>
      <c r="G33" s="10" t="s">
        <v>78</v>
      </c>
      <c r="H33" s="10" t="s">
        <v>33</v>
      </c>
      <c r="I33" s="10" t="s">
        <v>33</v>
      </c>
      <c r="J33" s="2" t="s">
        <v>79</v>
      </c>
      <c r="K33" s="2" t="s">
        <v>56</v>
      </c>
      <c r="L33" s="2" t="str">
        <f t="shared" si="0"/>
        <v>Specialist</v>
      </c>
      <c r="M33" s="2" t="s">
        <v>57</v>
      </c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3">
      <c r="A34" s="2" t="s">
        <v>90</v>
      </c>
      <c r="B34" s="2" t="s">
        <v>179</v>
      </c>
      <c r="C34" s="1" t="s">
        <v>180</v>
      </c>
      <c r="D34" s="1"/>
      <c r="E34" s="10"/>
      <c r="F34" s="1" t="s">
        <v>29</v>
      </c>
      <c r="G34" s="3" t="s">
        <v>181</v>
      </c>
      <c r="H34" s="10" t="s">
        <v>94</v>
      </c>
      <c r="I34" s="10" t="s">
        <v>94</v>
      </c>
      <c r="J34" s="2" t="s">
        <v>79</v>
      </c>
      <c r="K34" s="2" t="s">
        <v>56</v>
      </c>
      <c r="L34" s="2" t="str">
        <f t="shared" si="0"/>
        <v>Generalist</v>
      </c>
      <c r="M34" s="2" t="s">
        <v>57</v>
      </c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3">
      <c r="A35" s="2" t="s">
        <v>90</v>
      </c>
      <c r="B35" s="2" t="s">
        <v>179</v>
      </c>
      <c r="C35" s="1" t="s">
        <v>183</v>
      </c>
      <c r="D35" s="1"/>
      <c r="E35" s="10"/>
      <c r="F35" s="1" t="s">
        <v>29</v>
      </c>
      <c r="G35" s="3" t="s">
        <v>181</v>
      </c>
      <c r="H35" s="10" t="s">
        <v>23</v>
      </c>
      <c r="I35" s="10" t="s">
        <v>23</v>
      </c>
      <c r="J35" s="2" t="s">
        <v>79</v>
      </c>
      <c r="K35" s="2" t="s">
        <v>56</v>
      </c>
      <c r="L35" s="2" t="str">
        <f t="shared" si="0"/>
        <v>Generalist</v>
      </c>
      <c r="M35" s="2" t="s">
        <v>57</v>
      </c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3">
      <c r="A36" s="2" t="s">
        <v>90</v>
      </c>
      <c r="B36" s="2" t="s">
        <v>179</v>
      </c>
      <c r="C36" s="1" t="s">
        <v>185</v>
      </c>
      <c r="D36" s="1"/>
      <c r="E36" s="10"/>
      <c r="F36" s="1" t="s">
        <v>29</v>
      </c>
      <c r="G36" s="3" t="s">
        <v>181</v>
      </c>
      <c r="H36" s="10" t="s">
        <v>33</v>
      </c>
      <c r="I36" s="10" t="s">
        <v>33</v>
      </c>
      <c r="J36" s="2" t="s">
        <v>79</v>
      </c>
      <c r="K36" s="2" t="s">
        <v>56</v>
      </c>
      <c r="L36" s="2" t="str">
        <f t="shared" si="0"/>
        <v>Generalist</v>
      </c>
      <c r="M36" s="2" t="s">
        <v>57</v>
      </c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3">
      <c r="A37" s="2" t="s">
        <v>187</v>
      </c>
      <c r="B37" s="2" t="s">
        <v>188</v>
      </c>
      <c r="C37" s="1" t="s">
        <v>189</v>
      </c>
      <c r="D37" s="1"/>
      <c r="E37" s="10"/>
      <c r="F37" s="1" t="s">
        <v>29</v>
      </c>
      <c r="G37" s="3" t="s">
        <v>181</v>
      </c>
      <c r="H37" s="10" t="s">
        <v>23</v>
      </c>
      <c r="I37" s="10" t="s">
        <v>23</v>
      </c>
      <c r="J37" s="2" t="s">
        <v>79</v>
      </c>
      <c r="K37" s="2" t="s">
        <v>56</v>
      </c>
      <c r="L37" s="2" t="str">
        <f t="shared" si="0"/>
        <v>Generalist</v>
      </c>
      <c r="M37" s="2" t="s">
        <v>57</v>
      </c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3">
      <c r="A38" s="10" t="s">
        <v>190</v>
      </c>
      <c r="B38" s="10" t="s">
        <v>191</v>
      </c>
      <c r="C38" s="1" t="s">
        <v>192</v>
      </c>
      <c r="D38" s="1" t="s">
        <v>63</v>
      </c>
      <c r="E38" s="10" t="s">
        <v>64</v>
      </c>
      <c r="F38" s="1" t="s">
        <v>29</v>
      </c>
      <c r="G38" s="10" t="s">
        <v>66</v>
      </c>
      <c r="H38" s="10" t="s">
        <v>33</v>
      </c>
      <c r="I38" s="10" t="s">
        <v>33</v>
      </c>
      <c r="J38" s="2" t="s">
        <v>24</v>
      </c>
      <c r="K38" s="2" t="s">
        <v>20</v>
      </c>
      <c r="L38" s="2" t="str">
        <f t="shared" si="0"/>
        <v>Generalist</v>
      </c>
      <c r="M38" s="2" t="s">
        <v>41</v>
      </c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3">
      <c r="A39" s="2" t="s">
        <v>195</v>
      </c>
      <c r="B39" s="2" t="s">
        <v>196</v>
      </c>
      <c r="C39" s="6" t="s">
        <v>197</v>
      </c>
      <c r="D39" s="1" t="s">
        <v>63</v>
      </c>
      <c r="E39" s="2" t="s">
        <v>98</v>
      </c>
      <c r="F39" s="6" t="s">
        <v>29</v>
      </c>
      <c r="G39" s="2" t="s">
        <v>78</v>
      </c>
      <c r="H39" s="2" t="s">
        <v>23</v>
      </c>
      <c r="I39" s="2" t="s">
        <v>23</v>
      </c>
      <c r="J39" s="2" t="s">
        <v>24</v>
      </c>
      <c r="K39" s="2" t="s">
        <v>56</v>
      </c>
      <c r="L39" s="2" t="str">
        <f t="shared" si="0"/>
        <v>Specialist</v>
      </c>
      <c r="M39" s="2" t="s">
        <v>57</v>
      </c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3">
      <c r="A40" s="2" t="s">
        <v>195</v>
      </c>
      <c r="B40" s="2" t="s">
        <v>200</v>
      </c>
      <c r="C40" s="1" t="s">
        <v>201</v>
      </c>
      <c r="D40" s="1" t="s">
        <v>20</v>
      </c>
      <c r="E40" s="10" t="s">
        <v>21</v>
      </c>
      <c r="F40" s="1" t="s">
        <v>29</v>
      </c>
      <c r="G40" s="10" t="s">
        <v>78</v>
      </c>
      <c r="H40" s="10" t="s">
        <v>23</v>
      </c>
      <c r="I40" s="10" t="s">
        <v>23</v>
      </c>
      <c r="J40" s="2" t="s">
        <v>24</v>
      </c>
      <c r="K40" s="2" t="s">
        <v>56</v>
      </c>
      <c r="L40" s="2" t="str">
        <f t="shared" si="0"/>
        <v>Specialist</v>
      </c>
      <c r="M40" s="2" t="s">
        <v>203</v>
      </c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3">
      <c r="A41" s="2" t="s">
        <v>195</v>
      </c>
      <c r="B41" s="2" t="s">
        <v>200</v>
      </c>
      <c r="C41" s="6" t="s">
        <v>205</v>
      </c>
      <c r="D41" s="1" t="s">
        <v>20</v>
      </c>
      <c r="E41" s="10" t="s">
        <v>21</v>
      </c>
      <c r="F41" s="6" t="s">
        <v>29</v>
      </c>
      <c r="G41" s="2" t="s">
        <v>78</v>
      </c>
      <c r="H41" s="2" t="s">
        <v>23</v>
      </c>
      <c r="I41" s="2" t="s">
        <v>23</v>
      </c>
      <c r="J41" s="2" t="s">
        <v>24</v>
      </c>
      <c r="K41" s="2" t="s">
        <v>50</v>
      </c>
      <c r="L41" s="2" t="str">
        <f t="shared" si="0"/>
        <v>Generalist</v>
      </c>
      <c r="M41" s="2" t="s">
        <v>37</v>
      </c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3">
      <c r="A42" s="2" t="s">
        <v>195</v>
      </c>
      <c r="B42" s="2" t="s">
        <v>208</v>
      </c>
      <c r="C42" s="1" t="s">
        <v>209</v>
      </c>
      <c r="D42" s="1" t="s">
        <v>63</v>
      </c>
      <c r="E42" s="10" t="s">
        <v>64</v>
      </c>
      <c r="F42" s="1" t="s">
        <v>29</v>
      </c>
      <c r="G42" s="10" t="s">
        <v>78</v>
      </c>
      <c r="H42" s="10" t="s">
        <v>23</v>
      </c>
      <c r="I42" s="10" t="s">
        <v>23</v>
      </c>
      <c r="J42" s="2" t="s">
        <v>24</v>
      </c>
      <c r="K42" s="2" t="s">
        <v>56</v>
      </c>
      <c r="L42" s="2" t="str">
        <f t="shared" si="0"/>
        <v>Specialist</v>
      </c>
      <c r="M42" s="2" t="s">
        <v>211</v>
      </c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3">
      <c r="A43" s="2" t="s">
        <v>195</v>
      </c>
      <c r="B43" s="2" t="s">
        <v>208</v>
      </c>
      <c r="C43" s="1" t="s">
        <v>213</v>
      </c>
      <c r="D43" s="1" t="s">
        <v>63</v>
      </c>
      <c r="E43" s="10" t="s">
        <v>98</v>
      </c>
      <c r="F43" s="1" t="s">
        <v>29</v>
      </c>
      <c r="G43" s="10" t="s">
        <v>78</v>
      </c>
      <c r="H43" s="10" t="s">
        <v>23</v>
      </c>
      <c r="I43" s="10" t="s">
        <v>23</v>
      </c>
      <c r="J43" s="2" t="s">
        <v>24</v>
      </c>
      <c r="K43" s="2" t="s">
        <v>56</v>
      </c>
      <c r="L43" s="2" t="str">
        <f t="shared" si="0"/>
        <v>Specialist</v>
      </c>
      <c r="M43" s="2" t="s">
        <v>80</v>
      </c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3">
      <c r="A44" s="2" t="s">
        <v>216</v>
      </c>
      <c r="B44" s="2" t="s">
        <v>217</v>
      </c>
      <c r="C44" s="6" t="s">
        <v>218</v>
      </c>
      <c r="D44" s="1" t="s">
        <v>63</v>
      </c>
      <c r="E44" s="7" t="s">
        <v>64</v>
      </c>
      <c r="F44" s="8" t="s">
        <v>65</v>
      </c>
      <c r="G44" s="7" t="s">
        <v>66</v>
      </c>
      <c r="H44" s="2" t="s">
        <v>94</v>
      </c>
      <c r="I44" s="2" t="s">
        <v>94</v>
      </c>
      <c r="J44" s="2" t="s">
        <v>24</v>
      </c>
      <c r="K44" s="2" t="s">
        <v>20</v>
      </c>
      <c r="L44" s="2" t="str">
        <f t="shared" si="0"/>
        <v>Generalist</v>
      </c>
      <c r="M44" s="2" t="s">
        <v>25</v>
      </c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3">
      <c r="A45" s="2" t="s">
        <v>216</v>
      </c>
      <c r="B45" s="2" t="s">
        <v>217</v>
      </c>
      <c r="C45" s="6" t="s">
        <v>221</v>
      </c>
      <c r="D45" s="1" t="s">
        <v>63</v>
      </c>
      <c r="E45" s="7" t="s">
        <v>64</v>
      </c>
      <c r="F45" s="8" t="s">
        <v>65</v>
      </c>
      <c r="G45" s="7" t="s">
        <v>66</v>
      </c>
      <c r="H45" s="2" t="s">
        <v>94</v>
      </c>
      <c r="I45" s="2" t="s">
        <v>94</v>
      </c>
      <c r="J45" s="2" t="s">
        <v>24</v>
      </c>
      <c r="K45" s="2" t="s">
        <v>50</v>
      </c>
      <c r="L45" s="2" t="str">
        <f t="shared" si="0"/>
        <v>Generalist</v>
      </c>
      <c r="M45" s="2" t="s">
        <v>46</v>
      </c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3">
      <c r="A46" s="2" t="s">
        <v>216</v>
      </c>
      <c r="B46" s="2" t="s">
        <v>217</v>
      </c>
      <c r="C46" s="6" t="s">
        <v>224</v>
      </c>
      <c r="D46" s="1" t="s">
        <v>63</v>
      </c>
      <c r="E46" s="7" t="s">
        <v>64</v>
      </c>
      <c r="F46" s="8" t="s">
        <v>65</v>
      </c>
      <c r="G46" s="7" t="s">
        <v>66</v>
      </c>
      <c r="H46" s="2" t="s">
        <v>94</v>
      </c>
      <c r="I46" s="2" t="s">
        <v>94</v>
      </c>
      <c r="J46" s="2" t="s">
        <v>24</v>
      </c>
      <c r="K46" s="2" t="s">
        <v>50</v>
      </c>
      <c r="L46" s="2" t="str">
        <f t="shared" si="0"/>
        <v>Generalist</v>
      </c>
      <c r="M46" s="2" t="s">
        <v>25</v>
      </c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3">
      <c r="A47" s="2" t="s">
        <v>227</v>
      </c>
      <c r="B47" s="2" t="s">
        <v>228</v>
      </c>
      <c r="C47" s="1" t="s">
        <v>229</v>
      </c>
      <c r="D47" s="1" t="s">
        <v>63</v>
      </c>
      <c r="E47" s="10" t="s">
        <v>64</v>
      </c>
      <c r="F47" s="1" t="s">
        <v>29</v>
      </c>
      <c r="G47" s="10" t="s">
        <v>231</v>
      </c>
      <c r="H47" s="10" t="s">
        <v>94</v>
      </c>
      <c r="I47" s="10" t="s">
        <v>94</v>
      </c>
      <c r="J47" s="2" t="s">
        <v>232</v>
      </c>
      <c r="K47" s="2" t="s">
        <v>56</v>
      </c>
      <c r="L47" s="2" t="str">
        <f t="shared" si="0"/>
        <v>Generalist</v>
      </c>
      <c r="M47" s="2" t="s">
        <v>80</v>
      </c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3">
      <c r="A48" s="2" t="s">
        <v>227</v>
      </c>
      <c r="B48" s="2" t="s">
        <v>237</v>
      </c>
      <c r="C48" s="1" t="s">
        <v>238</v>
      </c>
      <c r="D48" s="1" t="s">
        <v>63</v>
      </c>
      <c r="E48" s="3" t="s">
        <v>64</v>
      </c>
      <c r="F48" s="4" t="s">
        <v>29</v>
      </c>
      <c r="G48" s="3" t="s">
        <v>78</v>
      </c>
      <c r="H48" s="10" t="s">
        <v>240</v>
      </c>
      <c r="I48" s="10" t="s">
        <v>23</v>
      </c>
      <c r="J48" s="2" t="s">
        <v>24</v>
      </c>
      <c r="K48" s="2" t="s">
        <v>50</v>
      </c>
      <c r="L48" s="2" t="str">
        <f t="shared" si="0"/>
        <v>Generalist</v>
      </c>
      <c r="M48" s="2" t="s">
        <v>46</v>
      </c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3">
      <c r="A49" s="2" t="s">
        <v>227</v>
      </c>
      <c r="B49" s="2" t="s">
        <v>237</v>
      </c>
      <c r="C49" s="1" t="s">
        <v>242</v>
      </c>
      <c r="D49" s="1" t="s">
        <v>63</v>
      </c>
      <c r="E49" s="10" t="s">
        <v>98</v>
      </c>
      <c r="F49" s="1" t="s">
        <v>29</v>
      </c>
      <c r="G49" s="10" t="s">
        <v>78</v>
      </c>
      <c r="H49" s="10" t="s">
        <v>240</v>
      </c>
      <c r="I49" s="10" t="s">
        <v>23</v>
      </c>
      <c r="J49" s="2" t="s">
        <v>24</v>
      </c>
      <c r="K49" s="2" t="s">
        <v>50</v>
      </c>
      <c r="L49" s="2" t="str">
        <f t="shared" si="0"/>
        <v>Generalist</v>
      </c>
      <c r="M49" s="2" t="s">
        <v>46</v>
      </c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3">
      <c r="A50" s="2" t="s">
        <v>227</v>
      </c>
      <c r="B50" s="2" t="s">
        <v>245</v>
      </c>
      <c r="C50" s="1" t="s">
        <v>254</v>
      </c>
      <c r="D50" s="1" t="s">
        <v>63</v>
      </c>
      <c r="E50" s="3" t="s">
        <v>64</v>
      </c>
      <c r="F50" s="4" t="s">
        <v>29</v>
      </c>
      <c r="G50" s="3" t="s">
        <v>78</v>
      </c>
      <c r="H50" s="10" t="s">
        <v>23</v>
      </c>
      <c r="I50" s="10" t="s">
        <v>23</v>
      </c>
      <c r="J50" s="2" t="s">
        <v>79</v>
      </c>
      <c r="K50" s="2" t="s">
        <v>56</v>
      </c>
      <c r="L50" s="2" t="str">
        <f t="shared" si="0"/>
        <v>Specialist</v>
      </c>
      <c r="M50" s="2" t="s">
        <v>41</v>
      </c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3">
      <c r="A51" s="2" t="s">
        <v>227</v>
      </c>
      <c r="B51" s="2" t="s">
        <v>245</v>
      </c>
      <c r="C51" s="1" t="s">
        <v>265</v>
      </c>
      <c r="D51" s="1" t="s">
        <v>63</v>
      </c>
      <c r="E51" s="10" t="s">
        <v>98</v>
      </c>
      <c r="F51" s="1" t="s">
        <v>29</v>
      </c>
      <c r="G51" s="10" t="s">
        <v>78</v>
      </c>
      <c r="H51" s="10" t="s">
        <v>23</v>
      </c>
      <c r="I51" s="10" t="s">
        <v>23</v>
      </c>
      <c r="J51" s="2" t="s">
        <v>79</v>
      </c>
      <c r="K51" s="2" t="s">
        <v>56</v>
      </c>
      <c r="L51" s="2" t="str">
        <f t="shared" si="0"/>
        <v>Specialist</v>
      </c>
      <c r="M51" s="2" t="s">
        <v>80</v>
      </c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3">
      <c r="A52" s="2" t="s">
        <v>227</v>
      </c>
      <c r="B52" s="2" t="s">
        <v>268</v>
      </c>
      <c r="C52" s="1" t="s">
        <v>269</v>
      </c>
      <c r="D52" s="1" t="s">
        <v>63</v>
      </c>
      <c r="E52" s="3" t="s">
        <v>64</v>
      </c>
      <c r="F52" s="4" t="s">
        <v>29</v>
      </c>
      <c r="G52" s="3" t="s">
        <v>78</v>
      </c>
      <c r="H52" s="10" t="s">
        <v>23</v>
      </c>
      <c r="I52" s="10" t="s">
        <v>23</v>
      </c>
      <c r="J52" s="2" t="s">
        <v>24</v>
      </c>
      <c r="K52" s="2" t="s">
        <v>56</v>
      </c>
      <c r="L52" s="2" t="str">
        <f t="shared" si="0"/>
        <v>Specialist</v>
      </c>
      <c r="M52" s="2" t="s">
        <v>72</v>
      </c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3">
      <c r="A53" s="2" t="s">
        <v>227</v>
      </c>
      <c r="B53" s="2" t="s">
        <v>268</v>
      </c>
      <c r="C53" s="1" t="s">
        <v>284</v>
      </c>
      <c r="D53" s="1" t="s">
        <v>63</v>
      </c>
      <c r="E53" s="3" t="s">
        <v>64</v>
      </c>
      <c r="F53" s="4" t="s">
        <v>29</v>
      </c>
      <c r="G53" s="3" t="s">
        <v>78</v>
      </c>
      <c r="H53" s="10" t="s">
        <v>33</v>
      </c>
      <c r="I53" s="10" t="s">
        <v>33</v>
      </c>
      <c r="J53" s="2" t="s">
        <v>24</v>
      </c>
      <c r="K53" s="2" t="s">
        <v>56</v>
      </c>
      <c r="L53" s="2" t="str">
        <f t="shared" si="0"/>
        <v>Specialist</v>
      </c>
      <c r="M53" s="2" t="s">
        <v>72</v>
      </c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3">
      <c r="A54" s="2" t="s">
        <v>227</v>
      </c>
      <c r="B54" s="2" t="s">
        <v>287</v>
      </c>
      <c r="C54" s="1" t="s">
        <v>288</v>
      </c>
      <c r="D54" s="1" t="s">
        <v>63</v>
      </c>
      <c r="E54" s="10" t="s">
        <v>98</v>
      </c>
      <c r="F54" s="1" t="s">
        <v>29</v>
      </c>
      <c r="G54" s="10" t="s">
        <v>78</v>
      </c>
      <c r="H54" s="10" t="s">
        <v>23</v>
      </c>
      <c r="I54" s="10" t="s">
        <v>23</v>
      </c>
      <c r="J54" s="2" t="s">
        <v>232</v>
      </c>
      <c r="K54" s="2" t="s">
        <v>56</v>
      </c>
      <c r="L54" s="2" t="str">
        <f t="shared" si="0"/>
        <v>Specialist</v>
      </c>
      <c r="M54" s="2" t="s">
        <v>80</v>
      </c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3">
      <c r="A55" s="2" t="s">
        <v>227</v>
      </c>
      <c r="B55" s="2" t="s">
        <v>291</v>
      </c>
      <c r="C55" s="6" t="s">
        <v>297</v>
      </c>
      <c r="D55" s="1" t="s">
        <v>63</v>
      </c>
      <c r="E55" s="3" t="s">
        <v>64</v>
      </c>
      <c r="F55" s="4" t="s">
        <v>29</v>
      </c>
      <c r="G55" s="3" t="s">
        <v>78</v>
      </c>
      <c r="H55" s="2" t="s">
        <v>23</v>
      </c>
      <c r="I55" s="2" t="s">
        <v>23</v>
      </c>
      <c r="J55" s="2" t="s">
        <v>24</v>
      </c>
      <c r="K55" s="2" t="s">
        <v>56</v>
      </c>
      <c r="L55" s="2" t="str">
        <f t="shared" si="0"/>
        <v>Specialist</v>
      </c>
      <c r="M55" s="2" t="s">
        <v>72</v>
      </c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3">
      <c r="A56" s="2" t="s">
        <v>227</v>
      </c>
      <c r="B56" s="2" t="s">
        <v>291</v>
      </c>
      <c r="C56" s="1" t="s">
        <v>317</v>
      </c>
      <c r="D56" s="1" t="s">
        <v>63</v>
      </c>
      <c r="E56" s="3" t="s">
        <v>64</v>
      </c>
      <c r="F56" s="4" t="s">
        <v>29</v>
      </c>
      <c r="G56" s="3" t="s">
        <v>78</v>
      </c>
      <c r="H56" s="2" t="s">
        <v>23</v>
      </c>
      <c r="I56" s="2" t="s">
        <v>23</v>
      </c>
      <c r="J56" s="2" t="s">
        <v>24</v>
      </c>
      <c r="K56" s="2" t="s">
        <v>56</v>
      </c>
      <c r="L56" s="2" t="str">
        <f t="shared" si="0"/>
        <v>Specialist</v>
      </c>
      <c r="M56" s="2" t="s">
        <v>72</v>
      </c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3">
      <c r="A57" s="2" t="s">
        <v>227</v>
      </c>
      <c r="B57" s="2" t="s">
        <v>291</v>
      </c>
      <c r="C57" s="1" t="s">
        <v>323</v>
      </c>
      <c r="D57" s="1" t="s">
        <v>63</v>
      </c>
      <c r="E57" s="2" t="s">
        <v>98</v>
      </c>
      <c r="F57" s="6" t="s">
        <v>29</v>
      </c>
      <c r="G57" s="2" t="s">
        <v>78</v>
      </c>
      <c r="H57" s="2" t="s">
        <v>23</v>
      </c>
      <c r="I57" s="2" t="s">
        <v>23</v>
      </c>
      <c r="J57" s="2" t="s">
        <v>24</v>
      </c>
      <c r="K57" s="2" t="s">
        <v>56</v>
      </c>
      <c r="L57" s="2" t="str">
        <f t="shared" si="0"/>
        <v>Specialist</v>
      </c>
      <c r="M57" s="2" t="s">
        <v>72</v>
      </c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3">
      <c r="A58" s="2" t="s">
        <v>227</v>
      </c>
      <c r="B58" s="2" t="s">
        <v>291</v>
      </c>
      <c r="C58" s="1" t="s">
        <v>326</v>
      </c>
      <c r="D58" s="1" t="s">
        <v>63</v>
      </c>
      <c r="E58" s="3" t="s">
        <v>64</v>
      </c>
      <c r="F58" s="4" t="s">
        <v>29</v>
      </c>
      <c r="G58" s="3" t="s">
        <v>78</v>
      </c>
      <c r="H58" s="2" t="s">
        <v>23</v>
      </c>
      <c r="I58" s="2" t="s">
        <v>23</v>
      </c>
      <c r="J58" s="2" t="s">
        <v>24</v>
      </c>
      <c r="K58" s="2" t="s">
        <v>56</v>
      </c>
      <c r="L58" s="2" t="str">
        <f t="shared" si="0"/>
        <v>Specialist</v>
      </c>
      <c r="M58" s="2" t="s">
        <v>72</v>
      </c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3">
      <c r="A59" s="2" t="s">
        <v>333</v>
      </c>
      <c r="B59" s="2" t="s">
        <v>334</v>
      </c>
      <c r="C59" s="1" t="s">
        <v>335</v>
      </c>
      <c r="D59" s="1" t="s">
        <v>20</v>
      </c>
      <c r="E59" s="10" t="s">
        <v>21</v>
      </c>
      <c r="F59" s="10" t="s">
        <v>65</v>
      </c>
      <c r="G59" s="10" t="s">
        <v>231</v>
      </c>
      <c r="H59" s="10" t="s">
        <v>94</v>
      </c>
      <c r="I59" s="10" t="s">
        <v>94</v>
      </c>
      <c r="J59" s="2" t="s">
        <v>24</v>
      </c>
      <c r="K59" s="2" t="s">
        <v>56</v>
      </c>
      <c r="L59" s="2" t="str">
        <f t="shared" si="0"/>
        <v>Generalist</v>
      </c>
      <c r="M59" s="2" t="s">
        <v>57</v>
      </c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3">
      <c r="A60" s="2" t="s">
        <v>333</v>
      </c>
      <c r="B60" s="2" t="s">
        <v>334</v>
      </c>
      <c r="C60" s="1" t="s">
        <v>355</v>
      </c>
      <c r="D60" s="1" t="s">
        <v>20</v>
      </c>
      <c r="E60" s="10" t="s">
        <v>21</v>
      </c>
      <c r="F60" s="10" t="s">
        <v>65</v>
      </c>
      <c r="G60" s="10" t="s">
        <v>66</v>
      </c>
      <c r="H60" s="10" t="s">
        <v>94</v>
      </c>
      <c r="I60" s="10" t="s">
        <v>94</v>
      </c>
      <c r="J60" s="2" t="s">
        <v>24</v>
      </c>
      <c r="K60" s="2" t="s">
        <v>50</v>
      </c>
      <c r="L60" s="2" t="str">
        <f t="shared" si="0"/>
        <v>Generalist</v>
      </c>
      <c r="M60" s="2" t="s">
        <v>72</v>
      </c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3">
      <c r="A61" s="2" t="s">
        <v>371</v>
      </c>
      <c r="B61" s="2" t="s">
        <v>372</v>
      </c>
      <c r="C61" s="1" t="s">
        <v>373</v>
      </c>
      <c r="D61" s="1"/>
      <c r="E61" s="10"/>
      <c r="F61" s="10" t="s">
        <v>29</v>
      </c>
      <c r="G61" s="10"/>
      <c r="H61" s="10" t="s">
        <v>88</v>
      </c>
      <c r="I61" s="10" t="s">
        <v>88</v>
      </c>
      <c r="J61" s="2" t="s">
        <v>24</v>
      </c>
      <c r="K61" s="2" t="s">
        <v>20</v>
      </c>
      <c r="L61" s="2" t="str">
        <f t="shared" si="0"/>
        <v>Generalist</v>
      </c>
      <c r="M61" s="2" t="s">
        <v>46</v>
      </c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3">
      <c r="A62" s="2" t="s">
        <v>371</v>
      </c>
      <c r="B62" s="2" t="s">
        <v>375</v>
      </c>
      <c r="C62" s="1" t="s">
        <v>376</v>
      </c>
      <c r="D62" s="1"/>
      <c r="E62" s="10"/>
      <c r="F62" s="10" t="s">
        <v>65</v>
      </c>
      <c r="G62" s="10"/>
      <c r="H62" s="10" t="s">
        <v>33</v>
      </c>
      <c r="I62" s="10" t="s">
        <v>33</v>
      </c>
      <c r="J62" s="2" t="s">
        <v>24</v>
      </c>
      <c r="K62" s="2" t="s">
        <v>56</v>
      </c>
      <c r="L62" s="2" t="str">
        <f t="shared" si="0"/>
        <v>Generalist</v>
      </c>
      <c r="M62" s="2" t="s">
        <v>41</v>
      </c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3">
      <c r="A63" s="2" t="s">
        <v>371</v>
      </c>
      <c r="B63" s="2" t="s">
        <v>375</v>
      </c>
      <c r="C63" s="1" t="s">
        <v>378</v>
      </c>
      <c r="D63" s="1"/>
      <c r="E63" s="10"/>
      <c r="F63" s="10" t="s">
        <v>29</v>
      </c>
      <c r="G63" s="10"/>
      <c r="H63" s="10" t="s">
        <v>33</v>
      </c>
      <c r="I63" s="10" t="s">
        <v>33</v>
      </c>
      <c r="J63" s="2" t="s">
        <v>79</v>
      </c>
      <c r="K63" s="2" t="s">
        <v>56</v>
      </c>
      <c r="L63" s="2" t="str">
        <f t="shared" si="0"/>
        <v>Generalist</v>
      </c>
      <c r="M63" s="2" t="s">
        <v>379</v>
      </c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3">
      <c r="A64" s="2" t="s">
        <v>371</v>
      </c>
      <c r="B64" s="2" t="s">
        <v>375</v>
      </c>
      <c r="C64" s="1" t="s">
        <v>381</v>
      </c>
      <c r="D64" s="1" t="s">
        <v>20</v>
      </c>
      <c r="E64" s="10" t="s">
        <v>21</v>
      </c>
      <c r="F64" s="10" t="s">
        <v>29</v>
      </c>
      <c r="G64" s="10" t="s">
        <v>22</v>
      </c>
      <c r="H64" s="10" t="s">
        <v>23</v>
      </c>
      <c r="I64" s="10" t="s">
        <v>23</v>
      </c>
      <c r="J64" s="2" t="s">
        <v>79</v>
      </c>
      <c r="K64" s="2" t="s">
        <v>20</v>
      </c>
      <c r="L64" s="2" t="str">
        <f t="shared" si="0"/>
        <v>Specialist</v>
      </c>
      <c r="M64" s="2" t="s">
        <v>72</v>
      </c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3">
      <c r="A65" s="2" t="s">
        <v>371</v>
      </c>
      <c r="B65" s="2" t="s">
        <v>375</v>
      </c>
      <c r="C65" s="1" t="s">
        <v>387</v>
      </c>
      <c r="D65" s="1"/>
      <c r="E65" s="10"/>
      <c r="F65" s="10" t="s">
        <v>65</v>
      </c>
      <c r="G65" s="10"/>
      <c r="H65" s="10" t="s">
        <v>33</v>
      </c>
      <c r="I65" s="10" t="s">
        <v>33</v>
      </c>
      <c r="J65" s="2" t="s">
        <v>79</v>
      </c>
      <c r="K65" s="2" t="s">
        <v>56</v>
      </c>
      <c r="L65" s="2" t="str">
        <f t="shared" si="0"/>
        <v>Generalist</v>
      </c>
      <c r="M65" s="2" t="s">
        <v>80</v>
      </c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3">
      <c r="A66" s="2" t="s">
        <v>371</v>
      </c>
      <c r="B66" s="2" t="s">
        <v>375</v>
      </c>
      <c r="C66" s="1" t="s">
        <v>389</v>
      </c>
      <c r="D66" s="1"/>
      <c r="E66" s="10"/>
      <c r="F66" s="10" t="s">
        <v>29</v>
      </c>
      <c r="G66" s="10"/>
      <c r="H66" s="10" t="s">
        <v>33</v>
      </c>
      <c r="I66" s="10" t="s">
        <v>33</v>
      </c>
      <c r="J66" s="2" t="s">
        <v>79</v>
      </c>
      <c r="K66" s="2" t="s">
        <v>20</v>
      </c>
      <c r="L66" s="2" t="str">
        <f t="shared" si="0"/>
        <v>Generalist</v>
      </c>
      <c r="M66" s="2" t="s">
        <v>30</v>
      </c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3">
      <c r="A67" s="2" t="s">
        <v>371</v>
      </c>
      <c r="B67" s="2" t="s">
        <v>375</v>
      </c>
      <c r="C67" s="1" t="s">
        <v>390</v>
      </c>
      <c r="D67" s="1" t="s">
        <v>392</v>
      </c>
      <c r="E67" s="10" t="s">
        <v>393</v>
      </c>
      <c r="F67" s="10" t="s">
        <v>29</v>
      </c>
      <c r="G67" s="10" t="s">
        <v>22</v>
      </c>
      <c r="H67" s="10" t="s">
        <v>33</v>
      </c>
      <c r="I67" s="10" t="s">
        <v>33</v>
      </c>
      <c r="J67" s="2" t="s">
        <v>24</v>
      </c>
      <c r="K67" s="2" t="s">
        <v>56</v>
      </c>
      <c r="L67" s="2" t="str">
        <f t="shared" si="0"/>
        <v>Specialist</v>
      </c>
      <c r="M67" s="2" t="s">
        <v>80</v>
      </c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3">
      <c r="A68" s="2" t="s">
        <v>371</v>
      </c>
      <c r="B68" s="2" t="s">
        <v>396</v>
      </c>
      <c r="C68" s="1" t="s">
        <v>397</v>
      </c>
      <c r="D68" s="1"/>
      <c r="E68" s="10"/>
      <c r="F68" s="10"/>
      <c r="G68" s="10"/>
      <c r="H68" s="10" t="s">
        <v>33</v>
      </c>
      <c r="I68" s="10" t="s">
        <v>33</v>
      </c>
      <c r="J68" s="2" t="s">
        <v>79</v>
      </c>
      <c r="K68" s="2" t="s">
        <v>20</v>
      </c>
      <c r="L68" s="2" t="str">
        <f t="shared" si="0"/>
        <v>Generalist</v>
      </c>
      <c r="M68" s="2" t="s">
        <v>57</v>
      </c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3">
      <c r="A69" s="2" t="s">
        <v>371</v>
      </c>
      <c r="B69" s="2" t="s">
        <v>396</v>
      </c>
      <c r="C69" s="1" t="s">
        <v>405</v>
      </c>
      <c r="D69" s="1" t="s">
        <v>392</v>
      </c>
      <c r="E69" s="10" t="s">
        <v>401</v>
      </c>
      <c r="F69" s="10" t="s">
        <v>65</v>
      </c>
      <c r="G69" s="10" t="s">
        <v>402</v>
      </c>
      <c r="H69" s="10" t="s">
        <v>33</v>
      </c>
      <c r="I69" s="10" t="s">
        <v>33</v>
      </c>
      <c r="J69" s="2" t="s">
        <v>79</v>
      </c>
      <c r="K69" s="2" t="s">
        <v>56</v>
      </c>
      <c r="L69" s="2" t="str">
        <f t="shared" si="0"/>
        <v>Specialist</v>
      </c>
      <c r="M69" s="2" t="s">
        <v>403</v>
      </c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3">
      <c r="A70" s="2" t="s">
        <v>371</v>
      </c>
      <c r="B70" s="2" t="s">
        <v>396</v>
      </c>
      <c r="C70" s="1" t="s">
        <v>675</v>
      </c>
      <c r="D70" s="1"/>
      <c r="E70" s="10"/>
      <c r="F70" s="10"/>
      <c r="G70" s="10"/>
      <c r="H70" s="10" t="s">
        <v>33</v>
      </c>
      <c r="I70" s="10" t="s">
        <v>33</v>
      </c>
      <c r="J70" s="2" t="s">
        <v>79</v>
      </c>
      <c r="K70" s="2" t="s">
        <v>56</v>
      </c>
      <c r="L70" s="2" t="str">
        <f t="shared" si="0"/>
        <v>Generalist</v>
      </c>
      <c r="M70" s="2" t="s">
        <v>403</v>
      </c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3">
      <c r="A71" s="2" t="s">
        <v>371</v>
      </c>
      <c r="B71" s="2" t="s">
        <v>396</v>
      </c>
      <c r="C71" s="1" t="s">
        <v>425</v>
      </c>
      <c r="D71" s="1" t="s">
        <v>392</v>
      </c>
      <c r="E71" s="10" t="s">
        <v>401</v>
      </c>
      <c r="F71" s="10" t="s">
        <v>29</v>
      </c>
      <c r="G71" s="10" t="s">
        <v>402</v>
      </c>
      <c r="H71" s="10" t="s">
        <v>33</v>
      </c>
      <c r="I71" s="10" t="s">
        <v>33</v>
      </c>
      <c r="J71" s="2" t="s">
        <v>79</v>
      </c>
      <c r="K71" s="2" t="s">
        <v>56</v>
      </c>
      <c r="L71" s="2" t="str">
        <f t="shared" si="0"/>
        <v>Specialist</v>
      </c>
      <c r="M71" s="2" t="s">
        <v>403</v>
      </c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3">
      <c r="A72" s="2" t="s">
        <v>371</v>
      </c>
      <c r="B72" s="2" t="s">
        <v>396</v>
      </c>
      <c r="C72" s="1" t="s">
        <v>467</v>
      </c>
      <c r="D72" s="1"/>
      <c r="E72" s="10"/>
      <c r="F72" s="10"/>
      <c r="G72" s="10"/>
      <c r="H72" s="10" t="s">
        <v>33</v>
      </c>
      <c r="I72" s="10" t="s">
        <v>33</v>
      </c>
      <c r="J72" s="2" t="s">
        <v>79</v>
      </c>
      <c r="K72" s="2" t="s">
        <v>56</v>
      </c>
      <c r="L72" s="2" t="str">
        <f t="shared" si="0"/>
        <v>Generalist</v>
      </c>
      <c r="M72" s="2" t="s">
        <v>57</v>
      </c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3">
      <c r="A73" s="2" t="s">
        <v>371</v>
      </c>
      <c r="B73" s="2" t="s">
        <v>396</v>
      </c>
      <c r="C73" s="1" t="s">
        <v>469</v>
      </c>
      <c r="D73" s="1"/>
      <c r="E73" s="10"/>
      <c r="F73" s="10"/>
      <c r="G73" s="10"/>
      <c r="H73" s="10" t="s">
        <v>33</v>
      </c>
      <c r="I73" s="10" t="s">
        <v>33</v>
      </c>
      <c r="J73" s="2" t="s">
        <v>79</v>
      </c>
      <c r="K73" s="2" t="s">
        <v>56</v>
      </c>
      <c r="L73" s="2" t="str">
        <f t="shared" si="0"/>
        <v>Generalist</v>
      </c>
      <c r="M73" s="2" t="s">
        <v>57</v>
      </c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3">
      <c r="A74" s="2" t="s">
        <v>371</v>
      </c>
      <c r="B74" s="2" t="s">
        <v>396</v>
      </c>
      <c r="C74" s="1" t="s">
        <v>470</v>
      </c>
      <c r="D74" s="1"/>
      <c r="E74" s="10"/>
      <c r="F74" s="10"/>
      <c r="G74" s="10"/>
      <c r="H74" s="10" t="s">
        <v>33</v>
      </c>
      <c r="I74" s="10" t="s">
        <v>33</v>
      </c>
      <c r="J74" s="2" t="s">
        <v>79</v>
      </c>
      <c r="K74" s="2" t="s">
        <v>20</v>
      </c>
      <c r="L74" s="2" t="str">
        <f t="shared" si="0"/>
        <v>Generalist</v>
      </c>
      <c r="M74" s="2" t="s">
        <v>403</v>
      </c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3">
      <c r="A75" s="2" t="s">
        <v>371</v>
      </c>
      <c r="B75" s="2" t="s">
        <v>396</v>
      </c>
      <c r="C75" s="1" t="s">
        <v>471</v>
      </c>
      <c r="D75" s="1"/>
      <c r="E75" s="10"/>
      <c r="F75" s="10"/>
      <c r="G75" s="10"/>
      <c r="H75" s="10" t="s">
        <v>33</v>
      </c>
      <c r="I75" s="10" t="s">
        <v>33</v>
      </c>
      <c r="J75" s="2" t="s">
        <v>79</v>
      </c>
      <c r="K75" s="2" t="s">
        <v>20</v>
      </c>
      <c r="L75" s="2" t="str">
        <f t="shared" si="0"/>
        <v>Generalist</v>
      </c>
      <c r="M75" s="2" t="s">
        <v>403</v>
      </c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3">
      <c r="A76" s="2" t="s">
        <v>371</v>
      </c>
      <c r="B76" s="2" t="s">
        <v>396</v>
      </c>
      <c r="C76" s="1" t="s">
        <v>472</v>
      </c>
      <c r="D76" s="1"/>
      <c r="E76" s="10"/>
      <c r="F76" s="10"/>
      <c r="G76" s="10"/>
      <c r="H76" s="10" t="s">
        <v>33</v>
      </c>
      <c r="I76" s="10" t="s">
        <v>33</v>
      </c>
      <c r="J76" s="2" t="s">
        <v>79</v>
      </c>
      <c r="K76" s="2" t="s">
        <v>20</v>
      </c>
      <c r="L76" s="2" t="str">
        <f t="shared" si="0"/>
        <v>Generalist</v>
      </c>
      <c r="M76" s="2" t="s">
        <v>403</v>
      </c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3">
      <c r="A77" s="2" t="s">
        <v>371</v>
      </c>
      <c r="B77" s="2" t="s">
        <v>396</v>
      </c>
      <c r="C77" s="1" t="s">
        <v>473</v>
      </c>
      <c r="D77" s="1"/>
      <c r="E77" s="10"/>
      <c r="F77" s="10"/>
      <c r="G77" s="10"/>
      <c r="H77" s="10" t="s">
        <v>33</v>
      </c>
      <c r="I77" s="10" t="s">
        <v>33</v>
      </c>
      <c r="J77" s="2" t="s">
        <v>79</v>
      </c>
      <c r="K77" s="2" t="s">
        <v>20</v>
      </c>
      <c r="L77" s="2" t="str">
        <f t="shared" si="0"/>
        <v>Generalist</v>
      </c>
      <c r="M77" s="2" t="s">
        <v>403</v>
      </c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3">
      <c r="A78" s="2" t="s">
        <v>371</v>
      </c>
      <c r="B78" s="2" t="s">
        <v>396</v>
      </c>
      <c r="C78" s="1" t="s">
        <v>475</v>
      </c>
      <c r="D78" s="1"/>
      <c r="E78" s="10"/>
      <c r="F78" s="10"/>
      <c r="G78" s="10"/>
      <c r="H78" s="10" t="s">
        <v>33</v>
      </c>
      <c r="I78" s="10" t="s">
        <v>33</v>
      </c>
      <c r="J78" s="2" t="s">
        <v>79</v>
      </c>
      <c r="K78" s="2" t="s">
        <v>20</v>
      </c>
      <c r="L78" s="2" t="str">
        <f t="shared" si="0"/>
        <v>Generalist</v>
      </c>
      <c r="M78" s="2" t="s">
        <v>80</v>
      </c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3">
      <c r="A79" s="2" t="s">
        <v>371</v>
      </c>
      <c r="B79" s="2" t="s">
        <v>477</v>
      </c>
      <c r="C79" s="1" t="s">
        <v>478</v>
      </c>
      <c r="D79" s="1"/>
      <c r="E79" s="10"/>
      <c r="F79" s="10"/>
      <c r="G79" s="10"/>
      <c r="H79" s="10" t="s">
        <v>23</v>
      </c>
      <c r="I79" s="10" t="s">
        <v>23</v>
      </c>
      <c r="J79" s="2" t="s">
        <v>79</v>
      </c>
      <c r="K79" s="2" t="s">
        <v>50</v>
      </c>
      <c r="L79" s="2" t="str">
        <f t="shared" si="0"/>
        <v>Generalist</v>
      </c>
      <c r="M79" s="2" t="s">
        <v>41</v>
      </c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3">
      <c r="A80" s="2" t="s">
        <v>480</v>
      </c>
      <c r="B80" s="2" t="s">
        <v>481</v>
      </c>
      <c r="C80" s="36" t="s">
        <v>482</v>
      </c>
      <c r="D80" s="36"/>
      <c r="E80" s="37"/>
      <c r="F80" s="37" t="s">
        <v>29</v>
      </c>
      <c r="G80" s="37"/>
      <c r="H80" s="37" t="s">
        <v>33</v>
      </c>
      <c r="I80" s="37" t="s">
        <v>33</v>
      </c>
      <c r="J80" s="2" t="s">
        <v>24</v>
      </c>
      <c r="K80" s="2" t="s">
        <v>50</v>
      </c>
      <c r="L80" s="2" t="str">
        <f t="shared" si="0"/>
        <v>Generalist</v>
      </c>
      <c r="M80" s="2" t="s">
        <v>25</v>
      </c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3">
      <c r="A81" s="10" t="s">
        <v>484</v>
      </c>
      <c r="B81" s="2" t="s">
        <v>485</v>
      </c>
      <c r="C81" s="1" t="s">
        <v>486</v>
      </c>
      <c r="D81" s="1"/>
      <c r="E81" s="10"/>
      <c r="F81" s="10"/>
      <c r="G81" s="10"/>
      <c r="H81" s="10" t="s">
        <v>67</v>
      </c>
      <c r="I81" s="10" t="s">
        <v>67</v>
      </c>
      <c r="J81" s="2" t="s">
        <v>24</v>
      </c>
      <c r="K81" s="2" t="s">
        <v>50</v>
      </c>
      <c r="L81" s="2" t="str">
        <f t="shared" si="0"/>
        <v>Generalist</v>
      </c>
      <c r="M81" s="2" t="s">
        <v>351</v>
      </c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3">
      <c r="A82" s="10" t="s">
        <v>484</v>
      </c>
      <c r="B82" s="2" t="s">
        <v>488</v>
      </c>
      <c r="C82" s="1" t="s">
        <v>489</v>
      </c>
      <c r="D82" s="1"/>
      <c r="E82" s="10"/>
      <c r="F82" s="10"/>
      <c r="G82" s="10"/>
      <c r="H82" s="10" t="s">
        <v>67</v>
      </c>
      <c r="I82" s="10" t="s">
        <v>67</v>
      </c>
      <c r="J82" s="2" t="s">
        <v>24</v>
      </c>
      <c r="K82" s="2" t="s">
        <v>20</v>
      </c>
      <c r="L82" s="2" t="str">
        <f t="shared" si="0"/>
        <v>Generalist</v>
      </c>
      <c r="M82" s="2" t="s">
        <v>351</v>
      </c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3">
      <c r="A83" s="10" t="s">
        <v>484</v>
      </c>
      <c r="B83" s="2" t="s">
        <v>488</v>
      </c>
      <c r="C83" s="1" t="s">
        <v>491</v>
      </c>
      <c r="D83" s="1"/>
      <c r="E83" s="10"/>
      <c r="F83" s="10"/>
      <c r="G83" s="10"/>
      <c r="H83" s="10" t="s">
        <v>67</v>
      </c>
      <c r="I83" s="10" t="s">
        <v>67</v>
      </c>
      <c r="J83" s="2" t="s">
        <v>24</v>
      </c>
      <c r="K83" s="2" t="s">
        <v>20</v>
      </c>
      <c r="L83" s="2" t="str">
        <f t="shared" si="0"/>
        <v>Generalist</v>
      </c>
      <c r="M83" s="2" t="s">
        <v>351</v>
      </c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3">
      <c r="A84" s="10" t="s">
        <v>484</v>
      </c>
      <c r="B84" s="2" t="s">
        <v>488</v>
      </c>
      <c r="C84" s="1" t="s">
        <v>492</v>
      </c>
      <c r="D84" s="1"/>
      <c r="E84" s="10"/>
      <c r="F84" s="10"/>
      <c r="G84" s="10"/>
      <c r="H84" s="10" t="s">
        <v>67</v>
      </c>
      <c r="I84" s="10" t="s">
        <v>67</v>
      </c>
      <c r="J84" s="2" t="s">
        <v>24</v>
      </c>
      <c r="K84" s="2" t="s">
        <v>20</v>
      </c>
      <c r="L84" s="2" t="str">
        <f t="shared" si="0"/>
        <v>Generalist</v>
      </c>
      <c r="M84" s="2" t="s">
        <v>493</v>
      </c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3">
      <c r="A85" s="10" t="s">
        <v>484</v>
      </c>
      <c r="B85" s="2" t="s">
        <v>488</v>
      </c>
      <c r="C85" s="1" t="s">
        <v>494</v>
      </c>
      <c r="D85" s="1"/>
      <c r="E85" s="10"/>
      <c r="F85" s="10"/>
      <c r="G85" s="10"/>
      <c r="H85" s="10" t="s">
        <v>67</v>
      </c>
      <c r="I85" s="10" t="s">
        <v>67</v>
      </c>
      <c r="J85" s="2" t="s">
        <v>24</v>
      </c>
      <c r="K85" s="2" t="s">
        <v>20</v>
      </c>
      <c r="L85" s="2" t="str">
        <f t="shared" si="0"/>
        <v>Generalist</v>
      </c>
      <c r="M85" s="2" t="s">
        <v>493</v>
      </c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3">
      <c r="A86" s="2" t="s">
        <v>495</v>
      </c>
      <c r="B86" s="2" t="s">
        <v>496</v>
      </c>
      <c r="C86" s="1" t="s">
        <v>497</v>
      </c>
      <c r="D86" s="1" t="s">
        <v>63</v>
      </c>
      <c r="E86" s="10" t="s">
        <v>98</v>
      </c>
      <c r="F86" s="10" t="s">
        <v>65</v>
      </c>
      <c r="G86" s="10" t="s">
        <v>231</v>
      </c>
      <c r="H86" s="10" t="s">
        <v>33</v>
      </c>
      <c r="I86" s="10" t="s">
        <v>33</v>
      </c>
      <c r="J86" s="2" t="s">
        <v>79</v>
      </c>
      <c r="K86" s="2" t="s">
        <v>50</v>
      </c>
      <c r="L86" s="2" t="str">
        <f t="shared" si="0"/>
        <v>Generalist</v>
      </c>
      <c r="M86" s="2" t="s">
        <v>41</v>
      </c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3">
      <c r="A87" s="2" t="s">
        <v>495</v>
      </c>
      <c r="B87" s="2" t="s">
        <v>496</v>
      </c>
      <c r="C87" s="1" t="s">
        <v>500</v>
      </c>
      <c r="D87" s="1" t="s">
        <v>63</v>
      </c>
      <c r="E87" s="10" t="s">
        <v>98</v>
      </c>
      <c r="F87" s="10" t="s">
        <v>65</v>
      </c>
      <c r="G87" s="10" t="s">
        <v>231</v>
      </c>
      <c r="H87" s="10" t="s">
        <v>88</v>
      </c>
      <c r="I87" s="10" t="s">
        <v>88</v>
      </c>
      <c r="J87" s="2" t="s">
        <v>79</v>
      </c>
      <c r="K87" s="2" t="s">
        <v>20</v>
      </c>
      <c r="L87" s="2" t="str">
        <f t="shared" si="0"/>
        <v>Generalist</v>
      </c>
      <c r="M87" s="2" t="s">
        <v>41</v>
      </c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3">
      <c r="A88" s="2" t="s">
        <v>495</v>
      </c>
      <c r="B88" s="2" t="s">
        <v>496</v>
      </c>
      <c r="C88" s="1" t="s">
        <v>509</v>
      </c>
      <c r="D88" s="1" t="s">
        <v>63</v>
      </c>
      <c r="E88" s="10" t="s">
        <v>98</v>
      </c>
      <c r="F88" s="10" t="s">
        <v>65</v>
      </c>
      <c r="G88" s="10" t="s">
        <v>231</v>
      </c>
      <c r="H88" s="10" t="s">
        <v>88</v>
      </c>
      <c r="I88" s="10" t="s">
        <v>88</v>
      </c>
      <c r="J88" s="2" t="s">
        <v>79</v>
      </c>
      <c r="K88" s="2" t="s">
        <v>56</v>
      </c>
      <c r="L88" s="2" t="str">
        <f t="shared" si="0"/>
        <v>Generalist</v>
      </c>
      <c r="M88" s="2" t="s">
        <v>72</v>
      </c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3">
      <c r="A89" s="2" t="s">
        <v>495</v>
      </c>
      <c r="B89" s="2" t="s">
        <v>496</v>
      </c>
      <c r="C89" s="1" t="s">
        <v>515</v>
      </c>
      <c r="D89" s="1" t="s">
        <v>63</v>
      </c>
      <c r="E89" s="10" t="s">
        <v>98</v>
      </c>
      <c r="F89" s="10" t="s">
        <v>65</v>
      </c>
      <c r="G89" s="10" t="s">
        <v>231</v>
      </c>
      <c r="H89" s="10" t="s">
        <v>88</v>
      </c>
      <c r="I89" s="10" t="s">
        <v>88</v>
      </c>
      <c r="J89" s="2" t="s">
        <v>79</v>
      </c>
      <c r="K89" s="2" t="s">
        <v>50</v>
      </c>
      <c r="L89" s="2" t="str">
        <f t="shared" si="0"/>
        <v>Generalist</v>
      </c>
      <c r="M89" s="2" t="s">
        <v>41</v>
      </c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3">
      <c r="A90" s="2" t="s">
        <v>495</v>
      </c>
      <c r="B90" s="2" t="s">
        <v>496</v>
      </c>
      <c r="C90" s="1" t="s">
        <v>522</v>
      </c>
      <c r="D90" s="1" t="s">
        <v>63</v>
      </c>
      <c r="E90" s="10" t="s">
        <v>98</v>
      </c>
      <c r="F90" s="10" t="s">
        <v>65</v>
      </c>
      <c r="G90" s="10" t="s">
        <v>231</v>
      </c>
      <c r="H90" s="10" t="s">
        <v>33</v>
      </c>
      <c r="I90" s="10" t="s">
        <v>33</v>
      </c>
      <c r="J90" s="2" t="s">
        <v>79</v>
      </c>
      <c r="K90" s="2" t="s">
        <v>20</v>
      </c>
      <c r="L90" s="2" t="str">
        <f t="shared" si="0"/>
        <v>Generalist</v>
      </c>
      <c r="M90" s="2" t="s">
        <v>41</v>
      </c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3">
      <c r="A91" s="2" t="s">
        <v>495</v>
      </c>
      <c r="B91" s="2" t="s">
        <v>496</v>
      </c>
      <c r="C91" s="1" t="s">
        <v>525</v>
      </c>
      <c r="D91" s="1" t="s">
        <v>63</v>
      </c>
      <c r="E91" s="10" t="s">
        <v>98</v>
      </c>
      <c r="F91" s="10" t="s">
        <v>65</v>
      </c>
      <c r="G91" s="10" t="s">
        <v>231</v>
      </c>
      <c r="H91" s="10" t="s">
        <v>88</v>
      </c>
      <c r="I91" s="10" t="s">
        <v>88</v>
      </c>
      <c r="J91" s="2" t="s">
        <v>79</v>
      </c>
      <c r="K91" s="2" t="s">
        <v>20</v>
      </c>
      <c r="L91" s="2" t="str">
        <f t="shared" si="0"/>
        <v>Generalist</v>
      </c>
      <c r="M91" s="2" t="s">
        <v>57</v>
      </c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3">
      <c r="A92" s="2" t="s">
        <v>495</v>
      </c>
      <c r="B92" s="2" t="s">
        <v>528</v>
      </c>
      <c r="C92" s="1" t="s">
        <v>529</v>
      </c>
      <c r="D92" s="1"/>
      <c r="E92" s="10"/>
      <c r="F92" s="10"/>
      <c r="G92" s="10"/>
      <c r="H92" s="10" t="s">
        <v>240</v>
      </c>
      <c r="I92" s="10" t="s">
        <v>23</v>
      </c>
      <c r="J92" s="2" t="s">
        <v>79</v>
      </c>
      <c r="K92" s="2" t="s">
        <v>50</v>
      </c>
      <c r="L92" s="2" t="str">
        <f t="shared" si="0"/>
        <v>Generalist</v>
      </c>
      <c r="M92" s="2" t="s">
        <v>41</v>
      </c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3">
      <c r="A93" s="2" t="s">
        <v>495</v>
      </c>
      <c r="B93" s="2" t="s">
        <v>530</v>
      </c>
      <c r="C93" s="1" t="s">
        <v>531</v>
      </c>
      <c r="D93" s="1" t="s">
        <v>63</v>
      </c>
      <c r="E93" s="10" t="s">
        <v>64</v>
      </c>
      <c r="F93" s="10" t="s">
        <v>65</v>
      </c>
      <c r="G93" s="10" t="s">
        <v>66</v>
      </c>
      <c r="H93" s="10" t="s">
        <v>67</v>
      </c>
      <c r="I93" s="10" t="s">
        <v>67</v>
      </c>
      <c r="J93" s="2" t="s">
        <v>79</v>
      </c>
      <c r="K93" s="2" t="s">
        <v>50</v>
      </c>
      <c r="L93" s="2" t="str">
        <f t="shared" si="0"/>
        <v>Generalist</v>
      </c>
      <c r="M93" s="2" t="s">
        <v>41</v>
      </c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3">
      <c r="A94" s="2" t="s">
        <v>495</v>
      </c>
      <c r="B94" s="2" t="s">
        <v>530</v>
      </c>
      <c r="C94" s="1" t="s">
        <v>539</v>
      </c>
      <c r="D94" s="1" t="s">
        <v>63</v>
      </c>
      <c r="E94" s="10" t="s">
        <v>64</v>
      </c>
      <c r="F94" s="10" t="s">
        <v>65</v>
      </c>
      <c r="G94" s="10" t="s">
        <v>66</v>
      </c>
      <c r="H94" s="10" t="s">
        <v>67</v>
      </c>
      <c r="I94" s="10" t="s">
        <v>67</v>
      </c>
      <c r="J94" s="2" t="s">
        <v>79</v>
      </c>
      <c r="K94" s="2" t="s">
        <v>50</v>
      </c>
      <c r="L94" s="2" t="str">
        <f t="shared" si="0"/>
        <v>Generalist</v>
      </c>
      <c r="M94" s="2" t="s">
        <v>41</v>
      </c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3">
      <c r="A95" s="2" t="s">
        <v>495</v>
      </c>
      <c r="B95" s="2" t="s">
        <v>530</v>
      </c>
      <c r="C95" s="1" t="s">
        <v>542</v>
      </c>
      <c r="D95" s="1" t="s">
        <v>63</v>
      </c>
      <c r="E95" s="10" t="s">
        <v>64</v>
      </c>
      <c r="F95" s="10" t="s">
        <v>65</v>
      </c>
      <c r="G95" s="10" t="s">
        <v>66</v>
      </c>
      <c r="H95" s="10" t="s">
        <v>67</v>
      </c>
      <c r="I95" s="10" t="s">
        <v>67</v>
      </c>
      <c r="J95" s="2" t="s">
        <v>79</v>
      </c>
      <c r="K95" s="2" t="s">
        <v>50</v>
      </c>
      <c r="L95" s="2" t="str">
        <f t="shared" si="0"/>
        <v>Generalist</v>
      </c>
      <c r="M95" s="2" t="s">
        <v>41</v>
      </c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3">
      <c r="A96" s="2" t="s">
        <v>495</v>
      </c>
      <c r="B96" s="2" t="s">
        <v>530</v>
      </c>
      <c r="C96" s="1" t="s">
        <v>545</v>
      </c>
      <c r="D96" s="1" t="s">
        <v>63</v>
      </c>
      <c r="E96" s="10" t="s">
        <v>64</v>
      </c>
      <c r="F96" s="10" t="s">
        <v>65</v>
      </c>
      <c r="G96" s="10" t="s">
        <v>66</v>
      </c>
      <c r="H96" s="10" t="s">
        <v>67</v>
      </c>
      <c r="I96" s="10" t="s">
        <v>67</v>
      </c>
      <c r="J96" s="2" t="s">
        <v>79</v>
      </c>
      <c r="K96" s="2" t="s">
        <v>50</v>
      </c>
      <c r="L96" s="2" t="str">
        <f t="shared" si="0"/>
        <v>Generalist</v>
      </c>
      <c r="M96" s="2" t="s">
        <v>41</v>
      </c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3">
      <c r="A97" s="2" t="s">
        <v>495</v>
      </c>
      <c r="B97" s="2" t="s">
        <v>548</v>
      </c>
      <c r="C97" s="1" t="s">
        <v>549</v>
      </c>
      <c r="D97" s="1" t="s">
        <v>63</v>
      </c>
      <c r="E97" s="10" t="s">
        <v>64</v>
      </c>
      <c r="F97" s="10" t="s">
        <v>65</v>
      </c>
      <c r="G97" s="10" t="s">
        <v>66</v>
      </c>
      <c r="H97" s="10" t="s">
        <v>94</v>
      </c>
      <c r="I97" s="10" t="s">
        <v>94</v>
      </c>
      <c r="J97" s="2" t="s">
        <v>79</v>
      </c>
      <c r="K97" s="2" t="s">
        <v>50</v>
      </c>
      <c r="L97" s="2" t="str">
        <f t="shared" si="0"/>
        <v>Generalist</v>
      </c>
      <c r="M97" s="2" t="s">
        <v>41</v>
      </c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3">
      <c r="A98" s="2" t="s">
        <v>495</v>
      </c>
      <c r="B98" s="2" t="s">
        <v>548</v>
      </c>
      <c r="C98" s="1" t="s">
        <v>551</v>
      </c>
      <c r="D98" s="1" t="s">
        <v>63</v>
      </c>
      <c r="E98" s="10" t="s">
        <v>64</v>
      </c>
      <c r="F98" s="10" t="s">
        <v>65</v>
      </c>
      <c r="G98" s="10" t="s">
        <v>66</v>
      </c>
      <c r="H98" s="10" t="s">
        <v>94</v>
      </c>
      <c r="I98" s="10" t="s">
        <v>94</v>
      </c>
      <c r="J98" s="2" t="s">
        <v>79</v>
      </c>
      <c r="K98" s="2" t="s">
        <v>50</v>
      </c>
      <c r="L98" s="2" t="str">
        <f t="shared" si="0"/>
        <v>Generalist</v>
      </c>
      <c r="M98" s="2" t="s">
        <v>72</v>
      </c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3">
      <c r="A99" s="2" t="s">
        <v>495</v>
      </c>
      <c r="B99" s="2" t="s">
        <v>548</v>
      </c>
      <c r="C99" s="1" t="s">
        <v>556</v>
      </c>
      <c r="D99" s="1" t="s">
        <v>63</v>
      </c>
      <c r="E99" s="10" t="s">
        <v>64</v>
      </c>
      <c r="F99" s="10" t="s">
        <v>65</v>
      </c>
      <c r="G99" s="10" t="s">
        <v>66</v>
      </c>
      <c r="H99" s="10" t="s">
        <v>67</v>
      </c>
      <c r="I99" s="10" t="s">
        <v>67</v>
      </c>
      <c r="J99" s="2" t="s">
        <v>79</v>
      </c>
      <c r="K99" s="2" t="s">
        <v>50</v>
      </c>
      <c r="L99" s="2" t="str">
        <f t="shared" si="0"/>
        <v>Generalist</v>
      </c>
      <c r="M99" s="2" t="s">
        <v>72</v>
      </c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3">
      <c r="A100" s="2" t="s">
        <v>558</v>
      </c>
      <c r="B100" s="2" t="s">
        <v>559</v>
      </c>
      <c r="C100" s="1" t="s">
        <v>560</v>
      </c>
      <c r="D100" s="1" t="s">
        <v>63</v>
      </c>
      <c r="E100" s="10" t="s">
        <v>64</v>
      </c>
      <c r="F100" s="10" t="s">
        <v>562</v>
      </c>
      <c r="G100" s="10" t="s">
        <v>66</v>
      </c>
      <c r="H100" s="10" t="s">
        <v>67</v>
      </c>
      <c r="I100" s="10" t="s">
        <v>67</v>
      </c>
      <c r="J100" s="2" t="s">
        <v>24</v>
      </c>
      <c r="K100" s="2" t="s">
        <v>56</v>
      </c>
      <c r="L100" s="2" t="str">
        <f t="shared" si="0"/>
        <v>Generalist</v>
      </c>
      <c r="M100" s="2" t="s">
        <v>37</v>
      </c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3">
      <c r="A101" s="2" t="s">
        <v>558</v>
      </c>
      <c r="B101" s="2" t="s">
        <v>559</v>
      </c>
      <c r="C101" s="1" t="s">
        <v>564</v>
      </c>
      <c r="D101" s="1" t="s">
        <v>20</v>
      </c>
      <c r="E101" s="10" t="s">
        <v>21</v>
      </c>
      <c r="F101" s="10" t="s">
        <v>562</v>
      </c>
      <c r="G101" s="10" t="s">
        <v>22</v>
      </c>
      <c r="H101" s="10" t="s">
        <v>94</v>
      </c>
      <c r="I101" s="10" t="s">
        <v>94</v>
      </c>
      <c r="J101" s="2" t="s">
        <v>24</v>
      </c>
      <c r="K101" s="2" t="s">
        <v>20</v>
      </c>
      <c r="L101" s="2" t="str">
        <f t="shared" si="0"/>
        <v>Specialist</v>
      </c>
      <c r="M101" s="2" t="s">
        <v>351</v>
      </c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3">
      <c r="A102" s="2" t="s">
        <v>567</v>
      </c>
      <c r="B102" s="2" t="s">
        <v>568</v>
      </c>
      <c r="C102" s="1" t="s">
        <v>569</v>
      </c>
      <c r="D102" s="1" t="s">
        <v>20</v>
      </c>
      <c r="E102" s="10" t="s">
        <v>21</v>
      </c>
      <c r="F102" s="10" t="s">
        <v>562</v>
      </c>
      <c r="G102" s="10"/>
      <c r="H102" s="10" t="s">
        <v>33</v>
      </c>
      <c r="I102" s="10" t="s">
        <v>33</v>
      </c>
      <c r="J102" s="2" t="s">
        <v>24</v>
      </c>
      <c r="K102" s="2" t="s">
        <v>50</v>
      </c>
      <c r="L102" s="2" t="str">
        <f t="shared" si="0"/>
        <v>Generalist</v>
      </c>
      <c r="M102" s="2" t="s">
        <v>203</v>
      </c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3">
      <c r="A103" s="2" t="s">
        <v>567</v>
      </c>
      <c r="B103" s="2" t="s">
        <v>573</v>
      </c>
      <c r="C103" s="1" t="s">
        <v>574</v>
      </c>
      <c r="D103" s="1" t="s">
        <v>63</v>
      </c>
      <c r="E103" s="10" t="s">
        <v>64</v>
      </c>
      <c r="F103" s="10" t="s">
        <v>65</v>
      </c>
      <c r="G103" s="10" t="s">
        <v>66</v>
      </c>
      <c r="H103" s="10" t="s">
        <v>67</v>
      </c>
      <c r="I103" s="10" t="s">
        <v>67</v>
      </c>
      <c r="J103" s="2" t="s">
        <v>24</v>
      </c>
      <c r="K103" s="2" t="s">
        <v>56</v>
      </c>
      <c r="L103" s="2" t="str">
        <f t="shared" si="0"/>
        <v>Generalist</v>
      </c>
      <c r="M103" s="2" t="s">
        <v>72</v>
      </c>
      <c r="N103" s="38"/>
      <c r="O103" s="2"/>
      <c r="P103" s="2"/>
      <c r="Q103" s="2"/>
      <c r="R103" s="2"/>
      <c r="S103" s="2"/>
      <c r="T103" s="2"/>
      <c r="U103" s="2"/>
    </row>
    <row r="104" spans="1:21" ht="15.75" customHeight="1" x14ac:dyDescent="0.3">
      <c r="A104" s="2" t="s">
        <v>567</v>
      </c>
      <c r="B104" s="2" t="s">
        <v>573</v>
      </c>
      <c r="C104" s="1" t="s">
        <v>578</v>
      </c>
      <c r="D104" s="1" t="s">
        <v>20</v>
      </c>
      <c r="E104" s="10" t="s">
        <v>21</v>
      </c>
      <c r="F104" s="10" t="s">
        <v>65</v>
      </c>
      <c r="G104" s="10" t="s">
        <v>231</v>
      </c>
      <c r="H104" s="10" t="s">
        <v>33</v>
      </c>
      <c r="I104" s="10" t="s">
        <v>33</v>
      </c>
      <c r="J104" s="2" t="s">
        <v>24</v>
      </c>
      <c r="K104" s="2" t="s">
        <v>20</v>
      </c>
      <c r="L104" s="2" t="str">
        <f t="shared" si="0"/>
        <v>Generalist</v>
      </c>
      <c r="M104" s="2" t="s">
        <v>351</v>
      </c>
      <c r="N104" s="38"/>
      <c r="O104" s="2"/>
      <c r="P104" s="2"/>
      <c r="Q104" s="2"/>
      <c r="R104" s="2"/>
      <c r="S104" s="2"/>
      <c r="T104" s="2"/>
      <c r="U104" s="2"/>
    </row>
    <row r="105" spans="1:21" ht="15.75" customHeight="1" x14ac:dyDescent="0.3">
      <c r="A105" s="2" t="s">
        <v>567</v>
      </c>
      <c r="B105" s="2" t="s">
        <v>596</v>
      </c>
      <c r="C105" s="1" t="s">
        <v>597</v>
      </c>
      <c r="D105" s="1"/>
      <c r="E105" s="10"/>
      <c r="F105" s="10" t="s">
        <v>562</v>
      </c>
      <c r="G105" s="10"/>
      <c r="H105" s="10" t="s">
        <v>23</v>
      </c>
      <c r="I105" s="10" t="s">
        <v>23</v>
      </c>
      <c r="J105" s="2" t="s">
        <v>24</v>
      </c>
      <c r="K105" s="2" t="s">
        <v>56</v>
      </c>
      <c r="L105" s="2" t="str">
        <f t="shared" si="0"/>
        <v>Generalist</v>
      </c>
      <c r="M105" s="2" t="s">
        <v>41</v>
      </c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3">
      <c r="A106" s="2" t="s">
        <v>567</v>
      </c>
      <c r="B106" s="2" t="s">
        <v>596</v>
      </c>
      <c r="C106" s="1" t="s">
        <v>598</v>
      </c>
      <c r="D106" s="1"/>
      <c r="E106" s="10"/>
      <c r="F106" s="10" t="s">
        <v>562</v>
      </c>
      <c r="G106" s="10"/>
      <c r="H106" s="10" t="s">
        <v>23</v>
      </c>
      <c r="I106" s="10" t="s">
        <v>23</v>
      </c>
      <c r="J106" s="2" t="s">
        <v>24</v>
      </c>
      <c r="K106" s="2" t="s">
        <v>56</v>
      </c>
      <c r="L106" s="2" t="str">
        <f t="shared" si="0"/>
        <v>Generalist</v>
      </c>
      <c r="M106" s="2" t="s">
        <v>41</v>
      </c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3">
      <c r="A107" s="2" t="s">
        <v>567</v>
      </c>
      <c r="B107" s="2" t="s">
        <v>600</v>
      </c>
      <c r="C107" s="1" t="s">
        <v>601</v>
      </c>
      <c r="D107" s="1" t="s">
        <v>392</v>
      </c>
      <c r="E107" s="10" t="s">
        <v>401</v>
      </c>
      <c r="F107" s="10" t="s">
        <v>65</v>
      </c>
      <c r="G107" s="10" t="s">
        <v>22</v>
      </c>
      <c r="H107" s="10" t="s">
        <v>33</v>
      </c>
      <c r="I107" s="10" t="s">
        <v>33</v>
      </c>
      <c r="J107" s="2" t="s">
        <v>24</v>
      </c>
      <c r="K107" s="2" t="s">
        <v>50</v>
      </c>
      <c r="L107" s="2" t="str">
        <f t="shared" si="0"/>
        <v>Generalist</v>
      </c>
      <c r="M107" s="2" t="s">
        <v>25</v>
      </c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3">
      <c r="A108" s="2" t="s">
        <v>608</v>
      </c>
      <c r="B108" s="2" t="s">
        <v>609</v>
      </c>
      <c r="C108" s="1" t="s">
        <v>610</v>
      </c>
      <c r="D108" s="1" t="s">
        <v>63</v>
      </c>
      <c r="E108" s="10" t="s">
        <v>64</v>
      </c>
      <c r="F108" s="10" t="s">
        <v>65</v>
      </c>
      <c r="G108" s="10" t="s">
        <v>66</v>
      </c>
      <c r="H108" s="10" t="s">
        <v>94</v>
      </c>
      <c r="I108" s="10" t="s">
        <v>94</v>
      </c>
      <c r="J108" s="2" t="s">
        <v>24</v>
      </c>
      <c r="K108" s="2" t="s">
        <v>50</v>
      </c>
      <c r="L108" s="2" t="str">
        <f t="shared" si="0"/>
        <v>Generalist</v>
      </c>
      <c r="M108" s="2" t="s">
        <v>25</v>
      </c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3">
      <c r="A109" s="2" t="s">
        <v>608</v>
      </c>
      <c r="B109" s="2" t="s">
        <v>618</v>
      </c>
      <c r="C109" s="1" t="s">
        <v>619</v>
      </c>
      <c r="D109" s="1" t="s">
        <v>63</v>
      </c>
      <c r="E109" s="10" t="s">
        <v>64</v>
      </c>
      <c r="F109" s="10" t="s">
        <v>65</v>
      </c>
      <c r="G109" s="10" t="s">
        <v>66</v>
      </c>
      <c r="H109" s="10" t="s">
        <v>67</v>
      </c>
      <c r="I109" s="10" t="s">
        <v>67</v>
      </c>
      <c r="J109" s="2" t="s">
        <v>24</v>
      </c>
      <c r="K109" s="2" t="s">
        <v>50</v>
      </c>
      <c r="L109" s="2" t="str">
        <f t="shared" si="0"/>
        <v>Generalist</v>
      </c>
      <c r="M109" s="2" t="s">
        <v>25</v>
      </c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3">
      <c r="A110" s="2" t="s">
        <v>608</v>
      </c>
      <c r="B110" s="2" t="s">
        <v>618</v>
      </c>
      <c r="C110" s="1" t="s">
        <v>623</v>
      </c>
      <c r="D110" s="1" t="s">
        <v>63</v>
      </c>
      <c r="E110" s="10" t="s">
        <v>64</v>
      </c>
      <c r="F110" s="10" t="s">
        <v>65</v>
      </c>
      <c r="G110" s="10" t="s">
        <v>66</v>
      </c>
      <c r="H110" s="10" t="s">
        <v>67</v>
      </c>
      <c r="I110" s="10" t="s">
        <v>67</v>
      </c>
      <c r="J110" s="2" t="s">
        <v>24</v>
      </c>
      <c r="K110" s="2" t="s">
        <v>50</v>
      </c>
      <c r="L110" s="2" t="str">
        <f t="shared" si="0"/>
        <v>Generalist</v>
      </c>
      <c r="M110" s="2" t="s">
        <v>25</v>
      </c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3">
      <c r="A111" s="2" t="s">
        <v>608</v>
      </c>
      <c r="B111" s="2" t="s">
        <v>618</v>
      </c>
      <c r="C111" s="1" t="s">
        <v>625</v>
      </c>
      <c r="D111" s="1" t="s">
        <v>63</v>
      </c>
      <c r="E111" s="10" t="s">
        <v>64</v>
      </c>
      <c r="F111" s="10" t="s">
        <v>65</v>
      </c>
      <c r="G111" s="10" t="s">
        <v>66</v>
      </c>
      <c r="H111" s="10" t="s">
        <v>67</v>
      </c>
      <c r="I111" s="10" t="s">
        <v>67</v>
      </c>
      <c r="J111" s="2" t="s">
        <v>24</v>
      </c>
      <c r="K111" s="2" t="s">
        <v>20</v>
      </c>
      <c r="L111" s="2" t="str">
        <f t="shared" si="0"/>
        <v>Generalist</v>
      </c>
      <c r="M111" s="2" t="s">
        <v>351</v>
      </c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3">
      <c r="A112" s="2" t="s">
        <v>567</v>
      </c>
      <c r="B112" s="2" t="s">
        <v>628</v>
      </c>
      <c r="C112" s="1" t="s">
        <v>685</v>
      </c>
      <c r="D112" s="1" t="s">
        <v>20</v>
      </c>
      <c r="E112" s="10" t="s">
        <v>21</v>
      </c>
      <c r="F112" s="2" t="s">
        <v>562</v>
      </c>
      <c r="G112" s="2" t="s">
        <v>231</v>
      </c>
      <c r="H112" s="2" t="s">
        <v>23</v>
      </c>
      <c r="I112" s="2" t="s">
        <v>23</v>
      </c>
      <c r="J112" s="2" t="s">
        <v>24</v>
      </c>
      <c r="K112" s="2" t="s">
        <v>56</v>
      </c>
      <c r="L112" s="2" t="str">
        <f t="shared" si="0"/>
        <v>Generalist</v>
      </c>
      <c r="M112" s="2" t="s">
        <v>630</v>
      </c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3">
      <c r="A113" s="2" t="s">
        <v>567</v>
      </c>
      <c r="B113" s="2" t="s">
        <v>628</v>
      </c>
      <c r="C113" s="1" t="s">
        <v>632</v>
      </c>
      <c r="D113" s="1" t="s">
        <v>20</v>
      </c>
      <c r="E113" s="10" t="s">
        <v>21</v>
      </c>
      <c r="F113" s="2" t="s">
        <v>562</v>
      </c>
      <c r="G113" s="2" t="s">
        <v>231</v>
      </c>
      <c r="H113" s="2" t="s">
        <v>23</v>
      </c>
      <c r="I113" s="2" t="s">
        <v>23</v>
      </c>
      <c r="J113" s="2" t="s">
        <v>24</v>
      </c>
      <c r="K113" s="2" t="s">
        <v>56</v>
      </c>
      <c r="L113" s="2" t="str">
        <f t="shared" si="0"/>
        <v>Generalist</v>
      </c>
      <c r="M113" s="2" t="s">
        <v>630</v>
      </c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3">
      <c r="A114" s="2" t="s">
        <v>567</v>
      </c>
      <c r="B114" s="2" t="s">
        <v>628</v>
      </c>
      <c r="C114" s="1" t="s">
        <v>635</v>
      </c>
      <c r="D114" s="1" t="s">
        <v>20</v>
      </c>
      <c r="E114" s="10" t="s">
        <v>21</v>
      </c>
      <c r="F114" s="2" t="s">
        <v>562</v>
      </c>
      <c r="G114" s="2" t="s">
        <v>231</v>
      </c>
      <c r="H114" s="2" t="s">
        <v>23</v>
      </c>
      <c r="I114" s="2" t="s">
        <v>23</v>
      </c>
      <c r="J114" s="2" t="s">
        <v>24</v>
      </c>
      <c r="K114" s="2" t="s">
        <v>56</v>
      </c>
      <c r="L114" s="2" t="str">
        <f t="shared" si="0"/>
        <v>Generalist</v>
      </c>
      <c r="M114" s="2" t="s">
        <v>630</v>
      </c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3">
      <c r="A115" s="2" t="s">
        <v>567</v>
      </c>
      <c r="B115" s="2" t="s">
        <v>628</v>
      </c>
      <c r="C115" s="6" t="s">
        <v>638</v>
      </c>
      <c r="D115" s="1" t="s">
        <v>20</v>
      </c>
      <c r="E115" s="10" t="s">
        <v>21</v>
      </c>
      <c r="F115" s="2" t="s">
        <v>562</v>
      </c>
      <c r="G115" s="2" t="s">
        <v>231</v>
      </c>
      <c r="H115" s="2" t="s">
        <v>23</v>
      </c>
      <c r="I115" s="2" t="s">
        <v>23</v>
      </c>
      <c r="J115" s="2" t="s">
        <v>24</v>
      </c>
      <c r="K115" s="2" t="s">
        <v>56</v>
      </c>
      <c r="L115" s="2" t="str">
        <f t="shared" si="0"/>
        <v>Generalist</v>
      </c>
      <c r="M115" s="2" t="s">
        <v>630</v>
      </c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3">
      <c r="A116" s="2" t="s">
        <v>641</v>
      </c>
      <c r="B116" s="2" t="s">
        <v>642</v>
      </c>
      <c r="C116" s="2" t="s">
        <v>192</v>
      </c>
      <c r="D116" s="2"/>
      <c r="E116" s="2"/>
      <c r="F116" s="2" t="s">
        <v>562</v>
      </c>
      <c r="G116" s="2"/>
      <c r="H116" s="39" t="s">
        <v>94</v>
      </c>
      <c r="I116" s="39" t="s">
        <v>94</v>
      </c>
      <c r="J116" s="2" t="s">
        <v>24</v>
      </c>
      <c r="K116" s="2" t="s">
        <v>50</v>
      </c>
      <c r="L116" s="2" t="str">
        <f t="shared" si="0"/>
        <v>Generalist</v>
      </c>
      <c r="M116" s="2" t="s">
        <v>630</v>
      </c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3">
      <c r="A117" s="2" t="s">
        <v>641</v>
      </c>
      <c r="B117" s="2" t="s">
        <v>485</v>
      </c>
      <c r="C117" s="2" t="s">
        <v>489</v>
      </c>
      <c r="D117" s="2" t="s">
        <v>63</v>
      </c>
      <c r="E117" s="2" t="s">
        <v>645</v>
      </c>
      <c r="F117" s="2" t="s">
        <v>65</v>
      </c>
      <c r="G117" s="2" t="s">
        <v>231</v>
      </c>
      <c r="H117" s="39" t="s">
        <v>94</v>
      </c>
      <c r="I117" s="39" t="s">
        <v>94</v>
      </c>
      <c r="J117" s="2" t="s">
        <v>24</v>
      </c>
      <c r="K117" s="2" t="s">
        <v>50</v>
      </c>
      <c r="L117" s="2" t="str">
        <f t="shared" si="0"/>
        <v>Generalist</v>
      </c>
      <c r="M117" s="2" t="s">
        <v>630</v>
      </c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3">
      <c r="A118" s="2" t="s">
        <v>641</v>
      </c>
      <c r="B118" s="2" t="s">
        <v>485</v>
      </c>
      <c r="C118" s="2" t="s">
        <v>486</v>
      </c>
      <c r="D118" s="2" t="s">
        <v>63</v>
      </c>
      <c r="E118" s="2" t="s">
        <v>64</v>
      </c>
      <c r="F118" s="2" t="s">
        <v>65</v>
      </c>
      <c r="G118" s="2" t="s">
        <v>66</v>
      </c>
      <c r="H118" s="39" t="s">
        <v>94</v>
      </c>
      <c r="I118" s="39" t="s">
        <v>94</v>
      </c>
      <c r="J118" s="2" t="s">
        <v>24</v>
      </c>
      <c r="K118" s="2" t="s">
        <v>50</v>
      </c>
      <c r="L118" s="2" t="str">
        <f t="shared" si="0"/>
        <v>Generalist</v>
      </c>
      <c r="M118" s="2" t="s">
        <v>630</v>
      </c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25">
      <c r="A119" s="2" t="s">
        <v>216</v>
      </c>
      <c r="B119" s="2" t="s">
        <v>666</v>
      </c>
      <c r="C119" s="5" t="s">
        <v>677</v>
      </c>
      <c r="D119" s="2" t="s">
        <v>20</v>
      </c>
      <c r="E119" s="2" t="s">
        <v>21</v>
      </c>
      <c r="F119" s="2" t="s">
        <v>65</v>
      </c>
      <c r="G119" s="2" t="s">
        <v>22</v>
      </c>
      <c r="H119" s="2" t="s">
        <v>33</v>
      </c>
      <c r="I119" s="2" t="s">
        <v>33</v>
      </c>
      <c r="J119" s="2" t="s">
        <v>24</v>
      </c>
      <c r="K119" s="2" t="s">
        <v>56</v>
      </c>
      <c r="L119" s="2" t="str">
        <f t="shared" si="0"/>
        <v>Specialist</v>
      </c>
      <c r="M119" s="2" t="s">
        <v>630</v>
      </c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25">
      <c r="A120" s="2" t="s">
        <v>371</v>
      </c>
      <c r="B120" s="2" t="s">
        <v>396</v>
      </c>
      <c r="C120" s="2" t="s">
        <v>669</v>
      </c>
      <c r="D120" s="2" t="s">
        <v>20</v>
      </c>
      <c r="E120" s="2" t="s">
        <v>21</v>
      </c>
      <c r="F120" s="2" t="s">
        <v>29</v>
      </c>
      <c r="G120" s="2" t="s">
        <v>22</v>
      </c>
      <c r="H120" s="2" t="s">
        <v>23</v>
      </c>
      <c r="I120" s="2" t="s">
        <v>23</v>
      </c>
      <c r="J120" s="2" t="s">
        <v>24</v>
      </c>
      <c r="K120" s="2" t="s">
        <v>56</v>
      </c>
      <c r="L120" s="2" t="str">
        <f t="shared" si="0"/>
        <v>Specialist</v>
      </c>
      <c r="M120" s="2" t="s">
        <v>630</v>
      </c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25">
      <c r="A121" s="2" t="s">
        <v>371</v>
      </c>
      <c r="B121" s="2" t="s">
        <v>396</v>
      </c>
      <c r="C121" s="5" t="s">
        <v>678</v>
      </c>
      <c r="D121" s="2" t="s">
        <v>20</v>
      </c>
      <c r="E121" s="2" t="s">
        <v>21</v>
      </c>
      <c r="F121" s="2" t="s">
        <v>65</v>
      </c>
      <c r="G121" s="2" t="s">
        <v>22</v>
      </c>
      <c r="H121" s="2" t="s">
        <v>33</v>
      </c>
      <c r="I121" s="2" t="s">
        <v>33</v>
      </c>
      <c r="J121" s="2" t="s">
        <v>24</v>
      </c>
      <c r="K121" s="2" t="s">
        <v>56</v>
      </c>
      <c r="L121" s="2" t="str">
        <f t="shared" si="0"/>
        <v>Specialist</v>
      </c>
      <c r="M121" s="2" t="s">
        <v>630</v>
      </c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25">
      <c r="A122" s="2" t="s">
        <v>371</v>
      </c>
      <c r="B122" s="2" t="s">
        <v>396</v>
      </c>
      <c r="C122" s="5" t="s">
        <v>679</v>
      </c>
      <c r="D122" s="2" t="s">
        <v>20</v>
      </c>
      <c r="E122" s="2" t="s">
        <v>21</v>
      </c>
      <c r="F122" s="2" t="s">
        <v>29</v>
      </c>
      <c r="G122" s="2" t="s">
        <v>22</v>
      </c>
      <c r="H122" s="2" t="s">
        <v>33</v>
      </c>
      <c r="I122" s="2" t="s">
        <v>33</v>
      </c>
      <c r="J122" s="2" t="s">
        <v>24</v>
      </c>
      <c r="K122" s="2" t="s">
        <v>56</v>
      </c>
      <c r="L122" s="2" t="str">
        <f t="shared" si="0"/>
        <v>Specialist</v>
      </c>
      <c r="M122" s="2" t="s">
        <v>630</v>
      </c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3">
      <c r="A123" s="2"/>
      <c r="B123" s="2"/>
      <c r="C123" s="6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3">
      <c r="A124" s="2"/>
      <c r="B124" s="2"/>
      <c r="C124" s="6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3">
      <c r="A125" s="2"/>
      <c r="B125" s="2"/>
      <c r="C125" s="6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3">
      <c r="A126" s="2"/>
      <c r="B126" s="2"/>
      <c r="C126" s="6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3">
      <c r="A127" s="2"/>
      <c r="B127" s="2"/>
      <c r="C127" s="6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3">
      <c r="A128" s="2"/>
      <c r="B128" s="2"/>
      <c r="C128" s="6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3">
      <c r="A129" s="2"/>
      <c r="B129" s="2"/>
      <c r="C129" s="6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3">
      <c r="A130" s="2"/>
      <c r="B130" s="2"/>
      <c r="C130" s="6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3">
      <c r="A131" s="2"/>
      <c r="B131" s="2"/>
      <c r="C131" s="6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3">
      <c r="A132" s="2"/>
      <c r="B132" s="2"/>
      <c r="C132" s="6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3">
      <c r="A133" s="2"/>
      <c r="B133" s="2"/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3">
      <c r="A134" s="2"/>
      <c r="B134" s="2"/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3">
      <c r="A135" s="2"/>
      <c r="B135" s="2"/>
      <c r="C135" s="6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3">
      <c r="A136" s="2"/>
      <c r="B136" s="2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3">
      <c r="A137" s="2"/>
      <c r="B137" s="2"/>
      <c r="C137" s="6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3">
      <c r="A138" s="2"/>
      <c r="B138" s="2"/>
      <c r="C138" s="6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3">
      <c r="A139" s="2"/>
      <c r="B139" s="2"/>
      <c r="C139" s="6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3">
      <c r="A140" s="2"/>
      <c r="B140" s="2"/>
      <c r="C140" s="6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3">
      <c r="A141" s="2"/>
      <c r="B141" s="2"/>
      <c r="C141" s="6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3">
      <c r="A142" s="2"/>
      <c r="B142" s="2"/>
      <c r="C142" s="6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3">
      <c r="A143" s="2"/>
      <c r="B143" s="2"/>
      <c r="C143" s="6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3">
      <c r="A144" s="2"/>
      <c r="B144" s="2"/>
      <c r="C144" s="6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3">
      <c r="A145" s="2"/>
      <c r="B145" s="2"/>
      <c r="C145" s="6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3">
      <c r="A146" s="2"/>
      <c r="B146" s="2"/>
      <c r="C146" s="6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3">
      <c r="A147" s="2"/>
      <c r="B147" s="2"/>
      <c r="C147" s="6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3">
      <c r="A148" s="2"/>
      <c r="B148" s="2"/>
      <c r="C148" s="6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3">
      <c r="A149" s="2"/>
      <c r="B149" s="2"/>
      <c r="C149" s="6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3">
      <c r="A150" s="2"/>
      <c r="B150" s="2"/>
      <c r="C150" s="6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3">
      <c r="A151" s="2"/>
      <c r="B151" s="2"/>
      <c r="C151" s="6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3">
      <c r="A152" s="2"/>
      <c r="B152" s="2"/>
      <c r="C152" s="6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3">
      <c r="A153" s="2"/>
      <c r="B153" s="2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3">
      <c r="A154" s="2"/>
      <c r="B154" s="2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3">
      <c r="A155" s="2"/>
      <c r="B155" s="2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3">
      <c r="A156" s="2"/>
      <c r="B156" s="2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3">
      <c r="A157" s="2"/>
      <c r="B157" s="2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3">
      <c r="A158" s="2"/>
      <c r="B158" s="2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3">
      <c r="A159" s="2"/>
      <c r="B159" s="2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3">
      <c r="A160" s="2"/>
      <c r="B160" s="2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3">
      <c r="A161" s="2"/>
      <c r="B161" s="2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3">
      <c r="A162" s="2"/>
      <c r="B162" s="2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3">
      <c r="A163" s="2"/>
      <c r="B163" s="2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3">
      <c r="A164" s="2"/>
      <c r="B164" s="2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3">
      <c r="A165" s="2"/>
      <c r="B165" s="2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3">
      <c r="A166" s="2"/>
      <c r="B166" s="2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3">
      <c r="A167" s="2"/>
      <c r="B167" s="2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3">
      <c r="A168" s="2"/>
      <c r="B168" s="2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3">
      <c r="A169" s="2"/>
      <c r="B169" s="2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3">
      <c r="A170" s="2"/>
      <c r="B170" s="2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3">
      <c r="A171" s="2"/>
      <c r="B171" s="2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3">
      <c r="A172" s="2"/>
      <c r="B172" s="2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3">
      <c r="A173" s="2"/>
      <c r="B173" s="2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3">
      <c r="A174" s="2"/>
      <c r="B174" s="2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3">
      <c r="A175" s="2"/>
      <c r="B175" s="2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3">
      <c r="A176" s="2"/>
      <c r="B176" s="2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3">
      <c r="A177" s="2"/>
      <c r="B177" s="2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3">
      <c r="A178" s="2"/>
      <c r="B178" s="2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3">
      <c r="A179" s="2"/>
      <c r="B179" s="2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3">
      <c r="A180" s="2"/>
      <c r="B180" s="2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3">
      <c r="A181" s="2"/>
      <c r="B181" s="2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3">
      <c r="A182" s="2"/>
      <c r="B182" s="2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3">
      <c r="A183" s="2"/>
      <c r="B183" s="2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3">
      <c r="A184" s="2"/>
      <c r="B184" s="2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3">
      <c r="A185" s="2"/>
      <c r="B185" s="2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3">
      <c r="A186" s="2"/>
      <c r="B186" s="2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3">
      <c r="A187" s="2"/>
      <c r="B187" s="2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3">
      <c r="A188" s="2"/>
      <c r="B188" s="2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3">
      <c r="A189" s="2"/>
      <c r="B189" s="2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3">
      <c r="A190" s="2"/>
      <c r="B190" s="2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3">
      <c r="A191" s="2"/>
      <c r="B191" s="2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3">
      <c r="A192" s="2"/>
      <c r="B192" s="2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3">
      <c r="A193" s="2"/>
      <c r="B193" s="2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3">
      <c r="A194" s="2"/>
      <c r="B194" s="2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3">
      <c r="A195" s="2"/>
      <c r="B195" s="2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3">
      <c r="A196" s="2"/>
      <c r="B196" s="2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3">
      <c r="A197" s="2"/>
      <c r="B197" s="2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3">
      <c r="A198" s="2"/>
      <c r="B198" s="2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3">
      <c r="A199" s="2"/>
      <c r="B199" s="2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3">
      <c r="A200" s="2"/>
      <c r="B200" s="2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3">
      <c r="A201" s="2"/>
      <c r="B201" s="2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3">
      <c r="A202" s="2"/>
      <c r="B202" s="2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3">
      <c r="A203" s="2"/>
      <c r="B203" s="2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3">
      <c r="A204" s="2"/>
      <c r="B204" s="2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3">
      <c r="A205" s="2"/>
      <c r="B205" s="2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3">
      <c r="A206" s="2"/>
      <c r="B206" s="2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3">
      <c r="A207" s="2"/>
      <c r="B207" s="2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3">
      <c r="A208" s="2"/>
      <c r="B208" s="2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3">
      <c r="A209" s="2"/>
      <c r="B209" s="2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3">
      <c r="A210" s="2"/>
      <c r="B210" s="2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3">
      <c r="A211" s="2"/>
      <c r="B211" s="2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3">
      <c r="A212" s="2"/>
      <c r="B212" s="2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3">
      <c r="A213" s="2"/>
      <c r="B213" s="2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3">
      <c r="A214" s="2"/>
      <c r="B214" s="2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3">
      <c r="A215" s="2"/>
      <c r="B215" s="2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3">
      <c r="A216" s="2"/>
      <c r="B216" s="2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3">
      <c r="A217" s="2"/>
      <c r="B217" s="2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3">
      <c r="A218" s="2"/>
      <c r="B218" s="2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3">
      <c r="A219" s="2"/>
      <c r="B219" s="2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3">
      <c r="A220" s="2"/>
      <c r="B220" s="2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3">
      <c r="A221" s="2"/>
      <c r="B221" s="2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3">
      <c r="A222" s="2"/>
      <c r="B222" s="2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3">
      <c r="A223" s="2"/>
      <c r="B223" s="2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3">
      <c r="A224" s="2"/>
      <c r="B224" s="2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3">
      <c r="A225" s="2"/>
      <c r="B225" s="2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3">
      <c r="A226" s="2"/>
      <c r="B226" s="2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3">
      <c r="A227" s="2"/>
      <c r="B227" s="2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3">
      <c r="A228" s="2"/>
      <c r="B228" s="2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3">
      <c r="A229" s="2"/>
      <c r="B229" s="2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3">
      <c r="A230" s="2"/>
      <c r="B230" s="2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3">
      <c r="A231" s="2"/>
      <c r="B231" s="2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3">
      <c r="A232" s="2"/>
      <c r="B232" s="2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3">
      <c r="A233" s="2"/>
      <c r="B233" s="2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3">
      <c r="A234" s="2"/>
      <c r="B234" s="2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3">
      <c r="A235" s="2"/>
      <c r="B235" s="2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3">
      <c r="A236" s="2"/>
      <c r="B236" s="2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3">
      <c r="A237" s="2"/>
      <c r="B237" s="2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3">
      <c r="A238" s="2"/>
      <c r="B238" s="2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3">
      <c r="A239" s="2"/>
      <c r="B239" s="2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3">
      <c r="A240" s="2"/>
      <c r="B240" s="2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3">
      <c r="A241" s="2"/>
      <c r="B241" s="2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3">
      <c r="A242" s="2"/>
      <c r="B242" s="2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3">
      <c r="A243" s="2"/>
      <c r="B243" s="2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3">
      <c r="A244" s="2"/>
      <c r="B244" s="2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3">
      <c r="A245" s="2"/>
      <c r="B245" s="2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3">
      <c r="A246" s="2"/>
      <c r="B246" s="2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3">
      <c r="A247" s="2"/>
      <c r="B247" s="2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3">
      <c r="A248" s="2"/>
      <c r="B248" s="2"/>
      <c r="C248" s="6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3">
      <c r="A249" s="2"/>
      <c r="B249" s="2"/>
      <c r="C249" s="6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3">
      <c r="A250" s="2"/>
      <c r="B250" s="2"/>
      <c r="C250" s="6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3">
      <c r="A251" s="2"/>
      <c r="B251" s="2"/>
      <c r="C251" s="6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3">
      <c r="A252" s="2"/>
      <c r="B252" s="2"/>
      <c r="C252" s="6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3">
      <c r="A253" s="2"/>
      <c r="B253" s="2"/>
      <c r="C253" s="6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3">
      <c r="A254" s="2"/>
      <c r="B254" s="2"/>
      <c r="C254" s="6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3">
      <c r="A255" s="2"/>
      <c r="B255" s="2"/>
      <c r="C255" s="6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3">
      <c r="A256" s="2"/>
      <c r="B256" s="2"/>
      <c r="C256" s="6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3">
      <c r="A257" s="2"/>
      <c r="B257" s="2"/>
      <c r="C257" s="6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3">
      <c r="A258" s="2"/>
      <c r="B258" s="2"/>
      <c r="C258" s="6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3">
      <c r="A259" s="2"/>
      <c r="B259" s="2"/>
      <c r="C259" s="6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3">
      <c r="A260" s="2"/>
      <c r="B260" s="2"/>
      <c r="C260" s="6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3">
      <c r="A261" s="2"/>
      <c r="B261" s="2"/>
      <c r="C261" s="6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3">
      <c r="A262" s="2"/>
      <c r="B262" s="2"/>
      <c r="C262" s="6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3">
      <c r="A263" s="2"/>
      <c r="B263" s="2"/>
      <c r="C263" s="6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3">
      <c r="A264" s="2"/>
      <c r="B264" s="2"/>
      <c r="C264" s="6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3">
      <c r="A265" s="2"/>
      <c r="B265" s="2"/>
      <c r="C265" s="6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3">
      <c r="A266" s="2"/>
      <c r="B266" s="2"/>
      <c r="C266" s="6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3">
      <c r="A267" s="2"/>
      <c r="B267" s="2"/>
      <c r="C267" s="6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3">
      <c r="A268" s="2"/>
      <c r="B268" s="2"/>
      <c r="C268" s="6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3">
      <c r="A269" s="2"/>
      <c r="B269" s="2"/>
      <c r="C269" s="6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3">
      <c r="A270" s="2"/>
      <c r="B270" s="2"/>
      <c r="C270" s="6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3">
      <c r="A271" s="2"/>
      <c r="B271" s="2"/>
      <c r="C271" s="6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3">
      <c r="A272" s="2"/>
      <c r="B272" s="2"/>
      <c r="C272" s="6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3">
      <c r="A273" s="2"/>
      <c r="B273" s="2"/>
      <c r="C273" s="6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3">
      <c r="A274" s="2"/>
      <c r="B274" s="2"/>
      <c r="C274" s="6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3">
      <c r="A275" s="2"/>
      <c r="B275" s="2"/>
      <c r="C275" s="6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3">
      <c r="A276" s="2"/>
      <c r="B276" s="2"/>
      <c r="C276" s="6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3">
      <c r="A277" s="2"/>
      <c r="B277" s="2"/>
      <c r="C277" s="6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3">
      <c r="A278" s="2"/>
      <c r="B278" s="2"/>
      <c r="C278" s="6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3">
      <c r="A279" s="2"/>
      <c r="B279" s="2"/>
      <c r="C279" s="6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3">
      <c r="A280" s="2"/>
      <c r="B280" s="2"/>
      <c r="C280" s="6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3">
      <c r="A281" s="2"/>
      <c r="B281" s="2"/>
      <c r="C281" s="6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3">
      <c r="A282" s="2"/>
      <c r="B282" s="2"/>
      <c r="C282" s="6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3">
      <c r="A283" s="2"/>
      <c r="B283" s="2"/>
      <c r="C283" s="6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3">
      <c r="A284" s="2"/>
      <c r="B284" s="2"/>
      <c r="C284" s="6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3">
      <c r="A285" s="2"/>
      <c r="B285" s="2"/>
      <c r="C285" s="6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3">
      <c r="A286" s="2"/>
      <c r="B286" s="2"/>
      <c r="C286" s="6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3">
      <c r="A287" s="2"/>
      <c r="B287" s="2"/>
      <c r="C287" s="6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3">
      <c r="A288" s="2"/>
      <c r="B288" s="2"/>
      <c r="C288" s="6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3">
      <c r="A289" s="2"/>
      <c r="B289" s="2"/>
      <c r="C289" s="6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3">
      <c r="A290" s="2"/>
      <c r="B290" s="2"/>
      <c r="C290" s="6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3">
      <c r="A291" s="2"/>
      <c r="B291" s="2"/>
      <c r="C291" s="6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3">
      <c r="A292" s="2"/>
      <c r="B292" s="2"/>
      <c r="C292" s="6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3">
      <c r="A293" s="2"/>
      <c r="B293" s="2"/>
      <c r="C293" s="6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3">
      <c r="A294" s="2"/>
      <c r="B294" s="2"/>
      <c r="C294" s="6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3">
      <c r="A295" s="2"/>
      <c r="B295" s="2"/>
      <c r="C295" s="6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3">
      <c r="A296" s="2"/>
      <c r="B296" s="2"/>
      <c r="C296" s="6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3">
      <c r="A297" s="2"/>
      <c r="B297" s="2"/>
      <c r="C297" s="6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3">
      <c r="A298" s="2"/>
      <c r="B298" s="2"/>
      <c r="C298" s="6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3">
      <c r="A299" s="2"/>
      <c r="B299" s="2"/>
      <c r="C299" s="6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3">
      <c r="A300" s="2"/>
      <c r="B300" s="2"/>
      <c r="C300" s="6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3">
      <c r="A301" s="2"/>
      <c r="B301" s="2"/>
      <c r="C301" s="6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3">
      <c r="A302" s="2"/>
      <c r="B302" s="2"/>
      <c r="C302" s="6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3">
      <c r="A303" s="2"/>
      <c r="B303" s="2"/>
      <c r="C303" s="6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3">
      <c r="A304" s="2"/>
      <c r="B304" s="2"/>
      <c r="C304" s="6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3">
      <c r="A305" s="2"/>
      <c r="B305" s="2"/>
      <c r="C305" s="6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3">
      <c r="A306" s="2"/>
      <c r="B306" s="2"/>
      <c r="C306" s="6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3">
      <c r="A307" s="2"/>
      <c r="B307" s="2"/>
      <c r="C307" s="6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3">
      <c r="A308" s="2"/>
      <c r="B308" s="2"/>
      <c r="C308" s="6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3">
      <c r="A309" s="2"/>
      <c r="B309" s="2"/>
      <c r="C309" s="6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3">
      <c r="A310" s="2"/>
      <c r="B310" s="2"/>
      <c r="C310" s="6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3">
      <c r="A311" s="2"/>
      <c r="B311" s="2"/>
      <c r="C311" s="6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3">
      <c r="A312" s="2"/>
      <c r="B312" s="2"/>
      <c r="C312" s="6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3">
      <c r="A313" s="2"/>
      <c r="B313" s="2"/>
      <c r="C313" s="6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3">
      <c r="A314" s="2"/>
      <c r="B314" s="2"/>
      <c r="C314" s="6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3">
      <c r="A315" s="2"/>
      <c r="B315" s="2"/>
      <c r="C315" s="6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3">
      <c r="A316" s="2"/>
      <c r="B316" s="2"/>
      <c r="C316" s="6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3">
      <c r="A317" s="2"/>
      <c r="B317" s="2"/>
      <c r="C317" s="6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3">
      <c r="A318" s="2"/>
      <c r="B318" s="2"/>
      <c r="C318" s="6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3">
      <c r="A319" s="2"/>
      <c r="B319" s="2"/>
      <c r="C319" s="6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3">
      <c r="A320" s="2"/>
      <c r="B320" s="2"/>
      <c r="C320" s="6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3">
      <c r="A321" s="2"/>
      <c r="B321" s="2"/>
      <c r="C321" s="6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3">
      <c r="A322" s="2"/>
      <c r="B322" s="2"/>
      <c r="C322" s="6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3">
      <c r="A323" s="2"/>
      <c r="B323" s="2"/>
      <c r="C323" s="6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3">
      <c r="A324" s="2"/>
      <c r="B324" s="2"/>
      <c r="C324" s="6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3">
      <c r="A325" s="2"/>
      <c r="B325" s="2"/>
      <c r="C325" s="6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3">
      <c r="A326" s="2"/>
      <c r="B326" s="2"/>
      <c r="C326" s="6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3">
      <c r="A327" s="2"/>
      <c r="B327" s="2"/>
      <c r="C327" s="6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3">
      <c r="A328" s="2"/>
      <c r="B328" s="2"/>
      <c r="C328" s="6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3">
      <c r="A329" s="2"/>
      <c r="B329" s="2"/>
      <c r="C329" s="6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3">
      <c r="A330" s="2"/>
      <c r="B330" s="2"/>
      <c r="C330" s="6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3">
      <c r="A331" s="2"/>
      <c r="B331" s="2"/>
      <c r="C331" s="6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3">
      <c r="A332" s="2"/>
      <c r="B332" s="2"/>
      <c r="C332" s="6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3">
      <c r="A333" s="2"/>
      <c r="B333" s="2"/>
      <c r="C333" s="6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3">
      <c r="A334" s="2"/>
      <c r="B334" s="2"/>
      <c r="C334" s="6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3">
      <c r="A335" s="2"/>
      <c r="B335" s="2"/>
      <c r="C335" s="6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3">
      <c r="A336" s="2"/>
      <c r="B336" s="2"/>
      <c r="C336" s="6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3">
      <c r="A337" s="2"/>
      <c r="B337" s="2"/>
      <c r="C337" s="6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3">
      <c r="A338" s="2"/>
      <c r="B338" s="2"/>
      <c r="C338" s="6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3">
      <c r="A339" s="2"/>
      <c r="B339" s="2"/>
      <c r="C339" s="6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3">
      <c r="A340" s="2"/>
      <c r="B340" s="2"/>
      <c r="C340" s="6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3">
      <c r="A341" s="2"/>
      <c r="B341" s="2"/>
      <c r="C341" s="6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3">
      <c r="A342" s="2"/>
      <c r="B342" s="2"/>
      <c r="C342" s="6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3">
      <c r="A343" s="2"/>
      <c r="B343" s="2"/>
      <c r="C343" s="6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3">
      <c r="A344" s="2"/>
      <c r="B344" s="2"/>
      <c r="C344" s="6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3">
      <c r="A345" s="2"/>
      <c r="B345" s="2"/>
      <c r="C345" s="6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3">
      <c r="A346" s="2"/>
      <c r="B346" s="2"/>
      <c r="C346" s="6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3">
      <c r="A347" s="2"/>
      <c r="B347" s="2"/>
      <c r="C347" s="6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3">
      <c r="A348" s="2"/>
      <c r="B348" s="2"/>
      <c r="C348" s="6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3">
      <c r="A349" s="2"/>
      <c r="B349" s="2"/>
      <c r="C349" s="6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3">
      <c r="A350" s="2"/>
      <c r="B350" s="2"/>
      <c r="C350" s="6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3">
      <c r="A351" s="2"/>
      <c r="B351" s="2"/>
      <c r="C351" s="6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3">
      <c r="A352" s="2"/>
      <c r="B352" s="2"/>
      <c r="C352" s="6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3">
      <c r="A353" s="2"/>
      <c r="B353" s="2"/>
      <c r="C353" s="6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3">
      <c r="A354" s="2"/>
      <c r="B354" s="2"/>
      <c r="C354" s="6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3">
      <c r="A355" s="2"/>
      <c r="B355" s="2"/>
      <c r="C355" s="6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3">
      <c r="A356" s="2"/>
      <c r="B356" s="2"/>
      <c r="C356" s="6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3">
      <c r="A357" s="2"/>
      <c r="B357" s="2"/>
      <c r="C357" s="6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3">
      <c r="A358" s="2"/>
      <c r="B358" s="2"/>
      <c r="C358" s="6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3">
      <c r="A359" s="2"/>
      <c r="B359" s="2"/>
      <c r="C359" s="6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3">
      <c r="A360" s="2"/>
      <c r="B360" s="2"/>
      <c r="C360" s="6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3">
      <c r="A361" s="2"/>
      <c r="B361" s="2"/>
      <c r="C361" s="6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3">
      <c r="A362" s="2"/>
      <c r="B362" s="2"/>
      <c r="C362" s="6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3">
      <c r="A363" s="2"/>
      <c r="B363" s="2"/>
      <c r="C363" s="6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3">
      <c r="A364" s="2"/>
      <c r="B364" s="2"/>
      <c r="C364" s="6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3">
      <c r="A365" s="2"/>
      <c r="B365" s="2"/>
      <c r="C365" s="6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3">
      <c r="A366" s="2"/>
      <c r="B366" s="2"/>
      <c r="C366" s="6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3">
      <c r="A367" s="2"/>
      <c r="B367" s="2"/>
      <c r="C367" s="6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3">
      <c r="A368" s="2"/>
      <c r="B368" s="2"/>
      <c r="C368" s="6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3">
      <c r="A369" s="2"/>
      <c r="B369" s="2"/>
      <c r="C369" s="6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3">
      <c r="A370" s="2"/>
      <c r="B370" s="2"/>
      <c r="C370" s="6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3">
      <c r="A371" s="2"/>
      <c r="B371" s="2"/>
      <c r="C371" s="6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3">
      <c r="A372" s="2"/>
      <c r="B372" s="2"/>
      <c r="C372" s="6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3">
      <c r="A373" s="2"/>
      <c r="B373" s="2"/>
      <c r="C373" s="6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3">
      <c r="A374" s="2"/>
      <c r="B374" s="2"/>
      <c r="C374" s="6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3">
      <c r="A375" s="2"/>
      <c r="B375" s="2"/>
      <c r="C375" s="6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3">
      <c r="A376" s="2"/>
      <c r="B376" s="2"/>
      <c r="C376" s="6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3">
      <c r="A377" s="2"/>
      <c r="B377" s="2"/>
      <c r="C377" s="6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3">
      <c r="A378" s="2"/>
      <c r="B378" s="2"/>
      <c r="C378" s="6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3">
      <c r="A379" s="2"/>
      <c r="B379" s="2"/>
      <c r="C379" s="6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3">
      <c r="A380" s="2"/>
      <c r="B380" s="2"/>
      <c r="C380" s="6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3">
      <c r="A381" s="2"/>
      <c r="B381" s="2"/>
      <c r="C381" s="6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3">
      <c r="A382" s="2"/>
      <c r="B382" s="2"/>
      <c r="C382" s="6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3">
      <c r="A383" s="2"/>
      <c r="B383" s="2"/>
      <c r="C383" s="6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3">
      <c r="A384" s="2"/>
      <c r="B384" s="2"/>
      <c r="C384" s="6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3">
      <c r="A385" s="2"/>
      <c r="B385" s="2"/>
      <c r="C385" s="6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3">
      <c r="A386" s="2"/>
      <c r="B386" s="2"/>
      <c r="C386" s="6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3">
      <c r="A387" s="2"/>
      <c r="B387" s="2"/>
      <c r="C387" s="6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3">
      <c r="A388" s="2"/>
      <c r="B388" s="2"/>
      <c r="C388" s="6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3">
      <c r="A389" s="2"/>
      <c r="B389" s="2"/>
      <c r="C389" s="6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3">
      <c r="A390" s="2"/>
      <c r="B390" s="2"/>
      <c r="C390" s="6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3">
      <c r="A391" s="2"/>
      <c r="B391" s="2"/>
      <c r="C391" s="6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3">
      <c r="A392" s="2"/>
      <c r="B392" s="2"/>
      <c r="C392" s="6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3">
      <c r="A393" s="2"/>
      <c r="B393" s="2"/>
      <c r="C393" s="6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3">
      <c r="A394" s="2"/>
      <c r="B394" s="2"/>
      <c r="C394" s="6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3">
      <c r="A395" s="2"/>
      <c r="B395" s="2"/>
      <c r="C395" s="6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3">
      <c r="A396" s="2"/>
      <c r="B396" s="2"/>
      <c r="C396" s="6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3">
      <c r="A397" s="2"/>
      <c r="B397" s="2"/>
      <c r="C397" s="6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3">
      <c r="A398" s="2"/>
      <c r="B398" s="2"/>
      <c r="C398" s="6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3">
      <c r="A399" s="2"/>
      <c r="B399" s="2"/>
      <c r="C399" s="6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3">
      <c r="A400" s="2"/>
      <c r="B400" s="2"/>
      <c r="C400" s="6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3">
      <c r="A401" s="2"/>
      <c r="B401" s="2"/>
      <c r="C401" s="6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3">
      <c r="A402" s="2"/>
      <c r="B402" s="2"/>
      <c r="C402" s="6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3">
      <c r="A403" s="2"/>
      <c r="B403" s="2"/>
      <c r="C403" s="6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3">
      <c r="A404" s="2"/>
      <c r="B404" s="2"/>
      <c r="C404" s="6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3">
      <c r="A405" s="2"/>
      <c r="B405" s="2"/>
      <c r="C405" s="6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3">
      <c r="A406" s="2"/>
      <c r="B406" s="2"/>
      <c r="C406" s="6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3">
      <c r="A407" s="2"/>
      <c r="B407" s="2"/>
      <c r="C407" s="6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3">
      <c r="A408" s="2"/>
      <c r="B408" s="2"/>
      <c r="C408" s="6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3">
      <c r="A409" s="2"/>
      <c r="B409" s="2"/>
      <c r="C409" s="6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3">
      <c r="A410" s="2"/>
      <c r="B410" s="2"/>
      <c r="C410" s="6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3">
      <c r="A411" s="2"/>
      <c r="B411" s="2"/>
      <c r="C411" s="6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3">
      <c r="A412" s="2"/>
      <c r="B412" s="2"/>
      <c r="C412" s="6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3">
      <c r="A413" s="2"/>
      <c r="B413" s="2"/>
      <c r="C413" s="6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3">
      <c r="A414" s="2"/>
      <c r="B414" s="2"/>
      <c r="C414" s="6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3">
      <c r="A415" s="2"/>
      <c r="B415" s="2"/>
      <c r="C415" s="6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3">
      <c r="A416" s="2"/>
      <c r="B416" s="2"/>
      <c r="C416" s="6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3">
      <c r="A417" s="2"/>
      <c r="B417" s="2"/>
      <c r="C417" s="6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3">
      <c r="A418" s="2"/>
      <c r="B418" s="2"/>
      <c r="C418" s="6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3">
      <c r="A419" s="2"/>
      <c r="B419" s="2"/>
      <c r="C419" s="6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3">
      <c r="A420" s="2"/>
      <c r="B420" s="2"/>
      <c r="C420" s="6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3">
      <c r="A421" s="2"/>
      <c r="B421" s="2"/>
      <c r="C421" s="6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3">
      <c r="A422" s="2"/>
      <c r="B422" s="2"/>
      <c r="C422" s="6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3">
      <c r="A423" s="2"/>
      <c r="B423" s="2"/>
      <c r="C423" s="6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3">
      <c r="A424" s="2"/>
      <c r="B424" s="2"/>
      <c r="C424" s="6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3">
      <c r="A425" s="2"/>
      <c r="B425" s="2"/>
      <c r="C425" s="6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3">
      <c r="A426" s="2"/>
      <c r="B426" s="2"/>
      <c r="C426" s="6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3">
      <c r="A427" s="2"/>
      <c r="B427" s="2"/>
      <c r="C427" s="6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3">
      <c r="A428" s="2"/>
      <c r="B428" s="2"/>
      <c r="C428" s="6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3">
      <c r="A429" s="2"/>
      <c r="B429" s="2"/>
      <c r="C429" s="6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3">
      <c r="A430" s="2"/>
      <c r="B430" s="2"/>
      <c r="C430" s="6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3">
      <c r="A431" s="2"/>
      <c r="B431" s="2"/>
      <c r="C431" s="6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3">
      <c r="A432" s="2"/>
      <c r="B432" s="2"/>
      <c r="C432" s="6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3">
      <c r="A433" s="2"/>
      <c r="B433" s="2"/>
      <c r="C433" s="6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3">
      <c r="A434" s="2"/>
      <c r="B434" s="2"/>
      <c r="C434" s="6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3">
      <c r="A435" s="2"/>
      <c r="B435" s="2"/>
      <c r="C435" s="6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3">
      <c r="A436" s="2"/>
      <c r="B436" s="2"/>
      <c r="C436" s="6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3">
      <c r="A437" s="2"/>
      <c r="B437" s="2"/>
      <c r="C437" s="6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3">
      <c r="A438" s="2"/>
      <c r="B438" s="2"/>
      <c r="C438" s="6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3">
      <c r="A439" s="2"/>
      <c r="B439" s="2"/>
      <c r="C439" s="6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3">
      <c r="A440" s="2"/>
      <c r="B440" s="2"/>
      <c r="C440" s="6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3">
      <c r="A441" s="2"/>
      <c r="B441" s="2"/>
      <c r="C441" s="6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3">
      <c r="A442" s="2"/>
      <c r="B442" s="2"/>
      <c r="C442" s="6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3">
      <c r="A443" s="2"/>
      <c r="B443" s="2"/>
      <c r="C443" s="6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3">
      <c r="A444" s="2"/>
      <c r="B444" s="2"/>
      <c r="C444" s="6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3">
      <c r="A445" s="2"/>
      <c r="B445" s="2"/>
      <c r="C445" s="6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3">
      <c r="A446" s="2"/>
      <c r="B446" s="2"/>
      <c r="C446" s="6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3">
      <c r="A447" s="2"/>
      <c r="B447" s="2"/>
      <c r="C447" s="6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3">
      <c r="A448" s="2"/>
      <c r="B448" s="2"/>
      <c r="C448" s="6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3">
      <c r="A449" s="2"/>
      <c r="B449" s="2"/>
      <c r="C449" s="6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3">
      <c r="A450" s="2"/>
      <c r="B450" s="2"/>
      <c r="C450" s="6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3">
      <c r="A451" s="2"/>
      <c r="B451" s="2"/>
      <c r="C451" s="6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3">
      <c r="A452" s="2"/>
      <c r="B452" s="2"/>
      <c r="C452" s="6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3">
      <c r="A453" s="2"/>
      <c r="B453" s="2"/>
      <c r="C453" s="6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3">
      <c r="A454" s="2"/>
      <c r="B454" s="2"/>
      <c r="C454" s="6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3">
      <c r="A455" s="2"/>
      <c r="B455" s="2"/>
      <c r="C455" s="6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3">
      <c r="A456" s="2"/>
      <c r="B456" s="2"/>
      <c r="C456" s="6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3">
      <c r="A457" s="2"/>
      <c r="B457" s="2"/>
      <c r="C457" s="6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3">
      <c r="A458" s="2"/>
      <c r="B458" s="2"/>
      <c r="C458" s="6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3">
      <c r="A459" s="2"/>
      <c r="B459" s="2"/>
      <c r="C459" s="6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3">
      <c r="A460" s="2"/>
      <c r="B460" s="2"/>
      <c r="C460" s="6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3">
      <c r="A461" s="2"/>
      <c r="B461" s="2"/>
      <c r="C461" s="6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3">
      <c r="A462" s="2"/>
      <c r="B462" s="2"/>
      <c r="C462" s="6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3">
      <c r="A463" s="2"/>
      <c r="B463" s="2"/>
      <c r="C463" s="6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3">
      <c r="A464" s="2"/>
      <c r="B464" s="2"/>
      <c r="C464" s="6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3">
      <c r="A465" s="2"/>
      <c r="B465" s="2"/>
      <c r="C465" s="6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3">
      <c r="A466" s="2"/>
      <c r="B466" s="2"/>
      <c r="C466" s="6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3">
      <c r="A467" s="2"/>
      <c r="B467" s="2"/>
      <c r="C467" s="6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3">
      <c r="A468" s="2"/>
      <c r="B468" s="2"/>
      <c r="C468" s="6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3">
      <c r="A469" s="2"/>
      <c r="B469" s="2"/>
      <c r="C469" s="6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3">
      <c r="A470" s="2"/>
      <c r="B470" s="2"/>
      <c r="C470" s="6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3">
      <c r="A471" s="2"/>
      <c r="B471" s="2"/>
      <c r="C471" s="6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3">
      <c r="A472" s="2"/>
      <c r="B472" s="2"/>
      <c r="C472" s="6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3">
      <c r="A473" s="2"/>
      <c r="B473" s="2"/>
      <c r="C473" s="6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3">
      <c r="A474" s="2"/>
      <c r="B474" s="2"/>
      <c r="C474" s="6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3">
      <c r="A475" s="2"/>
      <c r="B475" s="2"/>
      <c r="C475" s="6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3">
      <c r="A476" s="2"/>
      <c r="B476" s="2"/>
      <c r="C476" s="6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3">
      <c r="A477" s="2"/>
      <c r="B477" s="2"/>
      <c r="C477" s="6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3">
      <c r="A478" s="2"/>
      <c r="B478" s="2"/>
      <c r="C478" s="6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3">
      <c r="A479" s="2"/>
      <c r="B479" s="2"/>
      <c r="C479" s="6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3">
      <c r="A480" s="2"/>
      <c r="B480" s="2"/>
      <c r="C480" s="6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3">
      <c r="A481" s="2"/>
      <c r="B481" s="2"/>
      <c r="C481" s="6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3">
      <c r="A482" s="2"/>
      <c r="B482" s="2"/>
      <c r="C482" s="6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3">
      <c r="A483" s="2"/>
      <c r="B483" s="2"/>
      <c r="C483" s="6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3">
      <c r="A484" s="2"/>
      <c r="B484" s="2"/>
      <c r="C484" s="6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3">
      <c r="A485" s="2"/>
      <c r="B485" s="2"/>
      <c r="C485" s="6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3">
      <c r="A486" s="2"/>
      <c r="B486" s="2"/>
      <c r="C486" s="6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3">
      <c r="A487" s="2"/>
      <c r="B487" s="2"/>
      <c r="C487" s="6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3">
      <c r="A488" s="2"/>
      <c r="B488" s="2"/>
      <c r="C488" s="6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3">
      <c r="A489" s="2"/>
      <c r="B489" s="2"/>
      <c r="C489" s="6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3">
      <c r="A490" s="2"/>
      <c r="B490" s="2"/>
      <c r="C490" s="6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3">
      <c r="A491" s="2"/>
      <c r="B491" s="2"/>
      <c r="C491" s="6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3">
      <c r="A492" s="2"/>
      <c r="B492" s="2"/>
      <c r="C492" s="6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3">
      <c r="A493" s="2"/>
      <c r="B493" s="2"/>
      <c r="C493" s="6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3">
      <c r="A494" s="2"/>
      <c r="B494" s="2"/>
      <c r="C494" s="6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3">
      <c r="A495" s="2"/>
      <c r="B495" s="2"/>
      <c r="C495" s="6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3">
      <c r="A496" s="2"/>
      <c r="B496" s="2"/>
      <c r="C496" s="6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3">
      <c r="A497" s="2"/>
      <c r="B497" s="2"/>
      <c r="C497" s="6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3">
      <c r="A498" s="2"/>
      <c r="B498" s="2"/>
      <c r="C498" s="6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3">
      <c r="A499" s="2"/>
      <c r="B499" s="2"/>
      <c r="C499" s="6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3">
      <c r="A500" s="2"/>
      <c r="B500" s="2"/>
      <c r="C500" s="6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3">
      <c r="A501" s="2"/>
      <c r="B501" s="2"/>
      <c r="C501" s="6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3">
      <c r="A502" s="2"/>
      <c r="B502" s="2"/>
      <c r="C502" s="6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3">
      <c r="A503" s="2"/>
      <c r="B503" s="2"/>
      <c r="C503" s="6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3">
      <c r="A504" s="2"/>
      <c r="B504" s="2"/>
      <c r="C504" s="6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3">
      <c r="A505" s="2"/>
      <c r="B505" s="2"/>
      <c r="C505" s="6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3">
      <c r="A506" s="2"/>
      <c r="B506" s="2"/>
      <c r="C506" s="6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3">
      <c r="A507" s="2"/>
      <c r="B507" s="2"/>
      <c r="C507" s="6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3">
      <c r="A508" s="2"/>
      <c r="B508" s="2"/>
      <c r="C508" s="6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3">
      <c r="A509" s="2"/>
      <c r="B509" s="2"/>
      <c r="C509" s="6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3">
      <c r="A510" s="2"/>
      <c r="B510" s="2"/>
      <c r="C510" s="6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3">
      <c r="A511" s="2"/>
      <c r="B511" s="2"/>
      <c r="C511" s="6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3">
      <c r="A512" s="2"/>
      <c r="B512" s="2"/>
      <c r="C512" s="6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3">
      <c r="A513" s="2"/>
      <c r="B513" s="2"/>
      <c r="C513" s="6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3">
      <c r="A514" s="2"/>
      <c r="B514" s="2"/>
      <c r="C514" s="6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3">
      <c r="A515" s="2"/>
      <c r="B515" s="2"/>
      <c r="C515" s="6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3">
      <c r="A516" s="2"/>
      <c r="B516" s="2"/>
      <c r="C516" s="6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3">
      <c r="A517" s="2"/>
      <c r="B517" s="2"/>
      <c r="C517" s="6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3">
      <c r="A518" s="2"/>
      <c r="B518" s="2"/>
      <c r="C518" s="6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3">
      <c r="A519" s="2"/>
      <c r="B519" s="2"/>
      <c r="C519" s="6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3">
      <c r="A520" s="2"/>
      <c r="B520" s="2"/>
      <c r="C520" s="6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3">
      <c r="A521" s="2"/>
      <c r="B521" s="2"/>
      <c r="C521" s="6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3">
      <c r="A522" s="2"/>
      <c r="B522" s="2"/>
      <c r="C522" s="6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3">
      <c r="A523" s="2"/>
      <c r="B523" s="2"/>
      <c r="C523" s="6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3">
      <c r="A524" s="2"/>
      <c r="B524" s="2"/>
      <c r="C524" s="6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3">
      <c r="A525" s="2"/>
      <c r="B525" s="2"/>
      <c r="C525" s="6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3">
      <c r="A526" s="2"/>
      <c r="B526" s="2"/>
      <c r="C526" s="6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3">
      <c r="A527" s="2"/>
      <c r="B527" s="2"/>
      <c r="C527" s="6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3">
      <c r="A528" s="2"/>
      <c r="B528" s="2"/>
      <c r="C528" s="6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3">
      <c r="A529" s="2"/>
      <c r="B529" s="2"/>
      <c r="C529" s="6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3">
      <c r="A530" s="2"/>
      <c r="B530" s="2"/>
      <c r="C530" s="6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3">
      <c r="A531" s="2"/>
      <c r="B531" s="2"/>
      <c r="C531" s="6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3">
      <c r="A532" s="2"/>
      <c r="B532" s="2"/>
      <c r="C532" s="6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3">
      <c r="A533" s="2"/>
      <c r="B533" s="2"/>
      <c r="C533" s="6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3">
      <c r="A534" s="2"/>
      <c r="B534" s="2"/>
      <c r="C534" s="6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3">
      <c r="A535" s="2"/>
      <c r="B535" s="2"/>
      <c r="C535" s="6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3">
      <c r="A536" s="2"/>
      <c r="B536" s="2"/>
      <c r="C536" s="6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3">
      <c r="A537" s="2"/>
      <c r="B537" s="2"/>
      <c r="C537" s="6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3">
      <c r="A538" s="2"/>
      <c r="B538" s="2"/>
      <c r="C538" s="6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3">
      <c r="A539" s="2"/>
      <c r="B539" s="2"/>
      <c r="C539" s="6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3">
      <c r="A540" s="2"/>
      <c r="B540" s="2"/>
      <c r="C540" s="6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3">
      <c r="A541" s="2"/>
      <c r="B541" s="2"/>
      <c r="C541" s="6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3">
      <c r="A542" s="2"/>
      <c r="B542" s="2"/>
      <c r="C542" s="6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3">
      <c r="A543" s="2"/>
      <c r="B543" s="2"/>
      <c r="C543" s="6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3">
      <c r="A544" s="2"/>
      <c r="B544" s="2"/>
      <c r="C544" s="6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3">
      <c r="A545" s="2"/>
      <c r="B545" s="2"/>
      <c r="C545" s="6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3">
      <c r="A546" s="2"/>
      <c r="B546" s="2"/>
      <c r="C546" s="6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3">
      <c r="A547" s="2"/>
      <c r="B547" s="2"/>
      <c r="C547" s="6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3">
      <c r="A548" s="2"/>
      <c r="B548" s="2"/>
      <c r="C548" s="6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3">
      <c r="A549" s="2"/>
      <c r="B549" s="2"/>
      <c r="C549" s="6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3">
      <c r="A550" s="2"/>
      <c r="B550" s="2"/>
      <c r="C550" s="6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3">
      <c r="A551" s="2"/>
      <c r="B551" s="2"/>
      <c r="C551" s="6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3">
      <c r="A552" s="2"/>
      <c r="B552" s="2"/>
      <c r="C552" s="6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3">
      <c r="A553" s="2"/>
      <c r="B553" s="2"/>
      <c r="C553" s="6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3">
      <c r="A554" s="2"/>
      <c r="B554" s="2"/>
      <c r="C554" s="6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3">
      <c r="A555" s="2"/>
      <c r="B555" s="2"/>
      <c r="C555" s="6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3">
      <c r="A556" s="2"/>
      <c r="B556" s="2"/>
      <c r="C556" s="6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3">
      <c r="A557" s="2"/>
      <c r="B557" s="2"/>
      <c r="C557" s="6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3">
      <c r="A558" s="2"/>
      <c r="B558" s="2"/>
      <c r="C558" s="6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3">
      <c r="A559" s="2"/>
      <c r="B559" s="2"/>
      <c r="C559" s="6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3">
      <c r="A560" s="2"/>
      <c r="B560" s="2"/>
      <c r="C560" s="6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3">
      <c r="A561" s="2"/>
      <c r="B561" s="2"/>
      <c r="C561" s="6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3">
      <c r="A562" s="2"/>
      <c r="B562" s="2"/>
      <c r="C562" s="6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3">
      <c r="A563" s="2"/>
      <c r="B563" s="2"/>
      <c r="C563" s="6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3">
      <c r="A564" s="2"/>
      <c r="B564" s="2"/>
      <c r="C564" s="6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3">
      <c r="A565" s="2"/>
      <c r="B565" s="2"/>
      <c r="C565" s="6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3">
      <c r="A566" s="2"/>
      <c r="B566" s="2"/>
      <c r="C566" s="6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3">
      <c r="A567" s="2"/>
      <c r="B567" s="2"/>
      <c r="C567" s="6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3">
      <c r="A568" s="2"/>
      <c r="B568" s="2"/>
      <c r="C568" s="6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3">
      <c r="A569" s="2"/>
      <c r="B569" s="2"/>
      <c r="C569" s="6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3">
      <c r="A570" s="2"/>
      <c r="B570" s="2"/>
      <c r="C570" s="6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3">
      <c r="A571" s="2"/>
      <c r="B571" s="2"/>
      <c r="C571" s="6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3">
      <c r="A572" s="2"/>
      <c r="B572" s="2"/>
      <c r="C572" s="6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3">
      <c r="A573" s="2"/>
      <c r="B573" s="2"/>
      <c r="C573" s="6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3">
      <c r="A574" s="2"/>
      <c r="B574" s="2"/>
      <c r="C574" s="6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3">
      <c r="A575" s="2"/>
      <c r="B575" s="2"/>
      <c r="C575" s="6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3">
      <c r="A576" s="2"/>
      <c r="B576" s="2"/>
      <c r="C576" s="6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3">
      <c r="A577" s="2"/>
      <c r="B577" s="2"/>
      <c r="C577" s="6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3">
      <c r="A578" s="2"/>
      <c r="B578" s="2"/>
      <c r="C578" s="6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3">
      <c r="A579" s="2"/>
      <c r="B579" s="2"/>
      <c r="C579" s="6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3">
      <c r="A580" s="2"/>
      <c r="B580" s="2"/>
      <c r="C580" s="6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3">
      <c r="A581" s="2"/>
      <c r="B581" s="2"/>
      <c r="C581" s="6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3">
      <c r="A582" s="2"/>
      <c r="B582" s="2"/>
      <c r="C582" s="6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3">
      <c r="A583" s="2"/>
      <c r="B583" s="2"/>
      <c r="C583" s="6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3">
      <c r="A584" s="2"/>
      <c r="B584" s="2"/>
      <c r="C584" s="6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3">
      <c r="A585" s="2"/>
      <c r="B585" s="2"/>
      <c r="C585" s="6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3">
      <c r="A586" s="2"/>
      <c r="B586" s="2"/>
      <c r="C586" s="6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3">
      <c r="A587" s="2"/>
      <c r="B587" s="2"/>
      <c r="C587" s="6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3">
      <c r="A588" s="2"/>
      <c r="B588" s="2"/>
      <c r="C588" s="6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3">
      <c r="A589" s="2"/>
      <c r="B589" s="2"/>
      <c r="C589" s="6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3">
      <c r="A590" s="2"/>
      <c r="B590" s="2"/>
      <c r="C590" s="6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3">
      <c r="A591" s="2"/>
      <c r="B591" s="2"/>
      <c r="C591" s="6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3">
      <c r="A592" s="2"/>
      <c r="B592" s="2"/>
      <c r="C592" s="6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3">
      <c r="A593" s="2"/>
      <c r="B593" s="2"/>
      <c r="C593" s="6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3">
      <c r="A594" s="2"/>
      <c r="B594" s="2"/>
      <c r="C594" s="6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3">
      <c r="A595" s="2"/>
      <c r="B595" s="2"/>
      <c r="C595" s="6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3">
      <c r="A596" s="2"/>
      <c r="B596" s="2"/>
      <c r="C596" s="6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3">
      <c r="A597" s="2"/>
      <c r="B597" s="2"/>
      <c r="C597" s="6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3">
      <c r="A598" s="2"/>
      <c r="B598" s="2"/>
      <c r="C598" s="6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3">
      <c r="A599" s="2"/>
      <c r="B599" s="2"/>
      <c r="C599" s="6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3">
      <c r="A600" s="2"/>
      <c r="B600" s="2"/>
      <c r="C600" s="6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3">
      <c r="A601" s="2"/>
      <c r="B601" s="2"/>
      <c r="C601" s="6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3">
      <c r="A602" s="2"/>
      <c r="B602" s="2"/>
      <c r="C602" s="6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3">
      <c r="A603" s="2"/>
      <c r="B603" s="2"/>
      <c r="C603" s="6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3">
      <c r="A604" s="2"/>
      <c r="B604" s="2"/>
      <c r="C604" s="6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3">
      <c r="A605" s="2"/>
      <c r="B605" s="2"/>
      <c r="C605" s="6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3">
      <c r="A606" s="2"/>
      <c r="B606" s="2"/>
      <c r="C606" s="6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3">
      <c r="A607" s="2"/>
      <c r="B607" s="2"/>
      <c r="C607" s="6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3">
      <c r="A608" s="2"/>
      <c r="B608" s="2"/>
      <c r="C608" s="6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3">
      <c r="A609" s="2"/>
      <c r="B609" s="2"/>
      <c r="C609" s="6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3">
      <c r="A610" s="2"/>
      <c r="B610" s="2"/>
      <c r="C610" s="6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3">
      <c r="A611" s="2"/>
      <c r="B611" s="2"/>
      <c r="C611" s="6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3">
      <c r="A612" s="2"/>
      <c r="B612" s="2"/>
      <c r="C612" s="6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3">
      <c r="A613" s="2"/>
      <c r="B613" s="2"/>
      <c r="C613" s="6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3">
      <c r="A614" s="2"/>
      <c r="B614" s="2"/>
      <c r="C614" s="6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3">
      <c r="A615" s="2"/>
      <c r="B615" s="2"/>
      <c r="C615" s="6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3">
      <c r="A616" s="2"/>
      <c r="B616" s="2"/>
      <c r="C616" s="6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3">
      <c r="A617" s="2"/>
      <c r="B617" s="2"/>
      <c r="C617" s="6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3">
      <c r="A618" s="2"/>
      <c r="B618" s="2"/>
      <c r="C618" s="6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3">
      <c r="A619" s="2"/>
      <c r="B619" s="2"/>
      <c r="C619" s="6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3">
      <c r="A620" s="2"/>
      <c r="B620" s="2"/>
      <c r="C620" s="6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3">
      <c r="A621" s="2"/>
      <c r="B621" s="2"/>
      <c r="C621" s="6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3">
      <c r="A622" s="2"/>
      <c r="B622" s="2"/>
      <c r="C622" s="6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3">
      <c r="A623" s="2"/>
      <c r="B623" s="2"/>
      <c r="C623" s="6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3">
      <c r="A624" s="2"/>
      <c r="B624" s="2"/>
      <c r="C624" s="6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3">
      <c r="A625" s="2"/>
      <c r="B625" s="2"/>
      <c r="C625" s="6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3">
      <c r="A626" s="2"/>
      <c r="B626" s="2"/>
      <c r="C626" s="6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3">
      <c r="A627" s="2"/>
      <c r="B627" s="2"/>
      <c r="C627" s="6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3">
      <c r="A628" s="2"/>
      <c r="B628" s="2"/>
      <c r="C628" s="6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3">
      <c r="A629" s="2"/>
      <c r="B629" s="2"/>
      <c r="C629" s="6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3">
      <c r="A630" s="2"/>
      <c r="B630" s="2"/>
      <c r="C630" s="6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3">
      <c r="A631" s="2"/>
      <c r="B631" s="2"/>
      <c r="C631" s="6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3">
      <c r="A632" s="2"/>
      <c r="B632" s="2"/>
      <c r="C632" s="6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3">
      <c r="A633" s="2"/>
      <c r="B633" s="2"/>
      <c r="C633" s="6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3">
      <c r="A634" s="2"/>
      <c r="B634" s="2"/>
      <c r="C634" s="6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3">
      <c r="A635" s="2"/>
      <c r="B635" s="2"/>
      <c r="C635" s="6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3">
      <c r="A636" s="2"/>
      <c r="B636" s="2"/>
      <c r="C636" s="6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3">
      <c r="A637" s="2"/>
      <c r="B637" s="2"/>
      <c r="C637" s="6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3">
      <c r="A638" s="2"/>
      <c r="B638" s="2"/>
      <c r="C638" s="6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3">
      <c r="A639" s="2"/>
      <c r="B639" s="2"/>
      <c r="C639" s="6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3">
      <c r="A640" s="2"/>
      <c r="B640" s="2"/>
      <c r="C640" s="6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3">
      <c r="A641" s="2"/>
      <c r="B641" s="2"/>
      <c r="C641" s="6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3">
      <c r="A642" s="2"/>
      <c r="B642" s="2"/>
      <c r="C642" s="6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3">
      <c r="A643" s="2"/>
      <c r="B643" s="2"/>
      <c r="C643" s="6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3">
      <c r="A644" s="2"/>
      <c r="B644" s="2"/>
      <c r="C644" s="6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3">
      <c r="A645" s="2"/>
      <c r="B645" s="2"/>
      <c r="C645" s="6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3">
      <c r="A646" s="2"/>
      <c r="B646" s="2"/>
      <c r="C646" s="6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3">
      <c r="A647" s="2"/>
      <c r="B647" s="2"/>
      <c r="C647" s="6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3">
      <c r="A648" s="2"/>
      <c r="B648" s="2"/>
      <c r="C648" s="6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3">
      <c r="A649" s="2"/>
      <c r="B649" s="2"/>
      <c r="C649" s="6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3">
      <c r="A650" s="2"/>
      <c r="B650" s="2"/>
      <c r="C650" s="6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3">
      <c r="A651" s="2"/>
      <c r="B651" s="2"/>
      <c r="C651" s="6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3">
      <c r="A652" s="2"/>
      <c r="B652" s="2"/>
      <c r="C652" s="6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3">
      <c r="A653" s="2"/>
      <c r="B653" s="2"/>
      <c r="C653" s="6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3">
      <c r="A654" s="2"/>
      <c r="B654" s="2"/>
      <c r="C654" s="6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3">
      <c r="A655" s="2"/>
      <c r="B655" s="2"/>
      <c r="C655" s="6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3">
      <c r="A656" s="2"/>
      <c r="B656" s="2"/>
      <c r="C656" s="6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3">
      <c r="A657" s="2"/>
      <c r="B657" s="2"/>
      <c r="C657" s="6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3">
      <c r="A658" s="2"/>
      <c r="B658" s="2"/>
      <c r="C658" s="6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3">
      <c r="A659" s="2"/>
      <c r="B659" s="2"/>
      <c r="C659" s="6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3">
      <c r="A660" s="2"/>
      <c r="B660" s="2"/>
      <c r="C660" s="6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3">
      <c r="A661" s="2"/>
      <c r="B661" s="2"/>
      <c r="C661" s="6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3">
      <c r="A662" s="2"/>
      <c r="B662" s="2"/>
      <c r="C662" s="6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3">
      <c r="A663" s="2"/>
      <c r="B663" s="2"/>
      <c r="C663" s="6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3">
      <c r="A664" s="2"/>
      <c r="B664" s="2"/>
      <c r="C664" s="6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3">
      <c r="A665" s="2"/>
      <c r="B665" s="2"/>
      <c r="C665" s="6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3">
      <c r="A666" s="2"/>
      <c r="B666" s="2"/>
      <c r="C666" s="6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3">
      <c r="A667" s="2"/>
      <c r="B667" s="2"/>
      <c r="C667" s="6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3">
      <c r="A668" s="2"/>
      <c r="B668" s="2"/>
      <c r="C668" s="6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3">
      <c r="A669" s="2"/>
      <c r="B669" s="2"/>
      <c r="C669" s="6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3">
      <c r="A670" s="2"/>
      <c r="B670" s="2"/>
      <c r="C670" s="6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3">
      <c r="A671" s="2"/>
      <c r="B671" s="2"/>
      <c r="C671" s="6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3">
      <c r="A672" s="2"/>
      <c r="B672" s="2"/>
      <c r="C672" s="6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3">
      <c r="A673" s="2"/>
      <c r="B673" s="2"/>
      <c r="C673" s="6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3">
      <c r="A674" s="2"/>
      <c r="B674" s="2"/>
      <c r="C674" s="6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3">
      <c r="A675" s="2"/>
      <c r="B675" s="2"/>
      <c r="C675" s="6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3">
      <c r="A676" s="2"/>
      <c r="B676" s="2"/>
      <c r="C676" s="6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3">
      <c r="A677" s="2"/>
      <c r="B677" s="2"/>
      <c r="C677" s="6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3">
      <c r="A678" s="2"/>
      <c r="B678" s="2"/>
      <c r="C678" s="6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3">
      <c r="A679" s="2"/>
      <c r="B679" s="2"/>
      <c r="C679" s="6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3">
      <c r="A680" s="2"/>
      <c r="B680" s="2"/>
      <c r="C680" s="6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3">
      <c r="A681" s="2"/>
      <c r="B681" s="2"/>
      <c r="C681" s="6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3">
      <c r="A682" s="2"/>
      <c r="B682" s="2"/>
      <c r="C682" s="6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3">
      <c r="A683" s="2"/>
      <c r="B683" s="2"/>
      <c r="C683" s="6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3">
      <c r="A684" s="2"/>
      <c r="B684" s="2"/>
      <c r="C684" s="6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3">
      <c r="A685" s="2"/>
      <c r="B685" s="2"/>
      <c r="C685" s="6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3">
      <c r="A686" s="2"/>
      <c r="B686" s="2"/>
      <c r="C686" s="6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3">
      <c r="A687" s="2"/>
      <c r="B687" s="2"/>
      <c r="C687" s="6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3">
      <c r="A688" s="2"/>
      <c r="B688" s="2"/>
      <c r="C688" s="6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3">
      <c r="A689" s="2"/>
      <c r="B689" s="2"/>
      <c r="C689" s="6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3">
      <c r="A690" s="2"/>
      <c r="B690" s="2"/>
      <c r="C690" s="6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3">
      <c r="A691" s="2"/>
      <c r="B691" s="2"/>
      <c r="C691" s="6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3">
      <c r="A692" s="2"/>
      <c r="B692" s="2"/>
      <c r="C692" s="6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3">
      <c r="A693" s="2"/>
      <c r="B693" s="2"/>
      <c r="C693" s="6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3">
      <c r="A694" s="2"/>
      <c r="B694" s="2"/>
      <c r="C694" s="6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3">
      <c r="A695" s="2"/>
      <c r="B695" s="2"/>
      <c r="C695" s="6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3">
      <c r="A696" s="2"/>
      <c r="B696" s="2"/>
      <c r="C696" s="6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3">
      <c r="A697" s="2"/>
      <c r="B697" s="2"/>
      <c r="C697" s="6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3">
      <c r="A698" s="2"/>
      <c r="B698" s="2"/>
      <c r="C698" s="6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3">
      <c r="A699" s="2"/>
      <c r="B699" s="2"/>
      <c r="C699" s="6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3">
      <c r="A700" s="2"/>
      <c r="B700" s="2"/>
      <c r="C700" s="6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3">
      <c r="A701" s="2"/>
      <c r="B701" s="2"/>
      <c r="C701" s="6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3">
      <c r="A702" s="2"/>
      <c r="B702" s="2"/>
      <c r="C702" s="6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3">
      <c r="A703" s="2"/>
      <c r="B703" s="2"/>
      <c r="C703" s="6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3">
      <c r="A704" s="2"/>
      <c r="B704" s="2"/>
      <c r="C704" s="6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3">
      <c r="A705" s="2"/>
      <c r="B705" s="2"/>
      <c r="C705" s="6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3">
      <c r="A706" s="2"/>
      <c r="B706" s="2"/>
      <c r="C706" s="6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3">
      <c r="A707" s="2"/>
      <c r="B707" s="2"/>
      <c r="C707" s="6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3">
      <c r="A708" s="2"/>
      <c r="B708" s="2"/>
      <c r="C708" s="6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3">
      <c r="A709" s="2"/>
      <c r="B709" s="2"/>
      <c r="C709" s="6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3">
      <c r="A710" s="2"/>
      <c r="B710" s="2"/>
      <c r="C710" s="6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3">
      <c r="A711" s="2"/>
      <c r="B711" s="2"/>
      <c r="C711" s="6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3">
      <c r="A712" s="2"/>
      <c r="B712" s="2"/>
      <c r="C712" s="6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3">
      <c r="A713" s="2"/>
      <c r="B713" s="2"/>
      <c r="C713" s="6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3">
      <c r="A714" s="2"/>
      <c r="B714" s="2"/>
      <c r="C714" s="6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3">
      <c r="A715" s="2"/>
      <c r="B715" s="2"/>
      <c r="C715" s="6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3">
      <c r="A716" s="2"/>
      <c r="B716" s="2"/>
      <c r="C716" s="6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3">
      <c r="A717" s="2"/>
      <c r="B717" s="2"/>
      <c r="C717" s="6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3">
      <c r="A718" s="2"/>
      <c r="B718" s="2"/>
      <c r="C718" s="6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3">
      <c r="A719" s="2"/>
      <c r="B719" s="2"/>
      <c r="C719" s="6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3">
      <c r="A720" s="2"/>
      <c r="B720" s="2"/>
      <c r="C720" s="6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3">
      <c r="A721" s="2"/>
      <c r="B721" s="2"/>
      <c r="C721" s="6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3">
      <c r="A722" s="2"/>
      <c r="B722" s="2"/>
      <c r="C722" s="6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3">
      <c r="A723" s="2"/>
      <c r="B723" s="2"/>
      <c r="C723" s="6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3">
      <c r="A724" s="2"/>
      <c r="B724" s="2"/>
      <c r="C724" s="6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3">
      <c r="A725" s="2"/>
      <c r="B725" s="2"/>
      <c r="C725" s="6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3">
      <c r="A726" s="2"/>
      <c r="B726" s="2"/>
      <c r="C726" s="6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3">
      <c r="A727" s="2"/>
      <c r="B727" s="2"/>
      <c r="C727" s="6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3">
      <c r="A728" s="2"/>
      <c r="B728" s="2"/>
      <c r="C728" s="6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3">
      <c r="A729" s="2"/>
      <c r="B729" s="2"/>
      <c r="C729" s="6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3">
      <c r="A730" s="2"/>
      <c r="B730" s="2"/>
      <c r="C730" s="6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3">
      <c r="A731" s="2"/>
      <c r="B731" s="2"/>
      <c r="C731" s="6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3">
      <c r="A732" s="2"/>
      <c r="B732" s="2"/>
      <c r="C732" s="6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3">
      <c r="A733" s="2"/>
      <c r="B733" s="2"/>
      <c r="C733" s="6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3">
      <c r="A734" s="2"/>
      <c r="B734" s="2"/>
      <c r="C734" s="6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3">
      <c r="A735" s="2"/>
      <c r="B735" s="2"/>
      <c r="C735" s="6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3">
      <c r="A736" s="2"/>
      <c r="B736" s="2"/>
      <c r="C736" s="6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3">
      <c r="A737" s="2"/>
      <c r="B737" s="2"/>
      <c r="C737" s="6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3">
      <c r="A738" s="2"/>
      <c r="B738" s="2"/>
      <c r="C738" s="6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3">
      <c r="A739" s="2"/>
      <c r="B739" s="2"/>
      <c r="C739" s="6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3">
      <c r="A740" s="2"/>
      <c r="B740" s="2"/>
      <c r="C740" s="6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3">
      <c r="A741" s="2"/>
      <c r="B741" s="2"/>
      <c r="C741" s="6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3">
      <c r="A742" s="2"/>
      <c r="B742" s="2"/>
      <c r="C742" s="6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3">
      <c r="A743" s="2"/>
      <c r="B743" s="2"/>
      <c r="C743" s="6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3">
      <c r="A744" s="2"/>
      <c r="B744" s="2"/>
      <c r="C744" s="6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3">
      <c r="A745" s="2"/>
      <c r="B745" s="2"/>
      <c r="C745" s="6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3">
      <c r="A746" s="2"/>
      <c r="B746" s="2"/>
      <c r="C746" s="6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3">
      <c r="A747" s="2"/>
      <c r="B747" s="2"/>
      <c r="C747" s="6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3">
      <c r="A748" s="2"/>
      <c r="B748" s="2"/>
      <c r="C748" s="6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3">
      <c r="A749" s="2"/>
      <c r="B749" s="2"/>
      <c r="C749" s="6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3">
      <c r="A750" s="2"/>
      <c r="B750" s="2"/>
      <c r="C750" s="6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3">
      <c r="A751" s="2"/>
      <c r="B751" s="2"/>
      <c r="C751" s="6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3">
      <c r="A752" s="2"/>
      <c r="B752" s="2"/>
      <c r="C752" s="6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3">
      <c r="A753" s="2"/>
      <c r="B753" s="2"/>
      <c r="C753" s="6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3">
      <c r="A754" s="2"/>
      <c r="B754" s="2"/>
      <c r="C754" s="6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3">
      <c r="A755" s="2"/>
      <c r="B755" s="2"/>
      <c r="C755" s="6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3">
      <c r="A756" s="2"/>
      <c r="B756" s="2"/>
      <c r="C756" s="6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3">
      <c r="A757" s="2"/>
      <c r="B757" s="2"/>
      <c r="C757" s="6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3">
      <c r="A758" s="2"/>
      <c r="B758" s="2"/>
      <c r="C758" s="6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3">
      <c r="A759" s="2"/>
      <c r="B759" s="2"/>
      <c r="C759" s="6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3">
      <c r="A760" s="2"/>
      <c r="B760" s="2"/>
      <c r="C760" s="6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3">
      <c r="A761" s="2"/>
      <c r="B761" s="2"/>
      <c r="C761" s="6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3">
      <c r="A762" s="2"/>
      <c r="B762" s="2"/>
      <c r="C762" s="6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3">
      <c r="A763" s="2"/>
      <c r="B763" s="2"/>
      <c r="C763" s="6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3">
      <c r="A764" s="2"/>
      <c r="B764" s="2"/>
      <c r="C764" s="6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3">
      <c r="A765" s="2"/>
      <c r="B765" s="2"/>
      <c r="C765" s="6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3">
      <c r="A766" s="2"/>
      <c r="B766" s="2"/>
      <c r="C766" s="6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3">
      <c r="A767" s="2"/>
      <c r="B767" s="2"/>
      <c r="C767" s="6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3">
      <c r="A768" s="2"/>
      <c r="B768" s="2"/>
      <c r="C768" s="6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3">
      <c r="A769" s="2"/>
      <c r="B769" s="2"/>
      <c r="C769" s="6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3">
      <c r="A770" s="2"/>
      <c r="B770" s="2"/>
      <c r="C770" s="6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3">
      <c r="A771" s="2"/>
      <c r="B771" s="2"/>
      <c r="C771" s="6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3">
      <c r="A772" s="2"/>
      <c r="B772" s="2"/>
      <c r="C772" s="6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3">
      <c r="A773" s="2"/>
      <c r="B773" s="2"/>
      <c r="C773" s="6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3">
      <c r="A774" s="2"/>
      <c r="B774" s="2"/>
      <c r="C774" s="6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3">
      <c r="A775" s="2"/>
      <c r="B775" s="2"/>
      <c r="C775" s="6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3">
      <c r="A776" s="2"/>
      <c r="B776" s="2"/>
      <c r="C776" s="6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3">
      <c r="A777" s="2"/>
      <c r="B777" s="2"/>
      <c r="C777" s="6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3">
      <c r="A778" s="2"/>
      <c r="B778" s="2"/>
      <c r="C778" s="6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3">
      <c r="A779" s="2"/>
      <c r="B779" s="2"/>
      <c r="C779" s="6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3">
      <c r="A780" s="2"/>
      <c r="B780" s="2"/>
      <c r="C780" s="6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3">
      <c r="A781" s="2"/>
      <c r="B781" s="2"/>
      <c r="C781" s="6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3">
      <c r="A782" s="2"/>
      <c r="B782" s="2"/>
      <c r="C782" s="6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3">
      <c r="A783" s="2"/>
      <c r="B783" s="2"/>
      <c r="C783" s="6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3">
      <c r="A784" s="2"/>
      <c r="B784" s="2"/>
      <c r="C784" s="6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3">
      <c r="A785" s="2"/>
      <c r="B785" s="2"/>
      <c r="C785" s="6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3">
      <c r="A786" s="2"/>
      <c r="B786" s="2"/>
      <c r="C786" s="6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3">
      <c r="A787" s="2"/>
      <c r="B787" s="2"/>
      <c r="C787" s="6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3">
      <c r="A788" s="2"/>
      <c r="B788" s="2"/>
      <c r="C788" s="6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3">
      <c r="A789" s="2"/>
      <c r="B789" s="2"/>
      <c r="C789" s="6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3">
      <c r="A790" s="2"/>
      <c r="B790" s="2"/>
      <c r="C790" s="6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3">
      <c r="A791" s="2"/>
      <c r="B791" s="2"/>
      <c r="C791" s="6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3">
      <c r="A792" s="2"/>
      <c r="B792" s="2"/>
      <c r="C792" s="6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3">
      <c r="A793" s="2"/>
      <c r="B793" s="2"/>
      <c r="C793" s="6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3">
      <c r="A794" s="2"/>
      <c r="B794" s="2"/>
      <c r="C794" s="6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3">
      <c r="A795" s="2"/>
      <c r="B795" s="2"/>
      <c r="C795" s="6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3">
      <c r="A796" s="2"/>
      <c r="B796" s="2"/>
      <c r="C796" s="6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3">
      <c r="A797" s="2"/>
      <c r="B797" s="2"/>
      <c r="C797" s="6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3">
      <c r="A798" s="2"/>
      <c r="B798" s="2"/>
      <c r="C798" s="6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3">
      <c r="A799" s="2"/>
      <c r="B799" s="2"/>
      <c r="C799" s="6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3">
      <c r="A800" s="2"/>
      <c r="B800" s="2"/>
      <c r="C800" s="6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3">
      <c r="A801" s="2"/>
      <c r="B801" s="2"/>
      <c r="C801" s="6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3">
      <c r="A802" s="2"/>
      <c r="B802" s="2"/>
      <c r="C802" s="6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3">
      <c r="A803" s="2"/>
      <c r="B803" s="2"/>
      <c r="C803" s="6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3">
      <c r="A804" s="2"/>
      <c r="B804" s="2"/>
      <c r="C804" s="6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3">
      <c r="A805" s="2"/>
      <c r="B805" s="2"/>
      <c r="C805" s="6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3">
      <c r="A806" s="2"/>
      <c r="B806" s="2"/>
      <c r="C806" s="6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3">
      <c r="A807" s="2"/>
      <c r="B807" s="2"/>
      <c r="C807" s="6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3">
      <c r="A808" s="2"/>
      <c r="B808" s="2"/>
      <c r="C808" s="6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3">
      <c r="A809" s="2"/>
      <c r="B809" s="2"/>
      <c r="C809" s="6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3">
      <c r="A810" s="2"/>
      <c r="B810" s="2"/>
      <c r="C810" s="6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3">
      <c r="A811" s="2"/>
      <c r="B811" s="2"/>
      <c r="C811" s="6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3">
      <c r="A812" s="2"/>
      <c r="B812" s="2"/>
      <c r="C812" s="6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3">
      <c r="A813" s="2"/>
      <c r="B813" s="2"/>
      <c r="C813" s="6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3">
      <c r="A814" s="2"/>
      <c r="B814" s="2"/>
      <c r="C814" s="6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3">
      <c r="A815" s="2"/>
      <c r="B815" s="2"/>
      <c r="C815" s="6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3">
      <c r="A816" s="2"/>
      <c r="B816" s="2"/>
      <c r="C816" s="6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3">
      <c r="A817" s="2"/>
      <c r="B817" s="2"/>
      <c r="C817" s="6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3">
      <c r="A818" s="2"/>
      <c r="B818" s="2"/>
      <c r="C818" s="6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3">
      <c r="A819" s="2"/>
      <c r="B819" s="2"/>
      <c r="C819" s="6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3">
      <c r="A820" s="2"/>
      <c r="B820" s="2"/>
      <c r="C820" s="6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3">
      <c r="A821" s="2"/>
      <c r="B821" s="2"/>
      <c r="C821" s="6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3">
      <c r="A822" s="2"/>
      <c r="B822" s="2"/>
      <c r="C822" s="6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3">
      <c r="A823" s="2"/>
      <c r="B823" s="2"/>
      <c r="C823" s="6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3">
      <c r="A824" s="2"/>
      <c r="B824" s="2"/>
      <c r="C824" s="6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3">
      <c r="A825" s="2"/>
      <c r="B825" s="2"/>
      <c r="C825" s="6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3">
      <c r="A826" s="2"/>
      <c r="B826" s="2"/>
      <c r="C826" s="6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3">
      <c r="A827" s="2"/>
      <c r="B827" s="2"/>
      <c r="C827" s="6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3">
      <c r="A828" s="2"/>
      <c r="B828" s="2"/>
      <c r="C828" s="6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3">
      <c r="A829" s="2"/>
      <c r="B829" s="2"/>
      <c r="C829" s="6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3">
      <c r="A830" s="2"/>
      <c r="B830" s="2"/>
      <c r="C830" s="6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3">
      <c r="A831" s="2"/>
      <c r="B831" s="2"/>
      <c r="C831" s="6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3">
      <c r="A832" s="2"/>
      <c r="B832" s="2"/>
      <c r="C832" s="6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3">
      <c r="A833" s="2"/>
      <c r="B833" s="2"/>
      <c r="C833" s="6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3">
      <c r="A834" s="2"/>
      <c r="B834" s="2"/>
      <c r="C834" s="6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3">
      <c r="A835" s="2"/>
      <c r="B835" s="2"/>
      <c r="C835" s="6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3">
      <c r="A836" s="2"/>
      <c r="B836" s="2"/>
      <c r="C836" s="6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3">
      <c r="A837" s="2"/>
      <c r="B837" s="2"/>
      <c r="C837" s="6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3">
      <c r="A838" s="2"/>
      <c r="B838" s="2"/>
      <c r="C838" s="6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3">
      <c r="A839" s="2"/>
      <c r="B839" s="2"/>
      <c r="C839" s="6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3">
      <c r="A840" s="2"/>
      <c r="B840" s="2"/>
      <c r="C840" s="6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3">
      <c r="A841" s="2"/>
      <c r="B841" s="2"/>
      <c r="C841" s="6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3">
      <c r="A842" s="2"/>
      <c r="B842" s="2"/>
      <c r="C842" s="6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3">
      <c r="A843" s="2"/>
      <c r="B843" s="2"/>
      <c r="C843" s="6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3">
      <c r="A844" s="2"/>
      <c r="B844" s="2"/>
      <c r="C844" s="6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3">
      <c r="A845" s="2"/>
      <c r="B845" s="2"/>
      <c r="C845" s="6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3">
      <c r="A846" s="2"/>
      <c r="B846" s="2"/>
      <c r="C846" s="6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3">
      <c r="A847" s="2"/>
      <c r="B847" s="2"/>
      <c r="C847" s="6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3">
      <c r="A848" s="2"/>
      <c r="B848" s="2"/>
      <c r="C848" s="6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3">
      <c r="A849" s="2"/>
      <c r="B849" s="2"/>
      <c r="C849" s="6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3">
      <c r="A850" s="2"/>
      <c r="B850" s="2"/>
      <c r="C850" s="6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3">
      <c r="A851" s="2"/>
      <c r="B851" s="2"/>
      <c r="C851" s="6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3">
      <c r="A852" s="2"/>
      <c r="B852" s="2"/>
      <c r="C852" s="6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3">
      <c r="A853" s="2"/>
      <c r="B853" s="2"/>
      <c r="C853" s="6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3">
      <c r="A854" s="2"/>
      <c r="B854" s="2"/>
      <c r="C854" s="6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3">
      <c r="A855" s="2"/>
      <c r="B855" s="2"/>
      <c r="C855" s="6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3">
      <c r="A856" s="2"/>
      <c r="B856" s="2"/>
      <c r="C856" s="6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3">
      <c r="A857" s="2"/>
      <c r="B857" s="2"/>
      <c r="C857" s="6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3">
      <c r="A858" s="2"/>
      <c r="B858" s="2"/>
      <c r="C858" s="6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3">
      <c r="A859" s="2"/>
      <c r="B859" s="2"/>
      <c r="C859" s="6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3">
      <c r="A860" s="2"/>
      <c r="B860" s="2"/>
      <c r="C860" s="6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3">
      <c r="A861" s="2"/>
      <c r="B861" s="2"/>
      <c r="C861" s="6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3">
      <c r="A862" s="2"/>
      <c r="B862" s="2"/>
      <c r="C862" s="6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3">
      <c r="A863" s="2"/>
      <c r="B863" s="2"/>
      <c r="C863" s="6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3">
      <c r="A864" s="2"/>
      <c r="B864" s="2"/>
      <c r="C864" s="6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3">
      <c r="A865" s="2"/>
      <c r="B865" s="2"/>
      <c r="C865" s="6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3">
      <c r="A866" s="2"/>
      <c r="B866" s="2"/>
      <c r="C866" s="6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3">
      <c r="A867" s="2"/>
      <c r="B867" s="2"/>
      <c r="C867" s="6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3">
      <c r="A868" s="2"/>
      <c r="B868" s="2"/>
      <c r="C868" s="6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3">
      <c r="A869" s="2"/>
      <c r="B869" s="2"/>
      <c r="C869" s="6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3">
      <c r="A870" s="2"/>
      <c r="B870" s="2"/>
      <c r="C870" s="6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3">
      <c r="A871" s="2"/>
      <c r="B871" s="2"/>
      <c r="C871" s="6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3">
      <c r="A872" s="2"/>
      <c r="B872" s="2"/>
      <c r="C872" s="6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3">
      <c r="A873" s="2"/>
      <c r="B873" s="2"/>
      <c r="C873" s="6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3">
      <c r="A874" s="2"/>
      <c r="B874" s="2"/>
      <c r="C874" s="6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3">
      <c r="A875" s="2"/>
      <c r="B875" s="2"/>
      <c r="C875" s="6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3">
      <c r="A876" s="2"/>
      <c r="B876" s="2"/>
      <c r="C876" s="6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3">
      <c r="A877" s="2"/>
      <c r="B877" s="2"/>
      <c r="C877" s="6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3">
      <c r="A878" s="2"/>
      <c r="B878" s="2"/>
      <c r="C878" s="6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3">
      <c r="A879" s="2"/>
      <c r="B879" s="2"/>
      <c r="C879" s="6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3">
      <c r="A880" s="2"/>
      <c r="B880" s="2"/>
      <c r="C880" s="6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3">
      <c r="A881" s="2"/>
      <c r="B881" s="2"/>
      <c r="C881" s="6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3">
      <c r="A882" s="2"/>
      <c r="B882" s="2"/>
      <c r="C882" s="6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3">
      <c r="A883" s="2"/>
      <c r="B883" s="2"/>
      <c r="C883" s="6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3">
      <c r="A884" s="2"/>
      <c r="B884" s="2"/>
      <c r="C884" s="6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3">
      <c r="A885" s="2"/>
      <c r="B885" s="2"/>
      <c r="C885" s="6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3">
      <c r="A886" s="2"/>
      <c r="B886" s="2"/>
      <c r="C886" s="6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3">
      <c r="A887" s="2"/>
      <c r="B887" s="2"/>
      <c r="C887" s="6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3">
      <c r="A888" s="2"/>
      <c r="B888" s="2"/>
      <c r="C888" s="6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3">
      <c r="A889" s="2"/>
      <c r="B889" s="2"/>
      <c r="C889" s="6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3">
      <c r="A890" s="2"/>
      <c r="B890" s="2"/>
      <c r="C890" s="6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3">
      <c r="A891" s="2"/>
      <c r="B891" s="2"/>
      <c r="C891" s="6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3">
      <c r="A892" s="2"/>
      <c r="B892" s="2"/>
      <c r="C892" s="6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3">
      <c r="A893" s="2"/>
      <c r="B893" s="2"/>
      <c r="C893" s="6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3">
      <c r="A894" s="2"/>
      <c r="B894" s="2"/>
      <c r="C894" s="6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3">
      <c r="A895" s="2"/>
      <c r="B895" s="2"/>
      <c r="C895" s="6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3">
      <c r="A896" s="2"/>
      <c r="B896" s="2"/>
      <c r="C896" s="6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" customHeight="1" x14ac:dyDescent="0.3">
      <c r="A897" s="2"/>
      <c r="B897" s="2"/>
      <c r="C897" s="6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2" customHeight="1" x14ac:dyDescent="0.3">
      <c r="A898" s="2"/>
      <c r="B898" s="2"/>
      <c r="C898" s="6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2" customHeight="1" x14ac:dyDescent="0.3">
      <c r="A899" s="2"/>
      <c r="B899" s="2"/>
      <c r="C899" s="6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2" customHeight="1" x14ac:dyDescent="0.3">
      <c r="A900" s="2"/>
      <c r="B900" s="2"/>
      <c r="C900" s="6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2" customHeight="1" x14ac:dyDescent="0.3">
      <c r="A901" s="2"/>
      <c r="B901" s="2"/>
      <c r="C901" s="6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2" customHeight="1" x14ac:dyDescent="0.3">
      <c r="A902" s="2"/>
      <c r="B902" s="2"/>
      <c r="C902" s="6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2" customHeight="1" x14ac:dyDescent="0.3">
      <c r="A903" s="2"/>
      <c r="B903" s="2"/>
      <c r="C903" s="6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2" customHeight="1" x14ac:dyDescent="0.3">
      <c r="A904" s="2"/>
      <c r="B904" s="2"/>
      <c r="C904" s="6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2" customHeight="1" x14ac:dyDescent="0.3">
      <c r="A905" s="2"/>
      <c r="B905" s="2"/>
      <c r="C905" s="6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2" customHeight="1" x14ac:dyDescent="0.3">
      <c r="A906" s="2"/>
      <c r="B906" s="2"/>
      <c r="C906" s="6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2" customHeight="1" x14ac:dyDescent="0.3">
      <c r="A907" s="2"/>
      <c r="B907" s="2"/>
      <c r="C907" s="6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2" customHeight="1" x14ac:dyDescent="0.3">
      <c r="A908" s="2"/>
      <c r="B908" s="2"/>
      <c r="C908" s="6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2" customHeight="1" x14ac:dyDescent="0.3">
      <c r="A909" s="2"/>
      <c r="B909" s="2"/>
      <c r="C909" s="6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2" customHeight="1" x14ac:dyDescent="0.3">
      <c r="A910" s="2"/>
      <c r="B910" s="2"/>
      <c r="C910" s="6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2" customHeight="1" x14ac:dyDescent="0.3">
      <c r="A911" s="2"/>
      <c r="B911" s="2"/>
      <c r="C911" s="6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2" customHeight="1" x14ac:dyDescent="0.3">
      <c r="A912" s="2"/>
      <c r="B912" s="2"/>
      <c r="C912" s="6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2" customHeight="1" x14ac:dyDescent="0.3">
      <c r="A913" s="2"/>
      <c r="B913" s="2"/>
      <c r="C913" s="6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2" customHeight="1" x14ac:dyDescent="0.3">
      <c r="A914" s="2"/>
      <c r="B914" s="2"/>
      <c r="C914" s="6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2" customHeight="1" x14ac:dyDescent="0.3">
      <c r="A915" s="2"/>
      <c r="B915" s="2"/>
      <c r="C915" s="6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2" customHeight="1" x14ac:dyDescent="0.3">
      <c r="A916" s="2"/>
      <c r="B916" s="2"/>
      <c r="C916" s="6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2" customHeight="1" x14ac:dyDescent="0.3">
      <c r="A917" s="2"/>
      <c r="B917" s="2"/>
      <c r="C917" s="6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2" customHeight="1" x14ac:dyDescent="0.3">
      <c r="A918" s="2"/>
      <c r="B918" s="2"/>
      <c r="C918" s="6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2" customHeight="1" x14ac:dyDescent="0.3">
      <c r="A919" s="2"/>
      <c r="B919" s="2"/>
      <c r="C919" s="6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2" customHeight="1" x14ac:dyDescent="0.3">
      <c r="A920" s="2"/>
      <c r="B920" s="2"/>
      <c r="C920" s="6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2" customHeight="1" x14ac:dyDescent="0.3">
      <c r="A921" s="2"/>
      <c r="B921" s="2"/>
      <c r="C921" s="6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2" customHeight="1" x14ac:dyDescent="0.3">
      <c r="A922" s="2"/>
      <c r="B922" s="2"/>
      <c r="C922" s="6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2" customHeight="1" x14ac:dyDescent="0.3">
      <c r="A923" s="2"/>
      <c r="B923" s="2"/>
      <c r="C923" s="6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2" customHeight="1" x14ac:dyDescent="0.3">
      <c r="A924" s="2"/>
      <c r="B924" s="2"/>
      <c r="C924" s="6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2" customHeight="1" x14ac:dyDescent="0.3">
      <c r="A925" s="2"/>
      <c r="B925" s="2"/>
      <c r="C925" s="6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2" customHeight="1" x14ac:dyDescent="0.3">
      <c r="A926" s="2"/>
      <c r="B926" s="2"/>
      <c r="C926" s="6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2" customHeight="1" x14ac:dyDescent="0.3">
      <c r="A927" s="2"/>
      <c r="B927" s="2"/>
      <c r="C927" s="6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2" customHeight="1" x14ac:dyDescent="0.3">
      <c r="A928" s="2"/>
      <c r="B928" s="2"/>
      <c r="C928" s="6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2" customHeight="1" x14ac:dyDescent="0.3">
      <c r="A929" s="2"/>
      <c r="B929" s="2"/>
      <c r="C929" s="6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2" customHeight="1" x14ac:dyDescent="0.3">
      <c r="A930" s="2"/>
      <c r="B930" s="2"/>
      <c r="C930" s="6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2" customHeight="1" x14ac:dyDescent="0.3">
      <c r="A931" s="2"/>
      <c r="B931" s="2"/>
      <c r="C931" s="6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2" customHeight="1" x14ac:dyDescent="0.3">
      <c r="A932" s="2"/>
      <c r="B932" s="2"/>
      <c r="C932" s="6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2" customHeight="1" x14ac:dyDescent="0.3">
      <c r="A933" s="2"/>
      <c r="B933" s="2"/>
      <c r="C933" s="6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2" customHeight="1" x14ac:dyDescent="0.3">
      <c r="A934" s="2"/>
      <c r="B934" s="2"/>
      <c r="C934" s="6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2" customHeight="1" x14ac:dyDescent="0.3">
      <c r="A935" s="2"/>
      <c r="B935" s="2"/>
      <c r="C935" s="6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2" customHeight="1" x14ac:dyDescent="0.3">
      <c r="A936" s="2"/>
      <c r="B936" s="2"/>
      <c r="C936" s="6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2" customHeight="1" x14ac:dyDescent="0.3">
      <c r="A937" s="2"/>
      <c r="B937" s="2"/>
      <c r="C937" s="6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2" customHeight="1" x14ac:dyDescent="0.3">
      <c r="A938" s="2"/>
      <c r="B938" s="2"/>
      <c r="C938" s="6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2" customHeight="1" x14ac:dyDescent="0.3">
      <c r="A939" s="2"/>
      <c r="B939" s="2"/>
      <c r="C939" s="6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2" customHeight="1" x14ac:dyDescent="0.3">
      <c r="A940" s="2"/>
      <c r="B940" s="2"/>
      <c r="C940" s="6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2" customHeight="1" x14ac:dyDescent="0.3">
      <c r="A941" s="2"/>
      <c r="B941" s="2"/>
      <c r="C941" s="6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2" customHeight="1" x14ac:dyDescent="0.3">
      <c r="A942" s="2"/>
      <c r="B942" s="2"/>
      <c r="C942" s="6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2" customHeight="1" x14ac:dyDescent="0.3">
      <c r="A943" s="2"/>
      <c r="B943" s="2"/>
      <c r="C943" s="6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2" customHeight="1" x14ac:dyDescent="0.3">
      <c r="A944" s="2"/>
      <c r="B944" s="2"/>
      <c r="C944" s="6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2" customHeight="1" x14ac:dyDescent="0.3">
      <c r="A945" s="2"/>
      <c r="B945" s="2"/>
      <c r="C945" s="6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2" customHeight="1" x14ac:dyDescent="0.3">
      <c r="A946" s="2"/>
      <c r="B946" s="2"/>
      <c r="C946" s="6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2" customHeight="1" x14ac:dyDescent="0.3">
      <c r="A947" s="2"/>
      <c r="B947" s="2"/>
      <c r="C947" s="6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2" customHeight="1" x14ac:dyDescent="0.3">
      <c r="A948" s="2"/>
      <c r="B948" s="2"/>
      <c r="C948" s="6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2" customHeight="1" x14ac:dyDescent="0.3">
      <c r="A949" s="2"/>
      <c r="B949" s="2"/>
      <c r="C949" s="6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2" customHeight="1" x14ac:dyDescent="0.3">
      <c r="A950" s="2"/>
      <c r="B950" s="2"/>
      <c r="C950" s="6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2" customHeight="1" x14ac:dyDescent="0.3">
      <c r="A951" s="2"/>
      <c r="B951" s="2"/>
      <c r="C951" s="6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2" customHeight="1" x14ac:dyDescent="0.3">
      <c r="A952" s="2"/>
      <c r="B952" s="2"/>
      <c r="C952" s="6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2" customHeight="1" x14ac:dyDescent="0.3">
      <c r="A953" s="2"/>
      <c r="B953" s="2"/>
      <c r="C953" s="6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2" customHeight="1" x14ac:dyDescent="0.3">
      <c r="A954" s="2"/>
      <c r="B954" s="2"/>
      <c r="C954" s="6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2" customHeight="1" x14ac:dyDescent="0.3">
      <c r="A955" s="2"/>
      <c r="B955" s="2"/>
      <c r="C955" s="6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2" customHeight="1" x14ac:dyDescent="0.3">
      <c r="A956" s="2"/>
      <c r="B956" s="2"/>
      <c r="C956" s="6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2" customHeight="1" x14ac:dyDescent="0.3">
      <c r="A957" s="2"/>
      <c r="B957" s="2"/>
      <c r="C957" s="6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2" customHeight="1" x14ac:dyDescent="0.3">
      <c r="A958" s="2"/>
      <c r="B958" s="2"/>
      <c r="C958" s="6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2" customHeight="1" x14ac:dyDescent="0.3">
      <c r="A959" s="2"/>
      <c r="B959" s="2"/>
      <c r="C959" s="6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2" customHeight="1" x14ac:dyDescent="0.3">
      <c r="A960" s="2"/>
      <c r="B960" s="2"/>
      <c r="C960" s="6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2" customHeight="1" x14ac:dyDescent="0.3">
      <c r="A961" s="2"/>
      <c r="B961" s="2"/>
      <c r="C961" s="6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2" customHeight="1" x14ac:dyDescent="0.3">
      <c r="A962" s="2"/>
      <c r="B962" s="2"/>
      <c r="C962" s="6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2" customHeight="1" x14ac:dyDescent="0.3">
      <c r="A963" s="2"/>
      <c r="B963" s="2"/>
      <c r="C963" s="6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2" customHeight="1" x14ac:dyDescent="0.3">
      <c r="A964" s="2"/>
      <c r="B964" s="2"/>
      <c r="C964" s="6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2" customHeight="1" x14ac:dyDescent="0.3">
      <c r="A965" s="2"/>
      <c r="B965" s="2"/>
      <c r="C965" s="6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2" customHeight="1" x14ac:dyDescent="0.3">
      <c r="A966" s="2"/>
      <c r="B966" s="2"/>
      <c r="C966" s="6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2" customHeight="1" x14ac:dyDescent="0.3">
      <c r="A967" s="2"/>
      <c r="B967" s="2"/>
      <c r="C967" s="6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2" customHeight="1" x14ac:dyDescent="0.3">
      <c r="A968" s="2"/>
      <c r="B968" s="2"/>
      <c r="C968" s="6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2" customHeight="1" x14ac:dyDescent="0.3">
      <c r="A969" s="2"/>
      <c r="B969" s="2"/>
      <c r="C969" s="6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2" customHeight="1" x14ac:dyDescent="0.3">
      <c r="A970" s="2"/>
      <c r="B970" s="2"/>
      <c r="C970" s="6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2" customHeight="1" x14ac:dyDescent="0.3">
      <c r="A971" s="2"/>
      <c r="B971" s="2"/>
      <c r="C971" s="6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2" customHeight="1" x14ac:dyDescent="0.3">
      <c r="A972" s="2"/>
      <c r="B972" s="2"/>
      <c r="C972" s="6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2" customHeight="1" x14ac:dyDescent="0.3">
      <c r="A973" s="2"/>
      <c r="B973" s="2"/>
      <c r="C973" s="6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2" customHeight="1" x14ac:dyDescent="0.3">
      <c r="A974" s="2"/>
      <c r="B974" s="2"/>
      <c r="C974" s="6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2" customHeight="1" x14ac:dyDescent="0.3">
      <c r="A975" s="2"/>
      <c r="B975" s="2"/>
      <c r="C975" s="6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2" customHeight="1" x14ac:dyDescent="0.3">
      <c r="A976" s="2"/>
      <c r="B976" s="2"/>
      <c r="C976" s="6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2" customHeight="1" x14ac:dyDescent="0.3">
      <c r="A977" s="2"/>
      <c r="B977" s="2"/>
      <c r="C977" s="6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2" customHeight="1" x14ac:dyDescent="0.3">
      <c r="A978" s="2"/>
      <c r="B978" s="2"/>
      <c r="C978" s="6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2" customHeight="1" x14ac:dyDescent="0.3">
      <c r="A979" s="2"/>
      <c r="B979" s="2"/>
      <c r="C979" s="6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2" customHeight="1" x14ac:dyDescent="0.3">
      <c r="A980" s="2"/>
      <c r="B980" s="2"/>
      <c r="C980" s="6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2" customHeight="1" x14ac:dyDescent="0.3">
      <c r="A981" s="2"/>
      <c r="B981" s="2"/>
      <c r="C981" s="6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2" customHeight="1" x14ac:dyDescent="0.3">
      <c r="A982" s="2"/>
      <c r="B982" s="2"/>
      <c r="C982" s="6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2" customHeight="1" x14ac:dyDescent="0.3">
      <c r="A983" s="2"/>
      <c r="B983" s="2"/>
      <c r="C983" s="6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2" customHeight="1" x14ac:dyDescent="0.3">
      <c r="A984" s="2"/>
      <c r="B984" s="2"/>
      <c r="C984" s="6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2" customHeight="1" x14ac:dyDescent="0.3">
      <c r="A985" s="2"/>
      <c r="B985" s="2"/>
      <c r="C985" s="6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2" customHeight="1" x14ac:dyDescent="0.3">
      <c r="A986" s="2"/>
      <c r="B986" s="2"/>
      <c r="C986" s="6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2" customHeight="1" x14ac:dyDescent="0.3">
      <c r="A987" s="2"/>
      <c r="B987" s="2"/>
      <c r="C987" s="6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2" customHeight="1" x14ac:dyDescent="0.3">
      <c r="A988" s="2"/>
      <c r="B988" s="2"/>
      <c r="C988" s="6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2" customHeight="1" x14ac:dyDescent="0.3">
      <c r="A989" s="2"/>
      <c r="B989" s="2"/>
      <c r="C989" s="6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2" customHeight="1" x14ac:dyDescent="0.3">
      <c r="A990" s="2"/>
      <c r="B990" s="2"/>
      <c r="C990" s="6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2" customHeight="1" x14ac:dyDescent="0.3">
      <c r="A991" s="2"/>
      <c r="B991" s="2"/>
      <c r="C991" s="6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2" customHeight="1" x14ac:dyDescent="0.3">
      <c r="A992" s="2"/>
      <c r="B992" s="2"/>
      <c r="C992" s="6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2" customHeight="1" x14ac:dyDescent="0.3">
      <c r="A993" s="2"/>
      <c r="B993" s="2"/>
      <c r="C993" s="6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2" customHeight="1" x14ac:dyDescent="0.3">
      <c r="A994" s="2"/>
      <c r="B994" s="2"/>
      <c r="C994" s="6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2" customHeight="1" x14ac:dyDescent="0.3">
      <c r="A995" s="2"/>
      <c r="B995" s="2"/>
      <c r="C995" s="6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2" customHeight="1" x14ac:dyDescent="0.3">
      <c r="A996" s="2"/>
      <c r="B996" s="2"/>
      <c r="C996" s="6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2" customHeight="1" x14ac:dyDescent="0.3">
      <c r="A997" s="2"/>
      <c r="B997" s="2"/>
      <c r="C997" s="6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2" customHeight="1" x14ac:dyDescent="0.3">
      <c r="A998" s="2"/>
      <c r="B998" s="2"/>
      <c r="C998" s="6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2" customHeight="1" x14ac:dyDescent="0.3">
      <c r="A999" s="2"/>
      <c r="B999" s="2"/>
      <c r="C999" s="6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2" customHeight="1" x14ac:dyDescent="0.3">
      <c r="A1000" s="2"/>
      <c r="B1000" s="2"/>
      <c r="C1000" s="6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"/>
  <sheetViews>
    <sheetView tabSelected="1" workbookViewId="0">
      <selection activeCell="L51" sqref="L51"/>
    </sheetView>
  </sheetViews>
  <sheetFormatPr defaultColWidth="8.58203125" defaultRowHeight="13" x14ac:dyDescent="0.3"/>
  <cols>
    <col min="1" max="1" width="13.75" style="48" customWidth="1"/>
    <col min="2" max="2" width="6.08203125" style="48" customWidth="1"/>
    <col min="3" max="3" width="8.75" style="48" customWidth="1"/>
    <col min="4" max="4" width="10.5" style="48" customWidth="1"/>
    <col min="5" max="5" width="5.33203125" style="48" customWidth="1"/>
    <col min="6" max="6" width="8" style="48" customWidth="1"/>
    <col min="7" max="7" width="8.75" style="48" bestFit="1" customWidth="1"/>
    <col min="8" max="8" width="7" style="48" customWidth="1"/>
    <col min="9" max="9" width="6.83203125" style="48" customWidth="1"/>
    <col min="10" max="10" width="7.08203125" style="48" customWidth="1"/>
    <col min="11" max="11" width="7.58203125" style="48" customWidth="1"/>
    <col min="12" max="12" width="6.83203125" style="48" customWidth="1"/>
    <col min="13" max="13" width="5.75" style="48" customWidth="1"/>
    <col min="14" max="14" width="6.5" style="48" customWidth="1"/>
    <col min="15" max="15" width="7.58203125" style="48" customWidth="1"/>
    <col min="16" max="16" width="5.58203125" style="48" customWidth="1"/>
    <col min="17" max="16384" width="8.58203125" style="48"/>
  </cols>
  <sheetData>
    <row r="1" spans="1:21" s="42" customFormat="1" ht="26" x14ac:dyDescent="0.3">
      <c r="B1" s="54" t="s">
        <v>706</v>
      </c>
      <c r="C1" s="49" t="s">
        <v>707</v>
      </c>
    </row>
    <row r="2" spans="1:21" s="44" customFormat="1" ht="29" x14ac:dyDescent="0.35">
      <c r="A2" s="43" t="s">
        <v>691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ht="26" x14ac:dyDescent="0.3">
      <c r="A3" s="40" t="s">
        <v>11</v>
      </c>
      <c r="B3" s="40" t="s">
        <v>687</v>
      </c>
      <c r="C3" s="45" t="s">
        <v>688</v>
      </c>
      <c r="D3" s="46" t="s">
        <v>708</v>
      </c>
      <c r="E3" s="46" t="s">
        <v>709</v>
      </c>
      <c r="F3" s="46" t="s">
        <v>693</v>
      </c>
      <c r="G3" s="46" t="s">
        <v>699</v>
      </c>
      <c r="H3" s="47" t="s">
        <v>689</v>
      </c>
      <c r="I3" s="47" t="s">
        <v>63</v>
      </c>
      <c r="J3" s="47" t="s">
        <v>20</v>
      </c>
      <c r="K3" s="47" t="s">
        <v>392</v>
      </c>
      <c r="L3" s="40" t="s">
        <v>690</v>
      </c>
    </row>
    <row r="4" spans="1:21" x14ac:dyDescent="0.3">
      <c r="A4" s="46" t="s">
        <v>88</v>
      </c>
      <c r="B4" s="55">
        <v>9</v>
      </c>
      <c r="C4" s="50">
        <v>5.3892220000000002</v>
      </c>
      <c r="D4" s="55">
        <v>1</v>
      </c>
      <c r="E4" s="55">
        <v>8</v>
      </c>
      <c r="F4" s="55">
        <v>0</v>
      </c>
      <c r="G4" s="55">
        <v>0</v>
      </c>
      <c r="H4" s="57">
        <f>(G4/B4)*100</f>
        <v>0</v>
      </c>
      <c r="I4" s="51">
        <f>(E4/B4)*100</f>
        <v>88.888888888888886</v>
      </c>
      <c r="J4" s="52">
        <f>(F4/B4)*100</f>
        <v>0</v>
      </c>
      <c r="K4" s="52">
        <f>(D4/B4)*100</f>
        <v>11.111111111111111</v>
      </c>
      <c r="L4" s="41">
        <f>SUM(H4:K4)</f>
        <v>100</v>
      </c>
    </row>
    <row r="5" spans="1:21" x14ac:dyDescent="0.3">
      <c r="A5" s="46" t="s">
        <v>23</v>
      </c>
      <c r="B5" s="55">
        <v>44</v>
      </c>
      <c r="C5" s="50">
        <v>26.347304999999999</v>
      </c>
      <c r="D5" s="55">
        <v>0</v>
      </c>
      <c r="E5" s="55">
        <v>36</v>
      </c>
      <c r="F5" s="55">
        <v>8</v>
      </c>
      <c r="G5" s="55">
        <v>0</v>
      </c>
      <c r="H5" s="57">
        <f>(G5/B5)*100</f>
        <v>0</v>
      </c>
      <c r="I5" s="51">
        <f>(E5/B5)*100</f>
        <v>81.818181818181827</v>
      </c>
      <c r="J5" s="52">
        <f>(F5/B5)*100</f>
        <v>18.181818181818183</v>
      </c>
      <c r="K5" s="52">
        <f>(D5/B5)*100</f>
        <v>0</v>
      </c>
      <c r="L5" s="41">
        <f>SUM(H5:K5)</f>
        <v>100.00000000000001</v>
      </c>
    </row>
    <row r="6" spans="1:21" x14ac:dyDescent="0.3">
      <c r="A6" s="46" t="s">
        <v>33</v>
      </c>
      <c r="B6" s="55">
        <v>65</v>
      </c>
      <c r="C6" s="50">
        <v>38.922156000000001</v>
      </c>
      <c r="D6" s="55">
        <v>24</v>
      </c>
      <c r="E6" s="55">
        <v>17</v>
      </c>
      <c r="F6" s="55">
        <v>17</v>
      </c>
      <c r="G6" s="55">
        <v>7</v>
      </c>
      <c r="H6" s="57">
        <f>(G6/B6)*100</f>
        <v>10.76923076923077</v>
      </c>
      <c r="I6" s="51">
        <f>(E6/B6)*100</f>
        <v>26.153846153846157</v>
      </c>
      <c r="J6" s="52">
        <f>(F6/B6)*100</f>
        <v>26.153846153846157</v>
      </c>
      <c r="K6" s="52">
        <f>(D6/B6)*100</f>
        <v>36.923076923076927</v>
      </c>
      <c r="L6" s="41">
        <f>SUM(H6:K6)</f>
        <v>100</v>
      </c>
    </row>
    <row r="7" spans="1:21" x14ac:dyDescent="0.3">
      <c r="A7" s="46" t="s">
        <v>94</v>
      </c>
      <c r="B7" s="55">
        <v>33</v>
      </c>
      <c r="C7" s="50">
        <v>19.760479</v>
      </c>
      <c r="D7" s="55">
        <v>1</v>
      </c>
      <c r="E7" s="55">
        <v>14</v>
      </c>
      <c r="F7" s="55">
        <v>18</v>
      </c>
      <c r="G7" s="55">
        <v>0</v>
      </c>
      <c r="H7" s="57">
        <f>(G7/B7)*100</f>
        <v>0</v>
      </c>
      <c r="I7" s="51">
        <f>(E7/B7)*100</f>
        <v>42.424242424242422</v>
      </c>
      <c r="J7" s="52">
        <f>(F7/B7)*100</f>
        <v>54.54545454545454</v>
      </c>
      <c r="K7" s="52">
        <f>(D7/B7)*100</f>
        <v>3.0303030303030303</v>
      </c>
      <c r="L7" s="41">
        <f>SUM(H7:K7)</f>
        <v>100</v>
      </c>
    </row>
    <row r="8" spans="1:21" x14ac:dyDescent="0.3">
      <c r="A8" s="46" t="s">
        <v>67</v>
      </c>
      <c r="B8" s="55">
        <v>16</v>
      </c>
      <c r="C8" s="50">
        <v>9.580838</v>
      </c>
      <c r="D8" s="55">
        <v>0</v>
      </c>
      <c r="E8" s="55">
        <v>15</v>
      </c>
      <c r="F8" s="55">
        <v>1</v>
      </c>
      <c r="G8" s="55">
        <v>0</v>
      </c>
      <c r="H8" s="57">
        <f>(G8/B8)*100</f>
        <v>0</v>
      </c>
      <c r="I8" s="51">
        <f>(E8/B8)*100</f>
        <v>93.75</v>
      </c>
      <c r="J8" s="52">
        <f>(F8/B8)*100</f>
        <v>6.25</v>
      </c>
      <c r="K8" s="52">
        <f>(D8/B8)*100</f>
        <v>0</v>
      </c>
      <c r="L8" s="41">
        <f>SUM(H8:K8)</f>
        <v>100</v>
      </c>
    </row>
    <row r="10" spans="1:21" s="43" customFormat="1" ht="29" x14ac:dyDescent="0.35">
      <c r="A10" s="43" t="s">
        <v>696</v>
      </c>
    </row>
    <row r="11" spans="1:21" x14ac:dyDescent="0.3">
      <c r="A11" s="40" t="s">
        <v>11</v>
      </c>
      <c r="B11" s="40" t="s">
        <v>687</v>
      </c>
      <c r="C11" s="45" t="s">
        <v>688</v>
      </c>
      <c r="D11" s="47" t="s">
        <v>692</v>
      </c>
      <c r="E11" s="47" t="s">
        <v>693</v>
      </c>
      <c r="F11" s="47" t="s">
        <v>694</v>
      </c>
      <c r="G11" s="47" t="s">
        <v>50</v>
      </c>
      <c r="H11" s="47" t="s">
        <v>20</v>
      </c>
      <c r="I11" s="47" t="s">
        <v>56</v>
      </c>
      <c r="J11" s="47" t="s">
        <v>695</v>
      </c>
    </row>
    <row r="12" spans="1:21" x14ac:dyDescent="0.3">
      <c r="A12" s="46" t="s">
        <v>88</v>
      </c>
      <c r="B12" s="55">
        <v>9</v>
      </c>
      <c r="C12" s="50">
        <v>5.3892220000000002</v>
      </c>
      <c r="D12" s="55">
        <v>4</v>
      </c>
      <c r="E12" s="55">
        <v>4</v>
      </c>
      <c r="F12" s="55">
        <v>1</v>
      </c>
      <c r="G12" s="51">
        <f>(F12/B12)*100</f>
        <v>11.111111111111111</v>
      </c>
      <c r="H12" s="51">
        <f>(E12/B12)*100</f>
        <v>44.444444444444443</v>
      </c>
      <c r="I12" s="51">
        <f>(D12/B12)*100</f>
        <v>44.444444444444443</v>
      </c>
      <c r="J12" s="48">
        <f>SUM(G12:I12)</f>
        <v>100</v>
      </c>
    </row>
    <row r="13" spans="1:21" x14ac:dyDescent="0.3">
      <c r="A13" s="46" t="s">
        <v>23</v>
      </c>
      <c r="B13" s="55">
        <v>44</v>
      </c>
      <c r="C13" s="50">
        <v>26.347304999999999</v>
      </c>
      <c r="D13" s="55">
        <v>33</v>
      </c>
      <c r="E13" s="55">
        <v>6</v>
      </c>
      <c r="F13" s="55">
        <v>5</v>
      </c>
      <c r="G13" s="51">
        <f t="shared" ref="G13:G15" si="0">(F13/B13)*100</f>
        <v>11.363636363636363</v>
      </c>
      <c r="H13" s="51">
        <f t="shared" ref="H13:H15" si="1">(E13/B13)*100</f>
        <v>13.636363636363635</v>
      </c>
      <c r="I13" s="51">
        <f t="shared" ref="I13:I15" si="2">(D13/B13)*100</f>
        <v>75</v>
      </c>
      <c r="J13" s="48">
        <f t="shared" ref="J13:J16" si="3">SUM(G13:I13)</f>
        <v>100</v>
      </c>
    </row>
    <row r="14" spans="1:21" x14ac:dyDescent="0.3">
      <c r="A14" s="46" t="s">
        <v>33</v>
      </c>
      <c r="B14" s="55">
        <v>65</v>
      </c>
      <c r="C14" s="50">
        <v>38.922156000000001</v>
      </c>
      <c r="D14" s="55">
        <v>40</v>
      </c>
      <c r="E14" s="55">
        <v>12</v>
      </c>
      <c r="F14" s="55">
        <v>13</v>
      </c>
      <c r="G14" s="51">
        <f t="shared" si="0"/>
        <v>20</v>
      </c>
      <c r="H14" s="51">
        <f t="shared" si="1"/>
        <v>18.461538461538463</v>
      </c>
      <c r="I14" s="51">
        <f t="shared" si="2"/>
        <v>61.53846153846154</v>
      </c>
      <c r="J14" s="48">
        <f t="shared" si="3"/>
        <v>100</v>
      </c>
    </row>
    <row r="15" spans="1:21" x14ac:dyDescent="0.3">
      <c r="A15" s="46" t="s">
        <v>94</v>
      </c>
      <c r="B15" s="55">
        <v>33</v>
      </c>
      <c r="C15" s="50">
        <v>19.760479</v>
      </c>
      <c r="D15" s="55">
        <v>8</v>
      </c>
      <c r="E15" s="55">
        <v>14</v>
      </c>
      <c r="F15" s="55">
        <v>11</v>
      </c>
      <c r="G15" s="51">
        <f t="shared" si="0"/>
        <v>33.333333333333329</v>
      </c>
      <c r="H15" s="51">
        <f t="shared" si="1"/>
        <v>42.424242424242422</v>
      </c>
      <c r="I15" s="51">
        <f t="shared" si="2"/>
        <v>24.242424242424242</v>
      </c>
      <c r="J15" s="48">
        <f t="shared" si="3"/>
        <v>100</v>
      </c>
    </row>
    <row r="16" spans="1:21" x14ac:dyDescent="0.3">
      <c r="A16" s="46" t="s">
        <v>67</v>
      </c>
      <c r="B16" s="55">
        <v>16</v>
      </c>
      <c r="C16" s="50">
        <v>9.580838</v>
      </c>
      <c r="D16" s="55">
        <v>5</v>
      </c>
      <c r="E16" s="55">
        <v>1</v>
      </c>
      <c r="F16" s="55">
        <v>10</v>
      </c>
      <c r="G16" s="51">
        <f>(F16/B16)*100</f>
        <v>62.5</v>
      </c>
      <c r="H16" s="51">
        <f>(E16/B16)*100</f>
        <v>6.25</v>
      </c>
      <c r="I16" s="51">
        <f>(D16/B16)*100</f>
        <v>31.25</v>
      </c>
      <c r="J16" s="48">
        <f t="shared" si="3"/>
        <v>100</v>
      </c>
    </row>
    <row r="18" spans="1:16" s="43" customFormat="1" ht="14.5" x14ac:dyDescent="0.35">
      <c r="A18" s="43" t="s">
        <v>704</v>
      </c>
    </row>
    <row r="19" spans="1:16" ht="26" x14ac:dyDescent="0.3">
      <c r="A19" s="40" t="s">
        <v>11</v>
      </c>
      <c r="B19" s="40" t="s">
        <v>687</v>
      </c>
      <c r="C19" s="45" t="s">
        <v>688</v>
      </c>
      <c r="D19" s="47" t="s">
        <v>697</v>
      </c>
      <c r="E19" s="47" t="s">
        <v>698</v>
      </c>
      <c r="F19" s="47" t="s">
        <v>699</v>
      </c>
      <c r="G19" s="47" t="s">
        <v>700</v>
      </c>
      <c r="H19" s="47" t="s">
        <v>701</v>
      </c>
      <c r="I19" s="47" t="s">
        <v>702</v>
      </c>
      <c r="J19" s="47" t="s">
        <v>689</v>
      </c>
      <c r="K19" s="47" t="s">
        <v>705</v>
      </c>
      <c r="L19" s="47" t="s">
        <v>703</v>
      </c>
      <c r="M19" s="47" t="s">
        <v>78</v>
      </c>
      <c r="N19" s="47" t="s">
        <v>22</v>
      </c>
      <c r="O19" s="47" t="s">
        <v>402</v>
      </c>
      <c r="P19" s="47" t="s">
        <v>695</v>
      </c>
    </row>
    <row r="20" spans="1:16" x14ac:dyDescent="0.3">
      <c r="A20" s="46" t="s">
        <v>88</v>
      </c>
      <c r="B20" s="56">
        <v>9</v>
      </c>
      <c r="C20" s="53">
        <v>5.3892220000000002</v>
      </c>
      <c r="D20" s="55">
        <v>0</v>
      </c>
      <c r="E20" s="55">
        <v>1</v>
      </c>
      <c r="F20" s="55">
        <v>0</v>
      </c>
      <c r="G20" s="55">
        <v>0</v>
      </c>
      <c r="H20" s="55">
        <v>7</v>
      </c>
      <c r="I20" s="55">
        <v>1</v>
      </c>
      <c r="J20" s="51">
        <f>(F20/B20)*100</f>
        <v>0</v>
      </c>
      <c r="K20" s="51">
        <f>(G20/B20)*100</f>
        <v>0</v>
      </c>
      <c r="L20" s="51">
        <f>(H20/B20)*100</f>
        <v>77.777777777777786</v>
      </c>
      <c r="M20" s="51">
        <f>(E20/B20)*100</f>
        <v>11.111111111111111</v>
      </c>
      <c r="N20" s="51">
        <f>(I20/B20)*100</f>
        <v>11.111111111111111</v>
      </c>
      <c r="O20" s="51">
        <f>(D20/B20)*100</f>
        <v>0</v>
      </c>
      <c r="P20" s="48">
        <f>SUM(J20:N20)</f>
        <v>100.00000000000001</v>
      </c>
    </row>
    <row r="21" spans="1:16" x14ac:dyDescent="0.3">
      <c r="A21" s="46" t="s">
        <v>23</v>
      </c>
      <c r="B21" s="56">
        <v>44</v>
      </c>
      <c r="C21" s="53">
        <v>26.347304999999999</v>
      </c>
      <c r="D21" s="55">
        <v>0</v>
      </c>
      <c r="E21" s="55">
        <v>33</v>
      </c>
      <c r="F21" s="55">
        <v>0</v>
      </c>
      <c r="G21" s="55">
        <v>2</v>
      </c>
      <c r="H21" s="55">
        <v>6</v>
      </c>
      <c r="I21" s="55">
        <v>3</v>
      </c>
      <c r="J21" s="51">
        <f>(F21/B21)*100</f>
        <v>0</v>
      </c>
      <c r="K21" s="51">
        <f>(G21/B21)*100</f>
        <v>4.5454545454545459</v>
      </c>
      <c r="L21" s="51">
        <f>(H21/B21)*100</f>
        <v>13.636363636363635</v>
      </c>
      <c r="M21" s="51">
        <f>(E21/B21)*100</f>
        <v>75</v>
      </c>
      <c r="N21" s="51">
        <f>(I21/B21)*100</f>
        <v>6.8181818181818175</v>
      </c>
      <c r="O21" s="51">
        <f>(D21/B21)*100</f>
        <v>0</v>
      </c>
      <c r="P21" s="48">
        <f>SUM(J21:N21)</f>
        <v>100</v>
      </c>
    </row>
    <row r="22" spans="1:16" x14ac:dyDescent="0.3">
      <c r="A22" s="46" t="s">
        <v>33</v>
      </c>
      <c r="B22" s="56">
        <v>65</v>
      </c>
      <c r="C22" s="53">
        <v>38.922156000000001</v>
      </c>
      <c r="D22" s="55">
        <v>23</v>
      </c>
      <c r="E22" s="55">
        <v>18</v>
      </c>
      <c r="F22" s="55">
        <v>7</v>
      </c>
      <c r="G22" s="55">
        <v>5</v>
      </c>
      <c r="H22" s="55">
        <v>5</v>
      </c>
      <c r="I22" s="55">
        <v>7</v>
      </c>
      <c r="J22" s="51">
        <f>(F22/B22)*100</f>
        <v>10.76923076923077</v>
      </c>
      <c r="K22" s="51">
        <f>(G22/B22)*100</f>
        <v>7.6923076923076925</v>
      </c>
      <c r="L22" s="51">
        <f>(H22/B22)*100</f>
        <v>7.6923076923076925</v>
      </c>
      <c r="M22" s="51">
        <f>(E22/B22)*100</f>
        <v>27.692307692307693</v>
      </c>
      <c r="N22" s="51">
        <f>(I22/B22)*100</f>
        <v>10.76923076923077</v>
      </c>
      <c r="O22" s="51">
        <f>(D22/B22)*100</f>
        <v>35.384615384615387</v>
      </c>
      <c r="P22" s="48">
        <f>SUM(J22:N22)</f>
        <v>64.615384615384627</v>
      </c>
    </row>
    <row r="23" spans="1:16" x14ac:dyDescent="0.3">
      <c r="A23" s="46" t="s">
        <v>94</v>
      </c>
      <c r="B23" s="56">
        <v>33</v>
      </c>
      <c r="C23" s="53">
        <v>19.760479</v>
      </c>
      <c r="D23" s="55">
        <v>1</v>
      </c>
      <c r="E23" s="55">
        <v>9</v>
      </c>
      <c r="F23" s="55">
        <v>0</v>
      </c>
      <c r="G23" s="55">
        <v>9</v>
      </c>
      <c r="H23" s="55">
        <v>5</v>
      </c>
      <c r="I23" s="55">
        <v>9</v>
      </c>
      <c r="J23" s="51">
        <f>(F23/B23)*100</f>
        <v>0</v>
      </c>
      <c r="K23" s="51">
        <f>(G23/B23)*100</f>
        <v>27.27272727272727</v>
      </c>
      <c r="L23" s="51">
        <f>(H23/B23)*100</f>
        <v>15.151515151515152</v>
      </c>
      <c r="M23" s="51">
        <f>(E23/B23)*100</f>
        <v>27.27272727272727</v>
      </c>
      <c r="N23" s="51">
        <f>(I23/B23)*100</f>
        <v>27.27272727272727</v>
      </c>
      <c r="O23" s="51">
        <f>(D23/B23)*100</f>
        <v>3.0303030303030303</v>
      </c>
      <c r="P23" s="48">
        <f>SUM(J23:N23)</f>
        <v>96.969696969696955</v>
      </c>
    </row>
    <row r="24" spans="1:16" x14ac:dyDescent="0.3">
      <c r="A24" s="46" t="s">
        <v>67</v>
      </c>
      <c r="B24" s="56">
        <v>16</v>
      </c>
      <c r="C24" s="53">
        <v>9.580838</v>
      </c>
      <c r="D24" s="55">
        <v>0</v>
      </c>
      <c r="E24" s="55">
        <v>0</v>
      </c>
      <c r="F24" s="55">
        <v>0</v>
      </c>
      <c r="G24" s="55">
        <v>16</v>
      </c>
      <c r="H24" s="55">
        <v>0</v>
      </c>
      <c r="I24" s="55">
        <v>0</v>
      </c>
      <c r="J24" s="51">
        <f>(F24/B24)*100</f>
        <v>0</v>
      </c>
      <c r="K24" s="51">
        <f>(G24/B24)*100</f>
        <v>100</v>
      </c>
      <c r="L24" s="51">
        <f>(H24/B24)*100</f>
        <v>0</v>
      </c>
      <c r="M24" s="51">
        <f>(E24/B24)*100</f>
        <v>0</v>
      </c>
      <c r="N24" s="51">
        <f>(I24/B24)*100</f>
        <v>0</v>
      </c>
      <c r="O24" s="51">
        <f>(D24/B24)*100</f>
        <v>0</v>
      </c>
      <c r="P24" s="48">
        <f>SUM(J24:N24)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S1.A Column Definition</vt:lpstr>
      <vt:lpstr>S1.B List of Amphibious Fishes</vt:lpstr>
      <vt:lpstr>S1.C GenusSelector</vt:lpstr>
      <vt:lpstr>S1.D Group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CMD</cp:lastModifiedBy>
  <dcterms:created xsi:type="dcterms:W3CDTF">2021-09-27T19:30:46Z</dcterms:created>
  <dcterms:modified xsi:type="dcterms:W3CDTF">2021-12-17T20:43:56Z</dcterms:modified>
</cp:coreProperties>
</file>