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versity\university\MPI\"/>
    </mc:Choice>
  </mc:AlternateContent>
  <bookViews>
    <workbookView xWindow="0" yWindow="0" windowWidth="23040" windowHeight="9090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" l="1"/>
  <c r="Q17" i="2"/>
  <c r="Q18" i="2"/>
  <c r="N19" i="2"/>
  <c r="C30" i="2"/>
  <c r="C29" i="2"/>
  <c r="N18" i="2"/>
  <c r="M15" i="2"/>
  <c r="C32" i="2"/>
  <c r="N8" i="2"/>
  <c r="E14" i="2"/>
  <c r="E15" i="2"/>
  <c r="E16" i="2"/>
  <c r="E17" i="2"/>
  <c r="E18" i="2"/>
  <c r="E19" i="2"/>
  <c r="E13" i="2"/>
  <c r="M7" i="2"/>
  <c r="M5" i="2"/>
  <c r="N11" i="2" l="1"/>
  <c r="P11" i="2"/>
  <c r="M11" i="2"/>
  <c r="D20" i="2"/>
  <c r="E20" i="2"/>
  <c r="O11" i="2" s="1"/>
  <c r="F20" i="2"/>
  <c r="C20" i="2"/>
  <c r="D21" i="2"/>
  <c r="D31" i="2" s="1"/>
  <c r="E21" i="2"/>
  <c r="E31" i="2" s="1"/>
  <c r="F21" i="2"/>
  <c r="C21" i="2"/>
  <c r="C31" i="2" s="1"/>
  <c r="F31" i="2"/>
  <c r="C19" i="2"/>
  <c r="D19" i="2"/>
  <c r="F19" i="2"/>
  <c r="F18" i="2"/>
  <c r="D18" i="2"/>
  <c r="C18" i="2"/>
  <c r="F17" i="2"/>
  <c r="D17" i="2"/>
  <c r="C17" i="2"/>
  <c r="F16" i="2"/>
  <c r="D16" i="2"/>
  <c r="C16" i="2"/>
  <c r="F15" i="2"/>
  <c r="D15" i="2"/>
  <c r="C15" i="2"/>
  <c r="F14" i="2"/>
  <c r="D14" i="2"/>
  <c r="C14" i="2"/>
  <c r="F13" i="2"/>
  <c r="D13" i="2"/>
  <c r="C13" i="2"/>
  <c r="F12" i="2"/>
  <c r="P4" i="2" s="1"/>
  <c r="E12" i="2"/>
  <c r="O4" i="2" s="1"/>
  <c r="J3" i="2"/>
  <c r="C12" i="2" s="1"/>
  <c r="M4" i="2" s="1"/>
  <c r="O9" i="2" l="1"/>
  <c r="Q11" i="2"/>
  <c r="R11" i="2"/>
  <c r="J7" i="2"/>
  <c r="C26" i="2"/>
  <c r="C28" i="2"/>
  <c r="D26" i="2"/>
  <c r="E29" i="2"/>
  <c r="D12" i="2"/>
  <c r="N4" i="2" s="1"/>
  <c r="F29" i="2"/>
  <c r="C25" i="2"/>
  <c r="C27" i="2"/>
  <c r="Q9" i="2" l="1"/>
  <c r="R9" i="2"/>
  <c r="C33" i="2"/>
  <c r="M21" i="2" s="1"/>
  <c r="D30" i="2"/>
  <c r="M10" i="2"/>
  <c r="O5" i="2"/>
  <c r="O8" i="2"/>
  <c r="P7" i="2"/>
  <c r="E27" i="2"/>
  <c r="D28" i="2"/>
  <c r="N7" i="2"/>
  <c r="N9" i="2"/>
  <c r="N6" i="2"/>
  <c r="F26" i="2"/>
  <c r="F27" i="2"/>
  <c r="N5" i="2"/>
  <c r="F28" i="2"/>
  <c r="D29" i="2"/>
  <c r="O7" i="2"/>
  <c r="F25" i="2"/>
  <c r="D27" i="2"/>
  <c r="E30" i="2"/>
  <c r="P9" i="2"/>
  <c r="P10" i="2"/>
  <c r="P5" i="2"/>
  <c r="P6" i="2"/>
  <c r="P8" i="2"/>
  <c r="N10" i="2"/>
  <c r="D25" i="2"/>
  <c r="M16" i="2"/>
  <c r="E26" i="2"/>
  <c r="O10" i="2"/>
  <c r="E28" i="2"/>
  <c r="E25" i="2"/>
  <c r="M6" i="2"/>
  <c r="M8" i="2"/>
  <c r="M9" i="2"/>
  <c r="O6" i="2"/>
  <c r="F30" i="2"/>
  <c r="Q5" i="2" l="1"/>
  <c r="R5" i="2"/>
  <c r="R6" i="2"/>
  <c r="Q6" i="2"/>
  <c r="R7" i="2"/>
  <c r="Q7" i="2"/>
  <c r="R8" i="2"/>
  <c r="Q8" i="2"/>
  <c r="Q10" i="2"/>
  <c r="R10" i="2"/>
  <c r="E32" i="2"/>
  <c r="E33" i="2"/>
  <c r="O21" i="2" s="1"/>
  <c r="Q21" i="2" s="1"/>
  <c r="D33" i="2"/>
  <c r="N21" i="2" s="1"/>
  <c r="D32" i="2"/>
  <c r="F33" i="2"/>
  <c r="P21" i="2" s="1"/>
  <c r="F32" i="2"/>
  <c r="M18" i="2"/>
  <c r="M19" i="2"/>
  <c r="M20" i="2"/>
  <c r="P19" i="2"/>
  <c r="O20" i="2"/>
  <c r="Q20" i="2" s="1"/>
  <c r="N17" i="2"/>
  <c r="P16" i="2" l="1"/>
  <c r="P18" i="2"/>
  <c r="P17" i="2"/>
  <c r="N15" i="2"/>
  <c r="O16" i="2"/>
  <c r="Q16" i="2" s="1"/>
  <c r="P15" i="2"/>
  <c r="O19" i="2"/>
  <c r="Q19" i="2" s="1"/>
  <c r="O17" i="2"/>
  <c r="N20" i="2"/>
  <c r="N16" i="2"/>
  <c r="O18" i="2"/>
  <c r="O15" i="2"/>
  <c r="P20" i="2"/>
  <c r="Q15" i="2" l="1"/>
</calcChain>
</file>

<file path=xl/sharedStrings.xml><?xml version="1.0" encoding="utf-8"?>
<sst xmlns="http://schemas.openxmlformats.org/spreadsheetml/2006/main" count="149" uniqueCount="89">
  <si>
    <t>f1</t>
  </si>
  <si>
    <t>f2</t>
  </si>
  <si>
    <t>f3</t>
  </si>
  <si>
    <t>f4</t>
  </si>
  <si>
    <t>x1</t>
  </si>
  <si>
    <t>x2</t>
  </si>
  <si>
    <t>x3</t>
  </si>
  <si>
    <t>x4</t>
  </si>
  <si>
    <t>№</t>
  </si>
  <si>
    <t>Оценка</t>
  </si>
  <si>
    <t>Оценки и сообщения, на основе которых была сгенерирована оценка</t>
  </si>
  <si>
    <t>2, f4 &gt; f3</t>
  </si>
  <si>
    <t>3, f4 &gt; f3</t>
  </si>
  <si>
    <t>x1 &gt; x3, x1 &gt; x4</t>
  </si>
  <si>
    <t>Y = F(x1) = (6, 4, 8, 3)</t>
  </si>
  <si>
    <t>Z = F(x2) = (1, 7, 6, 3)</t>
  </si>
  <si>
    <t>Ω = {f1 &gt; f4, f4 &gt; f3, f2 ~ f3}</t>
  </si>
  <si>
    <t>(6, 4, 8, 3)</t>
  </si>
  <si>
    <t>Опорное множество Z~ эквивалентных оценок</t>
  </si>
  <si>
    <t>Опорное множество Z&gt; улучшенных оценок</t>
  </si>
  <si>
    <t>Опорное множество Y~ эквивалентных оценок</t>
  </si>
  <si>
    <t>Опорное множество Y&gt; улучшенных оценок</t>
  </si>
  <si>
    <r>
      <t xml:space="preserve">(6, </t>
    </r>
    <r>
      <rPr>
        <b/>
        <i/>
        <sz val="16"/>
        <color rgb="FF000000"/>
        <rFont val="Calibri"/>
        <family val="2"/>
        <scheme val="minor"/>
      </rPr>
      <t>8</t>
    </r>
    <r>
      <rPr>
        <sz val="16"/>
        <color rgb="FF000000"/>
        <rFont val="Calibri"/>
        <family val="2"/>
        <charset val="204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4</t>
    </r>
    <r>
      <rPr>
        <sz val="16"/>
        <color rgb="FF000000"/>
        <rFont val="Calibri"/>
        <family val="2"/>
        <charset val="204"/>
        <scheme val="minor"/>
      </rPr>
      <t>, 3)</t>
    </r>
  </si>
  <si>
    <r>
      <t xml:space="preserve">(6, </t>
    </r>
    <r>
      <rPr>
        <sz val="16"/>
        <color rgb="FF000000"/>
        <rFont val="Calibri"/>
        <family val="2"/>
        <scheme val="minor"/>
      </rPr>
      <t>8</t>
    </r>
    <r>
      <rPr>
        <sz val="16"/>
        <color rgb="FF000000"/>
        <rFont val="Calibri"/>
        <family val="2"/>
        <charset val="204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charset val="204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4</t>
    </r>
    <r>
      <rPr>
        <sz val="16"/>
        <color rgb="FF000000"/>
        <rFont val="Calibri"/>
        <family val="2"/>
        <charset val="204"/>
        <scheme val="minor"/>
      </rPr>
      <t>)</t>
    </r>
  </si>
  <si>
    <r>
      <rPr>
        <sz val="16"/>
        <color rgb="FF000000"/>
        <rFont val="Calibri"/>
        <family val="2"/>
        <scheme val="minor"/>
      </rPr>
      <t xml:space="preserve">(6,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8</t>
    </r>
    <r>
      <rPr>
        <sz val="16"/>
        <color rgb="FF000000"/>
        <rFont val="Calibri"/>
        <family val="2"/>
        <scheme val="minor"/>
      </rPr>
      <t>, 4)</t>
    </r>
  </si>
  <si>
    <r>
      <t xml:space="preserve">(6, 3, </t>
    </r>
    <r>
      <rPr>
        <b/>
        <i/>
        <sz val="16"/>
        <color rgb="FF000000"/>
        <rFont val="Calibri"/>
        <family val="2"/>
        <scheme val="minor"/>
      </rPr>
      <t>4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8</t>
    </r>
    <r>
      <rPr>
        <sz val="16"/>
        <color rgb="FF000000"/>
        <rFont val="Calibri"/>
        <family val="2"/>
        <scheme val="minor"/>
      </rPr>
      <t>)</t>
    </r>
  </si>
  <si>
    <t>1, f2 ~ f3</t>
  </si>
  <si>
    <t>3, f2 ~ f3</t>
  </si>
  <si>
    <t>4, f4 &gt; f3</t>
  </si>
  <si>
    <t>(1, 7, 6, 3)</t>
  </si>
  <si>
    <r>
      <t xml:space="preserve">(1,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charset val="204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7</t>
    </r>
    <r>
      <rPr>
        <sz val="16"/>
        <color rgb="FF000000"/>
        <rFont val="Calibri"/>
        <family val="2"/>
        <charset val="204"/>
        <scheme val="minor"/>
      </rPr>
      <t>, 3)</t>
    </r>
  </si>
  <si>
    <r>
      <rPr>
        <sz val="16"/>
        <color rgb="FF000000"/>
        <rFont val="Calibri"/>
        <family val="2"/>
        <scheme val="minor"/>
      </rPr>
      <t>(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, 6, 7,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>)</t>
    </r>
  </si>
  <si>
    <r>
      <t xml:space="preserve">(3, 6,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7</t>
    </r>
    <r>
      <rPr>
        <sz val="16"/>
        <color rgb="FF000000"/>
        <rFont val="Calibri"/>
        <family val="2"/>
        <scheme val="minor"/>
      </rPr>
      <t>)</t>
    </r>
  </si>
  <si>
    <r>
      <t xml:space="preserve">(3,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>, 7)</t>
    </r>
  </si>
  <si>
    <r>
      <t>(</t>
    </r>
    <r>
      <rPr>
        <b/>
        <i/>
        <sz val="16"/>
        <color rgb="FF000000"/>
        <rFont val="Calibri"/>
        <family val="2"/>
        <scheme val="minor"/>
      </rPr>
      <t>7</t>
    </r>
    <r>
      <rPr>
        <sz val="16"/>
        <color rgb="FF000000"/>
        <rFont val="Calibri"/>
        <family val="2"/>
        <scheme val="minor"/>
      </rPr>
      <t xml:space="preserve">, 1, 6,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>)</t>
    </r>
  </si>
  <si>
    <r>
      <t xml:space="preserve">(6, </t>
    </r>
    <r>
      <rPr>
        <b/>
        <i/>
        <sz val="16"/>
        <color rgb="FF000000"/>
        <rFont val="Calibri"/>
        <family val="2"/>
        <scheme val="minor"/>
      </rPr>
      <t>4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>, 8)</t>
    </r>
  </si>
  <si>
    <t>5, f2 ~ f3</t>
  </si>
  <si>
    <r>
      <t>(</t>
    </r>
    <r>
      <rPr>
        <b/>
        <i/>
        <sz val="16"/>
        <color rgb="FF000000"/>
        <rFont val="Calibri"/>
        <family val="2"/>
        <scheme val="minor"/>
      </rPr>
      <t>8</t>
    </r>
    <r>
      <rPr>
        <sz val="16"/>
        <color rgb="FF000000"/>
        <rFont val="Calibri"/>
        <family val="2"/>
        <scheme val="minor"/>
      </rPr>
      <t xml:space="preserve">, 4, 3,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>)</t>
    </r>
  </si>
  <si>
    <t>6, f1 &gt; f4</t>
  </si>
  <si>
    <r>
      <t xml:space="preserve">(8,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4</t>
    </r>
    <r>
      <rPr>
        <sz val="16"/>
        <color rgb="FF000000"/>
        <rFont val="Calibri"/>
        <family val="2"/>
        <scheme val="minor"/>
      </rPr>
      <t>, 6)</t>
    </r>
  </si>
  <si>
    <t>7, f2 ~ f3</t>
  </si>
  <si>
    <r>
      <t xml:space="preserve">(7,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>, 3)</t>
    </r>
  </si>
  <si>
    <r>
      <t>(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charset val="204"/>
        <scheme val="minor"/>
      </rPr>
      <t xml:space="preserve">, 7, 6,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charset val="204"/>
        <scheme val="minor"/>
      </rPr>
      <t>)</t>
    </r>
  </si>
  <si>
    <t>1, f1 &gt; f4</t>
  </si>
  <si>
    <t>2, f1 &gt; f4 (или 3, f2 ~ f3)</t>
  </si>
  <si>
    <r>
      <t xml:space="preserve">(3, 7,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>)</t>
    </r>
  </si>
  <si>
    <r>
      <t>(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 xml:space="preserve">, 7, 1,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>)</t>
    </r>
  </si>
  <si>
    <r>
      <t xml:space="preserve">(6,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7</t>
    </r>
    <r>
      <rPr>
        <sz val="16"/>
        <color rgb="FF000000"/>
        <rFont val="Calibri"/>
        <family val="2"/>
        <scheme val="minor"/>
      </rPr>
      <t>, 3)</t>
    </r>
  </si>
  <si>
    <t>4, f1 &gt; f4</t>
  </si>
  <si>
    <r>
      <t xml:space="preserve">(7, 1,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6</t>
    </r>
    <r>
      <rPr>
        <sz val="16"/>
        <color rgb="FF000000"/>
        <rFont val="Calibri"/>
        <family val="2"/>
        <scheme val="minor"/>
      </rPr>
      <t>)</t>
    </r>
  </si>
  <si>
    <t>7, f4 &gt; f3</t>
  </si>
  <si>
    <t>8, f2 ~ f3</t>
  </si>
  <si>
    <t>9, f1 &gt; f4</t>
  </si>
  <si>
    <t>9, f2 ~ f3 (или 8, f1  &gt; f4)</t>
  </si>
  <si>
    <t>10, f4 &gt; f3</t>
  </si>
  <si>
    <r>
      <t xml:space="preserve">(7, </t>
    </r>
    <r>
      <rPr>
        <b/>
        <i/>
        <sz val="16"/>
        <color rgb="FF000000"/>
        <rFont val="Calibri"/>
        <family val="2"/>
        <scheme val="minor"/>
      </rPr>
      <t>3</t>
    </r>
    <r>
      <rPr>
        <sz val="16"/>
        <color rgb="FF000000"/>
        <rFont val="Calibri"/>
        <family val="2"/>
        <scheme val="minor"/>
      </rPr>
      <t xml:space="preserve">, </t>
    </r>
    <r>
      <rPr>
        <b/>
        <i/>
        <sz val="16"/>
        <color rgb="FF000000"/>
        <rFont val="Calibri"/>
        <family val="2"/>
        <scheme val="minor"/>
      </rPr>
      <t>1</t>
    </r>
    <r>
      <rPr>
        <sz val="16"/>
        <color rgb="FF000000"/>
        <rFont val="Calibri"/>
        <family val="2"/>
        <scheme val="minor"/>
      </rPr>
      <t>, 6)</t>
    </r>
  </si>
  <si>
    <t>12, f2 ~ f3</t>
  </si>
  <si>
    <t>Y = (6, 8, 4, 3) &gt;p (6, 7, 1, 3) &gt;Ω (1, 7, 6, 3) = Z</t>
  </si>
  <si>
    <t>x1 &gt; x2</t>
  </si>
  <si>
    <t>Нормированные оценки</t>
  </si>
  <si>
    <t>Свёртки</t>
  </si>
  <si>
    <t>Xi</t>
  </si>
  <si>
    <t>f1(xi)</t>
  </si>
  <si>
    <t>f2(xi)</t>
  </si>
  <si>
    <t>f3(xi)</t>
  </si>
  <si>
    <t>f4(xi)</t>
  </si>
  <si>
    <t>fj</t>
  </si>
  <si>
    <t>коэффициент важности</t>
  </si>
  <si>
    <t>λj</t>
  </si>
  <si>
    <t>W_add(xi)</t>
  </si>
  <si>
    <t>W_mult(xi)</t>
  </si>
  <si>
    <t>4w</t>
  </si>
  <si>
    <t>2w</t>
  </si>
  <si>
    <t>w</t>
  </si>
  <si>
    <t>3w</t>
  </si>
  <si>
    <t>x5</t>
  </si>
  <si>
    <t>Σ</t>
  </si>
  <si>
    <t>x6</t>
  </si>
  <si>
    <t>min</t>
  </si>
  <si>
    <t>max</t>
  </si>
  <si>
    <t>Нормированные отклонения</t>
  </si>
  <si>
    <t>W_ideal(xi)</t>
  </si>
  <si>
    <t>phi1(xi)</t>
  </si>
  <si>
    <t>phi2(xi)</t>
  </si>
  <si>
    <t>phi3(xi)</t>
  </si>
  <si>
    <t>phi4(xi)</t>
  </si>
  <si>
    <t>x7</t>
  </si>
  <si>
    <t>10w</t>
  </si>
  <si>
    <t>Отклонения оценок от «идеала»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</si>
</sst>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i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Normal="100" workbookViewId="0">
      <selection activeCell="F40" sqref="F40"/>
    </sheetView>
  </sheetViews>
  <sheetFormatPr defaultRowHeight="15" x14ac:dyDescent="0.25"/>
  <cols>
    <col min="2" max="6" width="20.7109375" customWidth="1"/>
    <col min="8" max="8" width="11" customWidth="1"/>
  </cols>
  <sheetData>
    <row r="1" spans="2:11" ht="15.75" thickBot="1" x14ac:dyDescent="0.3"/>
    <row r="2" spans="2:11" ht="21.75" thickBot="1" x14ac:dyDescent="0.4">
      <c r="B2" s="24"/>
      <c r="C2" s="21" t="s">
        <v>0</v>
      </c>
      <c r="D2" s="22" t="s">
        <v>1</v>
      </c>
      <c r="E2" s="22" t="s">
        <v>2</v>
      </c>
      <c r="F2" s="23" t="s">
        <v>3</v>
      </c>
      <c r="G2" s="4"/>
      <c r="H2" s="39" t="s">
        <v>16</v>
      </c>
      <c r="I2" s="40"/>
      <c r="J2" s="40"/>
      <c r="K2" s="41"/>
    </row>
    <row r="3" spans="2:11" ht="21" x14ac:dyDescent="0.35">
      <c r="B3" s="16" t="s">
        <v>4</v>
      </c>
      <c r="C3" s="19">
        <v>6</v>
      </c>
      <c r="D3" s="20">
        <v>4</v>
      </c>
      <c r="E3" s="20">
        <v>8</v>
      </c>
      <c r="F3" s="20">
        <v>3</v>
      </c>
      <c r="G3" s="4"/>
      <c r="H3" s="4"/>
      <c r="I3" s="4"/>
      <c r="J3" s="4"/>
    </row>
    <row r="4" spans="2:11" ht="21" x14ac:dyDescent="0.35">
      <c r="B4" s="17" t="s">
        <v>5</v>
      </c>
      <c r="C4" s="15">
        <v>1</v>
      </c>
      <c r="D4" s="6">
        <v>7</v>
      </c>
      <c r="E4" s="6">
        <v>6</v>
      </c>
      <c r="F4" s="6">
        <v>3</v>
      </c>
      <c r="G4" s="4"/>
      <c r="H4" s="46" t="s">
        <v>13</v>
      </c>
      <c r="I4" s="47"/>
      <c r="J4" s="4"/>
    </row>
    <row r="5" spans="2:11" ht="21" x14ac:dyDescent="0.35">
      <c r="B5" s="17" t="s">
        <v>6</v>
      </c>
      <c r="C5" s="15">
        <v>5</v>
      </c>
      <c r="D5" s="6">
        <v>3</v>
      </c>
      <c r="E5" s="6">
        <v>7</v>
      </c>
      <c r="F5" s="6">
        <v>1</v>
      </c>
      <c r="G5" s="4"/>
      <c r="H5" s="48" t="s">
        <v>5</v>
      </c>
      <c r="I5" s="49"/>
      <c r="J5" s="4"/>
    </row>
    <row r="6" spans="2:11" ht="21.75" thickBot="1" x14ac:dyDescent="0.4">
      <c r="B6" s="18" t="s">
        <v>7</v>
      </c>
      <c r="C6" s="15">
        <v>2</v>
      </c>
      <c r="D6" s="6">
        <v>4</v>
      </c>
      <c r="E6" s="6">
        <v>5</v>
      </c>
      <c r="F6" s="6">
        <v>2</v>
      </c>
      <c r="G6" s="4"/>
      <c r="H6" s="4"/>
      <c r="I6" s="4"/>
      <c r="J6" s="4"/>
    </row>
    <row r="7" spans="2:11" ht="21" x14ac:dyDescent="0.35">
      <c r="B7" s="4"/>
      <c r="C7" s="4"/>
      <c r="D7" s="4"/>
      <c r="E7" s="4"/>
      <c r="F7" s="4"/>
      <c r="G7" s="4"/>
      <c r="H7" s="4"/>
      <c r="I7" s="4"/>
      <c r="J7" s="4"/>
    </row>
    <row r="8" spans="2:11" ht="21" x14ac:dyDescent="0.35">
      <c r="B8" s="50" t="s">
        <v>14</v>
      </c>
      <c r="C8" s="51"/>
      <c r="D8" s="51"/>
      <c r="E8" s="51"/>
      <c r="F8" s="52"/>
      <c r="G8" s="4"/>
      <c r="H8" s="4"/>
      <c r="I8" s="4"/>
      <c r="J8" s="4"/>
    </row>
    <row r="9" spans="2:11" ht="21" x14ac:dyDescent="0.35">
      <c r="B9" s="53" t="s">
        <v>15</v>
      </c>
      <c r="C9" s="54"/>
      <c r="D9" s="54"/>
      <c r="E9" s="54"/>
      <c r="F9" s="55"/>
      <c r="G9" s="4"/>
      <c r="H9" s="4"/>
      <c r="I9" s="4"/>
      <c r="J9" s="4"/>
    </row>
    <row r="10" spans="2:11" ht="21" x14ac:dyDescent="0.35">
      <c r="B10" s="4"/>
      <c r="C10" s="4"/>
      <c r="D10" s="4"/>
      <c r="E10" s="4"/>
      <c r="F10" s="4"/>
      <c r="G10" s="4"/>
      <c r="H10" s="4"/>
      <c r="I10" s="4"/>
      <c r="J10" s="4"/>
    </row>
    <row r="11" spans="2:11" ht="21" x14ac:dyDescent="0.35">
      <c r="B11" s="11" t="s">
        <v>8</v>
      </c>
      <c r="C11" s="11" t="s">
        <v>9</v>
      </c>
      <c r="D11" s="56" t="s">
        <v>10</v>
      </c>
      <c r="E11" s="57"/>
      <c r="F11" s="58"/>
      <c r="G11" s="4"/>
      <c r="H11" s="4"/>
      <c r="I11" s="4"/>
      <c r="J11" s="4"/>
    </row>
    <row r="12" spans="2:11" ht="21" x14ac:dyDescent="0.35">
      <c r="B12" s="42" t="s">
        <v>20</v>
      </c>
      <c r="C12" s="43"/>
      <c r="D12" s="43"/>
      <c r="E12" s="43"/>
      <c r="F12" s="44"/>
      <c r="G12" s="4"/>
      <c r="H12" s="4"/>
      <c r="I12" s="4"/>
      <c r="J12" s="4"/>
    </row>
    <row r="13" spans="2:11" ht="21" x14ac:dyDescent="0.35">
      <c r="B13" s="11">
        <v>1</v>
      </c>
      <c r="C13" s="11" t="s">
        <v>17</v>
      </c>
      <c r="D13" s="42"/>
      <c r="E13" s="43"/>
      <c r="F13" s="44"/>
      <c r="G13" s="4"/>
      <c r="H13" s="4"/>
      <c r="I13" s="4"/>
      <c r="J13" s="4"/>
    </row>
    <row r="14" spans="2:11" ht="21" x14ac:dyDescent="0.35">
      <c r="B14" s="11">
        <v>2</v>
      </c>
      <c r="C14" s="11" t="s">
        <v>22</v>
      </c>
      <c r="D14" s="42" t="s">
        <v>26</v>
      </c>
      <c r="E14" s="43"/>
      <c r="F14" s="44"/>
      <c r="G14" s="4"/>
      <c r="H14" s="4"/>
      <c r="I14" s="4"/>
      <c r="J14" s="4"/>
    </row>
    <row r="15" spans="2:11" ht="21" x14ac:dyDescent="0.35">
      <c r="B15" s="42" t="s">
        <v>21</v>
      </c>
      <c r="C15" s="43"/>
      <c r="D15" s="43"/>
      <c r="E15" s="43"/>
      <c r="F15" s="44"/>
      <c r="G15" s="4"/>
      <c r="H15" s="4"/>
      <c r="I15" s="4"/>
      <c r="J15" s="4"/>
    </row>
    <row r="16" spans="2:11" ht="21" x14ac:dyDescent="0.35">
      <c r="B16" s="11">
        <v>3</v>
      </c>
      <c r="C16" s="11" t="s">
        <v>23</v>
      </c>
      <c r="D16" s="42" t="s">
        <v>11</v>
      </c>
      <c r="E16" s="43"/>
      <c r="F16" s="44"/>
      <c r="G16" s="4"/>
      <c r="H16" s="4"/>
      <c r="I16" s="4"/>
      <c r="J16" s="4"/>
    </row>
    <row r="17" spans="2:10" ht="21" x14ac:dyDescent="0.35">
      <c r="B17" s="11">
        <v>4</v>
      </c>
      <c r="C17" s="13" t="s">
        <v>24</v>
      </c>
      <c r="D17" s="42" t="s">
        <v>27</v>
      </c>
      <c r="E17" s="43"/>
      <c r="F17" s="44"/>
      <c r="G17" s="4"/>
      <c r="H17" s="4"/>
      <c r="I17" s="4"/>
      <c r="J17" s="4"/>
    </row>
    <row r="18" spans="2:10" ht="21" x14ac:dyDescent="0.35">
      <c r="B18" s="11">
        <v>5</v>
      </c>
      <c r="C18" s="13" t="s">
        <v>25</v>
      </c>
      <c r="D18" s="42" t="s">
        <v>28</v>
      </c>
      <c r="E18" s="43"/>
      <c r="F18" s="44"/>
      <c r="G18" s="4"/>
      <c r="H18" s="4"/>
      <c r="I18" s="4"/>
      <c r="J18" s="4"/>
    </row>
    <row r="19" spans="2:10" ht="21" x14ac:dyDescent="0.35">
      <c r="B19" s="25">
        <v>6</v>
      </c>
      <c r="C19" s="13" t="s">
        <v>35</v>
      </c>
      <c r="D19" s="42" t="s">
        <v>36</v>
      </c>
      <c r="E19" s="43"/>
      <c r="F19" s="44"/>
      <c r="G19" s="4"/>
      <c r="H19" s="4"/>
      <c r="I19" s="4"/>
      <c r="J19" s="4"/>
    </row>
    <row r="20" spans="2:10" ht="21" x14ac:dyDescent="0.35">
      <c r="B20" s="11">
        <v>7</v>
      </c>
      <c r="C20" s="13" t="s">
        <v>37</v>
      </c>
      <c r="D20" s="42" t="s">
        <v>38</v>
      </c>
      <c r="E20" s="43"/>
      <c r="F20" s="44"/>
      <c r="G20" s="4"/>
      <c r="H20" s="4"/>
      <c r="I20" s="4"/>
      <c r="J20" s="4"/>
    </row>
    <row r="21" spans="2:10" ht="21" x14ac:dyDescent="0.35">
      <c r="B21" s="11">
        <v>8</v>
      </c>
      <c r="C21" s="13" t="s">
        <v>39</v>
      </c>
      <c r="D21" s="42" t="s">
        <v>40</v>
      </c>
      <c r="E21" s="43"/>
      <c r="F21" s="44"/>
      <c r="G21" s="4"/>
      <c r="H21" s="4"/>
      <c r="I21" s="4"/>
      <c r="J21" s="4"/>
    </row>
    <row r="22" spans="2:10" ht="21" x14ac:dyDescent="0.35">
      <c r="B22" s="14"/>
      <c r="C22" s="14"/>
      <c r="D22" s="14"/>
      <c r="E22" s="14"/>
      <c r="F22" s="14"/>
      <c r="G22" s="4"/>
      <c r="H22" s="4"/>
      <c r="I22" s="4"/>
      <c r="J22" s="4"/>
    </row>
    <row r="23" spans="2:10" ht="21" x14ac:dyDescent="0.35">
      <c r="B23" s="11" t="s">
        <v>8</v>
      </c>
      <c r="C23" s="11" t="s">
        <v>9</v>
      </c>
      <c r="D23" s="59" t="s">
        <v>10</v>
      </c>
      <c r="E23" s="59"/>
      <c r="F23" s="59"/>
      <c r="G23" s="4"/>
      <c r="H23" s="4"/>
    </row>
    <row r="24" spans="2:10" ht="21" x14ac:dyDescent="0.35">
      <c r="B24" s="45" t="s">
        <v>18</v>
      </c>
      <c r="C24" s="45"/>
      <c r="D24" s="45"/>
      <c r="E24" s="45"/>
      <c r="F24" s="45"/>
      <c r="G24" s="4"/>
      <c r="H24" s="4"/>
    </row>
    <row r="25" spans="2:10" ht="21" x14ac:dyDescent="0.35">
      <c r="B25" s="11">
        <v>1</v>
      </c>
      <c r="C25" s="11" t="s">
        <v>29</v>
      </c>
      <c r="D25" s="45"/>
      <c r="E25" s="45"/>
      <c r="F25" s="45"/>
      <c r="G25" s="4"/>
      <c r="H25" s="4"/>
    </row>
    <row r="26" spans="2:10" ht="21" x14ac:dyDescent="0.35">
      <c r="B26" s="11">
        <v>2</v>
      </c>
      <c r="C26" s="11" t="s">
        <v>30</v>
      </c>
      <c r="D26" s="45" t="s">
        <v>26</v>
      </c>
      <c r="E26" s="45"/>
      <c r="F26" s="45"/>
      <c r="G26" s="4"/>
      <c r="H26" s="4"/>
    </row>
    <row r="27" spans="2:10" ht="21" x14ac:dyDescent="0.35">
      <c r="B27" s="45" t="s">
        <v>19</v>
      </c>
      <c r="C27" s="45"/>
      <c r="D27" s="45"/>
      <c r="E27" s="45"/>
      <c r="F27" s="45"/>
      <c r="G27" s="4"/>
      <c r="H27" s="4"/>
    </row>
    <row r="28" spans="2:10" ht="21" x14ac:dyDescent="0.35">
      <c r="B28" s="11">
        <v>3</v>
      </c>
      <c r="C28" s="11" t="s">
        <v>42</v>
      </c>
      <c r="D28" s="45" t="s">
        <v>43</v>
      </c>
      <c r="E28" s="45"/>
      <c r="F28" s="45"/>
      <c r="G28" s="4"/>
      <c r="H28" s="4"/>
    </row>
    <row r="29" spans="2:10" ht="21" x14ac:dyDescent="0.35">
      <c r="B29" s="11">
        <v>4</v>
      </c>
      <c r="C29" s="13" t="s">
        <v>45</v>
      </c>
      <c r="D29" s="45" t="s">
        <v>12</v>
      </c>
      <c r="E29" s="45"/>
      <c r="F29" s="45"/>
      <c r="G29" s="4"/>
      <c r="H29" s="4"/>
    </row>
    <row r="30" spans="2:10" ht="21" x14ac:dyDescent="0.35">
      <c r="B30" s="11">
        <v>5</v>
      </c>
      <c r="C30" s="13" t="s">
        <v>46</v>
      </c>
      <c r="D30" s="45" t="s">
        <v>48</v>
      </c>
      <c r="E30" s="45"/>
      <c r="F30" s="45"/>
      <c r="G30" s="4"/>
      <c r="H30" s="4"/>
    </row>
    <row r="31" spans="2:10" ht="21" x14ac:dyDescent="0.35">
      <c r="B31" s="11">
        <v>6</v>
      </c>
      <c r="C31" s="13" t="s">
        <v>47</v>
      </c>
      <c r="D31" s="45" t="s">
        <v>36</v>
      </c>
      <c r="E31" s="45"/>
      <c r="F31" s="45"/>
      <c r="G31" s="4"/>
      <c r="H31" s="4"/>
    </row>
    <row r="32" spans="2:10" ht="21" x14ac:dyDescent="0.35">
      <c r="B32" s="11">
        <v>7</v>
      </c>
      <c r="C32" s="13" t="s">
        <v>31</v>
      </c>
      <c r="D32" s="45" t="s">
        <v>44</v>
      </c>
      <c r="E32" s="45"/>
      <c r="F32" s="45"/>
      <c r="G32" s="4"/>
      <c r="H32" s="4"/>
    </row>
    <row r="33" spans="2:10" ht="21" x14ac:dyDescent="0.35">
      <c r="B33" s="11">
        <v>8</v>
      </c>
      <c r="C33" s="13" t="s">
        <v>32</v>
      </c>
      <c r="D33" s="45" t="s">
        <v>50</v>
      </c>
      <c r="E33" s="45"/>
      <c r="F33" s="45"/>
      <c r="G33" s="4"/>
      <c r="H33" s="4"/>
    </row>
    <row r="34" spans="2:10" ht="21" x14ac:dyDescent="0.35">
      <c r="B34" s="11">
        <v>9</v>
      </c>
      <c r="C34" s="13" t="s">
        <v>33</v>
      </c>
      <c r="D34" s="45" t="s">
        <v>51</v>
      </c>
      <c r="E34" s="45"/>
      <c r="F34" s="45"/>
      <c r="G34" s="4"/>
      <c r="H34" s="4"/>
    </row>
    <row r="35" spans="2:10" ht="21" x14ac:dyDescent="0.35">
      <c r="B35" s="11">
        <v>10</v>
      </c>
      <c r="C35" s="13" t="s">
        <v>34</v>
      </c>
      <c r="D35" s="45" t="s">
        <v>52</v>
      </c>
      <c r="E35" s="45"/>
      <c r="F35" s="45"/>
      <c r="G35" s="4"/>
      <c r="H35" s="4"/>
    </row>
    <row r="36" spans="2:10" ht="21" x14ac:dyDescent="0.35">
      <c r="B36" s="11">
        <v>11</v>
      </c>
      <c r="C36" s="13" t="s">
        <v>41</v>
      </c>
      <c r="D36" s="45" t="s">
        <v>53</v>
      </c>
      <c r="E36" s="45"/>
      <c r="F36" s="45"/>
      <c r="G36" s="4"/>
      <c r="H36" s="4"/>
    </row>
    <row r="37" spans="2:10" ht="21" x14ac:dyDescent="0.35">
      <c r="B37" s="11">
        <v>12</v>
      </c>
      <c r="C37" s="13" t="s">
        <v>49</v>
      </c>
      <c r="D37" s="45" t="s">
        <v>54</v>
      </c>
      <c r="E37" s="45"/>
      <c r="F37" s="45"/>
      <c r="G37" s="4"/>
      <c r="H37" s="4"/>
    </row>
    <row r="38" spans="2:10" ht="21" x14ac:dyDescent="0.35">
      <c r="B38" s="11">
        <v>13</v>
      </c>
      <c r="C38" s="13" t="s">
        <v>55</v>
      </c>
      <c r="D38" s="45" t="s">
        <v>56</v>
      </c>
      <c r="E38" s="45"/>
      <c r="F38" s="45"/>
      <c r="G38" s="4"/>
      <c r="H38" s="4"/>
    </row>
    <row r="39" spans="2:10" ht="21" x14ac:dyDescent="0.35">
      <c r="G39" s="4"/>
      <c r="H39" s="4"/>
    </row>
    <row r="40" spans="2:10" ht="21" x14ac:dyDescent="0.25">
      <c r="B40" s="60" t="s">
        <v>57</v>
      </c>
      <c r="C40" s="60"/>
      <c r="D40" s="60"/>
      <c r="E40" s="60"/>
      <c r="F40" s="13" t="s">
        <v>58</v>
      </c>
      <c r="G40" s="26"/>
      <c r="H40" s="26"/>
      <c r="I40" s="26"/>
    </row>
    <row r="41" spans="2:10" ht="21" x14ac:dyDescent="0.35">
      <c r="B41" s="4"/>
      <c r="C41" s="4"/>
      <c r="D41" s="4"/>
      <c r="E41" s="4"/>
      <c r="F41" s="4"/>
      <c r="G41" s="4"/>
      <c r="H41" s="4"/>
      <c r="I41" s="4"/>
      <c r="J41" s="4"/>
    </row>
    <row r="42" spans="2:10" ht="21" x14ac:dyDescent="0.35">
      <c r="B42" s="4"/>
      <c r="C42" s="4"/>
      <c r="D42" s="4"/>
      <c r="E42" s="4"/>
      <c r="F42" s="4"/>
      <c r="G42" s="4"/>
      <c r="H42" s="4"/>
      <c r="I42" s="4"/>
      <c r="J42" s="4"/>
    </row>
    <row r="43" spans="2:10" ht="21" x14ac:dyDescent="0.35">
      <c r="G43" s="4"/>
      <c r="H43" s="4"/>
      <c r="I43" s="4"/>
      <c r="J43" s="4"/>
    </row>
    <row r="44" spans="2:10" ht="21" x14ac:dyDescent="0.35">
      <c r="G44" s="4"/>
      <c r="H44" s="4"/>
      <c r="I44" s="4"/>
      <c r="J44" s="4"/>
    </row>
  </sheetData>
  <mergeCells count="33">
    <mergeCell ref="D38:F38"/>
    <mergeCell ref="B40:E40"/>
    <mergeCell ref="D18:F18"/>
    <mergeCell ref="D21:F21"/>
    <mergeCell ref="D19:F19"/>
    <mergeCell ref="D28:F28"/>
    <mergeCell ref="D11:F11"/>
    <mergeCell ref="D23:F23"/>
    <mergeCell ref="D37:F37"/>
    <mergeCell ref="D29:F29"/>
    <mergeCell ref="D36:F36"/>
    <mergeCell ref="D31:F31"/>
    <mergeCell ref="D32:F32"/>
    <mergeCell ref="D34:F34"/>
    <mergeCell ref="D35:F35"/>
    <mergeCell ref="D33:F33"/>
    <mergeCell ref="D30:F30"/>
    <mergeCell ref="H2:K2"/>
    <mergeCell ref="B12:F12"/>
    <mergeCell ref="B15:F15"/>
    <mergeCell ref="B24:F24"/>
    <mergeCell ref="B27:F27"/>
    <mergeCell ref="D20:F20"/>
    <mergeCell ref="D25:F25"/>
    <mergeCell ref="D26:F26"/>
    <mergeCell ref="D13:F13"/>
    <mergeCell ref="D16:F16"/>
    <mergeCell ref="D17:F17"/>
    <mergeCell ref="H4:I4"/>
    <mergeCell ref="H5:I5"/>
    <mergeCell ref="D14:F14"/>
    <mergeCell ref="B8:F8"/>
    <mergeCell ref="B9:F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abSelected="1" zoomScale="85" zoomScaleNormal="85" workbookViewId="0">
      <selection activeCell="J9" sqref="J9"/>
    </sheetView>
  </sheetViews>
  <sheetFormatPr defaultRowHeight="21" x14ac:dyDescent="0.25"/>
  <cols>
    <col min="1" max="1" width="9.140625" style="12"/>
    <col min="2" max="6" width="10.7109375" style="12" customWidth="1"/>
    <col min="7" max="7" width="9.140625" style="12"/>
    <col min="8" max="8" width="7.140625" style="12" bestFit="1" customWidth="1"/>
    <col min="9" max="9" width="31.5703125" style="12" bestFit="1" customWidth="1"/>
    <col min="10" max="10" width="7.140625" style="12" customWidth="1"/>
    <col min="11" max="11" width="9.140625" style="12"/>
    <col min="12" max="16" width="12.7109375" style="12" customWidth="1"/>
    <col min="17" max="18" width="16.7109375" style="12" customWidth="1"/>
    <col min="19" max="16384" width="9.140625" style="12"/>
  </cols>
  <sheetData>
    <row r="1" spans="2:18" ht="21.75" thickBot="1" x14ac:dyDescent="0.3"/>
    <row r="2" spans="2:18" ht="21.75" thickBot="1" x14ac:dyDescent="0.3">
      <c r="B2" s="1" t="s">
        <v>61</v>
      </c>
      <c r="C2" s="2" t="s">
        <v>62</v>
      </c>
      <c r="D2" s="2" t="s">
        <v>63</v>
      </c>
      <c r="E2" s="2" t="s">
        <v>64</v>
      </c>
      <c r="F2" s="3" t="s">
        <v>65</v>
      </c>
      <c r="H2" s="27" t="s">
        <v>66</v>
      </c>
      <c r="I2" s="2" t="s">
        <v>67</v>
      </c>
      <c r="J2" s="3" t="s">
        <v>68</v>
      </c>
      <c r="L2" s="61" t="s">
        <v>59</v>
      </c>
      <c r="M2" s="62"/>
      <c r="N2" s="62"/>
      <c r="O2" s="62"/>
      <c r="P2" s="70"/>
      <c r="Q2" s="71" t="s">
        <v>60</v>
      </c>
      <c r="R2" s="72"/>
    </row>
    <row r="3" spans="2:18" x14ac:dyDescent="0.25">
      <c r="B3" s="5" t="s">
        <v>4</v>
      </c>
      <c r="C3" s="6">
        <v>220</v>
      </c>
      <c r="D3" s="6">
        <v>50</v>
      </c>
      <c r="E3" s="6">
        <v>52</v>
      </c>
      <c r="F3" s="7">
        <v>8</v>
      </c>
      <c r="H3" s="28" t="s">
        <v>0</v>
      </c>
      <c r="I3" s="6" t="s">
        <v>71</v>
      </c>
      <c r="J3" s="7">
        <f>4/10</f>
        <v>0.4</v>
      </c>
      <c r="L3" s="73" t="s">
        <v>61</v>
      </c>
      <c r="M3" s="2" t="s">
        <v>62</v>
      </c>
      <c r="N3" s="2" t="s">
        <v>63</v>
      </c>
      <c r="O3" s="2" t="s">
        <v>64</v>
      </c>
      <c r="P3" s="3" t="s">
        <v>65</v>
      </c>
      <c r="Q3" s="73" t="s">
        <v>69</v>
      </c>
      <c r="R3" s="75" t="s">
        <v>70</v>
      </c>
    </row>
    <row r="4" spans="2:18" x14ac:dyDescent="0.25">
      <c r="B4" s="5" t="s">
        <v>5</v>
      </c>
      <c r="C4" s="6">
        <v>180</v>
      </c>
      <c r="D4" s="6">
        <v>80</v>
      </c>
      <c r="E4" s="6">
        <v>35</v>
      </c>
      <c r="F4" s="7">
        <v>5</v>
      </c>
      <c r="H4" s="28" t="s">
        <v>1</v>
      </c>
      <c r="I4" s="6" t="s">
        <v>74</v>
      </c>
      <c r="J4" s="7">
        <v>0.3</v>
      </c>
      <c r="L4" s="74"/>
      <c r="M4" s="6">
        <f>C12</f>
        <v>0.4</v>
      </c>
      <c r="N4" s="6">
        <f>D12</f>
        <v>0.3</v>
      </c>
      <c r="O4" s="6">
        <f>E12</f>
        <v>0.2</v>
      </c>
      <c r="P4" s="7">
        <f>F12</f>
        <v>0.1</v>
      </c>
      <c r="Q4" s="74"/>
      <c r="R4" s="76"/>
    </row>
    <row r="5" spans="2:18" x14ac:dyDescent="0.25">
      <c r="B5" s="5" t="s">
        <v>6</v>
      </c>
      <c r="C5" s="6">
        <v>240</v>
      </c>
      <c r="D5" s="6">
        <v>60</v>
      </c>
      <c r="E5" s="6">
        <v>47</v>
      </c>
      <c r="F5" s="7">
        <v>10</v>
      </c>
      <c r="H5" s="28" t="s">
        <v>2</v>
      </c>
      <c r="I5" s="6" t="s">
        <v>72</v>
      </c>
      <c r="J5" s="7">
        <v>0.2</v>
      </c>
      <c r="L5" s="5" t="s">
        <v>4</v>
      </c>
      <c r="M5" s="29">
        <f>(C13-C$20)/(C$21-C$20)</f>
        <v>0.77777777777777779</v>
      </c>
      <c r="N5" s="29">
        <f t="shared" ref="M5:P10" si="0">(D13-D$20)/(D$21-D$20)</f>
        <v>0.66666666666666663</v>
      </c>
      <c r="O5" s="29">
        <f t="shared" si="0"/>
        <v>0</v>
      </c>
      <c r="P5" s="30">
        <f t="shared" si="0"/>
        <v>0.4</v>
      </c>
      <c r="Q5" s="31">
        <f>SUMPRODUCT(M5:P5,$M$4:$P$4)</f>
        <v>0.55111111111111111</v>
      </c>
      <c r="R5" s="30">
        <f>POWER(M5,$M$4)*POWER(N5,$N$4)*POWER(O5,$O$4)*POWER(P5,$P$4)</f>
        <v>0</v>
      </c>
    </row>
    <row r="6" spans="2:18" x14ac:dyDescent="0.25">
      <c r="B6" s="5" t="s">
        <v>7</v>
      </c>
      <c r="C6" s="6">
        <v>240</v>
      </c>
      <c r="D6" s="6">
        <v>100</v>
      </c>
      <c r="E6" s="6">
        <v>40</v>
      </c>
      <c r="F6" s="7">
        <v>10</v>
      </c>
      <c r="H6" s="28" t="s">
        <v>3</v>
      </c>
      <c r="I6" s="6" t="s">
        <v>73</v>
      </c>
      <c r="J6" s="7">
        <v>0.1</v>
      </c>
      <c r="L6" s="5" t="s">
        <v>5</v>
      </c>
      <c r="M6" s="29">
        <f t="shared" si="0"/>
        <v>0.33333333333333331</v>
      </c>
      <c r="N6" s="29">
        <f t="shared" si="0"/>
        <v>0.26666666666666666</v>
      </c>
      <c r="O6" s="29">
        <f t="shared" si="0"/>
        <v>1</v>
      </c>
      <c r="P6" s="30">
        <f t="shared" si="0"/>
        <v>1</v>
      </c>
      <c r="Q6" s="31">
        <f t="shared" ref="Q6:Q11" si="1">SUMPRODUCT(M6:P6,$M$4:$P$4)</f>
        <v>0.51333333333333331</v>
      </c>
      <c r="R6" s="30">
        <f>POWER(M6,$M$4)*POWER(N6,$N$4)*POWER(O6,$O$4)*POWER(P6,$P$4)</f>
        <v>0.43345310446911212</v>
      </c>
    </row>
    <row r="7" spans="2:18" ht="21.75" thickBot="1" x14ac:dyDescent="0.3">
      <c r="B7" s="5" t="s">
        <v>75</v>
      </c>
      <c r="C7" s="6">
        <v>200</v>
      </c>
      <c r="D7" s="6">
        <v>50</v>
      </c>
      <c r="E7" s="6">
        <v>50</v>
      </c>
      <c r="F7" s="7">
        <v>8</v>
      </c>
      <c r="H7" s="8" t="s">
        <v>76</v>
      </c>
      <c r="I7" s="9" t="s">
        <v>87</v>
      </c>
      <c r="J7" s="10">
        <f>SUM(J3:J6)</f>
        <v>0.99999999999999989</v>
      </c>
      <c r="L7" s="5" t="s">
        <v>6</v>
      </c>
      <c r="M7" s="29">
        <f>(C15-C$20)/(C$21-C$20)</f>
        <v>1</v>
      </c>
      <c r="N7" s="29">
        <f t="shared" si="0"/>
        <v>0.53333333333333333</v>
      </c>
      <c r="O7" s="29">
        <f t="shared" si="0"/>
        <v>0.29411764705882354</v>
      </c>
      <c r="P7" s="30">
        <f t="shared" si="0"/>
        <v>0</v>
      </c>
      <c r="Q7" s="31">
        <f t="shared" si="1"/>
        <v>0.61882352941176477</v>
      </c>
      <c r="R7" s="30">
        <f t="shared" ref="R6:R11" si="2">POWER(M7,$M$4)*POWER(N7,$N$4)*POWER(O7,$O$4)*POWER(P7,$P$4)</f>
        <v>0</v>
      </c>
    </row>
    <row r="8" spans="2:18" x14ac:dyDescent="0.25">
      <c r="B8" s="5" t="s">
        <v>77</v>
      </c>
      <c r="C8" s="6">
        <v>150</v>
      </c>
      <c r="D8" s="6">
        <v>25</v>
      </c>
      <c r="E8" s="6">
        <v>40</v>
      </c>
      <c r="F8" s="7">
        <v>8</v>
      </c>
      <c r="L8" s="5" t="s">
        <v>7</v>
      </c>
      <c r="M8" s="29">
        <f t="shared" si="0"/>
        <v>1</v>
      </c>
      <c r="N8" s="29">
        <f>(D16-D$20)/(D$21-D$20)</f>
        <v>0</v>
      </c>
      <c r="O8" s="29">
        <f t="shared" si="0"/>
        <v>0.70588235294117652</v>
      </c>
      <c r="P8" s="30">
        <f t="shared" si="0"/>
        <v>0</v>
      </c>
      <c r="Q8" s="31">
        <f t="shared" si="1"/>
        <v>0.54117647058823537</v>
      </c>
      <c r="R8" s="30">
        <f t="shared" si="2"/>
        <v>0</v>
      </c>
    </row>
    <row r="9" spans="2:18" ht="21.75" thickBot="1" x14ac:dyDescent="0.3">
      <c r="B9" s="8" t="s">
        <v>86</v>
      </c>
      <c r="C9" s="9">
        <v>180</v>
      </c>
      <c r="D9" s="9">
        <v>60</v>
      </c>
      <c r="E9" s="9">
        <v>50</v>
      </c>
      <c r="F9" s="10">
        <v>8</v>
      </c>
      <c r="L9" s="5" t="s">
        <v>75</v>
      </c>
      <c r="M9" s="29">
        <f t="shared" si="0"/>
        <v>0.55555555555555558</v>
      </c>
      <c r="N9" s="29">
        <f t="shared" si="0"/>
        <v>0.66666666666666663</v>
      </c>
      <c r="O9" s="29">
        <f>(E17-E$20)/(E$21-E$20)</f>
        <v>0.11764705882352941</v>
      </c>
      <c r="P9" s="30">
        <f t="shared" si="0"/>
        <v>0.4</v>
      </c>
      <c r="Q9" s="31">
        <f>SUMPRODUCT(M9:P9,$M$4:$P$4)</f>
        <v>0.48575163398692811</v>
      </c>
      <c r="R9" s="30">
        <f t="shared" si="2"/>
        <v>0.41628027638191778</v>
      </c>
    </row>
    <row r="10" spans="2:18" ht="21.75" thickBot="1" x14ac:dyDescent="0.3">
      <c r="L10" s="5" t="s">
        <v>77</v>
      </c>
      <c r="M10" s="29">
        <f t="shared" si="0"/>
        <v>0</v>
      </c>
      <c r="N10" s="29">
        <f t="shared" si="0"/>
        <v>1</v>
      </c>
      <c r="O10" s="29">
        <f t="shared" si="0"/>
        <v>0.70588235294117652</v>
      </c>
      <c r="P10" s="30">
        <f t="shared" si="0"/>
        <v>0.4</v>
      </c>
      <c r="Q10" s="31">
        <f>SUMPRODUCT(M10:P10,$M$4:$P$4)</f>
        <v>0.48117647058823532</v>
      </c>
      <c r="R10" s="30">
        <f t="shared" si="2"/>
        <v>0</v>
      </c>
    </row>
    <row r="11" spans="2:18" ht="21.75" thickBot="1" x14ac:dyDescent="0.3">
      <c r="B11" s="61" t="s">
        <v>61</v>
      </c>
      <c r="C11" s="2" t="s">
        <v>62</v>
      </c>
      <c r="D11" s="2" t="s">
        <v>63</v>
      </c>
      <c r="E11" s="2" t="s">
        <v>64</v>
      </c>
      <c r="F11" s="3" t="s">
        <v>65</v>
      </c>
      <c r="L11" s="8" t="s">
        <v>86</v>
      </c>
      <c r="M11" s="32">
        <f>(C19-C$20)/(C$21-C$20)</f>
        <v>0.33333333333333331</v>
      </c>
      <c r="N11" s="32">
        <f t="shared" ref="N11:P11" si="3">(D19-D$20)/(D$21-D$20)</f>
        <v>0.53333333333333333</v>
      </c>
      <c r="O11" s="32">
        <f t="shared" si="3"/>
        <v>0.11764705882352941</v>
      </c>
      <c r="P11" s="32">
        <f t="shared" si="3"/>
        <v>0.4</v>
      </c>
      <c r="Q11" s="34">
        <f t="shared" si="1"/>
        <v>0.35686274509803928</v>
      </c>
      <c r="R11" s="33">
        <f t="shared" si="2"/>
        <v>0.31737545060194006</v>
      </c>
    </row>
    <row r="12" spans="2:18" ht="21.75" thickBot="1" x14ac:dyDescent="0.3">
      <c r="B12" s="69"/>
      <c r="C12" s="6">
        <f>J3</f>
        <v>0.4</v>
      </c>
      <c r="D12" s="6">
        <f>J4</f>
        <v>0.3</v>
      </c>
      <c r="E12" s="6">
        <f>J5</f>
        <v>0.2</v>
      </c>
      <c r="F12" s="7">
        <f>J6</f>
        <v>0.1</v>
      </c>
    </row>
    <row r="13" spans="2:18" ht="21.75" thickBot="1" x14ac:dyDescent="0.3">
      <c r="B13" s="5" t="s">
        <v>4</v>
      </c>
      <c r="C13" s="6">
        <f t="shared" ref="C13:C19" si="4">C3</f>
        <v>220</v>
      </c>
      <c r="D13" s="6">
        <f t="shared" ref="D13:E19" si="5">-D3</f>
        <v>-50</v>
      </c>
      <c r="E13" s="6">
        <f>-E3</f>
        <v>-52</v>
      </c>
      <c r="F13" s="7">
        <f t="shared" ref="F13:F19" si="6">-F3</f>
        <v>-8</v>
      </c>
      <c r="L13" s="61" t="s">
        <v>80</v>
      </c>
      <c r="M13" s="62"/>
      <c r="N13" s="62"/>
      <c r="O13" s="62"/>
      <c r="P13" s="63"/>
      <c r="Q13" s="64" t="s">
        <v>81</v>
      </c>
    </row>
    <row r="14" spans="2:18" x14ac:dyDescent="0.25">
      <c r="B14" s="5" t="s">
        <v>5</v>
      </c>
      <c r="C14" s="6">
        <f t="shared" si="4"/>
        <v>180</v>
      </c>
      <c r="D14" s="6">
        <f t="shared" si="5"/>
        <v>-80</v>
      </c>
      <c r="E14" s="6">
        <f t="shared" si="5"/>
        <v>-35</v>
      </c>
      <c r="F14" s="7">
        <f t="shared" si="6"/>
        <v>-5</v>
      </c>
      <c r="L14" s="1" t="s">
        <v>61</v>
      </c>
      <c r="M14" s="2" t="s">
        <v>82</v>
      </c>
      <c r="N14" s="2" t="s">
        <v>83</v>
      </c>
      <c r="O14" s="2" t="s">
        <v>84</v>
      </c>
      <c r="P14" s="35" t="s">
        <v>85</v>
      </c>
      <c r="Q14" s="65"/>
    </row>
    <row r="15" spans="2:18" x14ac:dyDescent="0.25">
      <c r="B15" s="5" t="s">
        <v>6</v>
      </c>
      <c r="C15" s="6">
        <f t="shared" si="4"/>
        <v>240</v>
      </c>
      <c r="D15" s="6">
        <f t="shared" si="5"/>
        <v>-60</v>
      </c>
      <c r="E15" s="6">
        <f t="shared" si="5"/>
        <v>-47</v>
      </c>
      <c r="F15" s="7">
        <f t="shared" si="6"/>
        <v>-10</v>
      </c>
      <c r="L15" s="5" t="s">
        <v>4</v>
      </c>
      <c r="M15" s="29">
        <f>C25/C$33</f>
        <v>0.22222222222222221</v>
      </c>
      <c r="N15" s="29">
        <f t="shared" ref="M15:P21" si="7">D25/D$33</f>
        <v>0.33333333333333331</v>
      </c>
      <c r="O15" s="29">
        <f t="shared" si="7"/>
        <v>1</v>
      </c>
      <c r="P15" s="36">
        <f t="shared" si="7"/>
        <v>0.6</v>
      </c>
      <c r="Q15" s="38">
        <f>SQRT(SUMPRODUCT(M15:P15,M15:P15,$M$4:$P$4))</f>
        <v>0.5376675736485198</v>
      </c>
    </row>
    <row r="16" spans="2:18" x14ac:dyDescent="0.25">
      <c r="B16" s="5" t="s">
        <v>7</v>
      </c>
      <c r="C16" s="6">
        <f t="shared" si="4"/>
        <v>240</v>
      </c>
      <c r="D16" s="6">
        <f t="shared" si="5"/>
        <v>-100</v>
      </c>
      <c r="E16" s="6">
        <f t="shared" si="5"/>
        <v>-40</v>
      </c>
      <c r="F16" s="7">
        <f t="shared" si="6"/>
        <v>-10</v>
      </c>
      <c r="L16" s="5" t="s">
        <v>5</v>
      </c>
      <c r="M16" s="29">
        <f t="shared" si="7"/>
        <v>0.66666666666666663</v>
      </c>
      <c r="N16" s="29">
        <f t="shared" si="7"/>
        <v>0.73333333333333328</v>
      </c>
      <c r="O16" s="29">
        <f t="shared" si="7"/>
        <v>0</v>
      </c>
      <c r="P16" s="36">
        <f t="shared" si="7"/>
        <v>0</v>
      </c>
      <c r="Q16" s="38">
        <f t="shared" ref="Q16:Q21" si="8">SQRT(SUMPRODUCT(M16:P16,M16:P16,$M$4:$P$4))</f>
        <v>0.58233247471793215</v>
      </c>
    </row>
    <row r="17" spans="2:17" x14ac:dyDescent="0.25">
      <c r="B17" s="5" t="s">
        <v>75</v>
      </c>
      <c r="C17" s="6">
        <f t="shared" si="4"/>
        <v>200</v>
      </c>
      <c r="D17" s="6">
        <f t="shared" si="5"/>
        <v>-50</v>
      </c>
      <c r="E17" s="6">
        <f t="shared" si="5"/>
        <v>-50</v>
      </c>
      <c r="F17" s="7">
        <f t="shared" si="6"/>
        <v>-8</v>
      </c>
      <c r="L17" s="5" t="s">
        <v>6</v>
      </c>
      <c r="M17" s="29">
        <f>C27/C$33</f>
        <v>0</v>
      </c>
      <c r="N17" s="29">
        <f t="shared" si="7"/>
        <v>0.46666666666666667</v>
      </c>
      <c r="O17" s="29">
        <f t="shared" si="7"/>
        <v>0.70588235294117652</v>
      </c>
      <c r="P17" s="36">
        <f t="shared" si="7"/>
        <v>1</v>
      </c>
      <c r="Q17" s="38">
        <f>SQRT(SUMPRODUCT(M17:P17,M17:P17,$M$4:$P$4))</f>
        <v>0.51476918378248682</v>
      </c>
    </row>
    <row r="18" spans="2:17" x14ac:dyDescent="0.25">
      <c r="B18" s="5" t="s">
        <v>77</v>
      </c>
      <c r="C18" s="6">
        <f t="shared" si="4"/>
        <v>150</v>
      </c>
      <c r="D18" s="6">
        <f t="shared" si="5"/>
        <v>-25</v>
      </c>
      <c r="E18" s="6">
        <f t="shared" si="5"/>
        <v>-40</v>
      </c>
      <c r="F18" s="7">
        <f t="shared" si="6"/>
        <v>-8</v>
      </c>
      <c r="L18" s="5" t="s">
        <v>7</v>
      </c>
      <c r="M18" s="29">
        <f t="shared" si="7"/>
        <v>0</v>
      </c>
      <c r="N18" s="29">
        <f>D28/D$33</f>
        <v>1</v>
      </c>
      <c r="O18" s="29">
        <f t="shared" si="7"/>
        <v>0.29411764705882354</v>
      </c>
      <c r="P18" s="36">
        <f t="shared" si="7"/>
        <v>1</v>
      </c>
      <c r="Q18" s="38">
        <f>SQRT(SUMPRODUCT(M18:P18,M18:P18,$M$4:$P$4))</f>
        <v>0.6459884194490515</v>
      </c>
    </row>
    <row r="19" spans="2:17" x14ac:dyDescent="0.25">
      <c r="B19" s="5" t="s">
        <v>86</v>
      </c>
      <c r="C19" s="6">
        <f t="shared" si="4"/>
        <v>180</v>
      </c>
      <c r="D19" s="6">
        <f t="shared" si="5"/>
        <v>-60</v>
      </c>
      <c r="E19" s="6">
        <f t="shared" si="5"/>
        <v>-50</v>
      </c>
      <c r="F19" s="7">
        <f t="shared" si="6"/>
        <v>-8</v>
      </c>
      <c r="L19" s="5" t="s">
        <v>75</v>
      </c>
      <c r="M19" s="29">
        <f t="shared" si="7"/>
        <v>0.44444444444444442</v>
      </c>
      <c r="N19" s="29">
        <f>D29/D$33</f>
        <v>0.33333333333333331</v>
      </c>
      <c r="O19" s="29">
        <f t="shared" si="7"/>
        <v>0.88235294117647056</v>
      </c>
      <c r="P19" s="36">
        <f t="shared" si="7"/>
        <v>0.6</v>
      </c>
      <c r="Q19" s="38">
        <f t="shared" si="8"/>
        <v>0.55141184388159392</v>
      </c>
    </row>
    <row r="20" spans="2:17" x14ac:dyDescent="0.25">
      <c r="B20" s="5" t="s">
        <v>78</v>
      </c>
      <c r="C20" s="6">
        <f>MIN(C13:C19)</f>
        <v>150</v>
      </c>
      <c r="D20" s="6">
        <f t="shared" ref="D20:F20" si="9">MIN(D13:D18)</f>
        <v>-100</v>
      </c>
      <c r="E20" s="6">
        <f t="shared" si="9"/>
        <v>-52</v>
      </c>
      <c r="F20" s="7">
        <f t="shared" si="9"/>
        <v>-10</v>
      </c>
      <c r="L20" s="5" t="s">
        <v>77</v>
      </c>
      <c r="M20" s="29">
        <f t="shared" si="7"/>
        <v>1</v>
      </c>
      <c r="N20" s="29">
        <f t="shared" si="7"/>
        <v>0</v>
      </c>
      <c r="O20" s="29">
        <f t="shared" si="7"/>
        <v>0.29411764705882354</v>
      </c>
      <c r="P20" s="36">
        <f t="shared" si="7"/>
        <v>0.6</v>
      </c>
      <c r="Q20" s="38">
        <f t="shared" si="8"/>
        <v>0.67327634598453234</v>
      </c>
    </row>
    <row r="21" spans="2:17" ht="21.75" thickBot="1" x14ac:dyDescent="0.3">
      <c r="B21" s="8" t="s">
        <v>79</v>
      </c>
      <c r="C21" s="9">
        <f>MAX(C13:C19)</f>
        <v>240</v>
      </c>
      <c r="D21" s="9">
        <f t="shared" ref="D21:F21" si="10">MAX(D13:D19)</f>
        <v>-25</v>
      </c>
      <c r="E21" s="9">
        <f t="shared" si="10"/>
        <v>-35</v>
      </c>
      <c r="F21" s="10">
        <f t="shared" si="10"/>
        <v>-5</v>
      </c>
      <c r="L21" s="8" t="s">
        <v>86</v>
      </c>
      <c r="M21" s="32">
        <f t="shared" si="7"/>
        <v>0.66666666666666663</v>
      </c>
      <c r="N21" s="32">
        <f t="shared" si="7"/>
        <v>0.46666666666666667</v>
      </c>
      <c r="O21" s="32">
        <f t="shared" si="7"/>
        <v>0.88235294117647056</v>
      </c>
      <c r="P21" s="37">
        <f t="shared" si="7"/>
        <v>0.6</v>
      </c>
      <c r="Q21" s="38">
        <f t="shared" si="8"/>
        <v>0.65940917014526323</v>
      </c>
    </row>
    <row r="22" spans="2:17" ht="21.75" thickBot="1" x14ac:dyDescent="0.3"/>
    <row r="23" spans="2:17" x14ac:dyDescent="0.25">
      <c r="B23" s="66" t="s">
        <v>88</v>
      </c>
      <c r="C23" s="67"/>
      <c r="D23" s="67"/>
      <c r="E23" s="67"/>
      <c r="F23" s="68"/>
    </row>
    <row r="24" spans="2:17" x14ac:dyDescent="0.25">
      <c r="B24" s="5" t="s">
        <v>61</v>
      </c>
      <c r="C24" s="6" t="s">
        <v>82</v>
      </c>
      <c r="D24" s="6" t="s">
        <v>83</v>
      </c>
      <c r="E24" s="6" t="s">
        <v>84</v>
      </c>
      <c r="F24" s="7" t="s">
        <v>85</v>
      </c>
    </row>
    <row r="25" spans="2:17" x14ac:dyDescent="0.25">
      <c r="B25" s="5" t="s">
        <v>4</v>
      </c>
      <c r="C25" s="6">
        <f t="shared" ref="C25:F31" si="11">ABS(C13-C$21)</f>
        <v>20</v>
      </c>
      <c r="D25" s="6">
        <f t="shared" si="11"/>
        <v>25</v>
      </c>
      <c r="E25" s="6">
        <f t="shared" si="11"/>
        <v>17</v>
      </c>
      <c r="F25" s="7">
        <f t="shared" si="11"/>
        <v>3</v>
      </c>
    </row>
    <row r="26" spans="2:17" x14ac:dyDescent="0.25">
      <c r="B26" s="5" t="s">
        <v>5</v>
      </c>
      <c r="C26" s="6">
        <f t="shared" si="11"/>
        <v>60</v>
      </c>
      <c r="D26" s="6">
        <f t="shared" si="11"/>
        <v>55</v>
      </c>
      <c r="E26" s="6">
        <f t="shared" si="11"/>
        <v>0</v>
      </c>
      <c r="F26" s="7">
        <f t="shared" si="11"/>
        <v>0</v>
      </c>
    </row>
    <row r="27" spans="2:17" x14ac:dyDescent="0.25">
      <c r="B27" s="5" t="s">
        <v>6</v>
      </c>
      <c r="C27" s="6">
        <f t="shared" si="11"/>
        <v>0</v>
      </c>
      <c r="D27" s="6">
        <f t="shared" si="11"/>
        <v>35</v>
      </c>
      <c r="E27" s="6">
        <f t="shared" si="11"/>
        <v>12</v>
      </c>
      <c r="F27" s="7">
        <f t="shared" si="11"/>
        <v>5</v>
      </c>
    </row>
    <row r="28" spans="2:17" x14ac:dyDescent="0.25">
      <c r="B28" s="5" t="s">
        <v>7</v>
      </c>
      <c r="C28" s="6">
        <f t="shared" si="11"/>
        <v>0</v>
      </c>
      <c r="D28" s="6">
        <f t="shared" si="11"/>
        <v>75</v>
      </c>
      <c r="E28" s="6">
        <f t="shared" si="11"/>
        <v>5</v>
      </c>
      <c r="F28" s="7">
        <f t="shared" si="11"/>
        <v>5</v>
      </c>
    </row>
    <row r="29" spans="2:17" x14ac:dyDescent="0.25">
      <c r="B29" s="5" t="s">
        <v>75</v>
      </c>
      <c r="C29" s="6">
        <f>ABS(C17-C$21)</f>
        <v>40</v>
      </c>
      <c r="D29" s="6">
        <f t="shared" si="11"/>
        <v>25</v>
      </c>
      <c r="E29" s="6">
        <f t="shared" si="11"/>
        <v>15</v>
      </c>
      <c r="F29" s="7">
        <f t="shared" si="11"/>
        <v>3</v>
      </c>
    </row>
    <row r="30" spans="2:17" x14ac:dyDescent="0.25">
      <c r="B30" s="5" t="s">
        <v>77</v>
      </c>
      <c r="C30" s="6">
        <f>ABS(C18-C$21)</f>
        <v>90</v>
      </c>
      <c r="D30" s="6">
        <f t="shared" si="11"/>
        <v>0</v>
      </c>
      <c r="E30" s="6">
        <f t="shared" si="11"/>
        <v>5</v>
      </c>
      <c r="F30" s="7">
        <f t="shared" si="11"/>
        <v>3</v>
      </c>
    </row>
    <row r="31" spans="2:17" x14ac:dyDescent="0.25">
      <c r="B31" s="5" t="s">
        <v>86</v>
      </c>
      <c r="C31" s="6">
        <f t="shared" si="11"/>
        <v>60</v>
      </c>
      <c r="D31" s="6">
        <f t="shared" si="11"/>
        <v>35</v>
      </c>
      <c r="E31" s="6">
        <f t="shared" si="11"/>
        <v>15</v>
      </c>
      <c r="F31" s="7">
        <f t="shared" si="11"/>
        <v>3</v>
      </c>
    </row>
    <row r="32" spans="2:17" x14ac:dyDescent="0.25">
      <c r="B32" s="5" t="s">
        <v>78</v>
      </c>
      <c r="C32" s="6">
        <f>MIN(C25:C31)</f>
        <v>0</v>
      </c>
      <c r="D32" s="6">
        <f t="shared" ref="D32:F32" si="12">MIN(D25:D31)</f>
        <v>0</v>
      </c>
      <c r="E32" s="6">
        <f t="shared" si="12"/>
        <v>0</v>
      </c>
      <c r="F32" s="7">
        <f t="shared" si="12"/>
        <v>0</v>
      </c>
    </row>
    <row r="33" spans="2:6" ht="21.75" thickBot="1" x14ac:dyDescent="0.3">
      <c r="B33" s="8" t="s">
        <v>79</v>
      </c>
      <c r="C33" s="9">
        <f>MAX(C25:C31)</f>
        <v>90</v>
      </c>
      <c r="D33" s="9">
        <f t="shared" ref="D33:F33" si="13">MAX(D25:D31)</f>
        <v>75</v>
      </c>
      <c r="E33" s="9">
        <f t="shared" si="13"/>
        <v>17</v>
      </c>
      <c r="F33" s="10">
        <f t="shared" si="13"/>
        <v>5</v>
      </c>
    </row>
  </sheetData>
  <mergeCells count="9">
    <mergeCell ref="L13:P13"/>
    <mergeCell ref="Q13:Q14"/>
    <mergeCell ref="B23:F23"/>
    <mergeCell ref="B11:B12"/>
    <mergeCell ref="L2:P2"/>
    <mergeCell ref="Q2:R2"/>
    <mergeCell ref="L3:L4"/>
    <mergeCell ref="Q3:Q4"/>
    <mergeCell ref="R3:R4"/>
  </mergeCells>
  <conditionalFormatting sqref="Q15:Q21">
    <cfRule type="cellIs" dxfId="2" priority="4" stopIfTrue="1" operator="equal">
      <formula>MIN($Q$15:$Q$20)</formula>
    </cfRule>
  </conditionalFormatting>
  <conditionalFormatting sqref="Q5:Q11">
    <cfRule type="cellIs" dxfId="1" priority="7" stopIfTrue="1" operator="equal">
      <formula>MAX($Q$5:$Q$10)</formula>
    </cfRule>
  </conditionalFormatting>
  <conditionalFormatting sqref="R5:R11">
    <cfRule type="cellIs" dxfId="0" priority="9" stopIfTrue="1" operator="equal">
      <formula>MAX($R$5:$R$10)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Pavlovsky</dc:creator>
  <cp:lastModifiedBy>Вячеслав</cp:lastModifiedBy>
  <dcterms:created xsi:type="dcterms:W3CDTF">2021-12-22T06:13:07Z</dcterms:created>
  <dcterms:modified xsi:type="dcterms:W3CDTF">2021-12-22T11:59:20Z</dcterms:modified>
</cp:coreProperties>
</file>