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\Documents\Repos\Diebold-et-al-2008-Replication\Tables\"/>
    </mc:Choice>
  </mc:AlternateContent>
  <xr:revisionPtr revIDLastSave="0" documentId="13_ncr:1_{63817A1C-185E-496E-90DC-79AF658808FB}" xr6:coauthVersionLast="33" xr6:coauthVersionMax="33" xr10:uidLastSave="{00000000-0000-0000-0000-000000000000}"/>
  <bookViews>
    <workbookView xWindow="0" yWindow="0" windowWidth="20490" windowHeight="7545" activeTab="7" xr2:uid="{1FAC24F7-3E62-47D4-A2B4-C04608B1862D}"/>
  </bookViews>
  <sheets>
    <sheet name="Table 1" sheetId="1" r:id="rId1"/>
    <sheet name="Table 2" sheetId="2" r:id="rId2"/>
    <sheet name="Table 3" sheetId="3" r:id="rId3"/>
    <sheet name="Table 4" sheetId="4" r:id="rId4"/>
    <sheet name="Table 4 (2)" sheetId="5" r:id="rId5"/>
    <sheet name="Table 4al" sheetId="6" r:id="rId6"/>
    <sheet name="Sheet4" sheetId="7" r:id="rId7"/>
    <sheet name="Sheet5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C13" i="7"/>
  <c r="B13" i="7"/>
  <c r="D10" i="7"/>
  <c r="C10" i="7"/>
  <c r="B10" i="7"/>
  <c r="D7" i="7"/>
  <c r="C7" i="7"/>
  <c r="F8" i="7" s="1"/>
  <c r="B7" i="7"/>
  <c r="D4" i="7"/>
  <c r="C4" i="7"/>
  <c r="B4" i="7"/>
  <c r="F5" i="7" s="1"/>
  <c r="D1" i="7"/>
  <c r="C1" i="7"/>
  <c r="F14" i="7"/>
  <c r="F11" i="7"/>
  <c r="B1" i="7"/>
  <c r="S2" i="6"/>
  <c r="I65" i="6" s="1"/>
  <c r="R2" i="6"/>
  <c r="H65" i="6" s="1"/>
  <c r="C78" i="6"/>
  <c r="B78" i="6"/>
  <c r="C71" i="6"/>
  <c r="B71" i="6"/>
  <c r="B64" i="6"/>
  <c r="C64" i="6"/>
  <c r="S58" i="6"/>
  <c r="I83" i="6" s="1"/>
  <c r="R58" i="6"/>
  <c r="Q58" i="6"/>
  <c r="P58" i="6"/>
  <c r="F83" i="6" s="1"/>
  <c r="O58" i="6"/>
  <c r="E83" i="6" s="1"/>
  <c r="N58" i="6"/>
  <c r="M58" i="6"/>
  <c r="L58" i="6"/>
  <c r="B83" i="6" s="1"/>
  <c r="K58" i="6"/>
  <c r="A83" i="6" s="1"/>
  <c r="S54" i="6"/>
  <c r="R54" i="6"/>
  <c r="Q54" i="6"/>
  <c r="P54" i="6"/>
  <c r="F82" i="6" s="1"/>
  <c r="O54" i="6"/>
  <c r="N54" i="6"/>
  <c r="M54" i="6"/>
  <c r="C82" i="6" s="1"/>
  <c r="L54" i="6"/>
  <c r="B82" i="6" s="1"/>
  <c r="K54" i="6"/>
  <c r="S50" i="6"/>
  <c r="R50" i="6"/>
  <c r="Q50" i="6"/>
  <c r="G81" i="6" s="1"/>
  <c r="P50" i="6"/>
  <c r="F81" i="6" s="1"/>
  <c r="O50" i="6"/>
  <c r="N50" i="6"/>
  <c r="M50" i="6"/>
  <c r="L50" i="6"/>
  <c r="B81" i="6" s="1"/>
  <c r="K50" i="6"/>
  <c r="S46" i="6"/>
  <c r="R46" i="6"/>
  <c r="H80" i="6" s="1"/>
  <c r="Q46" i="6"/>
  <c r="P46" i="6"/>
  <c r="F80" i="6" s="1"/>
  <c r="O46" i="6"/>
  <c r="N46" i="6"/>
  <c r="D80" i="6" s="1"/>
  <c r="M46" i="6"/>
  <c r="L46" i="6"/>
  <c r="B80" i="6" s="1"/>
  <c r="K46" i="6"/>
  <c r="S42" i="6"/>
  <c r="I79" i="6" s="1"/>
  <c r="R42" i="6"/>
  <c r="Q42" i="6"/>
  <c r="P42" i="6"/>
  <c r="F79" i="6" s="1"/>
  <c r="O42" i="6"/>
  <c r="E79" i="6" s="1"/>
  <c r="N42" i="6"/>
  <c r="M42" i="6"/>
  <c r="L42" i="6"/>
  <c r="B79" i="6" s="1"/>
  <c r="K42" i="6"/>
  <c r="S38" i="6"/>
  <c r="R38" i="6"/>
  <c r="Q38" i="6"/>
  <c r="P38" i="6"/>
  <c r="F76" i="6" s="1"/>
  <c r="O38" i="6"/>
  <c r="N38" i="6"/>
  <c r="M38" i="6"/>
  <c r="C76" i="6" s="1"/>
  <c r="L38" i="6"/>
  <c r="B76" i="6" s="1"/>
  <c r="K38" i="6"/>
  <c r="S34" i="6"/>
  <c r="R34" i="6"/>
  <c r="Q34" i="6"/>
  <c r="G75" i="6" s="1"/>
  <c r="P34" i="6"/>
  <c r="F75" i="6" s="1"/>
  <c r="O34" i="6"/>
  <c r="N34" i="6"/>
  <c r="D75" i="6" s="1"/>
  <c r="M34" i="6"/>
  <c r="C75" i="6" s="1"/>
  <c r="L34" i="6"/>
  <c r="B75" i="6" s="1"/>
  <c r="K34" i="6"/>
  <c r="S30" i="6"/>
  <c r="R30" i="6"/>
  <c r="Q30" i="6"/>
  <c r="P30" i="6"/>
  <c r="F74" i="6" s="1"/>
  <c r="O30" i="6"/>
  <c r="E74" i="6" s="1"/>
  <c r="N30" i="6"/>
  <c r="D74" i="6" s="1"/>
  <c r="M30" i="6"/>
  <c r="L30" i="6"/>
  <c r="B74" i="6" s="1"/>
  <c r="K30" i="6"/>
  <c r="A74" i="6" s="1"/>
  <c r="S26" i="6"/>
  <c r="I73" i="6" s="1"/>
  <c r="R26" i="6"/>
  <c r="Q26" i="6"/>
  <c r="P26" i="6"/>
  <c r="F73" i="6" s="1"/>
  <c r="O26" i="6"/>
  <c r="E73" i="6" s="1"/>
  <c r="N26" i="6"/>
  <c r="M26" i="6"/>
  <c r="L26" i="6"/>
  <c r="B73" i="6" s="1"/>
  <c r="K26" i="6"/>
  <c r="A73" i="6" s="1"/>
  <c r="S22" i="6"/>
  <c r="R22" i="6"/>
  <c r="Q22" i="6"/>
  <c r="P22" i="6"/>
  <c r="F72" i="6" s="1"/>
  <c r="O22" i="6"/>
  <c r="N22" i="6"/>
  <c r="M22" i="6"/>
  <c r="C72" i="6" s="1"/>
  <c r="L22" i="6"/>
  <c r="B72" i="6" s="1"/>
  <c r="K22" i="6"/>
  <c r="S18" i="6"/>
  <c r="R18" i="6"/>
  <c r="Q18" i="6"/>
  <c r="G69" i="6" s="1"/>
  <c r="P18" i="6"/>
  <c r="F69" i="6" s="1"/>
  <c r="O18" i="6"/>
  <c r="N18" i="6"/>
  <c r="M18" i="6"/>
  <c r="L18" i="6"/>
  <c r="B69" i="6" s="1"/>
  <c r="K18" i="6"/>
  <c r="S14" i="6"/>
  <c r="R14" i="6"/>
  <c r="H68" i="6" s="1"/>
  <c r="Q14" i="6"/>
  <c r="P14" i="6"/>
  <c r="F68" i="6" s="1"/>
  <c r="O14" i="6"/>
  <c r="N14" i="6"/>
  <c r="D68" i="6" s="1"/>
  <c r="M14" i="6"/>
  <c r="C68" i="6" s="1"/>
  <c r="L14" i="6"/>
  <c r="B68" i="6" s="1"/>
  <c r="K14" i="6"/>
  <c r="S10" i="6"/>
  <c r="I67" i="6" s="1"/>
  <c r="R10" i="6"/>
  <c r="Q10" i="6"/>
  <c r="P10" i="6"/>
  <c r="F67" i="6" s="1"/>
  <c r="O10" i="6"/>
  <c r="E67" i="6" s="1"/>
  <c r="N10" i="6"/>
  <c r="M10" i="6"/>
  <c r="L10" i="6"/>
  <c r="B67" i="6" s="1"/>
  <c r="K10" i="6"/>
  <c r="S6" i="6"/>
  <c r="R6" i="6"/>
  <c r="Q6" i="6"/>
  <c r="G66" i="6" s="1"/>
  <c r="P6" i="6"/>
  <c r="F66" i="6" s="1"/>
  <c r="O6" i="6"/>
  <c r="N6" i="6"/>
  <c r="M6" i="6"/>
  <c r="C66" i="6" s="1"/>
  <c r="L6" i="6"/>
  <c r="B66" i="6" s="1"/>
  <c r="K6" i="6"/>
  <c r="Q2" i="6"/>
  <c r="G65" i="6" s="1"/>
  <c r="M2" i="6"/>
  <c r="N2" i="6"/>
  <c r="O2" i="6"/>
  <c r="E65" i="6" s="1"/>
  <c r="P2" i="6"/>
  <c r="F65" i="6" s="1"/>
  <c r="L2" i="6"/>
  <c r="B65" i="6" s="1"/>
  <c r="G73" i="6"/>
  <c r="C73" i="6"/>
  <c r="C65" i="6"/>
  <c r="C79" i="6"/>
  <c r="D79" i="6"/>
  <c r="G79" i="6"/>
  <c r="H79" i="6"/>
  <c r="C80" i="6"/>
  <c r="E80" i="6"/>
  <c r="G80" i="6"/>
  <c r="I80" i="6"/>
  <c r="C81" i="6"/>
  <c r="D81" i="6"/>
  <c r="E81" i="6"/>
  <c r="H81" i="6"/>
  <c r="I81" i="6"/>
  <c r="D82" i="6"/>
  <c r="E82" i="6"/>
  <c r="G82" i="6"/>
  <c r="H82" i="6"/>
  <c r="I82" i="6"/>
  <c r="C83" i="6"/>
  <c r="D83" i="6"/>
  <c r="G83" i="6"/>
  <c r="H83" i="6"/>
  <c r="D72" i="6"/>
  <c r="E72" i="6"/>
  <c r="G72" i="6"/>
  <c r="H72" i="6"/>
  <c r="I72" i="6"/>
  <c r="D73" i="6"/>
  <c r="H73" i="6"/>
  <c r="C74" i="6"/>
  <c r="G74" i="6"/>
  <c r="H74" i="6"/>
  <c r="I74" i="6"/>
  <c r="E75" i="6"/>
  <c r="H75" i="6"/>
  <c r="I75" i="6"/>
  <c r="D76" i="6"/>
  <c r="E76" i="6"/>
  <c r="G76" i="6"/>
  <c r="H76" i="6"/>
  <c r="I76" i="6"/>
  <c r="D65" i="6"/>
  <c r="D66" i="6"/>
  <c r="E66" i="6"/>
  <c r="H66" i="6"/>
  <c r="I66" i="6"/>
  <c r="C67" i="6"/>
  <c r="D67" i="6"/>
  <c r="G67" i="6"/>
  <c r="H67" i="6"/>
  <c r="E68" i="6"/>
  <c r="G68" i="6"/>
  <c r="I68" i="6"/>
  <c r="C69" i="6"/>
  <c r="D69" i="6"/>
  <c r="E69" i="6"/>
  <c r="H69" i="6"/>
  <c r="I69" i="6"/>
  <c r="K2" i="6"/>
  <c r="A81" i="6"/>
  <c r="A80" i="6"/>
  <c r="A75" i="6"/>
  <c r="A69" i="6"/>
  <c r="A68" i="6"/>
  <c r="A65" i="6"/>
  <c r="I57" i="6"/>
  <c r="H57" i="6"/>
  <c r="G57" i="6"/>
  <c r="F57" i="6"/>
  <c r="E57" i="6"/>
  <c r="D57" i="6"/>
  <c r="B57" i="6"/>
  <c r="A82" i="6"/>
  <c r="I53" i="6"/>
  <c r="H53" i="6"/>
  <c r="G53" i="6"/>
  <c r="F53" i="6"/>
  <c r="E53" i="6"/>
  <c r="D53" i="6"/>
  <c r="B53" i="6"/>
  <c r="I49" i="6"/>
  <c r="H49" i="6"/>
  <c r="G49" i="6"/>
  <c r="F49" i="6"/>
  <c r="E49" i="6"/>
  <c r="D49" i="6"/>
  <c r="B49" i="6"/>
  <c r="I45" i="6"/>
  <c r="H45" i="6"/>
  <c r="G45" i="6"/>
  <c r="F45" i="6"/>
  <c r="E45" i="6"/>
  <c r="D45" i="6"/>
  <c r="B45" i="6"/>
  <c r="A79" i="6"/>
  <c r="I41" i="6"/>
  <c r="H41" i="6"/>
  <c r="G41" i="6"/>
  <c r="F41" i="6"/>
  <c r="E41" i="6"/>
  <c r="D41" i="6"/>
  <c r="B41" i="6"/>
  <c r="A76" i="6"/>
  <c r="I37" i="6"/>
  <c r="H37" i="6"/>
  <c r="G37" i="6"/>
  <c r="F37" i="6"/>
  <c r="E37" i="6"/>
  <c r="D37" i="6"/>
  <c r="B37" i="6"/>
  <c r="I33" i="6"/>
  <c r="H33" i="6"/>
  <c r="G33" i="6"/>
  <c r="F33" i="6"/>
  <c r="E33" i="6"/>
  <c r="D33" i="6"/>
  <c r="B33" i="6"/>
  <c r="I29" i="6"/>
  <c r="H29" i="6"/>
  <c r="G29" i="6"/>
  <c r="F29" i="6"/>
  <c r="E29" i="6"/>
  <c r="D29" i="6"/>
  <c r="B29" i="6"/>
  <c r="I25" i="6"/>
  <c r="H25" i="6"/>
  <c r="G25" i="6"/>
  <c r="F25" i="6"/>
  <c r="E25" i="6"/>
  <c r="D25" i="6"/>
  <c r="B25" i="6"/>
  <c r="A72" i="6"/>
  <c r="I21" i="6"/>
  <c r="H21" i="6"/>
  <c r="G21" i="6"/>
  <c r="F21" i="6"/>
  <c r="E21" i="6"/>
  <c r="D21" i="6"/>
  <c r="B21" i="6"/>
  <c r="I17" i="6"/>
  <c r="H17" i="6"/>
  <c r="G17" i="6"/>
  <c r="F17" i="6"/>
  <c r="E17" i="6"/>
  <c r="D17" i="6"/>
  <c r="B17" i="6"/>
  <c r="I13" i="6"/>
  <c r="H13" i="6"/>
  <c r="G13" i="6"/>
  <c r="F13" i="6"/>
  <c r="E13" i="6"/>
  <c r="D13" i="6"/>
  <c r="B13" i="6"/>
  <c r="A67" i="6"/>
  <c r="I9" i="6"/>
  <c r="H9" i="6"/>
  <c r="G9" i="6"/>
  <c r="F9" i="6"/>
  <c r="E9" i="6"/>
  <c r="D9" i="6"/>
  <c r="B9" i="6"/>
  <c r="A66" i="6"/>
  <c r="I5" i="6"/>
  <c r="H5" i="6"/>
  <c r="G5" i="6"/>
  <c r="F5" i="6"/>
  <c r="E5" i="6"/>
  <c r="D5" i="6"/>
  <c r="B5" i="6"/>
  <c r="I1" i="6"/>
  <c r="H1" i="6"/>
  <c r="G1" i="6"/>
  <c r="F1" i="6"/>
  <c r="E1" i="6"/>
  <c r="D1" i="6"/>
  <c r="B1" i="6"/>
  <c r="M10" i="4"/>
  <c r="C66" i="4" s="1"/>
  <c r="M6" i="4"/>
  <c r="C65" i="4" s="1"/>
  <c r="M2" i="4"/>
  <c r="C64" i="4" s="1"/>
  <c r="B76" i="4"/>
  <c r="C76" i="4"/>
  <c r="B77" i="4"/>
  <c r="C77" i="4"/>
  <c r="B78" i="4"/>
  <c r="C78" i="4"/>
  <c r="B79" i="4"/>
  <c r="C79" i="4"/>
  <c r="B80" i="4"/>
  <c r="C80" i="4"/>
  <c r="B70" i="4"/>
  <c r="C70" i="4"/>
  <c r="B71" i="4"/>
  <c r="C71" i="4"/>
  <c r="B72" i="4"/>
  <c r="C72" i="4"/>
  <c r="B73" i="4"/>
  <c r="C73" i="4"/>
  <c r="B74" i="4"/>
  <c r="C74" i="4"/>
  <c r="C67" i="4"/>
  <c r="C68" i="4"/>
  <c r="B64" i="4"/>
  <c r="B65" i="4"/>
  <c r="B66" i="4"/>
  <c r="B67" i="4"/>
  <c r="B68" i="4"/>
  <c r="M58" i="4"/>
  <c r="L58" i="4"/>
  <c r="K58" i="4"/>
  <c r="M18" i="4"/>
  <c r="L18" i="4"/>
  <c r="K18" i="4"/>
  <c r="M14" i="4"/>
  <c r="L14" i="4"/>
  <c r="K14" i="4"/>
  <c r="L10" i="4"/>
  <c r="K10" i="4"/>
  <c r="M54" i="4"/>
  <c r="L54" i="4"/>
  <c r="K54" i="4"/>
  <c r="M50" i="4"/>
  <c r="L50" i="4"/>
  <c r="K50" i="4"/>
  <c r="M46" i="4"/>
  <c r="L46" i="4"/>
  <c r="K46" i="4"/>
  <c r="M42" i="4"/>
  <c r="L42" i="4"/>
  <c r="K42" i="4"/>
  <c r="M38" i="4"/>
  <c r="L38" i="4"/>
  <c r="K38" i="4"/>
  <c r="M34" i="4"/>
  <c r="L34" i="4"/>
  <c r="K34" i="4"/>
  <c r="M30" i="4"/>
  <c r="L30" i="4"/>
  <c r="K30" i="4"/>
  <c r="M26" i="4"/>
  <c r="L26" i="4"/>
  <c r="K26" i="4"/>
  <c r="M22" i="4"/>
  <c r="L22" i="4"/>
  <c r="K22" i="4"/>
  <c r="L6" i="4"/>
  <c r="K6" i="4"/>
  <c r="K2" i="4"/>
  <c r="L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2" i="4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K2" i="5"/>
  <c r="A64" i="5" s="1"/>
  <c r="H57" i="5"/>
  <c r="G57" i="5"/>
  <c r="F57" i="5"/>
  <c r="E57" i="5"/>
  <c r="H53" i="5"/>
  <c r="G53" i="5"/>
  <c r="F53" i="5"/>
  <c r="E53" i="5"/>
  <c r="H49" i="5"/>
  <c r="G49" i="5"/>
  <c r="F49" i="5"/>
  <c r="E49" i="5"/>
  <c r="H45" i="5"/>
  <c r="G45" i="5"/>
  <c r="F45" i="5"/>
  <c r="E45" i="5"/>
  <c r="H41" i="5"/>
  <c r="G41" i="5"/>
  <c r="F41" i="5"/>
  <c r="E41" i="5"/>
  <c r="H37" i="5"/>
  <c r="G37" i="5"/>
  <c r="F37" i="5"/>
  <c r="E37" i="5"/>
  <c r="H33" i="5"/>
  <c r="G33" i="5"/>
  <c r="F33" i="5"/>
  <c r="E33" i="5"/>
  <c r="H29" i="5"/>
  <c r="G29" i="5"/>
  <c r="F29" i="5"/>
  <c r="E29" i="5"/>
  <c r="H25" i="5"/>
  <c r="G25" i="5"/>
  <c r="F25" i="5"/>
  <c r="E25" i="5"/>
  <c r="H21" i="5"/>
  <c r="G21" i="5"/>
  <c r="F21" i="5"/>
  <c r="E21" i="5"/>
  <c r="H17" i="5"/>
  <c r="G17" i="5"/>
  <c r="F17" i="5"/>
  <c r="E17" i="5"/>
  <c r="H13" i="5"/>
  <c r="G13" i="5"/>
  <c r="F13" i="5"/>
  <c r="E13" i="5"/>
  <c r="H9" i="5"/>
  <c r="G9" i="5"/>
  <c r="F9" i="5"/>
  <c r="E9" i="5"/>
  <c r="H5" i="5"/>
  <c r="G5" i="5"/>
  <c r="F5" i="5"/>
  <c r="E5" i="5"/>
  <c r="F1" i="5"/>
  <c r="H1" i="5"/>
  <c r="G1" i="5"/>
  <c r="E1" i="5"/>
  <c r="L58" i="5"/>
  <c r="L54" i="5"/>
  <c r="L50" i="5"/>
  <c r="L46" i="5"/>
  <c r="L42" i="5"/>
  <c r="L38" i="5"/>
  <c r="L34" i="5"/>
  <c r="L30" i="5"/>
  <c r="L26" i="5"/>
  <c r="L22" i="5"/>
  <c r="L18" i="5"/>
  <c r="L14" i="5"/>
  <c r="L10" i="5"/>
  <c r="L6" i="5"/>
  <c r="I57" i="5"/>
  <c r="D57" i="5"/>
  <c r="B57" i="5"/>
  <c r="B80" i="5" s="1"/>
  <c r="I53" i="5"/>
  <c r="D53" i="5"/>
  <c r="B53" i="5"/>
  <c r="I49" i="5"/>
  <c r="D49" i="5"/>
  <c r="B49" i="5"/>
  <c r="B78" i="5" s="1"/>
  <c r="I45" i="5"/>
  <c r="D45" i="5"/>
  <c r="B45" i="5"/>
  <c r="I41" i="5"/>
  <c r="D41" i="5"/>
  <c r="B41" i="5"/>
  <c r="I37" i="5"/>
  <c r="D37" i="5"/>
  <c r="B37" i="5"/>
  <c r="B74" i="5" s="1"/>
  <c r="I33" i="5"/>
  <c r="D33" i="5"/>
  <c r="B33" i="5"/>
  <c r="B73" i="5" s="1"/>
  <c r="I29" i="5"/>
  <c r="D29" i="5"/>
  <c r="B29" i="5"/>
  <c r="I25" i="5"/>
  <c r="D25" i="5"/>
  <c r="B25" i="5"/>
  <c r="I21" i="5"/>
  <c r="D21" i="5"/>
  <c r="B21" i="5"/>
  <c r="I17" i="5"/>
  <c r="D17" i="5"/>
  <c r="B17" i="5"/>
  <c r="I13" i="5"/>
  <c r="D13" i="5"/>
  <c r="B13" i="5"/>
  <c r="I9" i="5"/>
  <c r="D9" i="5"/>
  <c r="B9" i="5"/>
  <c r="I5" i="5"/>
  <c r="D5" i="5"/>
  <c r="B5" i="5"/>
  <c r="I1" i="5"/>
  <c r="D1" i="5"/>
  <c r="B1" i="5"/>
  <c r="L2" i="5" s="1"/>
  <c r="B64" i="5" s="1"/>
  <c r="I57" i="4"/>
  <c r="H57" i="4"/>
  <c r="G57" i="4"/>
  <c r="F57" i="4"/>
  <c r="E57" i="4"/>
  <c r="D57" i="4"/>
  <c r="B57" i="4"/>
  <c r="I53" i="4"/>
  <c r="H53" i="4"/>
  <c r="G53" i="4"/>
  <c r="F53" i="4"/>
  <c r="E53" i="4"/>
  <c r="D53" i="4"/>
  <c r="B53" i="4"/>
  <c r="I49" i="4"/>
  <c r="H49" i="4"/>
  <c r="G49" i="4"/>
  <c r="F49" i="4"/>
  <c r="E49" i="4"/>
  <c r="D49" i="4"/>
  <c r="B49" i="4"/>
  <c r="I45" i="4"/>
  <c r="H45" i="4"/>
  <c r="G45" i="4"/>
  <c r="F45" i="4"/>
  <c r="E45" i="4"/>
  <c r="D45" i="4"/>
  <c r="B45" i="4"/>
  <c r="I41" i="4"/>
  <c r="H41" i="4"/>
  <c r="G41" i="4"/>
  <c r="F41" i="4"/>
  <c r="E41" i="4"/>
  <c r="D41" i="4"/>
  <c r="B41" i="4"/>
  <c r="I37" i="4"/>
  <c r="H37" i="4"/>
  <c r="G37" i="4"/>
  <c r="F37" i="4"/>
  <c r="E37" i="4"/>
  <c r="D37" i="4"/>
  <c r="B37" i="4"/>
  <c r="I33" i="4"/>
  <c r="H33" i="4"/>
  <c r="G33" i="4"/>
  <c r="F33" i="4"/>
  <c r="E33" i="4"/>
  <c r="D33" i="4"/>
  <c r="B33" i="4"/>
  <c r="I29" i="4"/>
  <c r="H29" i="4"/>
  <c r="G29" i="4"/>
  <c r="F29" i="4"/>
  <c r="E29" i="4"/>
  <c r="D29" i="4"/>
  <c r="B29" i="4"/>
  <c r="I25" i="4"/>
  <c r="H25" i="4"/>
  <c r="G25" i="4"/>
  <c r="F25" i="4"/>
  <c r="E25" i="4"/>
  <c r="D25" i="4"/>
  <c r="B25" i="4"/>
  <c r="I21" i="4"/>
  <c r="H21" i="4"/>
  <c r="G21" i="4"/>
  <c r="F21" i="4"/>
  <c r="E21" i="4"/>
  <c r="D21" i="4"/>
  <c r="B21" i="4"/>
  <c r="I17" i="4"/>
  <c r="H17" i="4"/>
  <c r="G17" i="4"/>
  <c r="F17" i="4"/>
  <c r="E17" i="4"/>
  <c r="D17" i="4"/>
  <c r="B17" i="4"/>
  <c r="I13" i="4"/>
  <c r="H13" i="4"/>
  <c r="G13" i="4"/>
  <c r="F13" i="4"/>
  <c r="E13" i="4"/>
  <c r="D13" i="4"/>
  <c r="B13" i="4"/>
  <c r="I9" i="4"/>
  <c r="H9" i="4"/>
  <c r="G9" i="4"/>
  <c r="F9" i="4"/>
  <c r="E9" i="4"/>
  <c r="D9" i="4"/>
  <c r="B9" i="4"/>
  <c r="I5" i="4"/>
  <c r="H5" i="4"/>
  <c r="G5" i="4"/>
  <c r="F5" i="4"/>
  <c r="E5" i="4"/>
  <c r="D5" i="4"/>
  <c r="B5" i="4"/>
  <c r="F1" i="4"/>
  <c r="I1" i="4"/>
  <c r="H1" i="4"/>
  <c r="G1" i="4"/>
  <c r="E1" i="4"/>
  <c r="D1" i="4"/>
  <c r="B1" i="4"/>
  <c r="F2" i="7" l="1"/>
  <c r="A74" i="5"/>
  <c r="A80" i="5"/>
  <c r="B79" i="5"/>
  <c r="A79" i="5"/>
  <c r="A78" i="5"/>
  <c r="A77" i="5"/>
  <c r="B77" i="5"/>
  <c r="B76" i="5"/>
  <c r="A76" i="5"/>
  <c r="A73" i="5"/>
  <c r="A72" i="5"/>
  <c r="B72" i="5"/>
  <c r="B71" i="5"/>
  <c r="A71" i="5"/>
  <c r="B70" i="5"/>
  <c r="A70" i="5"/>
  <c r="B68" i="5"/>
  <c r="A68" i="5"/>
  <c r="A67" i="5"/>
  <c r="B67" i="5"/>
  <c r="B66" i="5"/>
  <c r="A66" i="5"/>
  <c r="B65" i="5"/>
  <c r="A65" i="5"/>
  <c r="A66" i="4"/>
  <c r="A68" i="4"/>
  <c r="A71" i="4"/>
  <c r="A70" i="4"/>
  <c r="A73" i="4"/>
  <c r="A76" i="4"/>
  <c r="A78" i="4"/>
  <c r="A79" i="4"/>
  <c r="A80" i="4"/>
  <c r="A65" i="4"/>
  <c r="A74" i="4"/>
  <c r="A67" i="4"/>
  <c r="A72" i="4"/>
  <c r="A77" i="4"/>
  <c r="A64" i="4"/>
  <c r="N16" i="3"/>
  <c r="M16" i="3"/>
  <c r="N15" i="3"/>
  <c r="M15" i="3"/>
  <c r="N14" i="3"/>
  <c r="B29" i="3" s="1"/>
  <c r="M14" i="3"/>
  <c r="A29" i="3" s="1"/>
  <c r="N13" i="3"/>
  <c r="M13" i="3"/>
  <c r="N12" i="3"/>
  <c r="M12" i="3"/>
  <c r="N11" i="3"/>
  <c r="B28" i="3" s="1"/>
  <c r="M11" i="3"/>
  <c r="A28" i="3" s="1"/>
  <c r="N10" i="3"/>
  <c r="M10" i="3"/>
  <c r="N9" i="3"/>
  <c r="M9" i="3"/>
  <c r="N8" i="3"/>
  <c r="B27" i="3" s="1"/>
  <c r="M8" i="3"/>
  <c r="A27" i="3" s="1"/>
  <c r="N7" i="3"/>
  <c r="M7" i="3"/>
  <c r="N6" i="3"/>
  <c r="M6" i="3"/>
  <c r="N5" i="3"/>
  <c r="B26" i="3" s="1"/>
  <c r="M5" i="3"/>
  <c r="A26" i="3" s="1"/>
  <c r="N4" i="3"/>
  <c r="M4" i="3"/>
  <c r="N3" i="3"/>
  <c r="M3" i="3"/>
  <c r="N2" i="3"/>
  <c r="B25" i="3" s="1"/>
  <c r="M2" i="3"/>
  <c r="A25" i="3" s="1"/>
  <c r="U16" i="3"/>
  <c r="T16" i="3"/>
  <c r="U15" i="3"/>
  <c r="T15" i="3"/>
  <c r="U14" i="3"/>
  <c r="B35" i="3" s="1"/>
  <c r="T14" i="3"/>
  <c r="A35" i="3" s="1"/>
  <c r="U13" i="3"/>
  <c r="T13" i="3"/>
  <c r="U12" i="3"/>
  <c r="T12" i="3"/>
  <c r="U11" i="3"/>
  <c r="B34" i="3" s="1"/>
  <c r="T11" i="3"/>
  <c r="A34" i="3" s="1"/>
  <c r="U10" i="3"/>
  <c r="T10" i="3"/>
  <c r="U9" i="3"/>
  <c r="T9" i="3"/>
  <c r="U8" i="3"/>
  <c r="B33" i="3" s="1"/>
  <c r="T8" i="3"/>
  <c r="A33" i="3" s="1"/>
  <c r="U7" i="3"/>
  <c r="T7" i="3"/>
  <c r="U6" i="3"/>
  <c r="T6" i="3"/>
  <c r="U5" i="3"/>
  <c r="B32" i="3" s="1"/>
  <c r="T5" i="3"/>
  <c r="A32" i="3" s="1"/>
  <c r="U4" i="3"/>
  <c r="T4" i="3"/>
  <c r="U3" i="3"/>
  <c r="T3" i="3"/>
  <c r="U2" i="3"/>
  <c r="B31" i="3" s="1"/>
  <c r="T2" i="3"/>
  <c r="A31" i="3" s="1"/>
  <c r="F3" i="3"/>
  <c r="G3" i="3"/>
  <c r="F4" i="3"/>
  <c r="G4" i="3"/>
  <c r="F5" i="3"/>
  <c r="A20" i="3" s="1"/>
  <c r="G5" i="3"/>
  <c r="B20" i="3" s="1"/>
  <c r="F6" i="3"/>
  <c r="G6" i="3"/>
  <c r="F7" i="3"/>
  <c r="G7" i="3"/>
  <c r="F8" i="3"/>
  <c r="A21" i="3" s="1"/>
  <c r="G8" i="3"/>
  <c r="B21" i="3" s="1"/>
  <c r="F9" i="3"/>
  <c r="G9" i="3"/>
  <c r="F10" i="3"/>
  <c r="G10" i="3"/>
  <c r="F11" i="3"/>
  <c r="A22" i="3" s="1"/>
  <c r="G11" i="3"/>
  <c r="B22" i="3" s="1"/>
  <c r="F12" i="3"/>
  <c r="G12" i="3"/>
  <c r="F13" i="3"/>
  <c r="G13" i="3"/>
  <c r="F14" i="3"/>
  <c r="A23" i="3" s="1"/>
  <c r="G14" i="3"/>
  <c r="B23" i="3" s="1"/>
  <c r="F15" i="3"/>
  <c r="G15" i="3"/>
  <c r="F16" i="3"/>
  <c r="G16" i="3"/>
  <c r="G2" i="3"/>
  <c r="B19" i="3" s="1"/>
  <c r="F2" i="3"/>
  <c r="A19" i="3" s="1"/>
</calcChain>
</file>

<file path=xl/sharedStrings.xml><?xml version="1.0" encoding="utf-8"?>
<sst xmlns="http://schemas.openxmlformats.org/spreadsheetml/2006/main" count="784" uniqueCount="450">
  <si>
    <t>Mean</t>
  </si>
  <si>
    <t>Maximum</t>
  </si>
  <si>
    <t>$\hat{\rho}(1)$</t>
  </si>
  <si>
    <t>$\hat{\rho}(12)$</t>
  </si>
  <si>
    <t>$\hat{\rho}(30)$</t>
  </si>
  <si>
    <t>US</t>
  </si>
  <si>
    <t>Canada</t>
  </si>
  <si>
    <t>Germany</t>
  </si>
  <si>
    <t>Japan</t>
  </si>
  <si>
    <t>UK</t>
  </si>
  <si>
    <t>$\hat{l_{US, t}}$</t>
  </si>
  <si>
    <t>Factor</t>
  </si>
  <si>
    <t>$\hat{s}_{US, t}$</t>
  </si>
  <si>
    <t>$\hat{c}_{US, t}$</t>
  </si>
  <si>
    <t>$\hat{l}_{CA, t}$</t>
  </si>
  <si>
    <t>$\hat{s}_{CA, t}$</t>
  </si>
  <si>
    <t>$\hat{c}_{CA, t}$</t>
  </si>
  <si>
    <t>$\hat{l}_{JP, t}$</t>
  </si>
  <si>
    <t>$\hat{s}_{JP, t}$</t>
  </si>
  <si>
    <t>$\hat{c}_{JP, t}$</t>
  </si>
  <si>
    <t>$\hat{l}_{DE, t}$</t>
  </si>
  <si>
    <t>$\hat{s}_{DE, t}$</t>
  </si>
  <si>
    <t>$\hat{c}_{DE, t}$</t>
  </si>
  <si>
    <t>$\hat{l}_{UK, t}$</t>
  </si>
  <si>
    <t>$\hat{s}_{UK, t}$</t>
  </si>
  <si>
    <t>$\hat{c}_{UK, t}$</t>
  </si>
  <si>
    <t>Std Dev</t>
  </si>
  <si>
    <t>$\tau$ (months)</t>
  </si>
  <si>
    <t>Min</t>
  </si>
  <si>
    <t>US.level.ma1</t>
  </si>
  <si>
    <t>US.level.intercept</t>
  </si>
  <si>
    <t>US.level.level</t>
  </si>
  <si>
    <t>US.level.sigma</t>
  </si>
  <si>
    <t>US.slope.ma1</t>
  </si>
  <si>
    <t>US.slope.intercept</t>
  </si>
  <si>
    <t>US.slope.slope</t>
  </si>
  <si>
    <t>US.slope.sigma</t>
  </si>
  <si>
    <t>US.curvature.ma1</t>
  </si>
  <si>
    <t>US.curvature.intercept</t>
  </si>
  <si>
    <t>US.curvature.curvature</t>
  </si>
  <si>
    <t>US.curvature.sigma</t>
  </si>
  <si>
    <t>CA.level.ma1</t>
  </si>
  <si>
    <t>CA.level.intercept</t>
  </si>
  <si>
    <t>CA.level.level</t>
  </si>
  <si>
    <t>CA.level.sigma</t>
  </si>
  <si>
    <t>CA.slope.ma1</t>
  </si>
  <si>
    <t>CA.slope.intercept</t>
  </si>
  <si>
    <t>CA.slope.slope</t>
  </si>
  <si>
    <t>CA.slope.sigma</t>
  </si>
  <si>
    <t>CA.curvature.ma1</t>
  </si>
  <si>
    <t>CA.curvature.intercept</t>
  </si>
  <si>
    <t>CA.curvature.curvature</t>
  </si>
  <si>
    <t>CA.curvature.sigma</t>
  </si>
  <si>
    <t>JP.level.ma1</t>
  </si>
  <si>
    <t>JP.level.intercept</t>
  </si>
  <si>
    <t>JP.level.level</t>
  </si>
  <si>
    <t>JP.level.sigma</t>
  </si>
  <si>
    <t>JP.slope.ma1</t>
  </si>
  <si>
    <t>JP.slope.intercept</t>
  </si>
  <si>
    <t>JP.slope.slope</t>
  </si>
  <si>
    <t>JP.slope.sigma</t>
  </si>
  <si>
    <t>JP.curvature.ma1</t>
  </si>
  <si>
    <t>JP.curvature.intercept</t>
  </si>
  <si>
    <t>JP.curvature.curvature</t>
  </si>
  <si>
    <t>JP.curvature.sigma</t>
  </si>
  <si>
    <t>DE.level.ma1</t>
  </si>
  <si>
    <t>DE.level.intercept</t>
  </si>
  <si>
    <t>DE.level.level</t>
  </si>
  <si>
    <t>DE.level.sigma</t>
  </si>
  <si>
    <t>DE.slope.ma1</t>
  </si>
  <si>
    <t>DE.slope.intercept</t>
  </si>
  <si>
    <t>DE.slope.slope</t>
  </si>
  <si>
    <t>DE.slope.sigma</t>
  </si>
  <si>
    <t>DE.curvature.ma1</t>
  </si>
  <si>
    <t>DE.curvature.intercept</t>
  </si>
  <si>
    <t>DE.curvature.curvature</t>
  </si>
  <si>
    <t>DE.curvature.sigma</t>
  </si>
  <si>
    <t>UK.level.ma1</t>
  </si>
  <si>
    <t>UK.level.intercept</t>
  </si>
  <si>
    <t>UK.level.level</t>
  </si>
  <si>
    <t>UK.level.sigma</t>
  </si>
  <si>
    <t>UK.slope.ma1</t>
  </si>
  <si>
    <t>UK.slope.intercept</t>
  </si>
  <si>
    <t>UK.slope.slope</t>
  </si>
  <si>
    <t>UK.slope.sigma</t>
  </si>
  <si>
    <t>UK.curvature.ma1</t>
  </si>
  <si>
    <t>UK.curvature.intercept</t>
  </si>
  <si>
    <t>UK.curvature.curvature</t>
  </si>
  <si>
    <t>UK.curvature.sigma</t>
  </si>
  <si>
    <t>CA</t>
  </si>
  <si>
    <t>JP</t>
  </si>
  <si>
    <t>DE</t>
  </si>
  <si>
    <t>l</t>
  </si>
  <si>
    <t>L</t>
  </si>
  <si>
    <t>s</t>
  </si>
  <si>
    <t>S</t>
  </si>
  <si>
    <t>Country level factors</t>
  </si>
  <si>
    <t>Country slope factors</t>
  </si>
  <si>
    <t>Country curvature factors</t>
  </si>
  <si>
    <t>c</t>
  </si>
  <si>
    <t>C</t>
  </si>
  <si>
    <t>$l_{US, t} =  \underset{(0.03)}{4.6} + \underset{(0.01)}{0.59}L_t + \epsilon^l_{US, t}$</t>
  </si>
  <si>
    <t>$\epsilon^l_{US, t} + \underset{(0.03)}{0.79} + 0.25\nu^l_{US, t}$</t>
  </si>
  <si>
    <t>$l_{CA, t} =  \underset{(0.03)}{4.49} + \underset{(0.01)}{0.83}L_t + \epsilon^l_{CA, t}$</t>
  </si>
  <si>
    <t>$\epsilon^l_{CA, t} + \underset{(0.03)}{0.7} + 0.25\nu^l_{CA, t}$</t>
  </si>
  <si>
    <t>$l_{JP, t} =  \underset{(0.02)}{1.8} + \underset{(0.01)}{0.48}L_t + \epsilon^l_{JP, t}$</t>
  </si>
  <si>
    <t>$\epsilon^l_{JP, t} + \underset{(0.03)}{0.71} + 0.23\nu^l_{JP, t}$</t>
  </si>
  <si>
    <t>$l_{DE, t} =  \underset{(0.02)}{4.21} + \underset{(0.01)}{0.93}L_t + \epsilon^l_{DE, t}$</t>
  </si>
  <si>
    <t>$\epsilon^l_{DE, t} + \underset{(0.03)}{0.75} + 0.21\nu^l_{DE, t}$</t>
  </si>
  <si>
    <t>$l_{UK, t} =  \underset{(0.03)}{4.59} + \underset{(0.01)}{0.74}L_t + \epsilon^l_{UK, t}$</t>
  </si>
  <si>
    <t>$\epsilon^l_{UK, t} + \underset{(0.03)}{0.75} + 0.28\nu^l_{UK, t}$</t>
  </si>
  <si>
    <t>$s_{US, t} =  \underset{(0.06)}{-2.11} + \underset{(0.03)}{0.71}S_t + \epsilon^s_{US, t}$</t>
  </si>
  <si>
    <t>$\epsilon^s_{US, t} + \underset{(0.02)}{0.86} + 0.55\nu^s_{US, t}$</t>
  </si>
  <si>
    <t>$s_{CA, t} =  \underset{(0.04)}{-1.79} + \underset{(0.02)}{0.74}S_t + \epsilon^s_{CA, t}$</t>
  </si>
  <si>
    <t>$\epsilon^s_{CA, t} + \underset{(0.03)}{0.79} + 0.33\nu^s_{CA, t}$</t>
  </si>
  <si>
    <t>$s_{JP, t} =  \underset{(0.06)}{-1.44} + \underset{(0.03)}{0.15}S_t + \epsilon^s_{JP, t}$</t>
  </si>
  <si>
    <t>$\epsilon^s_{JP, t} + \underset{(0.02)}{0.85} + 0.54\nu^s_{JP, t}$</t>
  </si>
  <si>
    <t>$s_{DE, t} =  \underset{(0.04)}{-2.05} + \underset{(0.02)}{0.65}S_t + \epsilon^s_{DE, t}$</t>
  </si>
  <si>
    <t>$\epsilon^s_{DE, t} + \underset{(0.03)}{0.83} + 0.4\nu^s_{DE, t}$</t>
  </si>
  <si>
    <t>$s_{UK, t} =  \underset{(0.07)}{-1.27} + \underset{(0.04)}{0.82}S_t + \epsilon^s_{UK, t}$</t>
  </si>
  <si>
    <t>$\epsilon^s_{UK, t} + \underset{(0.02)}{0.84} + 0.61\nu^s_{UK, t}$</t>
  </si>
  <si>
    <t>$c_{US, t} =  \underset{(0.08)}{-2.37} + \underset{(0.05)}{1.14}C_t + \epsilon^c_{US, t}$</t>
  </si>
  <si>
    <t>$\epsilon^c_{US, t} + \underset{(0.03)}{0.71} + 0.77\nu^c_{US, t}$</t>
  </si>
  <si>
    <t>$c_{CA, t} =  \underset{(0.06)}{-1.79} + \underset{(0.03)}{0.78}C_t + \epsilon^c_{CA, t}$</t>
  </si>
  <si>
    <t>$\epsilon^c_{CA, t} + \underset{(0.04)}{0.62} + 0.6\nu^c_{CA, t}$</t>
  </si>
  <si>
    <t>$c_{JP, t} =  \underset{(0.09)}{-2.61} + \underset{(0.05)}{-0.1}C_t + \epsilon^c_{JP, t}$</t>
  </si>
  <si>
    <t>$\epsilon^c_{JP, t} + \underset{(0.03)}{0.78} + 0.81\nu^c_{JP, t}$</t>
  </si>
  <si>
    <t>$c_{DE, t} =  \underset{(0.08)}{-3.07} + \underset{(0.04)}{0.77}C_t + \epsilon^c_{DE, t}$</t>
  </si>
  <si>
    <t>$\epsilon^c_{DE, t} + \underset{(0.03)}{0.76} + 0.76\nu^c_{DE, t}$</t>
  </si>
  <si>
    <t>$c_{UK, t} =  \underset{(0.09)}{-1.77} + \underset{(0.05)}{1.35}C_t + \epsilon^c_{UK, t}$</t>
  </si>
  <si>
    <t>$\epsilon^c_{UK, t} + \underset{(0.04)}{0.77} + 0.84\nu^c_{UK, t}$</t>
  </si>
  <si>
    <t>NA</t>
  </si>
  <si>
    <t>$\epsilon^{l}_{US, t } = \underset{(0.03)}{0.74}\epsilon^{l}_{US, t - 1}+0.22\nu^{l}_{US, t}$</t>
  </si>
  <si>
    <t>$\epsilon^{l}_{CA, t } = \underset{(0.03)}{0.69}\epsilon^{l}_{CA, t - 1}+0.23\nu^{l}_{CA, t}$</t>
  </si>
  <si>
    <t>$\epsilon^{l}_{JP, t } = \underset{(0.03)}{0.67}\epsilon^{l}_{JP, t - 1}+0.22\nu^{l}_{JP, t}$</t>
  </si>
  <si>
    <t>$\epsilon^{l}_{DE, t } = \underset{(0.03)}{0.71}\epsilon^{l}_{DE, t - 1}+0.18\nu^{l}_{DE, t}$</t>
  </si>
  <si>
    <t>$\epsilon^{l}_{UK, t } = \underset{(0.03)}{0.7}\epsilon^{l}_{UK, t - 1}+0.23\nu^{l}_{UK, t}$</t>
  </si>
  <si>
    <t>$\epsilon^{s}_{US, t } = \underset{(0.03)}{0.75}\epsilon^{s}_{US, t - 1}+0.37\nu^{s}_{US, t}$</t>
  </si>
  <si>
    <t>$\epsilon^{s}_{CA, t } = \underset{(0.03)}{0.75}\epsilon^{s}_{CA, t - 1}+0.3\nu^{s}_{CA, t}$</t>
  </si>
  <si>
    <t>$\epsilon^{s}_{JP, t } = \underset{(0.03)}{0.76}\epsilon^{s}_{JP, t - 1}+0.43\nu^{s}_{JP, t}$</t>
  </si>
  <si>
    <t>$\epsilon^{s}_{DE, t } = \underset{(0.03)}{0.78}\epsilon^{s}_{DE, t - 1}+0.34\nu^{s}_{DE, t}$</t>
  </si>
  <si>
    <t>$\epsilon^{s}_{UK, t } = \underset{(0.03)}{0.71}\epsilon^{s}_{UK, t - 1}+0.37\nu^{s}_{UK, t}$</t>
  </si>
  <si>
    <t>$\epsilon^{c}_{US, t } = \underset{(0.04)}{0.71}\epsilon^{c}_{US, t - 1}+0.65\nu^{c}_{US, t}$</t>
  </si>
  <si>
    <t>$\epsilon^{c}_{CA, t } = \underset{(0.04)}{0.64}\epsilon^{c}_{CA, t - 1}+0.57\nu^{c}_{CA, t}$</t>
  </si>
  <si>
    <t>$\epsilon^{c}_{JP, t } = \underset{(0.03)}{0.78}\epsilon^{c}_{JP, t - 1}+0.73\nu^{c}_{JP, t}$</t>
  </si>
  <si>
    <t>$\epsilon^{c}_{DE, t } = \underset{(0.03)}{0.73}\epsilon^{c}_{DE, t - 1}+0.7\nu^{c}_{DE, t}$</t>
  </si>
  <si>
    <t>$\epsilon^{c}_{UK, t } = \underset{(0.04)}{0.76}\epsilon^{c}_{UK, t - 1}+0.65\nu^{c}_{UK, t}$</t>
  </si>
  <si>
    <t>$l_{US, t} = \underset{(0.81)}{9.94} + \underset{(0.02)}{0.6}L_{t} + \left \{ \underset{(0.01)}{-0.06},  \underset{(0.02)}{-0.01},  \underset{(0.02)}{0.02}, \underset{(0.02)}{-0.14} \right \} \left\{cu,if,r,u\right\}^{\prime}_{US, t - 1} + \epsilon^{l}_{US, t}$</t>
  </si>
  <si>
    <t>$l_{CA, t} = \underset{(1.02)}{-0.76} + \underset{(0.02)}{0.73}L_{t} + \left \{ \underset{(0.01)}{0.05},  \underset{(0.03)}{0.06},  \underset{(0.02)}{0.05}, \underset{(0.04)}{0.12} \right \} \left\{cu,if,r,u\right\}^{\prime}_{CA, t - 1} + \epsilon^{l}_{CA, t}$</t>
  </si>
  <si>
    <t>$l_{JP, t} = \underset{(0.36)}{2.6} + \underset{(0.01)}{0.48}L_{t} + \left \{ \underset{(0)}{0},  \underset{(0.02)}{-0.05},  \underset{(0.12)}{0.13}, \underset{(0.04)}{-0.21} \right \} \left\{cu,if,r,u\right\}^{\prime}_{JP, t - 1} + \epsilon^{l}_{JP, t}$</t>
  </si>
  <si>
    <t>$l_{DE, t} = \underset{(0.56)}{7.92} + \underset{(0.02)}{0.78}L_{t} + \left \{ \underset{(0.01)}{-0.05},  \underset{(0.03)}{0.14},  \underset{(0.02)}{0.15}, \underset{(0.01)}{0.04} \right \} \left\{cu,if,r,u\right\}^{\prime}_{DE, t - 1} + \epsilon^{l}_{DE, t}$</t>
  </si>
  <si>
    <t>$l_{UK, t} = \underset{(0.76)}{1.41} + \underset{(0.03)}{0.81}L_{t} + \left \{ \underset{(0.01)}{0.04},  \underset{(0.03)}{0.08},  \underset{(0.02)}{-0.1}, \underset{(0.03)}{0.09} \right \} \left\{cu,if,r,u\right\}^{\prime}_{UK, t - 1} + \epsilon^{l}_{UK, t}$</t>
  </si>
  <si>
    <t>$s_{US, t} = \underset{(1.33)}{-9.45} + \underset{(0.03)}{0.61}S_{t} + \left \{ \underset{(0.02)}{0.07},  \underset{(0.04)}{-0.07},  \underset{(0.03)}{0.34}, \underset{(0.04)}{0.21} \right \} \left\{cu,if,r,u\right\}^{\prime}_{US, t - 1} + \epsilon^{s}_{US, t}$</t>
  </si>
  <si>
    <t>$s_{CA, t} = \underset{(1.37)}{5} + \underset{(0.03)}{0.8}S_{t} + \left \{ \underset{(0.02)}{-0.08},  \underset{(0.04)}{0.02},  \underset{(0.03)}{0.01}, \underset{(0.05)}{-0.01} \right \} \left\{cu,if,r,u\right\}^{\prime}_{CA, t - 1} + \epsilon^{s}_{CA, t}$</t>
  </si>
  <si>
    <t>$s_{JP, t} = \underset{(0.66)}{4.31} + \underset{(0.03)}{0.27}S_{t} + \left \{ \underset{(0.01)}{-0.05},  \underset{(0.05)}{0.16},  \underset{(0.22)}{-1.34}, \underset{(0.07)}{0.06} \right \} \left\{cu,if,r,u\right\}^{\prime}_{JP, t - 1} + \epsilon^{s}_{JP, t}$</t>
  </si>
  <si>
    <t>$s_{DE, t} = \underset{(1.44)}{0.13} + \underset{(0.03)}{0.67}S_{t} + \left \{ \underset{(0.02)}{-0.02},  \underset{(0.05)}{0.1},  \underset{(0.03)}{-0.12}, \underset{(0.02)}{-0.1} \right \} \left\{cu,if,r,u\right\}^{\prime}_{DE, t - 1} + \epsilon^{s}_{DE, t}$</t>
  </si>
  <si>
    <t>$s_{UK, t} = \underset{(1.29)}{-2.26} + \underset{(0.03)}{0.59}S_{t} + \left \{ \underset{(0.02)}{0.02},  \underset{(0.04)}{-0.03},  \underset{(0.02)}{0.32}, \underset{(0.04)}{-0.28} \right \} \left\{cu,if,r,u\right\}^{\prime}_{UK, t - 1} + \epsilon^{s}_{UK, t}$</t>
  </si>
  <si>
    <t>$c_{US, t} = \underset{(2.35)}{-13.43} + \underset{(0.06)}{0.84}C_{t} + \left \{ \underset{(0.03)}{0.16},  \underset{(0.06)}{-0.25},  \underset{(0.05)}{0.04}, \underset{(0.06)}{-0.22} \right \} \left\{cu,if,r,u\right\}^{\prime}_{US, t - 1} + \epsilon^{c}_{US, t}$</t>
  </si>
  <si>
    <t>$c_{CA, t} = \underset{(2.5)}{5.94} + \underset{(0.05)}{0.94}C_{t} + \left \{ \underset{(0.03)}{-0.09},  \underset{(0.07)}{0.11},  \underset{(0.05)}{-0.1}, \underset{(0.07)}{0.01} \right \} \left\{cu,if,r,u\right\}^{\prime}_{CA, t - 1} + \epsilon^{c}_{CA, t}$</t>
  </si>
  <si>
    <t>$c_{JP, t} = \underset{(1.16)}{3.28} + \underset{(0.05)}{-0.02}C_{t} + \left \{ \underset{(0.01)}{-0.03},  \underset{(0.08)}{0.22},  \underset{(0.38)}{-1.6}, \underset{(0.13)}{-0.52} \right \} \left\{cu,if,r,u\right\}^{\prime}_{JP, t - 1} + \epsilon^{c}_{JP, t}$</t>
  </si>
  <si>
    <t>$c_{DE, t} = \underset{(2.3)}{-10.09} + \underset{(0.05)}{0.84}C_{t} + \left \{ \underset{(0.03)}{0.09},  \underset{(0.11)}{0.03},  \underset{(0.06)}{-0.35}, \underset{(0.05)}{0.03} \right \} \left\{cu,if,r,u\right\}^{\prime}_{DE, t - 1} + \epsilon^{c}_{DE, t}$</t>
  </si>
  <si>
    <t>$c_{UK, t} = \underset{(2.14)}{9.51} + \underset{(0.05)}{0.91}C_{t} + \left \{ \underset{(0.03)}{-0.13},  \underset{(0.07)}{-0.35},  \underset{(0.04)}{0.41}, \underset{(0.06)}{-0.22} \right \} \left\{cu,if,r,u\right\}^{\prime}_{UK, t - 1} + \epsilon^{c}_{UK, t}$</t>
  </si>
  <si>
    <t>$l_{US, t} = $</t>
  </si>
  <si>
    <t>$$</t>
  </si>
  <si>
    <t>$\underset{(0.81)}{9.94} + \underset{(0.02)}{0.6}L_{t} + \underset{(0.01)}{-0.06}cu_{US, t - 1} + \underset{(0.02)}{-0.01}i_{US, t - 1} + \underset{(0.02)}{0.02}r_{US, t - 1} + \underset{(0.02)}{-0.14}u_{US, t - 1} + \underset{(0.03)}{0.74}\epsilon^{l}_{US, t - 1}+0.22\nu^{l}_{US, t}$</t>
  </si>
  <si>
    <t>$l_{CA, t} = $</t>
  </si>
  <si>
    <t>$-$</t>
  </si>
  <si>
    <t>$\underset{(1.02)}{-0.76} + \underset{(0.02)}{0.73}L_{t} + \underset{(0.01)}{0.05}cu_{CA, t - 1} + \underset{(0.03)}{0.06}i_{CA, t - 1} + \underset{(0.02)}{0.05}r_{CA, t - 1} + \underset{(0.04)}{0.12}u_{CA, t - 1} + \underset{(0.03)}{0.69}\epsilon^{l}_{CA, t - 1}+0.23\nu^{l}_{CA, t}$</t>
  </si>
  <si>
    <t>$l_{JP, t} = $</t>
  </si>
  <si>
    <t>$\underset{(0.36)}{2.6} + \underset{(0.01)}{0.48}L_{t} + \underset{(0)}{0}cu_{JP, t - 1} + \underset{(0.02)}{-0.05}i_{JP, t - 1} + \underset{(0.12)}{0.13}r_{JP, t - 1} + \underset{(0.04)}{-0.21}u_{JP, t - 1} + \underset{(0.03)}{0.67}\epsilon^{l}_{JP, t - 1}+0.22\nu^{l}_{JP, t}$</t>
  </si>
  <si>
    <t>$l_{DE, t} = $</t>
  </si>
  <si>
    <t>$\underset{(0.56)}{7.92} + \underset{(0.02)}{0.78}L_{t} + \underset{(0.01)}{-0.05}cu_{DE, t - 1} + \underset{(0.03)}{0.14}i_{DE, t - 1} + \underset{(0.02)}{0.15}r_{DE, t - 1} + \underset{(0.01)}{0.04}u_{DE, t - 1} + \underset{(0.03)}{0.71}\epsilon^{l}_{DE, t - 1}+0.18\nu^{l}_{DE, t}$</t>
  </si>
  <si>
    <t>$l_{UK, t} = $</t>
  </si>
  <si>
    <t>$\underset{(0.76)}{1.41} + \underset{(0.03)}{0.81}L_{t} + \underset{(0.01)}{0.04}cu_{UK, t - 1} + \underset{(0.03)}{0.08}i_{UK, t - 1} + \underset{(0.02)}{-0.1}r_{UK, t - 1} + \underset{(0.03)}{0.09}u_{UK, t - 1} + \underset{(0.03)}{0.7}\epsilon^{l}_{UK, t - 1}+0.23\nu^{l}_{UK, t}$</t>
  </si>
  <si>
    <t>$s_{US, t} = $</t>
  </si>
  <si>
    <t>$\underset{(1.33)}{-9.45} + \underset{(0.03)}{0.61}S_{t} + \underset{(0.02)}{0.07}cu_{US, t - 1} + \underset{(0.04)}{-0.07}i_{US, t - 1} + \underset{(0.03)}{0.34}r_{US, t - 1} + \underset{(0.04)}{0.21}u_{US, t - 1} + \underset{(0.03)}{0.75}\epsilon^{s}_{US, t - 1}+0.37\nu^{s}_{US, t}$</t>
  </si>
  <si>
    <t>$s_{CA, t} = $</t>
  </si>
  <si>
    <t>$\underset{(1.37)}{5} + \underset{(0.03)}{0.8}S_{t} + \underset{(0.02)}{-0.08}cu_{CA, t - 1} + \underset{(0.04)}{0.02}i_{CA, t - 1} + \underset{(0.03)}{0.01}r_{CA, t - 1} + \underset{(0.05)}{-0.01}u_{CA, t - 1} + \underset{(0.03)}{0.75}\epsilon^{s}_{CA, t - 1}+0.3\nu^{s}_{CA, t}$</t>
  </si>
  <si>
    <t>$s_{JP, t} = $</t>
  </si>
  <si>
    <t>$\underset{(0.66)}{4.31} + \underset{(0.03)}{0.27}S_{t} + \underset{(0.01)}{-0.05}cu_{JP, t - 1} + \underset{(0.05)}{0.16}i_{JP, t - 1} + \underset{(0.22)}{-1.34}r_{JP, t - 1} + \underset{(0.07)}{0.06}u_{JP, t - 1} + \underset{(0.03)}{0.76}\epsilon^{s}_{JP, t - 1}+0.43\nu^{s}_{JP, t}$</t>
  </si>
  <si>
    <t>$s_{DE, t} = $</t>
  </si>
  <si>
    <t>$\underset{(1.44)}{0.13} + \underset{(0.03)}{0.67}S_{t} + \underset{(0.02)}{-0.02}cu_{DE, t - 1} + \underset{(0.05)}{0.1}i_{DE, t - 1} + \underset{(0.03)}{-0.12}r_{DE, t - 1} + \underset{(0.02)}{-0.1}u_{DE, t - 1} + \underset{(0.03)}{0.78}\epsilon^{s}_{DE, t - 1}+0.34\nu^{s}_{DE, t}$</t>
  </si>
  <si>
    <t>$s_{UK, t} = $</t>
  </si>
  <si>
    <t>$\underset{(1.29)}{-2.26} + \underset{(0.03)}{0.59}S_{t} + \underset{(0.02)}{0.02}cu_{UK, t - 1} + \underset{(0.04)}{-0.03}i_{UK, t - 1} + \underset{(0.02)}{0.32}r_{UK, t - 1} + \underset{(0.04)}{-0.28}u_{UK, t - 1} + \underset{(0.03)}{0.71}\epsilon^{s}_{UK, t - 1}+0.37\nu^{s}_{UK, t}$</t>
  </si>
  <si>
    <t>$c_{US, t} = $</t>
  </si>
  <si>
    <t>$\underset{(2.35)}{-13.43} + \underset{(0.06)}{0.84}C_{t} + \underset{(0.03)}{0.16}cu_{US, t - 1} + \underset{(0.06)}{-0.25}i_{US, t - 1} + \underset{(0.05)}{0.04}r_{US, t - 1} + \underset{(0.06)}{-0.22}u_{US, t - 1} + \underset{(0.04)}{0.71}\epsilon^{c}_{US, t - 1}+0.65\nu^{c}_{US, t}$</t>
  </si>
  <si>
    <t>$c_{CA, t} = $</t>
  </si>
  <si>
    <t>$\underset{(2.5)}{5.94} + \underset{(0.05)}{0.94}C_{t} + \underset{(0.03)}{-0.09}cu_{CA, t - 1} + \underset{(0.07)}{0.11}i_{CA, t - 1} + \underset{(0.05)}{-0.1}r_{CA, t - 1} + \underset{(0.07)}{0.01}u_{CA, t - 1} + \underset{(0.04)}{0.64}\epsilon^{c}_{CA, t - 1}+0.57\nu^{c}_{CA, t}$</t>
  </si>
  <si>
    <t>$c_{JP, t} = $</t>
  </si>
  <si>
    <t>$\underset{(1.16)}{3.28} + \underset{(0.05)}{-0.02}C_{t} + \underset{(0.01)}{-0.03}cu_{JP, t - 1} + \underset{(0.08)}{0.22}i_{JP, t - 1} + \underset{(0.38)}{-1.6}r_{JP, t - 1} + \underset{(0.13)}{-0.52}u_{JP, t - 1} + \underset{(0.03)}{0.78}\epsilon^{c}_{JP, t - 1}+0.73\nu^{c}_{JP, t}$</t>
  </si>
  <si>
    <t>$c_{DE, t} = $</t>
  </si>
  <si>
    <t>$\underset{(2.3)}{-10.09} + \underset{(0.05)}{0.84}C_{t} + \underset{(0.03)}{0.09}cu_{DE, t - 1} + \underset{(0.11)}{0.03}i_{DE, t - 1} + \underset{(0.06)}{-0.35}r_{DE, t - 1} + \underset{(0.05)}{0.03}u_{DE, t - 1} + \underset{(0.03)}{0.73}\epsilon^{c}_{DE, t - 1}+0.7\nu^{c}_{DE, t}$</t>
  </si>
  <si>
    <t>$c_{UK, t} = $</t>
  </si>
  <si>
    <t>$\underset{(2.14)}{9.51} + \underset{(0.05)}{0.91}C_{t} + \underset{(0.03)}{-0.13}cu_{UK, t - 1} + \underset{(0.07)}{-0.35}i_{UK, t - 1} + \underset{(0.04)}{0.41}r_{UK, t - 1} + \underset{(0.06)}{-0.22}u_{UK, t - 1} + \underset{(0.04)}{0.76}\epsilon^{c}_{UK, t - 1}+0.65\nu^{c}_{UK, t}$</t>
  </si>
  <si>
    <t>$\underset{(0.81)}{9.94}$</t>
  </si>
  <si>
    <t>$+\underset{(0.02)}{0.6}L_{t}$</t>
  </si>
  <si>
    <t>$+\underset{(0.01)}{-0.06}cu_{US, t - 1}$</t>
  </si>
  <si>
    <t>$+\underset{(0.02)}{-0.01}i_{US, t - 1}$</t>
  </si>
  <si>
    <t>$+\underset{(0.02)}{0.02}r_{US, t - 1}$</t>
  </si>
  <si>
    <t>$+\underset{(0.02)}{-0.14}u_{US, t - 1}$</t>
  </si>
  <si>
    <t>$+\underset{(0.03)}{0.74}\epsilon^{l}_{US, t - 1}$</t>
  </si>
  <si>
    <t>$+0.22\nu^{l}_{US, t}$</t>
  </si>
  <si>
    <t>$\underset{(1.02)}{-0.76}$</t>
  </si>
  <si>
    <t>$+\underset{(0.02)}{0.73}L_{t}$</t>
  </si>
  <si>
    <t>$+\underset{(0.01)}{0.05}cu_{CA, t - 1}$</t>
  </si>
  <si>
    <t>$+\underset{(0.03)}{0.06}i_{CA, t - 1}$</t>
  </si>
  <si>
    <t>$+\underset{(0.02)}{0.05}r_{CA, t - 1}$</t>
  </si>
  <si>
    <t>$+\underset{(0.04)}{0.12}u_{CA, t - 1}$</t>
  </si>
  <si>
    <t>$+\underset{(0.03)}{0.69}\epsilon^{l}_{CA, t - 1}$</t>
  </si>
  <si>
    <t>$+0.23\nu^{l}_{CA, t}$</t>
  </si>
  <si>
    <t>$\underset{(0.36)}{2.6}$</t>
  </si>
  <si>
    <t>$+\underset{(0.01)}{0.48}L_{t}$</t>
  </si>
  <si>
    <t>$+\underset{(0)}{0}cu_{JP, t - 1}$</t>
  </si>
  <si>
    <t>$+\underset{(0.02)}{-0.05}i_{JP, t - 1}$</t>
  </si>
  <si>
    <t>$+\underset{(0.12)}{0.13}r_{JP, t - 1}$</t>
  </si>
  <si>
    <t>$+\underset{(0.04)}{-0.21}u_{JP, t - 1}$</t>
  </si>
  <si>
    <t>$+\underset{(0.03)}{0.67}\epsilon^{l}_{JP, t - 1}$</t>
  </si>
  <si>
    <t>$+0.22\nu^{l}_{JP, t}$</t>
  </si>
  <si>
    <t>$\underset{(0.56)}{7.92}$</t>
  </si>
  <si>
    <t>$+\underset{(0.02)}{0.78}L_{t}$</t>
  </si>
  <si>
    <t>$+\underset{(0.01)}{-0.05}cu_{DE, t - 1}$</t>
  </si>
  <si>
    <t>$+\underset{(0.03)}{0.14}i_{DE, t - 1}$</t>
  </si>
  <si>
    <t>$+\underset{(0.02)}{0.15}r_{DE, t - 1}$</t>
  </si>
  <si>
    <t>$+\underset{(0.01)}{0.04}u_{DE, t - 1}$</t>
  </si>
  <si>
    <t>$+\underset{(0.03)}{0.71}\epsilon^{l}_{DE, t - 1}$</t>
  </si>
  <si>
    <t>$+0.18\nu^{l}_{DE, t}$</t>
  </si>
  <si>
    <t>$\underset{(0.76)}{1.41}$</t>
  </si>
  <si>
    <t>$+\underset{(0.03)}{0.81}L_{t}$</t>
  </si>
  <si>
    <t>$+\underset{(0.01)}{0.04}cu_{UK, t - 1}$</t>
  </si>
  <si>
    <t>$+\underset{(0.03)}{0.08}i_{UK, t - 1}$</t>
  </si>
  <si>
    <t>$+\underset{(0.02)}{-0.1}r_{UK, t - 1}$</t>
  </si>
  <si>
    <t>$+\underset{(0.03)}{0.09}u_{UK, t - 1}$</t>
  </si>
  <si>
    <t>$+\underset{(0.03)}{0.7}\epsilon^{l}_{UK, t - 1}$</t>
  </si>
  <si>
    <t>$+0.23\nu^{l}_{UK, t}$</t>
  </si>
  <si>
    <t>$\underset{(1.33)}{-9.45}$</t>
  </si>
  <si>
    <t>$+\underset{(0.03)}{0.61}S_{t}$</t>
  </si>
  <si>
    <t>$+\underset{(0.02)}{0.07}cu_{US, t - 1}$</t>
  </si>
  <si>
    <t>$+\underset{(0.04)}{-0.07}i_{US, t - 1}$</t>
  </si>
  <si>
    <t>$+\underset{(0.03)}{0.34}r_{US, t - 1}$</t>
  </si>
  <si>
    <t>$+\underset{(0.04)}{0.21}u_{US, t - 1}$</t>
  </si>
  <si>
    <t>$+\underset{(0.03)}{0.75}\epsilon^{s}_{US, t - 1}$</t>
  </si>
  <si>
    <t>$+0.37\nu^{s}_{US, t}$</t>
  </si>
  <si>
    <t>$\underset{(1.37)}{5}$</t>
  </si>
  <si>
    <t>$+\underset{(0.03)}{0.8}S_{t}$</t>
  </si>
  <si>
    <t>$+\underset{(0.02)}{-0.08}cu_{CA, t - 1}$</t>
  </si>
  <si>
    <t>$+\underset{(0.04)}{0.02}i_{CA, t - 1}$</t>
  </si>
  <si>
    <t>$+\underset{(0.03)}{0.01}r_{CA, t - 1}$</t>
  </si>
  <si>
    <t>$+\underset{(0.05)}{-0.01}u_{CA, t - 1}$</t>
  </si>
  <si>
    <t>$+\underset{(0.03)}{0.75}\epsilon^{s}_{CA, t - 1}$</t>
  </si>
  <si>
    <t>$+0.3\nu^{s}_{CA, t}$</t>
  </si>
  <si>
    <t>$\underset{(0.66)}{4.31}$</t>
  </si>
  <si>
    <t>$+\underset{(0.03)}{0.27}S_{t}$</t>
  </si>
  <si>
    <t>$+\underset{(0.01)}{-0.05}cu_{JP, t - 1}$</t>
  </si>
  <si>
    <t>$+\underset{(0.05)}{0.16}i_{JP, t - 1}$</t>
  </si>
  <si>
    <t>$+\underset{(0.22)}{-1.34}r_{JP, t - 1}$</t>
  </si>
  <si>
    <t>$+\underset{(0.07)}{0.06}u_{JP, t - 1}$</t>
  </si>
  <si>
    <t>$+\underset{(0.03)}{0.76}\epsilon^{s}_{JP, t - 1}$</t>
  </si>
  <si>
    <t>$+0.43\nu^{s}_{JP, t}$</t>
  </si>
  <si>
    <t>$\underset{(1.44)}{0.13}$</t>
  </si>
  <si>
    <t>$+\underset{(0.03)}{0.67}S_{t}$</t>
  </si>
  <si>
    <t>$+\underset{(0.02)}{-0.02}cu_{DE, t - 1}$</t>
  </si>
  <si>
    <t>$+\underset{(0.05)}{0.1}i_{DE, t - 1}$</t>
  </si>
  <si>
    <t>$+\underset{(0.03)}{-0.12}r_{DE, t - 1}$</t>
  </si>
  <si>
    <t>$+\underset{(0.02)}{-0.1}u_{DE, t - 1}$</t>
  </si>
  <si>
    <t>$+\underset{(0.03)}{0.78}\epsilon^{s}_{DE, t - 1}$</t>
  </si>
  <si>
    <t>$+0.34\nu^{s}_{DE, t}$</t>
  </si>
  <si>
    <t>$\underset{(1.29)}{-2.26}$</t>
  </si>
  <si>
    <t>$+\underset{(0.03)}{0.59}S_{t}$</t>
  </si>
  <si>
    <t>$+\underset{(0.02)}{0.02}cu_{UK, t - 1}$</t>
  </si>
  <si>
    <t>$+\underset{(0.04)}{-0.03}i_{UK, t - 1}$</t>
  </si>
  <si>
    <t>$+\underset{(0.02)}{0.32}r_{UK, t - 1}$</t>
  </si>
  <si>
    <t>$+\underset{(0.04)}{-0.28}u_{UK, t - 1}$</t>
  </si>
  <si>
    <t>$+\underset{(0.03)}{0.71}\epsilon^{s}_{UK, t - 1}$</t>
  </si>
  <si>
    <t>$+0.37\nu^{s}_{UK, t}$</t>
  </si>
  <si>
    <t>$\underset{(2.35)}{-13.43}$</t>
  </si>
  <si>
    <t>$+\underset{(0.06)}{0.84}C_{t}$</t>
  </si>
  <si>
    <t>$+\underset{(0.03)}{0.16}cu_{US, t - 1}$</t>
  </si>
  <si>
    <t>$+\underset{(0.06)}{-0.25}i_{US, t - 1}$</t>
  </si>
  <si>
    <t>$+\underset{(0.05)}{0.04}r_{US, t - 1}$</t>
  </si>
  <si>
    <t>$+\underset{(0.06)}{-0.22}u_{US, t - 1}$</t>
  </si>
  <si>
    <t>$+\underset{(0.04)}{0.71}\epsilon^{c}_{US, t - 1}$</t>
  </si>
  <si>
    <t>$+0.65\nu^{c}_{US, t}$</t>
  </si>
  <si>
    <t>$\underset{(2.5)}{5.94}$</t>
  </si>
  <si>
    <t>$+\underset{(0.05)}{0.94}C_{t}$</t>
  </si>
  <si>
    <t>$+\underset{(0.03)}{-0.09}cu_{CA, t - 1}$</t>
  </si>
  <si>
    <t>$+\underset{(0.07)}{0.11}i_{CA, t - 1}$</t>
  </si>
  <si>
    <t>$+\underset{(0.05)}{-0.1}r_{CA, t - 1}$</t>
  </si>
  <si>
    <t>$+\underset{(0.07)}{0.01}u_{CA, t - 1}$</t>
  </si>
  <si>
    <t>$+\underset{(0.04)}{0.64}\epsilon^{c}_{CA, t - 1}$</t>
  </si>
  <si>
    <t>$+0.57\nu^{c}_{CA, t}$</t>
  </si>
  <si>
    <t>$\underset{(1.16)}{3.28}$</t>
  </si>
  <si>
    <t>$+\underset{(0.05)}{-0.02}C_{t}$</t>
  </si>
  <si>
    <t>$+\underset{(0.01)}{-0.03}cu_{JP, t - 1}$</t>
  </si>
  <si>
    <t>$+\underset{(0.08)}{0.22}i_{JP, t - 1}$</t>
  </si>
  <si>
    <t>$+\underset{(0.38)}{-1.6}r_{JP, t - 1}$</t>
  </si>
  <si>
    <t>$+\underset{(0.13)}{-0.52}u_{JP, t - 1}$</t>
  </si>
  <si>
    <t>$+\underset{(0.03)}{0.78}\epsilon^{c}_{JP, t - 1}$</t>
  </si>
  <si>
    <t>$+0.73\nu^{c}_{JP, t}$</t>
  </si>
  <si>
    <t>$\underset{(2.3)}{-10.09}$</t>
  </si>
  <si>
    <t>$+\underset{(0.05)}{0.84}C_{t}$</t>
  </si>
  <si>
    <t>$+\underset{(0.03)}{0.09}cu_{DE, t - 1}$</t>
  </si>
  <si>
    <t>$+\underset{(0.11)}{0.03}i_{DE, t - 1}$</t>
  </si>
  <si>
    <t>$+\underset{(0.06)}{-0.35}r_{DE, t - 1}$</t>
  </si>
  <si>
    <t>$+\underset{(0.05)}{0.03}u_{DE, t - 1}$</t>
  </si>
  <si>
    <t>$+\underset{(0.03)}{0.73}\epsilon^{c}_{DE, t - 1}$</t>
  </si>
  <si>
    <t>$+0.7\nu^{c}_{DE, t}$</t>
  </si>
  <si>
    <t>$\underset{(2.14)}{9.51}$</t>
  </si>
  <si>
    <t>$+\underset{(0.05)}{0.91}C_{t}$</t>
  </si>
  <si>
    <t>$+\underset{(0.03)}{-0.13}cu_{UK, t - 1}$</t>
  </si>
  <si>
    <t>$+\underset{(0.07)}{-0.35}i_{UK, t - 1}$</t>
  </si>
  <si>
    <t>$+\underset{(0.04)}{0.41}r_{UK, t - 1}$</t>
  </si>
  <si>
    <t>$+\underset{(0.06)}{-0.22}u_{UK, t - 1}$</t>
  </si>
  <si>
    <t>$+\underset{(0.04)}{0.76}\epsilon^{c}_{UK, t - 1}$</t>
  </si>
  <si>
    <t>$+0.65\nu^{c}_{UK, t}$</t>
  </si>
  <si>
    <t>$cu_{i, t - 1}$</t>
  </si>
  <si>
    <t>$i_{i, t - 1}$</t>
  </si>
  <si>
    <t>$r_{i, t - 1}$</t>
  </si>
  <si>
    <t>$u_{i, t - 1}$</t>
  </si>
  <si>
    <t>$\nu^{l}_{i, t}$</t>
  </si>
  <si>
    <t>$sigma^l$</t>
  </si>
  <si>
    <t>$sigma^s$</t>
  </si>
  <si>
    <t>$sigma^c$</t>
  </si>
  <si>
    <t>$\nu^{c}_{i, t}$</t>
  </si>
  <si>
    <t>$\nu^{s}_{i, t}$</t>
  </si>
  <si>
    <t>$\alpha_{i}^{l}$</t>
  </si>
  <si>
    <t>$L_t$</t>
  </si>
  <si>
    <t>$\underset{(0.02)}{0.6}$</t>
  </si>
  <si>
    <t>$\underset{(0.01)}{-0.06}$</t>
  </si>
  <si>
    <t>$\underset{(0.02)}{-0.01}$</t>
  </si>
  <si>
    <t>$\underset{(0.02)}{0.02}$</t>
  </si>
  <si>
    <t>$\underset{(0.02)}{-0.14}$</t>
  </si>
  <si>
    <t>$+\underset{(0.03)}{0.74}$</t>
  </si>
  <si>
    <t>$+0.22$</t>
  </si>
  <si>
    <t>$\underset{(0.02)}{0.73}$</t>
  </si>
  <si>
    <t>$\underset{(0.01)}{0.05}$</t>
  </si>
  <si>
    <t>$\underset{(0.03)}{0.06}$</t>
  </si>
  <si>
    <t>$\underset{(0.02)}{0.05}$</t>
  </si>
  <si>
    <t>$\underset{(0.04)}{0.12}$</t>
  </si>
  <si>
    <t>$+\underset{(0.03)}{0.69}$</t>
  </si>
  <si>
    <t>$+0.23$</t>
  </si>
  <si>
    <t>$\underset{(0.01)}{0.48}$</t>
  </si>
  <si>
    <t>$\underset{(0)}{0}$</t>
  </si>
  <si>
    <t>$\underset{(0.02)}{-0.05}$</t>
  </si>
  <si>
    <t>$\underset{(0.12)}{0.13}$</t>
  </si>
  <si>
    <t>$\underset{(0.04)}{-0.21}$</t>
  </si>
  <si>
    <t>$+\underset{(0.03)}{0.67}$</t>
  </si>
  <si>
    <t>$\underset{(0.02)}{0.78}$</t>
  </si>
  <si>
    <t>$\underset{(0.01)}{-0.05}$</t>
  </si>
  <si>
    <t>$\underset{(0.03)}{0.14}$</t>
  </si>
  <si>
    <t>$\underset{(0.02)}{0.15}$</t>
  </si>
  <si>
    <t>$\underset{(0.01)}{0.04}$</t>
  </si>
  <si>
    <t>$+\underset{(0.03)}{0.71}$</t>
  </si>
  <si>
    <t>$+0.18$</t>
  </si>
  <si>
    <t>$\underset{(0.03)}{0.81}$</t>
  </si>
  <si>
    <t>$\underset{(0.03)}{0.08}$</t>
  </si>
  <si>
    <t>$\underset{(0.02)}{-0.1}$</t>
  </si>
  <si>
    <t>$\underset{(0.03)}{0.09}$</t>
  </si>
  <si>
    <t>$+\underset{(0.03)}{0.7}$</t>
  </si>
  <si>
    <t>$\alpha_{i}^{s}$</t>
  </si>
  <si>
    <t>$S_t$</t>
  </si>
  <si>
    <t>$\underset{(0.03)}{0.61}$</t>
  </si>
  <si>
    <t>$\underset{(0.02)}{0.07}$</t>
  </si>
  <si>
    <t>$\underset{(0.04)}{-0.07}$</t>
  </si>
  <si>
    <t>$\underset{(0.03)}{0.34}$</t>
  </si>
  <si>
    <t>$\underset{(0.04)}{0.21}$</t>
  </si>
  <si>
    <t>$+\underset{(0.03)}{0.75}$</t>
  </si>
  <si>
    <t>$+0.37$</t>
  </si>
  <si>
    <t>$\underset{(0.03)}{0.8}$</t>
  </si>
  <si>
    <t>$\underset{(0.02)}{-0.08}$</t>
  </si>
  <si>
    <t>$\underset{(0.04)}{0.02}$</t>
  </si>
  <si>
    <t>$\underset{(0.03)}{0.01}$</t>
  </si>
  <si>
    <t>$\underset{(0.05)}{-0.01}$</t>
  </si>
  <si>
    <t>$+0.3$</t>
  </si>
  <si>
    <t>$\underset{(0.03)}{0.27}$</t>
  </si>
  <si>
    <t>$\underset{(0.05)}{0.16}$</t>
  </si>
  <si>
    <t>$\underset{(0.22)}{-1.34}$</t>
  </si>
  <si>
    <t>$\underset{(0.07)}{0.06}$</t>
  </si>
  <si>
    <t>$+\underset{(0.03)}{0.76}$</t>
  </si>
  <si>
    <t>$+0.43$</t>
  </si>
  <si>
    <t>$\underset{(0.03)}{0.67}$</t>
  </si>
  <si>
    <t>$\underset{(0.02)}{-0.02}$</t>
  </si>
  <si>
    <t>$\underset{(0.05)}{0.1}$</t>
  </si>
  <si>
    <t>$\underset{(0.03)}{-0.12}$</t>
  </si>
  <si>
    <t>$+\underset{(0.03)}{0.78}$</t>
  </si>
  <si>
    <t>$+0.34$</t>
  </si>
  <si>
    <t>$\underset{(0.03)}{0.59}$</t>
  </si>
  <si>
    <t>$\underset{(0.04)}{-0.03}$</t>
  </si>
  <si>
    <t>$\underset{(0.02)}{0.32}$</t>
  </si>
  <si>
    <t>$\underset{(0.04)}{-0.28}$</t>
  </si>
  <si>
    <t>$\alpha_{i}^{c}$</t>
  </si>
  <si>
    <t>$C_t$</t>
  </si>
  <si>
    <t>$\underset{(0.06)}{0.84}$</t>
  </si>
  <si>
    <t>$\underset{(0.03)}{0.16}$</t>
  </si>
  <si>
    <t>$\underset{(0.06)}{-0.25}$</t>
  </si>
  <si>
    <t>$\underset{(0.05)}{0.04}$</t>
  </si>
  <si>
    <t>$\underset{(0.06)}{-0.22}$</t>
  </si>
  <si>
    <t>$+\underset{(0.04)}{0.71}$</t>
  </si>
  <si>
    <t>$+0.65$</t>
  </si>
  <si>
    <t>$\underset{(0.05)}{0.94}$</t>
  </si>
  <si>
    <t>$\underset{(0.03)}{-0.09}$</t>
  </si>
  <si>
    <t>$\underset{(0.07)}{0.11}$</t>
  </si>
  <si>
    <t>$\underset{(0.05)}{-0.1}$</t>
  </si>
  <si>
    <t>$\underset{(0.07)}{0.01}$</t>
  </si>
  <si>
    <t>$+\underset{(0.04)}{0.64}$</t>
  </si>
  <si>
    <t>$+0.57$</t>
  </si>
  <si>
    <t>$\underset{(0.05)}{-0.02}$</t>
  </si>
  <si>
    <t>$\underset{(0.01)}{-0.03}$</t>
  </si>
  <si>
    <t>$\underset{(0.08)}{0.22}$</t>
  </si>
  <si>
    <t>$\underset{(0.38)}{-1.6}$</t>
  </si>
  <si>
    <t>$\underset{(0.13)}{-0.52}$</t>
  </si>
  <si>
    <t>$+0.73$</t>
  </si>
  <si>
    <t>$\underset{(0.05)}{0.84}$</t>
  </si>
  <si>
    <t>$\underset{(0.11)}{0.03}$</t>
  </si>
  <si>
    <t>$\underset{(0.06)}{-0.35}$</t>
  </si>
  <si>
    <t>$\underset{(0.05)}{0.03}$</t>
  </si>
  <si>
    <t>$+\underset{(0.03)}{0.73}$</t>
  </si>
  <si>
    <t>$+0.7$</t>
  </si>
  <si>
    <t>$\underset{(0.05)}{0.91}$</t>
  </si>
  <si>
    <t>$\underset{(0.03)}{-0.13}$</t>
  </si>
  <si>
    <t>$\underset{(0.07)}{-0.35}$</t>
  </si>
  <si>
    <t>$\underset{(0.04)}{0.41}$</t>
  </si>
  <si>
    <t>$+\underset{(0.04)}{0.76}$</t>
  </si>
  <si>
    <t>fit</t>
  </si>
  <si>
    <t>res</t>
  </si>
  <si>
    <t>$y_{US, t}(\tau)=\alpha_{US, \tau} + \underset{(0)}{1}\bar{y}_{US, t}(\tau) + \underset{(0.01)}{0.85}\nu_{US, t}(\tau)$</t>
  </si>
  <si>
    <t>$y_{CA, t}(\tau)=\alpha_{CA, \tau} + \underset{(0)}{1}\bar{y}_{CA, t}(\tau) + \underset{(0.01)}{0.6}\nu_{CA, t}(\tau)$</t>
  </si>
  <si>
    <t>$y_{JP, t}(\tau)=\alpha_{JP, \tau} + \underset{(0)}{1}\bar{y}_{JP, t}(\tau) + \underset{(0.01)}{0.89}\nu_{JP, t}(\tau)$</t>
  </si>
  <si>
    <t>$y_{DE, t}(\tau)=\alpha_{DE, \tau} + \underset{(0)}{1}\bar{y}_{DE, t}(\tau) + \underset{(0.01)}{0.86}\nu_{DE, t}(\tau)$</t>
  </si>
  <si>
    <t>$y_{UK, t}(\tau)=\alpha_{UK, \tau} + \underset{(0)}{1}\bar{y}_{UK, t}(\tau) + \underset{(0.01)}{0.9}\nu_{UK, t}(\tau)$</t>
  </si>
  <si>
    <t>sigma</t>
  </si>
  <si>
    <t>level</t>
  </si>
  <si>
    <t>slope</t>
  </si>
  <si>
    <t>curvature</t>
  </si>
  <si>
    <t>[,1]</t>
  </si>
  <si>
    <t>[,2]</t>
  </si>
  <si>
    <t>[,3]</t>
  </si>
  <si>
    <t>[1,]</t>
  </si>
  <si>
    <t>[2,]</t>
  </si>
  <si>
    <t>[3,]</t>
  </si>
  <si>
    <t>Phi</t>
  </si>
  <si>
    <t>se</t>
  </si>
  <si>
    <t>L_{t}</t>
  </si>
  <si>
    <t>S_{t}</t>
  </si>
  <si>
    <t>C_{t}</t>
  </si>
  <si>
    <t>L_{t - 1}</t>
  </si>
  <si>
    <t>S_{t - 1}</t>
  </si>
  <si>
    <t>C_{t - 1}</t>
  </si>
  <si>
    <t>\Nu^l_t</t>
  </si>
  <si>
    <t>\Nu^s_t</t>
  </si>
  <si>
    <t>\Nu^c_t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</si>
</sst>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80AC-39AC-4005-990C-91883E55054E}">
  <dimension ref="A1:I27"/>
  <sheetViews>
    <sheetView workbookViewId="0">
      <selection activeCell="E1" sqref="E1"/>
    </sheetView>
  </sheetViews>
  <sheetFormatPr defaultRowHeight="15" x14ac:dyDescent="0.25"/>
  <cols>
    <col min="2" max="3" width="9.5703125" bestFit="1" customWidth="1"/>
    <col min="4" max="4" width="10.28515625" bestFit="1" customWidth="1"/>
    <col min="5" max="8" width="9.5703125" bestFit="1" customWidth="1"/>
  </cols>
  <sheetData>
    <row r="1" spans="1:9" x14ac:dyDescent="0.25">
      <c r="A1" t="s">
        <v>27</v>
      </c>
      <c r="B1" t="s">
        <v>0</v>
      </c>
      <c r="C1" t="s">
        <v>26</v>
      </c>
      <c r="D1" t="s">
        <v>28</v>
      </c>
      <c r="E1" t="s">
        <v>1</v>
      </c>
      <c r="F1" t="s">
        <v>2</v>
      </c>
      <c r="G1" t="s">
        <v>3</v>
      </c>
      <c r="H1" t="s">
        <v>4</v>
      </c>
      <c r="I1" s="2"/>
    </row>
    <row r="2" spans="1:9" x14ac:dyDescent="0.25">
      <c r="A2" t="s">
        <v>5</v>
      </c>
      <c r="I2" s="2"/>
    </row>
    <row r="3" spans="1:9" x14ac:dyDescent="0.25">
      <c r="A3">
        <v>6</v>
      </c>
      <c r="B3" s="1">
        <v>2.4630769230769198</v>
      </c>
      <c r="C3" s="1">
        <v>2.2383091827845298</v>
      </c>
      <c r="D3" s="1">
        <v>0.03</v>
      </c>
      <c r="E3" s="1">
        <v>6.42</v>
      </c>
      <c r="F3" s="1">
        <v>0.99</v>
      </c>
      <c r="G3" s="1">
        <v>0.8</v>
      </c>
      <c r="H3" s="1">
        <v>0.38</v>
      </c>
      <c r="I3" s="2"/>
    </row>
    <row r="4" spans="1:9" x14ac:dyDescent="0.25">
      <c r="A4">
        <v>12</v>
      </c>
      <c r="B4" s="1">
        <v>2.57186813186813</v>
      </c>
      <c r="C4" s="1">
        <v>2.2128258710273698</v>
      </c>
      <c r="D4" s="1">
        <v>0.09</v>
      </c>
      <c r="E4" s="1">
        <v>6.37</v>
      </c>
      <c r="F4" s="1">
        <v>0.99</v>
      </c>
      <c r="G4" s="1">
        <v>0.82</v>
      </c>
      <c r="H4" s="1">
        <v>0.42</v>
      </c>
      <c r="I4" s="2"/>
    </row>
    <row r="5" spans="1:9" x14ac:dyDescent="0.25">
      <c r="A5">
        <v>60</v>
      </c>
      <c r="B5" s="1">
        <v>3.4341758241758198</v>
      </c>
      <c r="C5" s="1">
        <v>1.8447463554730299</v>
      </c>
      <c r="D5" s="1">
        <v>0.59</v>
      </c>
      <c r="E5" s="1">
        <v>6.88</v>
      </c>
      <c r="F5" s="1">
        <v>0.98</v>
      </c>
      <c r="G5" s="1">
        <v>0.83</v>
      </c>
      <c r="H5" s="1">
        <v>0.56000000000000005</v>
      </c>
      <c r="I5" s="2"/>
    </row>
    <row r="6" spans="1:9" x14ac:dyDescent="0.25">
      <c r="A6">
        <v>120</v>
      </c>
      <c r="B6" s="1">
        <v>4.02117216117216</v>
      </c>
      <c r="C6" s="1">
        <v>1.5271932455397199</v>
      </c>
      <c r="D6" s="1">
        <v>1.46</v>
      </c>
      <c r="E6" s="1">
        <v>7.07</v>
      </c>
      <c r="F6" s="1">
        <v>0.98</v>
      </c>
      <c r="G6" s="1">
        <v>0.81</v>
      </c>
      <c r="H6" s="1">
        <v>0.57999999999999996</v>
      </c>
      <c r="I6" s="2"/>
    </row>
    <row r="7" spans="1:9" x14ac:dyDescent="0.25">
      <c r="A7" t="s">
        <v>6</v>
      </c>
      <c r="B7" s="1"/>
      <c r="C7" s="1"/>
      <c r="D7" s="1"/>
      <c r="E7" s="1"/>
      <c r="F7" s="1"/>
      <c r="G7" s="1"/>
      <c r="H7" s="1"/>
      <c r="I7" s="2"/>
    </row>
    <row r="8" spans="1:9" x14ac:dyDescent="0.25">
      <c r="A8">
        <v>6</v>
      </c>
      <c r="B8" s="1">
        <v>2.6907069597069602</v>
      </c>
      <c r="C8" s="1">
        <v>1.8447740382082001</v>
      </c>
      <c r="D8" s="1">
        <v>0.27600000000000002</v>
      </c>
      <c r="E8" s="1">
        <v>7.93</v>
      </c>
      <c r="F8" s="1">
        <v>0.98</v>
      </c>
      <c r="G8" s="1">
        <v>0.7</v>
      </c>
      <c r="H8" s="1">
        <v>0.46</v>
      </c>
      <c r="I8" s="2"/>
    </row>
    <row r="9" spans="1:9" x14ac:dyDescent="0.25">
      <c r="A9">
        <v>12</v>
      </c>
      <c r="B9" s="1">
        <v>2.8294688644688599</v>
      </c>
      <c r="C9" s="1">
        <v>1.8667972021791199</v>
      </c>
      <c r="D9" s="1">
        <v>0.41</v>
      </c>
      <c r="E9" s="1">
        <v>7.78</v>
      </c>
      <c r="F9" s="1">
        <v>0.98</v>
      </c>
      <c r="G9" s="1">
        <v>0.73</v>
      </c>
      <c r="H9" s="1">
        <v>0.49</v>
      </c>
      <c r="I9" s="2"/>
    </row>
    <row r="10" spans="1:9" x14ac:dyDescent="0.25">
      <c r="A10">
        <v>60</v>
      </c>
      <c r="B10" s="1">
        <v>3.5492673992674</v>
      </c>
      <c r="C10" s="1">
        <v>1.86593874564506</v>
      </c>
      <c r="D10" s="1">
        <v>0.59</v>
      </c>
      <c r="E10" s="1">
        <v>7.93</v>
      </c>
      <c r="F10" s="1">
        <v>0.98</v>
      </c>
      <c r="G10" s="1">
        <v>0.81</v>
      </c>
      <c r="H10" s="1">
        <v>0.59</v>
      </c>
      <c r="I10" s="2"/>
    </row>
    <row r="11" spans="1:9" x14ac:dyDescent="0.25">
      <c r="A11">
        <v>120</v>
      </c>
      <c r="B11" s="1">
        <v>4.0578754578754603</v>
      </c>
      <c r="C11" s="1">
        <v>1.7894034166093999</v>
      </c>
      <c r="D11" s="1">
        <v>0.98</v>
      </c>
      <c r="E11" s="1">
        <v>8.31</v>
      </c>
      <c r="F11" s="1">
        <v>0.98</v>
      </c>
      <c r="G11" s="1">
        <v>0.81</v>
      </c>
      <c r="H11" s="1">
        <v>0.56999999999999995</v>
      </c>
      <c r="I11" s="2"/>
    </row>
    <row r="12" spans="1:9" x14ac:dyDescent="0.25">
      <c r="A12" t="s">
        <v>8</v>
      </c>
      <c r="B12" s="1"/>
      <c r="C12" s="1"/>
      <c r="D12" s="1"/>
      <c r="E12" s="1"/>
      <c r="F12" s="1"/>
      <c r="G12" s="1"/>
      <c r="H12" s="1"/>
      <c r="I12" s="2"/>
    </row>
    <row r="13" spans="1:9" x14ac:dyDescent="0.25">
      <c r="A13">
        <v>6</v>
      </c>
      <c r="B13" s="1">
        <v>0.158624542124542</v>
      </c>
      <c r="C13" s="1">
        <v>0.24332805686102801</v>
      </c>
      <c r="D13" s="1">
        <v>-0.34899999999999998</v>
      </c>
      <c r="E13" s="1">
        <v>1.355</v>
      </c>
      <c r="F13" s="1">
        <v>0.91</v>
      </c>
      <c r="G13" s="1">
        <v>0.54</v>
      </c>
      <c r="H13" s="1">
        <v>7.0000000000000007E-2</v>
      </c>
      <c r="I13" s="2"/>
    </row>
    <row r="14" spans="1:9" x14ac:dyDescent="0.25">
      <c r="A14">
        <v>12</v>
      </c>
      <c r="B14" s="1">
        <v>0.20106227106227101</v>
      </c>
      <c r="C14" s="1">
        <v>0.26721166388079098</v>
      </c>
      <c r="D14" s="1">
        <v>-0.32500000000000001</v>
      </c>
      <c r="E14" s="1">
        <v>1.3520000000000001</v>
      </c>
      <c r="F14" s="1">
        <v>0.91</v>
      </c>
      <c r="G14" s="1">
        <v>0.6</v>
      </c>
      <c r="H14" s="1">
        <v>0.11</v>
      </c>
      <c r="I14" s="2"/>
    </row>
    <row r="15" spans="1:9" x14ac:dyDescent="0.25">
      <c r="A15">
        <v>60</v>
      </c>
      <c r="B15" s="1">
        <v>0.72361172161172205</v>
      </c>
      <c r="C15" s="1">
        <v>0.626952904350768</v>
      </c>
      <c r="D15" s="1">
        <v>-0.317</v>
      </c>
      <c r="E15" s="1">
        <v>2.8540000000000001</v>
      </c>
      <c r="F15" s="1">
        <v>0.95</v>
      </c>
      <c r="G15" s="1">
        <v>0.69</v>
      </c>
      <c r="H15" s="1">
        <v>0.3</v>
      </c>
      <c r="I15" s="2"/>
    </row>
    <row r="16" spans="1:9" x14ac:dyDescent="0.25">
      <c r="A16">
        <v>120</v>
      </c>
      <c r="B16" s="1">
        <v>1.3279487179487199</v>
      </c>
      <c r="C16" s="1">
        <v>0.78155008891185596</v>
      </c>
      <c r="D16" s="1">
        <v>-0.23699999999999999</v>
      </c>
      <c r="E16" s="1">
        <v>3.5979999999999999</v>
      </c>
      <c r="F16" s="1">
        <v>0.96</v>
      </c>
      <c r="G16" s="1">
        <v>0.7</v>
      </c>
      <c r="H16" s="1">
        <v>0.33</v>
      </c>
      <c r="I16" s="2"/>
    </row>
    <row r="17" spans="1:9" x14ac:dyDescent="0.25">
      <c r="A17" t="s">
        <v>7</v>
      </c>
      <c r="B17" s="1"/>
      <c r="C17" s="1"/>
      <c r="D17" s="1"/>
      <c r="E17" s="1"/>
      <c r="F17" s="1"/>
      <c r="G17" s="1"/>
      <c r="H17" s="1"/>
      <c r="I17" s="2"/>
    </row>
    <row r="18" spans="1:9" x14ac:dyDescent="0.25">
      <c r="A18">
        <v>6</v>
      </c>
      <c r="B18" s="1">
        <v>1.9969230769230799</v>
      </c>
      <c r="C18" s="1">
        <v>1.75728652726698</v>
      </c>
      <c r="D18" s="1">
        <v>-0.92</v>
      </c>
      <c r="E18" s="1">
        <v>5.1100000000000003</v>
      </c>
      <c r="F18" s="1">
        <v>0.99</v>
      </c>
      <c r="G18" s="1">
        <v>0.76</v>
      </c>
      <c r="H18" s="1">
        <v>0.48</v>
      </c>
      <c r="I18" s="2"/>
    </row>
    <row r="19" spans="1:9" x14ac:dyDescent="0.25">
      <c r="A19">
        <v>12</v>
      </c>
      <c r="B19" s="1">
        <v>2.07498168498168</v>
      </c>
      <c r="C19" s="1">
        <v>1.7824207194113399</v>
      </c>
      <c r="D19" s="1">
        <v>-0.92</v>
      </c>
      <c r="E19" s="1">
        <v>5.17</v>
      </c>
      <c r="F19" s="1">
        <v>0.99</v>
      </c>
      <c r="G19" s="1">
        <v>0.77</v>
      </c>
      <c r="H19" s="1">
        <v>0.51</v>
      </c>
      <c r="I19" s="2"/>
    </row>
    <row r="20" spans="1:9" x14ac:dyDescent="0.25">
      <c r="A20">
        <v>60</v>
      </c>
      <c r="B20" s="1">
        <v>2.8635164835164799</v>
      </c>
      <c r="C20" s="1">
        <v>1.9332634175980501</v>
      </c>
      <c r="D20" s="1">
        <v>-0.63</v>
      </c>
      <c r="E20" s="1">
        <v>6.49</v>
      </c>
      <c r="F20" s="1">
        <v>0.98</v>
      </c>
      <c r="G20" s="1">
        <v>0.81</v>
      </c>
      <c r="H20" s="1">
        <v>0.57999999999999996</v>
      </c>
      <c r="I20" s="2"/>
    </row>
    <row r="21" spans="1:9" x14ac:dyDescent="0.25">
      <c r="A21">
        <v>120</v>
      </c>
      <c r="B21" s="1">
        <v>3.5923076923076902</v>
      </c>
      <c r="C21" s="1">
        <v>1.9008034738377999</v>
      </c>
      <c r="D21" s="1">
        <v>-0.21</v>
      </c>
      <c r="E21" s="1">
        <v>7.35</v>
      </c>
      <c r="F21" s="1">
        <v>0.98</v>
      </c>
      <c r="G21" s="1">
        <v>0.8</v>
      </c>
      <c r="H21" s="1">
        <v>0.54</v>
      </c>
      <c r="I21" s="2"/>
    </row>
    <row r="22" spans="1:9" x14ac:dyDescent="0.25">
      <c r="A22" t="s">
        <v>9</v>
      </c>
      <c r="B22" s="1"/>
      <c r="C22" s="1"/>
      <c r="D22" s="1"/>
      <c r="E22" s="1"/>
      <c r="F22" s="1"/>
      <c r="G22" s="1"/>
      <c r="H22" s="1"/>
      <c r="I22" s="2"/>
    </row>
    <row r="23" spans="1:9" x14ac:dyDescent="0.25">
      <c r="A23">
        <v>6</v>
      </c>
      <c r="B23" s="1">
        <v>3.2647912087912099</v>
      </c>
      <c r="C23" s="1">
        <v>2.4628623420330999</v>
      </c>
      <c r="D23" s="1">
        <v>-0.02</v>
      </c>
      <c r="E23" s="1">
        <v>7.37</v>
      </c>
      <c r="F23" s="1">
        <v>0.99</v>
      </c>
      <c r="G23" s="1">
        <v>0.83</v>
      </c>
      <c r="H23" s="1">
        <v>0.6</v>
      </c>
      <c r="I23" s="2"/>
    </row>
    <row r="24" spans="1:9" x14ac:dyDescent="0.25">
      <c r="A24">
        <v>12</v>
      </c>
      <c r="B24" s="1">
        <v>3.2786813186813202</v>
      </c>
      <c r="C24" s="1">
        <v>2.4719282224691401</v>
      </c>
      <c r="D24" s="1">
        <v>-0.03</v>
      </c>
      <c r="E24" s="1">
        <v>7.21</v>
      </c>
      <c r="F24" s="1">
        <v>0.99</v>
      </c>
      <c r="G24" s="1">
        <v>0.84</v>
      </c>
      <c r="H24" s="1">
        <v>0.61</v>
      </c>
      <c r="I24" s="2"/>
    </row>
    <row r="25" spans="1:9" x14ac:dyDescent="0.25">
      <c r="A25">
        <v>60</v>
      </c>
      <c r="B25" s="1">
        <v>3.8070695970695998</v>
      </c>
      <c r="C25" s="1">
        <v>2.1356809904413501</v>
      </c>
      <c r="D25" s="1">
        <v>0.22</v>
      </c>
      <c r="E25" s="1">
        <v>8.3000000000000007</v>
      </c>
      <c r="F25" s="1">
        <v>0.98</v>
      </c>
      <c r="G25" s="1">
        <v>0.81</v>
      </c>
      <c r="H25" s="1">
        <v>0.57999999999999996</v>
      </c>
      <c r="I25" s="2"/>
    </row>
    <row r="26" spans="1:9" x14ac:dyDescent="0.25">
      <c r="A26">
        <v>120</v>
      </c>
      <c r="B26" s="1">
        <v>4.1954945054945103</v>
      </c>
      <c r="C26" s="1">
        <v>1.8063352139900799</v>
      </c>
      <c r="D26" s="1">
        <v>0.66</v>
      </c>
      <c r="E26" s="1">
        <v>8.4</v>
      </c>
      <c r="F26" s="1">
        <v>0.98</v>
      </c>
      <c r="G26" s="1">
        <v>0.76</v>
      </c>
      <c r="H26" s="1">
        <v>0.45</v>
      </c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FA43-8787-441D-B364-C0B315D39955}">
  <dimension ref="A1:I22"/>
  <sheetViews>
    <sheetView workbookViewId="0">
      <selection activeCell="E1" sqref="E1"/>
    </sheetView>
  </sheetViews>
  <sheetFormatPr defaultRowHeight="15" x14ac:dyDescent="0.25"/>
  <sheetData>
    <row r="1" spans="1:9" x14ac:dyDescent="0.25">
      <c r="A1" t="s">
        <v>11</v>
      </c>
      <c r="B1" t="s">
        <v>0</v>
      </c>
      <c r="C1" t="s">
        <v>26</v>
      </c>
      <c r="D1" t="s">
        <v>28</v>
      </c>
      <c r="E1" t="s">
        <v>1</v>
      </c>
      <c r="F1" t="s">
        <v>2</v>
      </c>
      <c r="G1" t="s">
        <v>3</v>
      </c>
      <c r="H1" t="s">
        <v>4</v>
      </c>
      <c r="I1" s="2"/>
    </row>
    <row r="2" spans="1:9" x14ac:dyDescent="0.25">
      <c r="A2" t="s">
        <v>5</v>
      </c>
      <c r="I2" s="2"/>
    </row>
    <row r="3" spans="1:9" x14ac:dyDescent="0.25">
      <c r="A3" t="s">
        <v>10</v>
      </c>
      <c r="B3" s="1">
        <v>4.6025395668247899</v>
      </c>
      <c r="C3" s="1">
        <v>1.3297642106886001</v>
      </c>
      <c r="D3" s="1">
        <v>1.8385570504762201</v>
      </c>
      <c r="E3" s="1">
        <v>7.1610509908409403</v>
      </c>
      <c r="F3" s="1">
        <v>0.96</v>
      </c>
      <c r="G3" s="1">
        <v>0.72</v>
      </c>
      <c r="H3" s="1">
        <v>0.5</v>
      </c>
      <c r="I3" s="2"/>
    </row>
    <row r="4" spans="1:9" x14ac:dyDescent="0.25">
      <c r="A4" t="s">
        <v>12</v>
      </c>
      <c r="B4" s="1">
        <v>-2.1085838619691502</v>
      </c>
      <c r="C4" s="1">
        <v>1.54061016329411</v>
      </c>
      <c r="D4" s="1">
        <v>-5.14614151716723</v>
      </c>
      <c r="E4" s="1">
        <v>1.00897615482398</v>
      </c>
      <c r="F4" s="1">
        <v>0.97</v>
      </c>
      <c r="G4" s="1">
        <v>0.47</v>
      </c>
      <c r="H4" s="1">
        <v>-0.22</v>
      </c>
      <c r="I4" s="2"/>
    </row>
    <row r="5" spans="1:9" x14ac:dyDescent="0.25">
      <c r="A5" t="s">
        <v>13</v>
      </c>
      <c r="B5" s="1">
        <v>-2.3724782931952499</v>
      </c>
      <c r="C5" s="1">
        <v>2.34461379630531</v>
      </c>
      <c r="D5" s="1">
        <v>-7.1216244551152901</v>
      </c>
      <c r="E5" s="1">
        <v>2.9133858242050499</v>
      </c>
      <c r="F5" s="1">
        <v>0.95</v>
      </c>
      <c r="G5" s="1">
        <v>0.65</v>
      </c>
      <c r="H5" s="1">
        <v>0.25</v>
      </c>
      <c r="I5" s="2"/>
    </row>
    <row r="6" spans="1:9" x14ac:dyDescent="0.25">
      <c r="A6" t="s">
        <v>6</v>
      </c>
      <c r="B6" s="1"/>
      <c r="C6" s="1"/>
      <c r="D6" s="1"/>
      <c r="E6" s="1"/>
      <c r="F6" s="1"/>
      <c r="G6" s="1"/>
      <c r="H6" s="1"/>
      <c r="I6" s="2"/>
    </row>
    <row r="7" spans="1:9" x14ac:dyDescent="0.25">
      <c r="A7" t="s">
        <v>14</v>
      </c>
      <c r="B7" s="1">
        <v>4.4886452414767799</v>
      </c>
      <c r="C7" s="1">
        <v>1.8316294289566599</v>
      </c>
      <c r="D7" s="1">
        <v>1.14921689679453</v>
      </c>
      <c r="E7" s="1">
        <v>8.7029487834974493</v>
      </c>
      <c r="F7" s="1">
        <v>0.98</v>
      </c>
      <c r="G7" s="1">
        <v>0.78</v>
      </c>
      <c r="H7" s="1">
        <v>0.5</v>
      </c>
      <c r="I7" s="2"/>
    </row>
    <row r="8" spans="1:9" x14ac:dyDescent="0.25">
      <c r="A8" t="s">
        <v>15</v>
      </c>
      <c r="B8" s="1">
        <v>-1.7931232184432599</v>
      </c>
      <c r="C8" s="1">
        <v>1.3651627691407</v>
      </c>
      <c r="D8" s="1">
        <v>-5.1685901404899797</v>
      </c>
      <c r="E8" s="1">
        <v>0.40620962649922898</v>
      </c>
      <c r="F8" s="1">
        <v>0.97</v>
      </c>
      <c r="G8" s="1">
        <v>0.28999999999999998</v>
      </c>
      <c r="H8" s="1">
        <v>-0.31</v>
      </c>
      <c r="I8" s="2"/>
    </row>
    <row r="9" spans="1:9" x14ac:dyDescent="0.25">
      <c r="A9" t="s">
        <v>16</v>
      </c>
      <c r="B9" s="1">
        <v>-1.78847347755638</v>
      </c>
      <c r="C9" s="1">
        <v>1.4435236503520401</v>
      </c>
      <c r="D9" s="1">
        <v>-5.3286812132460204</v>
      </c>
      <c r="E9" s="1">
        <v>1.77741103902685</v>
      </c>
      <c r="F9" s="1">
        <v>0.83</v>
      </c>
      <c r="G9" s="1">
        <v>0.38</v>
      </c>
      <c r="H9" s="1">
        <v>-0.04</v>
      </c>
      <c r="I9" s="2"/>
    </row>
    <row r="10" spans="1:9" x14ac:dyDescent="0.25">
      <c r="A10" t="s">
        <v>8</v>
      </c>
      <c r="B10" s="1"/>
      <c r="C10" s="1"/>
      <c r="D10" s="1"/>
      <c r="E10" s="1"/>
      <c r="F10" s="1"/>
      <c r="G10" s="1"/>
      <c r="H10" s="1"/>
      <c r="I10" s="2"/>
    </row>
    <row r="11" spans="1:9" x14ac:dyDescent="0.25">
      <c r="A11" t="s">
        <v>17</v>
      </c>
      <c r="B11" s="1">
        <v>1.8006416463847701</v>
      </c>
      <c r="C11" s="1">
        <v>1.0882960799372099</v>
      </c>
      <c r="D11" s="1">
        <v>-0.25622582694749502</v>
      </c>
      <c r="E11" s="1">
        <v>4.78432810678403</v>
      </c>
      <c r="F11" s="1">
        <v>0.97</v>
      </c>
      <c r="G11" s="1">
        <v>0.68</v>
      </c>
      <c r="H11" s="1">
        <v>0.33</v>
      </c>
      <c r="I11" s="2"/>
    </row>
    <row r="12" spans="1:9" x14ac:dyDescent="0.25">
      <c r="A12" t="s">
        <v>18</v>
      </c>
      <c r="B12" s="1">
        <v>-1.44051698811772</v>
      </c>
      <c r="C12" s="1">
        <v>0.95051475540166797</v>
      </c>
      <c r="D12" s="1">
        <v>-4.2045665165415098</v>
      </c>
      <c r="E12" s="1">
        <v>1.62176112670867E-2</v>
      </c>
      <c r="F12" s="1">
        <v>0.97</v>
      </c>
      <c r="G12" s="1">
        <v>0.65</v>
      </c>
      <c r="H12" s="1">
        <v>0.33</v>
      </c>
      <c r="I12" s="2"/>
    </row>
    <row r="13" spans="1:9" x14ac:dyDescent="0.25">
      <c r="A13" t="s">
        <v>19</v>
      </c>
      <c r="B13" s="1">
        <v>-2.6106197566834499</v>
      </c>
      <c r="C13" s="1">
        <v>1.2947082087753099</v>
      </c>
      <c r="D13" s="1">
        <v>-7.3442636578510498</v>
      </c>
      <c r="E13" s="1">
        <v>-0.16405692075713499</v>
      </c>
      <c r="F13" s="1">
        <v>0.94</v>
      </c>
      <c r="G13" s="1">
        <v>0.51</v>
      </c>
      <c r="H13" s="1">
        <v>0.19</v>
      </c>
      <c r="I13" s="2"/>
    </row>
    <row r="14" spans="1:9" x14ac:dyDescent="0.25">
      <c r="A14" t="s">
        <v>7</v>
      </c>
      <c r="B14" s="1"/>
      <c r="C14" s="1"/>
      <c r="D14" s="1"/>
      <c r="E14" s="1"/>
      <c r="F14" s="1"/>
      <c r="G14" s="1"/>
      <c r="H14" s="1"/>
      <c r="I14" s="2"/>
    </row>
    <row r="15" spans="1:9" x14ac:dyDescent="0.25">
      <c r="A15" t="s">
        <v>20</v>
      </c>
      <c r="B15" s="1">
        <v>4.2109068703447399</v>
      </c>
      <c r="C15" s="1">
        <v>2.0414118026183998</v>
      </c>
      <c r="D15" s="1">
        <v>-1.8930865003513798E-2</v>
      </c>
      <c r="E15" s="1">
        <v>8.4187624209822705</v>
      </c>
      <c r="F15" s="1">
        <v>0.98</v>
      </c>
      <c r="G15" s="1">
        <v>0.78</v>
      </c>
      <c r="H15" s="1">
        <v>0.46</v>
      </c>
      <c r="I15" s="2"/>
    </row>
    <row r="16" spans="1:9" x14ac:dyDescent="0.25">
      <c r="A16" t="s">
        <v>21</v>
      </c>
      <c r="B16" s="1">
        <v>-2.0477707067902999</v>
      </c>
      <c r="C16" s="1">
        <v>1.28050288129684</v>
      </c>
      <c r="D16" s="1">
        <v>-5.0699234055731504</v>
      </c>
      <c r="E16" s="1">
        <v>0.36820431742885701</v>
      </c>
      <c r="F16" s="1">
        <v>0.97</v>
      </c>
      <c r="G16" s="1">
        <v>0.42</v>
      </c>
      <c r="H16" s="1">
        <v>-0.17</v>
      </c>
      <c r="I16" s="2"/>
    </row>
    <row r="17" spans="1:9" x14ac:dyDescent="0.25">
      <c r="A17" t="s">
        <v>22</v>
      </c>
      <c r="B17" s="1">
        <v>-3.0697622036704</v>
      </c>
      <c r="C17" s="1">
        <v>1.7055183894003501</v>
      </c>
      <c r="D17" s="1">
        <v>-6.7058228830750899</v>
      </c>
      <c r="E17" s="1">
        <v>0.56911816248347502</v>
      </c>
      <c r="F17" s="1">
        <v>0.92</v>
      </c>
      <c r="G17" s="1">
        <v>0.38</v>
      </c>
      <c r="H17" s="1">
        <v>-0.09</v>
      </c>
      <c r="I17" s="2"/>
    </row>
    <row r="18" spans="1:9" x14ac:dyDescent="0.25">
      <c r="A18" t="s">
        <v>9</v>
      </c>
      <c r="B18" s="1"/>
      <c r="C18" s="1"/>
      <c r="D18" s="1"/>
      <c r="E18" s="1"/>
      <c r="F18" s="1"/>
      <c r="G18" s="1"/>
      <c r="H18" s="1"/>
      <c r="I18" s="2"/>
    </row>
    <row r="19" spans="1:9" x14ac:dyDescent="0.25">
      <c r="A19" t="s">
        <v>23</v>
      </c>
      <c r="B19" s="1">
        <v>4.5856871161636104</v>
      </c>
      <c r="C19" s="1">
        <v>1.64839117589003</v>
      </c>
      <c r="D19" s="1">
        <v>0.887894299193009</v>
      </c>
      <c r="E19" s="1">
        <v>8.8190523379120993</v>
      </c>
      <c r="F19" s="1">
        <v>0.97</v>
      </c>
      <c r="G19" s="1">
        <v>0.67</v>
      </c>
      <c r="H19" s="1">
        <v>0.25</v>
      </c>
      <c r="I19" s="2"/>
    </row>
    <row r="20" spans="1:9" x14ac:dyDescent="0.25">
      <c r="A20" t="s">
        <v>24</v>
      </c>
      <c r="B20" s="1">
        <v>-1.26347790703657</v>
      </c>
      <c r="C20" s="1">
        <v>1.7653090760305501</v>
      </c>
      <c r="D20" s="1">
        <v>-5.2563000661552204</v>
      </c>
      <c r="E20" s="1">
        <v>2.6349380567781999</v>
      </c>
      <c r="F20" s="1">
        <v>0.98</v>
      </c>
      <c r="G20" s="1">
        <v>0.55000000000000004</v>
      </c>
      <c r="H20" s="1">
        <v>0.02</v>
      </c>
      <c r="I20" s="2"/>
    </row>
    <row r="21" spans="1:9" x14ac:dyDescent="0.25">
      <c r="A21" t="s">
        <v>25</v>
      </c>
      <c r="B21" s="1">
        <v>-1.7674789655546199</v>
      </c>
      <c r="C21" s="1">
        <v>2.7570119545074698</v>
      </c>
      <c r="D21" s="1">
        <v>-7.7212226328351496</v>
      </c>
      <c r="E21" s="1">
        <v>5.1006900613308304</v>
      </c>
      <c r="F21" s="1">
        <v>0.95</v>
      </c>
      <c r="G21" s="1">
        <v>0.7</v>
      </c>
      <c r="H21" s="1">
        <v>0.56000000000000005</v>
      </c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42CE-0D86-4F7A-BD57-572791E9DF2F}">
  <dimension ref="A1:U55"/>
  <sheetViews>
    <sheetView topLeftCell="A16" zoomScaleNormal="100" workbookViewId="0">
      <selection activeCell="A18" sqref="A18"/>
    </sheetView>
  </sheetViews>
  <sheetFormatPr defaultRowHeight="15" x14ac:dyDescent="0.25"/>
  <cols>
    <col min="6" max="6" width="131.42578125" bestFit="1" customWidth="1"/>
    <col min="7" max="7" width="131.42578125" customWidth="1"/>
    <col min="13" max="13" width="69.7109375" bestFit="1" customWidth="1"/>
  </cols>
  <sheetData>
    <row r="1" spans="1:21" x14ac:dyDescent="0.25">
      <c r="B1" t="s">
        <v>29</v>
      </c>
      <c r="C1" t="s">
        <v>30</v>
      </c>
      <c r="D1" t="s">
        <v>31</v>
      </c>
      <c r="E1" t="s">
        <v>32</v>
      </c>
      <c r="I1" t="s">
        <v>33</v>
      </c>
      <c r="J1" t="s">
        <v>34</v>
      </c>
      <c r="K1" t="s">
        <v>35</v>
      </c>
      <c r="L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21" x14ac:dyDescent="0.25">
      <c r="A2" t="s">
        <v>5</v>
      </c>
      <c r="B2" s="1">
        <v>0.79169916401191898</v>
      </c>
      <c r="C2" s="1">
        <v>4.6017122046767103</v>
      </c>
      <c r="D2" s="1">
        <v>0.59209331922910502</v>
      </c>
      <c r="E2" s="1">
        <v>0.25169448079112899</v>
      </c>
      <c r="F2" t="str">
        <f>CONCATENATE("$", A3, "_{", A2, ", t} =  \underset{(", ROUND(C3, 2), ")}{", ROUND(C2, 2),  "} + \underset{(", ROUND(D3, 2), ")}{", ROUND(D2, 2), "}", A4, "_t + \epsilon^", A3, "_{",A2,", t}$")</f>
        <v>$l_{US, t} =  \underset{(0.03)}{4.6} + \underset{(0.01)}{0.59}L_t + \epsilon^l_{US, t}$</v>
      </c>
      <c r="G2" t="str">
        <f>CONCATENATE("$\epsilon^",A3,"_{",A2,", t} + \underset{(",ROUND(B3,2),")}{",ROUND(B2,2),"} + ",ROUND(E2,2),"\nu^",A3,"_{",A2,", t}$")</f>
        <v>$\epsilon^l_{US, t} + \underset{(0.03)}{0.79} + 0.25\nu^l_{US, t}$</v>
      </c>
      <c r="H2" t="s">
        <v>5</v>
      </c>
      <c r="I2" s="1">
        <v>0.85535892542108105</v>
      </c>
      <c r="J2" s="1">
        <v>-2.10567173741304</v>
      </c>
      <c r="K2" s="1">
        <v>0.708446122273239</v>
      </c>
      <c r="L2" s="1">
        <v>0.55426606382375598</v>
      </c>
      <c r="M2" t="str">
        <f>CONCATENATE("$", H3, "_{", H2, ", t} =  \underset{(", ROUND(J3, 2), ")}{", ROUND(J2, 2),  "} + \underset{(", ROUND(K3, 2), ")}{", ROUND(K2, 2), "}", H4, "_t + \epsilon^", H3, "_{",H2,", t}$")</f>
        <v>$s_{US, t} =  \underset{(0.06)}{-2.11} + \underset{(0.03)}{0.71}S_t + \epsilon^s_{US, t}$</v>
      </c>
      <c r="N2" t="str">
        <f>CONCATENATE("$\epsilon^",H3,"_{",H2,", t} + \underset{(",ROUND(I3,2),")}{",ROUND(I2,2),"} + ",ROUND(L2,2),"\nu^",H3,"_{",H2,", t}$")</f>
        <v>$\epsilon^s_{US, t} + \underset{(0.02)}{0.86} + 0.55\nu^s_{US, t}$</v>
      </c>
      <c r="O2" t="s">
        <v>5</v>
      </c>
      <c r="P2" s="1">
        <v>0.71403018256831796</v>
      </c>
      <c r="Q2" s="1">
        <v>-2.3696914217712202</v>
      </c>
      <c r="R2" s="1">
        <v>1.1444671739682699</v>
      </c>
      <c r="S2" s="1">
        <v>0.76587986770594396</v>
      </c>
      <c r="T2" t="str">
        <f>CONCATENATE("$", O3, "_{", O2, ", t} =  \underset{(", ROUND(Q3, 2), ")}{", ROUND(Q2, 2),  "} + \underset{(", ROUND(R3, 2), ")}{", ROUND(R2, 2), "}", O4, "_t + \epsilon^", O3, "_{",O2,", t}$")</f>
        <v>$c_{US, t} =  \underset{(0.08)}{-2.37} + \underset{(0.05)}{1.14}C_t + \epsilon^c_{US, t}$</v>
      </c>
      <c r="U2" t="str">
        <f>CONCATENATE("$\epsilon^",O3,"_{",O2,", t} + \underset{(",ROUND(P3,2),")}{",ROUND(P2,2),"} + ",ROUND(S2,2),"\nu^",O3,"_{",O2,", t}$")</f>
        <v>$\epsilon^c_{US, t} + \underset{(0.03)}{0.71} + 0.77\nu^c_{US, t}$</v>
      </c>
    </row>
    <row r="3" spans="1:21" x14ac:dyDescent="0.25">
      <c r="A3" t="s">
        <v>92</v>
      </c>
      <c r="B3" s="1">
        <v>2.88114892009502E-2</v>
      </c>
      <c r="C3" s="1">
        <v>2.7249541963211998E-2</v>
      </c>
      <c r="D3" s="1">
        <v>1.23884101041969E-2</v>
      </c>
      <c r="E3" s="1"/>
      <c r="F3" t="e">
        <f t="shared" ref="F3:F16" si="0">CONCATENATE("$", A4, "_{", A3, ", t} =  \underset{(", ROUND(C4, 2), ")}{", ROUND(C3, 2),  "} + \underset{(", ROUND(D4, 2), ")}{", ROUND(D3, 2), "}", A5, "_t + \epsilon^", A4, "_{",A3,", t}$")</f>
        <v>#VALUE!</v>
      </c>
      <c r="G3" t="e">
        <f t="shared" ref="G3:G16" si="1">CONCATENATE("$\epsilon^",A4,"_{",A3,", t} + \underset{(",ROUND(B4,2),")}{",ROUND(B3,2),"} + ",ROUND(E3,2),"\nu^",A4,"_{",A3,", t}$")</f>
        <v>#VALUE!</v>
      </c>
      <c r="H3" t="s">
        <v>94</v>
      </c>
      <c r="I3" s="1">
        <v>2.32490326344694E-2</v>
      </c>
      <c r="J3" s="1">
        <v>6.2134668286034499E-2</v>
      </c>
      <c r="K3" s="1">
        <v>3.4476170182886803E-2</v>
      </c>
      <c r="L3" s="1"/>
      <c r="M3" t="e">
        <f t="shared" ref="M3:M16" si="2">CONCATENATE("$", H4, "_{", H3, ", t} =  \underset{(", ROUND(J4, 2), ")}{", ROUND(J3, 2),  "} + \underset{(", ROUND(K4, 2), ")}{", ROUND(K3, 2), "}", H5, "_t + \epsilon^", H4, "_{",H3,", t}$")</f>
        <v>#VALUE!</v>
      </c>
      <c r="N3" t="e">
        <f t="shared" ref="N3:N16" si="3">CONCATENATE("$\epsilon^",H4,"_{",H3,", t} + \underset{(",ROUND(I4,2),")}{",ROUND(I3,2),"} + ",ROUND(L3,2),"\nu^",H4,"_{",H3,", t}$")</f>
        <v>#VALUE!</v>
      </c>
      <c r="O3" t="s">
        <v>99</v>
      </c>
      <c r="P3" s="1">
        <v>3.3957577492325301E-2</v>
      </c>
      <c r="Q3" s="1">
        <v>7.9330325952841604E-2</v>
      </c>
      <c r="R3" s="1">
        <v>4.5031390032214E-2</v>
      </c>
      <c r="S3" s="1"/>
      <c r="T3" t="e">
        <f t="shared" ref="T3:T16" si="4">CONCATENATE("$", O4, "_{", O3, ", t} =  \underset{(", ROUND(Q4, 2), ")}{", ROUND(Q3, 2),  "} + \underset{(", ROUND(R4, 2), ")}{", ROUND(R3, 2), "}", O5, "_t + \epsilon^", O4, "_{",O3,", t}$")</f>
        <v>#VALUE!</v>
      </c>
      <c r="U3" t="e">
        <f t="shared" ref="U3:U16" si="5">CONCATENATE("$\epsilon^",O4,"_{",O3,", t} + \underset{(",ROUND(P4,2),")}{",ROUND(P3,2),"} + ",ROUND(S3,2),"\nu^",O4,"_{",O3,", t}$")</f>
        <v>#VALUE!</v>
      </c>
    </row>
    <row r="4" spans="1:21" x14ac:dyDescent="0.25">
      <c r="A4" t="s">
        <v>93</v>
      </c>
      <c r="B4" t="s">
        <v>41</v>
      </c>
      <c r="C4" t="s">
        <v>42</v>
      </c>
      <c r="D4" t="s">
        <v>43</v>
      </c>
      <c r="E4" t="s">
        <v>44</v>
      </c>
      <c r="F4" t="e">
        <f t="shared" si="0"/>
        <v>#VALUE!</v>
      </c>
      <c r="G4" t="e">
        <f t="shared" si="1"/>
        <v>#VALUE!</v>
      </c>
      <c r="H4" t="s">
        <v>95</v>
      </c>
      <c r="I4" t="s">
        <v>45</v>
      </c>
      <c r="J4" t="s">
        <v>46</v>
      </c>
      <c r="K4" t="s">
        <v>47</v>
      </c>
      <c r="L4" t="s">
        <v>48</v>
      </c>
      <c r="M4" t="e">
        <f t="shared" si="2"/>
        <v>#VALUE!</v>
      </c>
      <c r="N4" t="e">
        <f t="shared" si="3"/>
        <v>#VALUE!</v>
      </c>
      <c r="O4" t="s">
        <v>100</v>
      </c>
      <c r="P4" t="s">
        <v>49</v>
      </c>
      <c r="Q4" t="s">
        <v>50</v>
      </c>
      <c r="R4" t="s">
        <v>51</v>
      </c>
      <c r="S4" t="s">
        <v>52</v>
      </c>
      <c r="T4" t="e">
        <f t="shared" si="4"/>
        <v>#VALUE!</v>
      </c>
      <c r="U4" t="e">
        <f t="shared" si="5"/>
        <v>#VALUE!</v>
      </c>
    </row>
    <row r="5" spans="1:21" x14ac:dyDescent="0.25">
      <c r="A5" t="s">
        <v>89</v>
      </c>
      <c r="B5" s="1">
        <v>0.70475161742554904</v>
      </c>
      <c r="C5" s="1">
        <v>4.4890384533705801</v>
      </c>
      <c r="D5" s="1">
        <v>0.82511368339231095</v>
      </c>
      <c r="E5" s="1">
        <v>0.25080128738100099</v>
      </c>
      <c r="F5" t="str">
        <f t="shared" si="0"/>
        <v>$l_{CA, t} =  \underset{(0.03)}{4.49} + \underset{(0.01)}{0.83}L_t + \epsilon^l_{CA, t}$</v>
      </c>
      <c r="G5" t="str">
        <f t="shared" si="1"/>
        <v>$\epsilon^l_{CA, t} + \underset{(0.03)}{0.7} + 0.25\nu^l_{CA, t}$</v>
      </c>
      <c r="H5" t="s">
        <v>89</v>
      </c>
      <c r="I5" s="1">
        <v>0.79239533045156196</v>
      </c>
      <c r="J5" s="1">
        <v>-1.7904719073709501</v>
      </c>
      <c r="K5" s="1">
        <v>0.73695795951458398</v>
      </c>
      <c r="L5" s="1">
        <v>0.32775984156140903</v>
      </c>
      <c r="M5" t="str">
        <f t="shared" si="2"/>
        <v>$s_{CA, t} =  \underset{(0.04)}{-1.79} + \underset{(0.02)}{0.74}S_t + \epsilon^s_{CA, t}$</v>
      </c>
      <c r="N5" t="str">
        <f t="shared" si="3"/>
        <v>$\epsilon^s_{CA, t} + \underset{(0.03)}{0.79} + 0.33\nu^s_{CA, t}$</v>
      </c>
      <c r="O5" t="s">
        <v>89</v>
      </c>
      <c r="P5" s="1">
        <v>0.62103563933493999</v>
      </c>
      <c r="Q5" s="1">
        <v>-1.78880798859818</v>
      </c>
      <c r="R5" s="1">
        <v>0.78115757062524704</v>
      </c>
      <c r="S5" s="1">
        <v>0.60122812418517702</v>
      </c>
      <c r="T5" t="str">
        <f t="shared" si="4"/>
        <v>$c_{CA, t} =  \underset{(0.06)}{-1.79} + \underset{(0.03)}{0.78}C_t + \epsilon^c_{CA, t}$</v>
      </c>
      <c r="U5" t="str">
        <f t="shared" si="5"/>
        <v>$\epsilon^c_{CA, t} + \underset{(0.04)}{0.62} + 0.6\nu^c_{CA, t}$</v>
      </c>
    </row>
    <row r="6" spans="1:21" x14ac:dyDescent="0.25">
      <c r="A6" t="s">
        <v>92</v>
      </c>
      <c r="B6" s="1">
        <v>3.38124850031922E-2</v>
      </c>
      <c r="C6" s="1">
        <v>2.58377505990115E-2</v>
      </c>
      <c r="D6" s="1">
        <v>1.18127543952114E-2</v>
      </c>
      <c r="E6" s="1"/>
      <c r="F6" t="e">
        <f t="shared" si="0"/>
        <v>#VALUE!</v>
      </c>
      <c r="G6" t="e">
        <f t="shared" si="1"/>
        <v>#VALUE!</v>
      </c>
      <c r="H6" t="s">
        <v>94</v>
      </c>
      <c r="I6" s="1">
        <v>2.8560088505209899E-2</v>
      </c>
      <c r="J6" s="1">
        <v>3.5498299121691397E-2</v>
      </c>
      <c r="K6" s="1">
        <v>2.0009684062010799E-2</v>
      </c>
      <c r="L6" s="1"/>
      <c r="M6" t="e">
        <f t="shared" si="2"/>
        <v>#VALUE!</v>
      </c>
      <c r="N6" t="e">
        <f t="shared" si="3"/>
        <v>#VALUE!</v>
      </c>
      <c r="O6" t="s">
        <v>99</v>
      </c>
      <c r="P6" s="1">
        <v>3.8662903351596799E-2</v>
      </c>
      <c r="Q6" s="1">
        <v>5.8903895959874997E-2</v>
      </c>
      <c r="R6" s="1">
        <v>3.4277281066198803E-2</v>
      </c>
      <c r="S6" s="1"/>
      <c r="T6" t="e">
        <f t="shared" si="4"/>
        <v>#VALUE!</v>
      </c>
      <c r="U6" t="e">
        <f t="shared" si="5"/>
        <v>#VALUE!</v>
      </c>
    </row>
    <row r="7" spans="1:21" x14ac:dyDescent="0.25">
      <c r="A7" t="s">
        <v>93</v>
      </c>
      <c r="B7" t="s">
        <v>53</v>
      </c>
      <c r="C7" t="s">
        <v>54</v>
      </c>
      <c r="D7" t="s">
        <v>55</v>
      </c>
      <c r="E7" t="s">
        <v>56</v>
      </c>
      <c r="F7" t="e">
        <f t="shared" si="0"/>
        <v>#VALUE!</v>
      </c>
      <c r="G7" t="e">
        <f t="shared" si="1"/>
        <v>#VALUE!</v>
      </c>
      <c r="H7" t="s">
        <v>95</v>
      </c>
      <c r="I7" t="s">
        <v>57</v>
      </c>
      <c r="J7" t="s">
        <v>58</v>
      </c>
      <c r="K7" t="s">
        <v>59</v>
      </c>
      <c r="L7" t="s">
        <v>60</v>
      </c>
      <c r="M7" t="e">
        <f t="shared" si="2"/>
        <v>#VALUE!</v>
      </c>
      <c r="N7" t="e">
        <f t="shared" si="3"/>
        <v>#VALUE!</v>
      </c>
      <c r="O7" t="s">
        <v>100</v>
      </c>
      <c r="P7" t="s">
        <v>61</v>
      </c>
      <c r="Q7" t="s">
        <v>62</v>
      </c>
      <c r="R7" t="s">
        <v>63</v>
      </c>
      <c r="S7" t="s">
        <v>64</v>
      </c>
      <c r="T7" t="e">
        <f t="shared" si="4"/>
        <v>#VALUE!</v>
      </c>
      <c r="U7" t="e">
        <f t="shared" si="5"/>
        <v>#VALUE!</v>
      </c>
    </row>
    <row r="8" spans="1:21" x14ac:dyDescent="0.25">
      <c r="A8" t="s">
        <v>90</v>
      </c>
      <c r="B8" s="1">
        <v>0.70628995394420502</v>
      </c>
      <c r="C8" s="1">
        <v>1.8016232675281101</v>
      </c>
      <c r="D8" s="1">
        <v>0.47734411801193199</v>
      </c>
      <c r="E8" s="1">
        <v>0.23388391154771199</v>
      </c>
      <c r="F8" t="str">
        <f t="shared" si="0"/>
        <v>$l_{JP, t} =  \underset{(0.02)}{1.8} + \underset{(0.01)}{0.48}L_t + \epsilon^l_{JP, t}$</v>
      </c>
      <c r="G8" t="str">
        <f t="shared" si="1"/>
        <v>$\epsilon^l_{JP, t} + \underset{(0.03)}{0.71} + 0.23\nu^l_{JP, t}$</v>
      </c>
      <c r="H8" t="s">
        <v>90</v>
      </c>
      <c r="I8" s="1">
        <v>0.84861459474690404</v>
      </c>
      <c r="J8" s="1">
        <v>-1.4423319980307201</v>
      </c>
      <c r="K8" s="1">
        <v>0.15003488124866901</v>
      </c>
      <c r="L8" s="1">
        <v>0.53772416365171605</v>
      </c>
      <c r="M8" t="str">
        <f t="shared" si="2"/>
        <v>$s_{JP, t} =  \underset{(0.06)}{-1.44} + \underset{(0.03)}{0.15}S_t + \epsilon^s_{JP, t}$</v>
      </c>
      <c r="N8" t="str">
        <f t="shared" si="3"/>
        <v>$\epsilon^s_{JP, t} + \underset{(0.02)}{0.85} + 0.54\nu^s_{JP, t}$</v>
      </c>
      <c r="O8" t="s">
        <v>90</v>
      </c>
      <c r="P8" s="1">
        <v>0.77877347702043298</v>
      </c>
      <c r="Q8" s="1">
        <v>-2.6050487332632901</v>
      </c>
      <c r="R8" s="1">
        <v>-0.102434497467422</v>
      </c>
      <c r="S8" s="1">
        <v>0.81167965354100302</v>
      </c>
      <c r="T8" t="str">
        <f t="shared" si="4"/>
        <v>$c_{JP, t} =  \underset{(0.09)}{-2.61} + \underset{(0.05)}{-0.1}C_t + \epsilon^c_{JP, t}$</v>
      </c>
      <c r="U8" t="str">
        <f t="shared" si="5"/>
        <v>$\epsilon^c_{JP, t} + \underset{(0.03)}{0.78} + 0.81\nu^c_{JP, t}$</v>
      </c>
    </row>
    <row r="9" spans="1:21" x14ac:dyDescent="0.25">
      <c r="A9" t="s">
        <v>92</v>
      </c>
      <c r="B9" s="1">
        <v>3.0694982187605899E-2</v>
      </c>
      <c r="C9" s="1">
        <v>2.4116710016958899E-2</v>
      </c>
      <c r="D9" s="1">
        <v>1.1011348958885199E-2</v>
      </c>
      <c r="E9" s="1"/>
      <c r="F9" t="e">
        <f t="shared" si="0"/>
        <v>#VALUE!</v>
      </c>
      <c r="G9" t="e">
        <f t="shared" si="1"/>
        <v>#VALUE!</v>
      </c>
      <c r="H9" t="s">
        <v>94</v>
      </c>
      <c r="I9" s="1">
        <v>2.3551904438817599E-2</v>
      </c>
      <c r="J9" s="1">
        <v>6.0061629114763503E-2</v>
      </c>
      <c r="K9" s="1">
        <v>3.3457733522698999E-2</v>
      </c>
      <c r="L9" s="1"/>
      <c r="M9" t="e">
        <f t="shared" si="2"/>
        <v>#VALUE!</v>
      </c>
      <c r="N9" t="e">
        <f t="shared" si="3"/>
        <v>#VALUE!</v>
      </c>
      <c r="O9" t="s">
        <v>99</v>
      </c>
      <c r="P9" s="1">
        <v>3.0790516058705301E-2</v>
      </c>
      <c r="Q9" s="1">
        <v>8.7245018037769795E-2</v>
      </c>
      <c r="R9" s="1">
        <v>4.7049742141839601E-2</v>
      </c>
      <c r="S9" s="1"/>
      <c r="T9" t="e">
        <f t="shared" si="4"/>
        <v>#VALUE!</v>
      </c>
      <c r="U9" t="e">
        <f t="shared" si="5"/>
        <v>#VALUE!</v>
      </c>
    </row>
    <row r="10" spans="1:21" x14ac:dyDescent="0.25">
      <c r="A10" t="s">
        <v>93</v>
      </c>
      <c r="B10" t="s">
        <v>65</v>
      </c>
      <c r="C10" t="s">
        <v>66</v>
      </c>
      <c r="D10" t="s">
        <v>67</v>
      </c>
      <c r="E10" t="s">
        <v>68</v>
      </c>
      <c r="F10" t="e">
        <f t="shared" si="0"/>
        <v>#VALUE!</v>
      </c>
      <c r="G10" t="e">
        <f t="shared" si="1"/>
        <v>#VALUE!</v>
      </c>
      <c r="H10" t="s">
        <v>95</v>
      </c>
      <c r="I10" t="s">
        <v>69</v>
      </c>
      <c r="J10" t="s">
        <v>70</v>
      </c>
      <c r="K10" t="s">
        <v>71</v>
      </c>
      <c r="L10" t="s">
        <v>72</v>
      </c>
      <c r="M10" t="e">
        <f t="shared" si="2"/>
        <v>#VALUE!</v>
      </c>
      <c r="N10" t="e">
        <f t="shared" si="3"/>
        <v>#VALUE!</v>
      </c>
      <c r="O10" t="s">
        <v>100</v>
      </c>
      <c r="P10" t="s">
        <v>73</v>
      </c>
      <c r="Q10" t="s">
        <v>74</v>
      </c>
      <c r="R10" t="s">
        <v>75</v>
      </c>
      <c r="S10" t="s">
        <v>76</v>
      </c>
      <c r="T10" t="e">
        <f t="shared" si="4"/>
        <v>#VALUE!</v>
      </c>
      <c r="U10" t="e">
        <f t="shared" si="5"/>
        <v>#VALUE!</v>
      </c>
    </row>
    <row r="11" spans="1:21" x14ac:dyDescent="0.25">
      <c r="A11" t="s">
        <v>91</v>
      </c>
      <c r="B11" s="1">
        <v>0.74788615987833995</v>
      </c>
      <c r="C11" s="1">
        <v>4.2099447873387197</v>
      </c>
      <c r="D11" s="1">
        <v>0.92538012177214501</v>
      </c>
      <c r="E11" s="1">
        <v>0.214585862399921</v>
      </c>
      <c r="F11" t="str">
        <f t="shared" si="0"/>
        <v>$l_{DE, t} =  \underset{(0.02)}{4.21} + \underset{(0.01)}{0.93}L_t + \epsilon^l_{DE, t}$</v>
      </c>
      <c r="G11" t="str">
        <f t="shared" si="1"/>
        <v>$\epsilon^l_{DE, t} + \underset{(0.03)}{0.75} + 0.21\nu^l_{DE, t}$</v>
      </c>
      <c r="H11" t="s">
        <v>91</v>
      </c>
      <c r="I11" s="1">
        <v>0.83076524638375004</v>
      </c>
      <c r="J11" s="1">
        <v>-2.05022362774627</v>
      </c>
      <c r="K11" s="1">
        <v>0.64597549344303995</v>
      </c>
      <c r="L11" s="1">
        <v>0.39824128559448102</v>
      </c>
      <c r="M11" t="str">
        <f t="shared" si="2"/>
        <v>$s_{DE, t} =  \underset{(0.04)}{-2.05} + \underset{(0.02)}{0.65}S_t + \epsilon^s_{DE, t}$</v>
      </c>
      <c r="N11" t="str">
        <f t="shared" si="3"/>
        <v>$\epsilon^s_{DE, t} + \underset{(0.03)}{0.83} + 0.4\nu^s_{DE, t}$</v>
      </c>
      <c r="O11" t="s">
        <v>91</v>
      </c>
      <c r="P11" s="1">
        <v>0.76192845777334794</v>
      </c>
      <c r="Q11" s="1">
        <v>-3.0705423728141699</v>
      </c>
      <c r="R11" s="1">
        <v>0.76815035156848899</v>
      </c>
      <c r="S11" s="1">
        <v>0.76064523030519304</v>
      </c>
      <c r="T11" t="str">
        <f t="shared" si="4"/>
        <v>$c_{DE, t} =  \underset{(0.08)}{-3.07} + \underset{(0.04)}{0.77}C_t + \epsilon^c_{DE, t}$</v>
      </c>
      <c r="U11" t="str">
        <f t="shared" si="5"/>
        <v>$\epsilon^c_{DE, t} + \underset{(0.03)}{0.76} + 0.76\nu^c_{DE, t}$</v>
      </c>
    </row>
    <row r="12" spans="1:21" x14ac:dyDescent="0.25">
      <c r="A12" t="s">
        <v>92</v>
      </c>
      <c r="B12" s="1">
        <v>2.9976228967268901E-2</v>
      </c>
      <c r="C12" s="1">
        <v>2.26649814630735E-2</v>
      </c>
      <c r="D12" s="1">
        <v>1.0369265674695601E-2</v>
      </c>
      <c r="E12" s="1"/>
      <c r="F12" t="e">
        <f t="shared" si="0"/>
        <v>#VALUE!</v>
      </c>
      <c r="G12" t="e">
        <f t="shared" si="1"/>
        <v>#VALUE!</v>
      </c>
      <c r="H12" t="s">
        <v>94</v>
      </c>
      <c r="I12" s="1">
        <v>2.5666208193385699E-2</v>
      </c>
      <c r="J12" s="1">
        <v>4.4053204965873498E-2</v>
      </c>
      <c r="K12" s="1">
        <v>2.4635285053037598E-2</v>
      </c>
      <c r="L12" s="1"/>
      <c r="M12" t="e">
        <f t="shared" si="2"/>
        <v>#VALUE!</v>
      </c>
      <c r="N12" t="e">
        <f t="shared" si="3"/>
        <v>#VALUE!</v>
      </c>
      <c r="O12" t="s">
        <v>99</v>
      </c>
      <c r="P12" s="1">
        <v>2.8881839936491599E-2</v>
      </c>
      <c r="Q12" s="1">
        <v>8.0985162630728705E-2</v>
      </c>
      <c r="R12" s="1">
        <v>4.3856215524492898E-2</v>
      </c>
      <c r="S12" s="1"/>
      <c r="T12" t="e">
        <f t="shared" si="4"/>
        <v>#VALUE!</v>
      </c>
      <c r="U12" t="e">
        <f t="shared" si="5"/>
        <v>#VALUE!</v>
      </c>
    </row>
    <row r="13" spans="1:21" x14ac:dyDescent="0.25">
      <c r="A13" t="s">
        <v>93</v>
      </c>
      <c r="B13" t="s">
        <v>77</v>
      </c>
      <c r="C13" t="s">
        <v>78</v>
      </c>
      <c r="D13" t="s">
        <v>79</v>
      </c>
      <c r="E13" t="s">
        <v>80</v>
      </c>
      <c r="F13" t="e">
        <f t="shared" si="0"/>
        <v>#VALUE!</v>
      </c>
      <c r="G13" t="e">
        <f t="shared" si="1"/>
        <v>#VALUE!</v>
      </c>
      <c r="H13" t="s">
        <v>95</v>
      </c>
      <c r="I13" t="s">
        <v>81</v>
      </c>
      <c r="J13" t="s">
        <v>82</v>
      </c>
      <c r="K13" t="s">
        <v>83</v>
      </c>
      <c r="L13" t="s">
        <v>84</v>
      </c>
      <c r="M13" t="e">
        <f t="shared" si="2"/>
        <v>#VALUE!</v>
      </c>
      <c r="N13" t="e">
        <f t="shared" si="3"/>
        <v>#VALUE!</v>
      </c>
      <c r="O13" t="s">
        <v>100</v>
      </c>
      <c r="P13" t="s">
        <v>85</v>
      </c>
      <c r="Q13" t="s">
        <v>86</v>
      </c>
      <c r="R13" t="s">
        <v>87</v>
      </c>
      <c r="S13" t="s">
        <v>88</v>
      </c>
      <c r="T13" t="e">
        <f t="shared" si="4"/>
        <v>#VALUE!</v>
      </c>
      <c r="U13" t="e">
        <f t="shared" si="5"/>
        <v>#VALUE!</v>
      </c>
    </row>
    <row r="14" spans="1:21" x14ac:dyDescent="0.25">
      <c r="A14" t="s">
        <v>9</v>
      </c>
      <c r="B14" s="1">
        <v>0.75342881436568399</v>
      </c>
      <c r="C14" s="1">
        <v>4.5853879392105696</v>
      </c>
      <c r="D14" s="1">
        <v>0.74019099756148599</v>
      </c>
      <c r="E14" s="1">
        <v>0.28269981542483502</v>
      </c>
      <c r="F14" t="str">
        <f t="shared" si="0"/>
        <v>$l_{UK, t} =  \underset{(0.03)}{4.59} + \underset{(0.01)}{0.74}L_t + \epsilon^l_{UK, t}$</v>
      </c>
      <c r="G14" t="str">
        <f t="shared" si="1"/>
        <v>$\epsilon^l_{UK, t} + \underset{(0.03)}{0.75} + 0.28\nu^l_{UK, t}$</v>
      </c>
      <c r="H14" t="s">
        <v>9</v>
      </c>
      <c r="I14" s="1">
        <v>0.83581125691665403</v>
      </c>
      <c r="J14" s="1">
        <v>-1.2657773713529199</v>
      </c>
      <c r="K14" s="1">
        <v>0.82454391462464705</v>
      </c>
      <c r="L14" s="1">
        <v>0.60540869423257904</v>
      </c>
      <c r="M14" t="str">
        <f t="shared" si="2"/>
        <v>$s_{UK, t} =  \underset{(0.07)}{-1.27} + \underset{(0.04)}{0.82}S_t + \epsilon^s_{UK, t}$</v>
      </c>
      <c r="N14" t="str">
        <f t="shared" si="3"/>
        <v>$\epsilon^s_{UK, t} + \underset{(0.02)}{0.84} + 0.61\nu^s_{UK, t}$</v>
      </c>
      <c r="O14" t="s">
        <v>9</v>
      </c>
      <c r="P14" s="1">
        <v>0.76911875899395798</v>
      </c>
      <c r="Q14" s="1">
        <v>-1.7673466752548599</v>
      </c>
      <c r="R14" s="1">
        <v>1.34803621621069</v>
      </c>
      <c r="S14" s="1">
        <v>0.84394010043504197</v>
      </c>
      <c r="T14" t="str">
        <f t="shared" si="4"/>
        <v>$c_{UK, t} =  \underset{(0.09)}{-1.77} + \underset{(0.05)}{1.35}C_t + \epsilon^c_{UK, t}$</v>
      </c>
      <c r="U14" t="str">
        <f t="shared" si="5"/>
        <v>$\epsilon^c_{UK, t} + \underset{(0.04)}{0.77} + 0.84\nu^c_{UK, t}$</v>
      </c>
    </row>
    <row r="15" spans="1:21" x14ac:dyDescent="0.25">
      <c r="A15" t="s">
        <v>92</v>
      </c>
      <c r="B15" s="1">
        <v>3.0056013109322099E-2</v>
      </c>
      <c r="C15" s="1">
        <v>2.9953747336613899E-2</v>
      </c>
      <c r="D15" s="1">
        <v>1.3654370967634499E-2</v>
      </c>
      <c r="E15" s="1"/>
      <c r="F15" t="str">
        <f t="shared" si="0"/>
        <v>$L_{l, t} =  \underset{(0)}{0.03} + \underset{(0)}{0.01}_t + \epsilon^L_{l, t}$</v>
      </c>
      <c r="G15" t="str">
        <f t="shared" si="1"/>
        <v>$\epsilon^L_{l, t} + \underset{(0)}{0.03} + 0\nu^L_{l, t}$</v>
      </c>
      <c r="H15" t="s">
        <v>94</v>
      </c>
      <c r="I15" s="1">
        <v>2.3581382935495498E-2</v>
      </c>
      <c r="J15" s="1">
        <v>6.7154108592238304E-2</v>
      </c>
      <c r="K15" s="1">
        <v>3.7494627100850199E-2</v>
      </c>
      <c r="L15" s="1"/>
      <c r="M15" t="str">
        <f t="shared" si="2"/>
        <v>$S_{s, t} =  \underset{(0)}{0.07} + \underset{(0)}{0.04}_t + \epsilon^S_{s, t}$</v>
      </c>
      <c r="N15" t="str">
        <f t="shared" si="3"/>
        <v>$\epsilon^S_{s, t} + \underset{(0)}{0.02} + 0\nu^S_{s, t}$</v>
      </c>
      <c r="O15" t="s">
        <v>99</v>
      </c>
      <c r="P15" s="1">
        <v>3.7125129618703102E-2</v>
      </c>
      <c r="Q15" s="1">
        <v>9.0219494610390902E-2</v>
      </c>
      <c r="R15" s="1">
        <v>5.1801191838180299E-2</v>
      </c>
      <c r="S15" s="1"/>
      <c r="T15" t="str">
        <f t="shared" si="4"/>
        <v>$C_{c, t} =  \underset{(0)}{0.09} + \underset{(0)}{0.05}_t + \epsilon^C_{c, t}$</v>
      </c>
      <c r="U15" t="str">
        <f t="shared" si="5"/>
        <v>$\epsilon^C_{c, t} + \underset{(0)}{0.04} + 0\nu^C_{c, t}$</v>
      </c>
    </row>
    <row r="16" spans="1:21" x14ac:dyDescent="0.25">
      <c r="A16" t="s">
        <v>93</v>
      </c>
      <c r="F16" t="str">
        <f t="shared" si="0"/>
        <v>$_{L, t} =  \underset{(0)}{0} + \underset{(0)}{0}Country level factors_t + \epsilon^_{L, t}$</v>
      </c>
      <c r="G16" t="str">
        <f t="shared" si="1"/>
        <v>$\epsilon^_{L, t} + \underset{(0)}{0} + 0\nu^_{L, t}$</v>
      </c>
      <c r="H16" t="s">
        <v>95</v>
      </c>
      <c r="M16" t="str">
        <f t="shared" si="2"/>
        <v>$_{S, t} =  \underset{(0)}{0} + \underset{(0)}{0}_t + \epsilon^_{S, t}$</v>
      </c>
      <c r="N16" t="str">
        <f t="shared" si="3"/>
        <v>$\epsilon^_{S, t} + \underset{(0)}{0} + 0\nu^_{S, t}$</v>
      </c>
      <c r="O16" t="s">
        <v>100</v>
      </c>
      <c r="T16" t="str">
        <f t="shared" si="4"/>
        <v>$_{C, t} =  \underset{(0)}{0} + \underset{(0)}{0}_t + \epsilon^_{C, t}$</v>
      </c>
      <c r="U16" t="str">
        <f t="shared" si="5"/>
        <v>$\epsilon^_{C, t} + \underset{(0)}{0} + 0\nu^_{C, t}$</v>
      </c>
    </row>
    <row r="18" spans="1:3" x14ac:dyDescent="0.25">
      <c r="A18" t="s">
        <v>96</v>
      </c>
      <c r="C18" s="2"/>
    </row>
    <row r="19" spans="1:3" x14ac:dyDescent="0.25">
      <c r="A19" t="str">
        <f>F2</f>
        <v>$l_{US, t} =  \underset{(0.03)}{4.6} + \underset{(0.01)}{0.59}L_t + \epsilon^l_{US, t}$</v>
      </c>
      <c r="B19" t="str">
        <f>G2</f>
        <v>$\epsilon^l_{US, t} + \underset{(0.03)}{0.79} + 0.25\nu^l_{US, t}$</v>
      </c>
      <c r="C19" s="2"/>
    </row>
    <row r="20" spans="1:3" x14ac:dyDescent="0.25">
      <c r="A20" t="str">
        <f t="shared" ref="A20:B20" si="6">F5</f>
        <v>$l_{CA, t} =  \underset{(0.03)}{4.49} + \underset{(0.01)}{0.83}L_t + \epsilon^l_{CA, t}$</v>
      </c>
      <c r="B20" t="str">
        <f t="shared" si="6"/>
        <v>$\epsilon^l_{CA, t} + \underset{(0.03)}{0.7} + 0.25\nu^l_{CA, t}$</v>
      </c>
      <c r="C20" s="2"/>
    </row>
    <row r="21" spans="1:3" x14ac:dyDescent="0.25">
      <c r="A21" t="str">
        <f t="shared" ref="A21:B21" si="7">F8</f>
        <v>$l_{JP, t} =  \underset{(0.02)}{1.8} + \underset{(0.01)}{0.48}L_t + \epsilon^l_{JP, t}$</v>
      </c>
      <c r="B21" t="str">
        <f t="shared" si="7"/>
        <v>$\epsilon^l_{JP, t} + \underset{(0.03)}{0.71} + 0.23\nu^l_{JP, t}$</v>
      </c>
      <c r="C21" s="2"/>
    </row>
    <row r="22" spans="1:3" x14ac:dyDescent="0.25">
      <c r="A22" t="str">
        <f t="shared" ref="A22:B22" si="8">F11</f>
        <v>$l_{DE, t} =  \underset{(0.02)}{4.21} + \underset{(0.01)}{0.93}L_t + \epsilon^l_{DE, t}$</v>
      </c>
      <c r="B22" t="str">
        <f t="shared" si="8"/>
        <v>$\epsilon^l_{DE, t} + \underset{(0.03)}{0.75} + 0.21\nu^l_{DE, t}$</v>
      </c>
      <c r="C22" s="2"/>
    </row>
    <row r="23" spans="1:3" x14ac:dyDescent="0.25">
      <c r="A23" t="str">
        <f t="shared" ref="A23:B23" si="9">F14</f>
        <v>$l_{UK, t} =  \underset{(0.03)}{4.59} + \underset{(0.01)}{0.74}L_t + \epsilon^l_{UK, t}$</v>
      </c>
      <c r="B23" t="str">
        <f t="shared" si="9"/>
        <v>$\epsilon^l_{UK, t} + \underset{(0.03)}{0.75} + 0.28\nu^l_{UK, t}$</v>
      </c>
      <c r="C23" s="2"/>
    </row>
    <row r="24" spans="1:3" x14ac:dyDescent="0.25">
      <c r="A24" t="s">
        <v>97</v>
      </c>
      <c r="C24" s="2"/>
    </row>
    <row r="25" spans="1:3" x14ac:dyDescent="0.25">
      <c r="A25" t="str">
        <f>M2</f>
        <v>$s_{US, t} =  \underset{(0.06)}{-2.11} + \underset{(0.03)}{0.71}S_t + \epsilon^s_{US, t}$</v>
      </c>
      <c r="B25" t="str">
        <f>N2</f>
        <v>$\epsilon^s_{US, t} + \underset{(0.02)}{0.86} + 0.55\nu^s_{US, t}$</v>
      </c>
      <c r="C25" s="2"/>
    </row>
    <row r="26" spans="1:3" x14ac:dyDescent="0.25">
      <c r="A26" t="str">
        <f t="shared" ref="A26:B26" si="10">M5</f>
        <v>$s_{CA, t} =  \underset{(0.04)}{-1.79} + \underset{(0.02)}{0.74}S_t + \epsilon^s_{CA, t}$</v>
      </c>
      <c r="B26" t="str">
        <f t="shared" si="10"/>
        <v>$\epsilon^s_{CA, t} + \underset{(0.03)}{0.79} + 0.33\nu^s_{CA, t}$</v>
      </c>
    </row>
    <row r="27" spans="1:3" x14ac:dyDescent="0.25">
      <c r="A27" t="str">
        <f t="shared" ref="A27:B27" si="11">M8</f>
        <v>$s_{JP, t} =  \underset{(0.06)}{-1.44} + \underset{(0.03)}{0.15}S_t + \epsilon^s_{JP, t}$</v>
      </c>
      <c r="B27" t="str">
        <f t="shared" si="11"/>
        <v>$\epsilon^s_{JP, t} + \underset{(0.02)}{0.85} + 0.54\nu^s_{JP, t}$</v>
      </c>
    </row>
    <row r="28" spans="1:3" x14ac:dyDescent="0.25">
      <c r="A28" t="str">
        <f t="shared" ref="A28:B28" si="12">M11</f>
        <v>$s_{DE, t} =  \underset{(0.04)}{-2.05} + \underset{(0.02)}{0.65}S_t + \epsilon^s_{DE, t}$</v>
      </c>
      <c r="B28" t="str">
        <f t="shared" si="12"/>
        <v>$\epsilon^s_{DE, t} + \underset{(0.03)}{0.83} + 0.4\nu^s_{DE, t}$</v>
      </c>
    </row>
    <row r="29" spans="1:3" x14ac:dyDescent="0.25">
      <c r="A29" t="str">
        <f>M14</f>
        <v>$s_{UK, t} =  \underset{(0.07)}{-1.27} + \underset{(0.04)}{0.82}S_t + \epsilon^s_{UK, t}$</v>
      </c>
      <c r="B29" t="str">
        <f>N14</f>
        <v>$\epsilon^s_{UK, t} + \underset{(0.02)}{0.84} + 0.61\nu^s_{UK, t}$</v>
      </c>
    </row>
    <row r="30" spans="1:3" x14ac:dyDescent="0.25">
      <c r="A30" t="s">
        <v>98</v>
      </c>
    </row>
    <row r="31" spans="1:3" x14ac:dyDescent="0.25">
      <c r="A31" t="str">
        <f>T2</f>
        <v>$c_{US, t} =  \underset{(0.08)}{-2.37} + \underset{(0.05)}{1.14}C_t + \epsilon^c_{US, t}$</v>
      </c>
      <c r="B31" t="str">
        <f>U2</f>
        <v>$\epsilon^c_{US, t} + \underset{(0.03)}{0.71} + 0.77\nu^c_{US, t}$</v>
      </c>
    </row>
    <row r="32" spans="1:3" x14ac:dyDescent="0.25">
      <c r="A32" t="str">
        <f t="shared" ref="A32:B32" si="13">T5</f>
        <v>$c_{CA, t} =  \underset{(0.06)}{-1.79} + \underset{(0.03)}{0.78}C_t + \epsilon^c_{CA, t}$</v>
      </c>
      <c r="B32" t="str">
        <f t="shared" si="13"/>
        <v>$\epsilon^c_{CA, t} + \underset{(0.04)}{0.62} + 0.6\nu^c_{CA, t}$</v>
      </c>
    </row>
    <row r="33" spans="1:3" x14ac:dyDescent="0.25">
      <c r="A33" t="str">
        <f t="shared" ref="A33:B33" si="14">T8</f>
        <v>$c_{JP, t} =  \underset{(0.09)}{-2.61} + \underset{(0.05)}{-0.1}C_t + \epsilon^c_{JP, t}$</v>
      </c>
      <c r="B33" t="str">
        <f t="shared" si="14"/>
        <v>$\epsilon^c_{JP, t} + \underset{(0.03)}{0.78} + 0.81\nu^c_{JP, t}$</v>
      </c>
    </row>
    <row r="34" spans="1:3" x14ac:dyDescent="0.25">
      <c r="A34" t="str">
        <f t="shared" ref="A34:B34" si="15">T11</f>
        <v>$c_{DE, t} =  \underset{(0.08)}{-3.07} + \underset{(0.04)}{0.77}C_t + \epsilon^c_{DE, t}$</v>
      </c>
      <c r="B34" t="str">
        <f t="shared" si="15"/>
        <v>$\epsilon^c_{DE, t} + \underset{(0.03)}{0.76} + 0.76\nu^c_{DE, t}$</v>
      </c>
    </row>
    <row r="35" spans="1:3" x14ac:dyDescent="0.25">
      <c r="A35" t="str">
        <f t="shared" ref="A35:B35" si="16">T14</f>
        <v>$c_{UK, t} =  \underset{(0.09)}{-1.77} + \underset{(0.05)}{1.35}C_t + \epsilon^c_{UK, t}$</v>
      </c>
      <c r="B35" t="str">
        <f t="shared" si="16"/>
        <v>$\epsilon^c_{UK, t} + \underset{(0.04)}{0.77} + 0.84\nu^c_{UK, t}$</v>
      </c>
    </row>
    <row r="37" spans="1:3" x14ac:dyDescent="0.25">
      <c r="A37" t="s">
        <v>96</v>
      </c>
      <c r="C37" s="2"/>
    </row>
    <row r="38" spans="1:3" x14ac:dyDescent="0.25">
      <c r="A38" t="s">
        <v>101</v>
      </c>
      <c r="B38" t="s">
        <v>102</v>
      </c>
      <c r="C38" s="2"/>
    </row>
    <row r="39" spans="1:3" x14ac:dyDescent="0.25">
      <c r="A39" t="s">
        <v>103</v>
      </c>
      <c r="B39" t="s">
        <v>104</v>
      </c>
      <c r="C39" s="2"/>
    </row>
    <row r="40" spans="1:3" x14ac:dyDescent="0.25">
      <c r="A40" t="s">
        <v>105</v>
      </c>
      <c r="B40" t="s">
        <v>106</v>
      </c>
      <c r="C40" s="2"/>
    </row>
    <row r="41" spans="1:3" x14ac:dyDescent="0.25">
      <c r="A41" t="s">
        <v>107</v>
      </c>
      <c r="B41" t="s">
        <v>108</v>
      </c>
      <c r="C41" s="2"/>
    </row>
    <row r="42" spans="1:3" x14ac:dyDescent="0.25">
      <c r="A42" t="s">
        <v>109</v>
      </c>
      <c r="B42" t="s">
        <v>110</v>
      </c>
      <c r="C42" s="2"/>
    </row>
    <row r="43" spans="1:3" x14ac:dyDescent="0.25">
      <c r="A43" t="s">
        <v>97</v>
      </c>
      <c r="C43" s="2"/>
    </row>
    <row r="44" spans="1:3" x14ac:dyDescent="0.25">
      <c r="A44" t="s">
        <v>111</v>
      </c>
      <c r="B44" t="s">
        <v>112</v>
      </c>
      <c r="C44" s="2"/>
    </row>
    <row r="45" spans="1:3" x14ac:dyDescent="0.25">
      <c r="A45" t="s">
        <v>113</v>
      </c>
      <c r="B45" t="s">
        <v>114</v>
      </c>
      <c r="C45" s="2"/>
    </row>
    <row r="46" spans="1:3" x14ac:dyDescent="0.25">
      <c r="A46" t="s">
        <v>115</v>
      </c>
      <c r="B46" t="s">
        <v>116</v>
      </c>
      <c r="C46" s="2"/>
    </row>
    <row r="47" spans="1:3" x14ac:dyDescent="0.25">
      <c r="A47" t="s">
        <v>117</v>
      </c>
      <c r="B47" t="s">
        <v>118</v>
      </c>
      <c r="C47" s="2"/>
    </row>
    <row r="48" spans="1:3" x14ac:dyDescent="0.25">
      <c r="A48" t="s">
        <v>119</v>
      </c>
      <c r="B48" t="s">
        <v>120</v>
      </c>
      <c r="C48" s="2"/>
    </row>
    <row r="49" spans="1:3" x14ac:dyDescent="0.25">
      <c r="A49" t="s">
        <v>98</v>
      </c>
      <c r="C49" s="2"/>
    </row>
    <row r="50" spans="1:3" x14ac:dyDescent="0.25">
      <c r="A50" t="s">
        <v>121</v>
      </c>
      <c r="B50" t="s">
        <v>122</v>
      </c>
      <c r="C50" s="2"/>
    </row>
    <row r="51" spans="1:3" x14ac:dyDescent="0.25">
      <c r="A51" t="s">
        <v>123</v>
      </c>
      <c r="B51" t="s">
        <v>124</v>
      </c>
      <c r="C51" s="2"/>
    </row>
    <row r="52" spans="1:3" x14ac:dyDescent="0.25">
      <c r="A52" t="s">
        <v>125</v>
      </c>
      <c r="B52" t="s">
        <v>126</v>
      </c>
      <c r="C52" s="2"/>
    </row>
    <row r="53" spans="1:3" x14ac:dyDescent="0.25">
      <c r="A53" t="s">
        <v>127</v>
      </c>
      <c r="B53" t="s">
        <v>128</v>
      </c>
      <c r="C53" s="2"/>
    </row>
    <row r="54" spans="1:3" x14ac:dyDescent="0.25">
      <c r="A54" t="s">
        <v>129</v>
      </c>
      <c r="B54" t="s">
        <v>130</v>
      </c>
      <c r="C54" s="2"/>
    </row>
    <row r="55" spans="1:3" x14ac:dyDescent="0.25">
      <c r="A55" s="2"/>
      <c r="B5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E660-8CD2-4BCB-96E3-D526D973A8FA}">
  <dimension ref="A1:N101"/>
  <sheetViews>
    <sheetView workbookViewId="0">
      <selection activeCell="K2" sqref="K2"/>
    </sheetView>
  </sheetViews>
  <sheetFormatPr defaultRowHeight="15" x14ac:dyDescent="0.25"/>
  <cols>
    <col min="5" max="5" width="9.42578125" customWidth="1"/>
  </cols>
  <sheetData>
    <row r="1" spans="1:14" x14ac:dyDescent="0.25">
      <c r="A1" t="s">
        <v>93</v>
      </c>
      <c r="B1" t="str">
        <f>"\epsilon^{"&amp;A2&amp;"}_{"&amp;A3&amp;", t - 1}"</f>
        <v>\epsilon^{l}_{US, t - 1}</v>
      </c>
      <c r="D1" t="str">
        <f>A1&amp;"_{t}"</f>
        <v>L_{t}</v>
      </c>
      <c r="E1" t="str">
        <f>"cu_{"&amp;$A3&amp;", t - 1}"</f>
        <v>cu_{US, t - 1}</v>
      </c>
      <c r="F1" t="str">
        <f>"i_{"&amp;$A3&amp;", t - 1}"</f>
        <v>i_{US, t - 1}</v>
      </c>
      <c r="G1" t="str">
        <f>"r_{"&amp;$A3&amp;", t - 1}"</f>
        <v>r_{US, t - 1}</v>
      </c>
      <c r="H1" t="str">
        <f>"u_{"&amp;$A3&amp;", t - 1}"</f>
        <v>u_{US, t - 1}</v>
      </c>
      <c r="I1" t="str">
        <f>"\nu^{"&amp;A2&amp;"}_{"&amp;A3&amp;", t}"</f>
        <v>\nu^{l}_{US, t}</v>
      </c>
    </row>
    <row r="2" spans="1:14" x14ac:dyDescent="0.25">
      <c r="A2" t="s">
        <v>92</v>
      </c>
      <c r="B2" s="1">
        <v>0.73967580400359301</v>
      </c>
      <c r="C2" s="1">
        <v>9.9439566691038497</v>
      </c>
      <c r="D2" s="1">
        <v>0.60499975324929001</v>
      </c>
      <c r="E2" s="1">
        <v>-5.8023639840893003E-2</v>
      </c>
      <c r="F2" s="1">
        <v>-6.0867274703416997E-3</v>
      </c>
      <c r="G2" s="1">
        <v>2.23092608611054E-2</v>
      </c>
      <c r="H2" s="1">
        <v>-0.143530261604742</v>
      </c>
      <c r="I2" s="1">
        <v>0.22419803981577399</v>
      </c>
      <c r="K2" t="str">
        <f>"$"&amp;A2&amp;"_{"&amp;A3&amp;", t} = $"</f>
        <v>$l_{US, t} = $</v>
      </c>
      <c r="L2" t="str">
        <f>IF(C2&gt;0,"$$","$-$")</f>
        <v>$$</v>
      </c>
      <c r="M2" t="str">
        <f>"$\underset{("&amp;ROUND(C3,2)&amp;")}{"&amp;ROUND(C2,2)&amp;"} + \underset{("&amp;ROUND(D3,2)&amp;")}{"&amp;ROUND(D2,2)&amp;"}"&amp;D1&amp;" + \underset{("&amp;ROUND(E3,2)&amp;")}{"&amp;ROUND(E2,2)&amp;"}"&amp;E1&amp;" + \underset{("&amp;ROUND(F3,2)&amp;")}{"&amp;ROUND(F2,2)&amp;"}"&amp;F1&amp;" + \underset{("&amp;ROUND(G3,2)&amp;")}{"&amp;ROUND(G2,2)&amp;"}"&amp;G1&amp;" + \underset{("&amp;ROUND(H3,2)&amp;")}{"&amp;ROUND(H2,2)&amp;"}"&amp;H1&amp;" + "&amp;N2</f>
        <v>$\underset{(0.81)}{9.94} + \underset{(0.02)}{0.6}L_{t} + \underset{(0.01)}{-0.06}cu_{US, t - 1} + \underset{(0.02)}{-0.01}i_{US, t - 1} + \underset{(0.02)}{0.02}r_{US, t - 1} + \underset{(0.02)}{-0.14}u_{US, t - 1} + \underset{(0.03)}{0.74}\epsilon^{l}_{US, t - 1}+0.22\nu^{l}_{US, t}$</v>
      </c>
      <c r="N2" t="str">
        <f>"\underset{("&amp;ROUND(B3,2)&amp;")}{"&amp;ROUND(B2, 2)&amp;"}"&amp;B1&amp;"+"&amp;ROUND(I2,2)&amp;I1&amp;"$"</f>
        <v>\underset{(0.03)}{0.74}\epsilon^{l}_{US, t - 1}+0.22\nu^{l}_{US, t}$</v>
      </c>
    </row>
    <row r="3" spans="1:14" x14ac:dyDescent="0.25">
      <c r="A3" t="s">
        <v>5</v>
      </c>
      <c r="B3" s="1">
        <v>3.1662200256859403E-2</v>
      </c>
      <c r="C3" s="1">
        <v>0.81279624883541202</v>
      </c>
      <c r="D3" s="1">
        <v>1.81060996675463E-2</v>
      </c>
      <c r="E3" s="1">
        <v>1.0243611979296499E-2</v>
      </c>
      <c r="F3" s="1">
        <v>2.1670700919259E-2</v>
      </c>
      <c r="G3" s="1">
        <v>2.4357472609414899E-2</v>
      </c>
      <c r="H3" s="1">
        <v>2.2401841333295602E-2</v>
      </c>
      <c r="I3" s="1"/>
    </row>
    <row r="5" spans="1:14" x14ac:dyDescent="0.25">
      <c r="A5" t="s">
        <v>93</v>
      </c>
      <c r="B5" t="str">
        <f>"\epsilon^{"&amp;A6&amp;"}_{"&amp;A7&amp;", t - 1}"</f>
        <v>\epsilon^{l}_{CA, t - 1}</v>
      </c>
      <c r="D5" t="str">
        <f>A5&amp;"_{t}"</f>
        <v>L_{t}</v>
      </c>
      <c r="E5" t="str">
        <f>"cu_{"&amp;$A7&amp;", t - 1}"</f>
        <v>cu_{CA, t - 1}</v>
      </c>
      <c r="F5" t="str">
        <f>"i_{"&amp;$A7&amp;", t - 1}"</f>
        <v>i_{CA, t - 1}</v>
      </c>
      <c r="G5" t="str">
        <f>"r_{"&amp;$A7&amp;", t - 1}"</f>
        <v>r_{CA, t - 1}</v>
      </c>
      <c r="H5" t="str">
        <f>"u_{"&amp;$A7&amp;", t - 1}"</f>
        <v>u_{CA, t - 1}</v>
      </c>
      <c r="I5" t="str">
        <f>"\nu^{"&amp;A6&amp;"}_{"&amp;A7&amp;", t}"</f>
        <v>\nu^{l}_{CA, t}</v>
      </c>
    </row>
    <row r="6" spans="1:14" x14ac:dyDescent="0.25">
      <c r="A6" t="s">
        <v>92</v>
      </c>
      <c r="B6" s="1">
        <v>0.68569036501185698</v>
      </c>
      <c r="C6" s="1">
        <v>-0.75664133315527105</v>
      </c>
      <c r="D6" s="1">
        <v>0.73246156701938603</v>
      </c>
      <c r="E6" s="1">
        <v>4.9398479392408198E-2</v>
      </c>
      <c r="F6" s="1">
        <v>6.2834285552457597E-2</v>
      </c>
      <c r="G6" s="1">
        <v>4.87444138217124E-2</v>
      </c>
      <c r="H6" s="1">
        <v>0.121422560336523</v>
      </c>
      <c r="I6" s="1">
        <v>0.22944428776904699</v>
      </c>
      <c r="K6" t="str">
        <f>"$"&amp;A6&amp;"_{"&amp;A7&amp;", t} = $"</f>
        <v>$l_{CA, t} = $</v>
      </c>
      <c r="L6" t="str">
        <f>IF(C6&gt;0,"$$","$-$")</f>
        <v>$-$</v>
      </c>
      <c r="M6" t="str">
        <f>"$\underset{("&amp;ROUND(C7,2)&amp;")}{"&amp;ROUND(C6,2)&amp;"} + \underset{("&amp;ROUND(D7,2)&amp;")}{"&amp;ROUND(D6,2)&amp;"}"&amp;D5&amp;" + \underset{("&amp;ROUND(E7,2)&amp;")}{"&amp;ROUND(E6,2)&amp;"}"&amp;E5&amp;" + \underset{("&amp;ROUND(F7,2)&amp;")}{"&amp;ROUND(F6,2)&amp;"}"&amp;F5&amp;" + \underset{("&amp;ROUND(G7,2)&amp;")}{"&amp;ROUND(G6,2)&amp;"}"&amp;G5&amp;" + \underset{("&amp;ROUND(H7,2)&amp;")}{"&amp;ROUND(H6,2)&amp;"}"&amp;H5&amp;" + "&amp;N6</f>
        <v>$\underset{(1.02)}{-0.76} + \underset{(0.02)}{0.73}L_{t} + \underset{(0.01)}{0.05}cu_{CA, t - 1} + \underset{(0.03)}{0.06}i_{CA, t - 1} + \underset{(0.02)}{0.05}r_{CA, t - 1} + \underset{(0.04)}{0.12}u_{CA, t - 1} + \underset{(0.03)}{0.69}\epsilon^{l}_{CA, t - 1}+0.23\nu^{l}_{CA, t}$</v>
      </c>
      <c r="N6" t="str">
        <f>"\underset{("&amp;ROUND(B7,2)&amp;")}{"&amp;ROUND(B6, 2)&amp;"}"&amp;B5&amp;"+"&amp;ROUND(I6,2)&amp;I5&amp;"$"</f>
        <v>\underset{(0.03)}{0.69}\epsilon^{l}_{CA, t - 1}+0.23\nu^{l}_{CA, t}$</v>
      </c>
    </row>
    <row r="7" spans="1:14" x14ac:dyDescent="0.25">
      <c r="A7" t="s">
        <v>89</v>
      </c>
      <c r="B7" s="1">
        <v>3.4951675327019399E-2</v>
      </c>
      <c r="C7" s="1">
        <v>1.01619761793428</v>
      </c>
      <c r="D7" s="1">
        <v>2.22622166505787E-2</v>
      </c>
      <c r="E7" s="1">
        <v>1.14330867207721E-2</v>
      </c>
      <c r="F7" s="1">
        <v>2.7646100901263501E-2</v>
      </c>
      <c r="G7" s="1">
        <v>2.34542966058735E-2</v>
      </c>
      <c r="H7" s="1">
        <v>3.6388031999749798E-2</v>
      </c>
      <c r="I7" s="1"/>
    </row>
    <row r="9" spans="1:14" x14ac:dyDescent="0.25">
      <c r="A9" t="s">
        <v>93</v>
      </c>
      <c r="B9" t="str">
        <f>"\epsilon^{"&amp;A10&amp;"}_{"&amp;A11&amp;", t - 1}"</f>
        <v>\epsilon^{l}_{JP, t - 1}</v>
      </c>
      <c r="D9" t="str">
        <f>A9&amp;"_{t}"</f>
        <v>L_{t}</v>
      </c>
      <c r="E9" t="str">
        <f>"cu_{"&amp;$A11&amp;", t - 1}"</f>
        <v>cu_{JP, t - 1}</v>
      </c>
      <c r="F9" t="str">
        <f>"i_{"&amp;$A11&amp;", t - 1}"</f>
        <v>i_{JP, t - 1}</v>
      </c>
      <c r="G9" t="str">
        <f>"r_{"&amp;$A11&amp;", t - 1}"</f>
        <v>r_{JP, t - 1}</v>
      </c>
      <c r="H9" t="str">
        <f>"u_{"&amp;$A11&amp;", t - 1}"</f>
        <v>u_{JP, t - 1}</v>
      </c>
      <c r="I9" t="str">
        <f>"\nu^{"&amp;A10&amp;"}_{"&amp;A11&amp;", t}"</f>
        <v>\nu^{l}_{JP, t}</v>
      </c>
    </row>
    <row r="10" spans="1:14" x14ac:dyDescent="0.25">
      <c r="A10" t="s">
        <v>92</v>
      </c>
      <c r="B10" s="1">
        <v>0.67145935973904802</v>
      </c>
      <c r="C10" s="1">
        <v>2.5979156548214899</v>
      </c>
      <c r="D10" s="1">
        <v>0.47885954061205899</v>
      </c>
      <c r="E10" s="1">
        <v>5.4740114660757296E-4</v>
      </c>
      <c r="F10" s="1">
        <v>-4.51930022799319E-2</v>
      </c>
      <c r="G10" s="1">
        <v>0.13082682436203899</v>
      </c>
      <c r="H10" s="1">
        <v>-0.21351668635770099</v>
      </c>
      <c r="I10" s="1">
        <v>0.215071615338676</v>
      </c>
      <c r="K10" t="str">
        <f>"$"&amp;A10&amp;"_{"&amp;A11&amp;", t} = $"</f>
        <v>$l_{JP, t} = $</v>
      </c>
      <c r="L10" t="str">
        <f>IF(C10&gt;0,"$$","$-$")</f>
        <v>$$</v>
      </c>
      <c r="M10" t="str">
        <f>"$\underset{("&amp;ROUND(C11,2)&amp;")}{"&amp;ROUND(C10,2)&amp;"} + \underset{("&amp;ROUND(D11,2)&amp;")}{"&amp;ROUND(D10,2)&amp;"}"&amp;D9&amp;" + \underset{("&amp;ROUND(E11,2)&amp;")}{"&amp;ROUND(E10,2)&amp;"}"&amp;E9&amp;" + \underset{("&amp;ROUND(F11,2)&amp;")}{"&amp;ROUND(F10,2)&amp;"}"&amp;F9&amp;" + \underset{("&amp;ROUND(G11,2)&amp;")}{"&amp;ROUND(G10,2)&amp;"}"&amp;G9&amp;" + \underset{("&amp;ROUND(H11,2)&amp;")}{"&amp;ROUND(H10,2)&amp;"}"&amp;H9&amp;" + "&amp;N10</f>
        <v>$\underset{(0.36)}{2.6} + \underset{(0.01)}{0.48}L_{t} + \underset{(0)}{0}cu_{JP, t - 1} + \underset{(0.02)}{-0.05}i_{JP, t - 1} + \underset{(0.12)}{0.13}r_{JP, t - 1} + \underset{(0.04)}{-0.21}u_{JP, t - 1} + \underset{(0.03)}{0.67}\epsilon^{l}_{JP, t - 1}+0.22\nu^{l}_{JP, t}$</v>
      </c>
      <c r="N10" t="str">
        <f>"\underset{("&amp;ROUND(B11,2)&amp;")}{"&amp;ROUND(B10, 2)&amp;"}"&amp;B9&amp;"+"&amp;ROUND(I10,2)&amp;I9&amp;"$"</f>
        <v>\underset{(0.03)}{0.67}\epsilon^{l}_{JP, t - 1}+0.22\nu^{l}_{JP, t}$</v>
      </c>
    </row>
    <row r="11" spans="1:14" x14ac:dyDescent="0.25">
      <c r="A11" t="s">
        <v>90</v>
      </c>
      <c r="B11" s="1">
        <v>3.2796645433382503E-2</v>
      </c>
      <c r="C11" s="1">
        <v>0.356440209335247</v>
      </c>
      <c r="D11" s="1">
        <v>1.26522203782048E-2</v>
      </c>
      <c r="E11" s="1">
        <v>2.8320065592463998E-3</v>
      </c>
      <c r="F11" s="1">
        <v>2.3778380947617701E-2</v>
      </c>
      <c r="G11" s="1">
        <v>0.11811074150809101</v>
      </c>
      <c r="H11" s="1">
        <v>3.6628202516188299E-2</v>
      </c>
      <c r="I11" s="1"/>
    </row>
    <row r="13" spans="1:14" x14ac:dyDescent="0.25">
      <c r="A13" t="s">
        <v>93</v>
      </c>
      <c r="B13" t="str">
        <f>"\epsilon^{"&amp;A14&amp;"}_{"&amp;A15&amp;", t - 1}"</f>
        <v>\epsilon^{l}_{DE, t - 1}</v>
      </c>
      <c r="D13" t="str">
        <f>A13&amp;"_{t}"</f>
        <v>L_{t}</v>
      </c>
      <c r="E13" t="str">
        <f>"cu_{"&amp;$A15&amp;", t - 1}"</f>
        <v>cu_{DE, t - 1}</v>
      </c>
      <c r="F13" t="str">
        <f>"i_{"&amp;$A15&amp;", t - 1}"</f>
        <v>i_{DE, t - 1}</v>
      </c>
      <c r="G13" t="str">
        <f>"r_{"&amp;$A15&amp;", t - 1}"</f>
        <v>r_{DE, t - 1}</v>
      </c>
      <c r="H13" t="str">
        <f>"u_{"&amp;$A15&amp;", t - 1}"</f>
        <v>u_{DE, t - 1}</v>
      </c>
      <c r="I13" t="str">
        <f>"\nu^{"&amp;A14&amp;"}_{"&amp;A15&amp;", t}"</f>
        <v>\nu^{l}_{DE, t}</v>
      </c>
    </row>
    <row r="14" spans="1:14" x14ac:dyDescent="0.25">
      <c r="A14" t="s">
        <v>92</v>
      </c>
      <c r="B14" s="1">
        <v>0.70865741056581699</v>
      </c>
      <c r="C14" s="1">
        <v>7.91808863103845</v>
      </c>
      <c r="D14" s="1">
        <v>0.78456087456069201</v>
      </c>
      <c r="E14" s="1">
        <v>-5.4572786912357001E-2</v>
      </c>
      <c r="F14" s="1">
        <v>0.14299335068637201</v>
      </c>
      <c r="G14" s="1">
        <v>0.15303100835403299</v>
      </c>
      <c r="H14" s="1">
        <v>4.1816258750060301E-2</v>
      </c>
      <c r="I14" s="1">
        <v>0.181308143485645</v>
      </c>
      <c r="K14" t="str">
        <f>"$"&amp;A14&amp;"_{"&amp;A15&amp;", t} = $"</f>
        <v>$l_{DE, t} = $</v>
      </c>
      <c r="L14" t="str">
        <f>IF(C14&gt;0,"$$","$-$")</f>
        <v>$$</v>
      </c>
      <c r="M14" t="str">
        <f>"$\underset{("&amp;ROUND(C15,2)&amp;")}{"&amp;ROUND(C14,2)&amp;"} + \underset{("&amp;ROUND(D15,2)&amp;")}{"&amp;ROUND(D14,2)&amp;"}"&amp;D13&amp;" + \underset{("&amp;ROUND(E15,2)&amp;")}{"&amp;ROUND(E14,2)&amp;"}"&amp;E13&amp;" + \underset{("&amp;ROUND(F15,2)&amp;")}{"&amp;ROUND(F14,2)&amp;"}"&amp;F13&amp;" + \underset{("&amp;ROUND(G15,2)&amp;")}{"&amp;ROUND(G14,2)&amp;"}"&amp;G13&amp;" + \underset{("&amp;ROUND(H15,2)&amp;")}{"&amp;ROUND(H14,2)&amp;"}"&amp;H13&amp;" + "&amp;N14</f>
        <v>$\underset{(0.56)}{7.92} + \underset{(0.02)}{0.78}L_{t} + \underset{(0.01)}{-0.05}cu_{DE, t - 1} + \underset{(0.03)}{0.14}i_{DE, t - 1} + \underset{(0.02)}{0.15}r_{DE, t - 1} + \underset{(0.01)}{0.04}u_{DE, t - 1} + \underset{(0.03)}{0.71}\epsilon^{l}_{DE, t - 1}+0.18\nu^{l}_{DE, t}$</v>
      </c>
      <c r="N14" t="str">
        <f>"\underset{("&amp;ROUND(B15,2)&amp;")}{"&amp;ROUND(B14, 2)&amp;"}"&amp;B13&amp;"+"&amp;ROUND(I14,2)&amp;I13&amp;"$"</f>
        <v>\underset{(0.03)}{0.71}\epsilon^{l}_{DE, t - 1}+0.18\nu^{l}_{DE, t}$</v>
      </c>
    </row>
    <row r="15" spans="1:14" x14ac:dyDescent="0.25">
      <c r="A15" t="s">
        <v>91</v>
      </c>
      <c r="B15" s="1">
        <v>3.4309195183097801E-2</v>
      </c>
      <c r="C15" s="1">
        <v>0.55702419240978696</v>
      </c>
      <c r="D15" s="1">
        <v>1.95327817247921E-2</v>
      </c>
      <c r="E15" s="1">
        <v>6.9107740635648502E-3</v>
      </c>
      <c r="F15" s="1">
        <v>2.5967515235321301E-2</v>
      </c>
      <c r="G15" s="1">
        <v>2.4332147178053602E-2</v>
      </c>
      <c r="H15" s="1">
        <v>1.3085147241915999E-2</v>
      </c>
      <c r="I15" s="1"/>
    </row>
    <row r="17" spans="1:14" x14ac:dyDescent="0.25">
      <c r="A17" t="s">
        <v>93</v>
      </c>
      <c r="B17" t="str">
        <f>"\epsilon^{"&amp;A18&amp;"}_{"&amp;A19&amp;", t - 1}"</f>
        <v>\epsilon^{l}_{UK, t - 1}</v>
      </c>
      <c r="D17" t="str">
        <f>A17&amp;"_{t}"</f>
        <v>L_{t}</v>
      </c>
      <c r="E17" t="str">
        <f>"cu_{"&amp;$A19&amp;", t - 1}"</f>
        <v>cu_{UK, t - 1}</v>
      </c>
      <c r="F17" t="str">
        <f>"i_{"&amp;$A19&amp;", t - 1}"</f>
        <v>i_{UK, t - 1}</v>
      </c>
      <c r="G17" t="str">
        <f>"r_{"&amp;$A19&amp;", t - 1}"</f>
        <v>r_{UK, t - 1}</v>
      </c>
      <c r="H17" t="str">
        <f>"u_{"&amp;$A19&amp;", t - 1}"</f>
        <v>u_{UK, t - 1}</v>
      </c>
      <c r="I17" t="str">
        <f>"\nu^{"&amp;A18&amp;"}_{"&amp;A19&amp;", t}"</f>
        <v>\nu^{l}_{UK, t}</v>
      </c>
    </row>
    <row r="18" spans="1:14" x14ac:dyDescent="0.25">
      <c r="A18" t="s">
        <v>92</v>
      </c>
      <c r="B18" s="1">
        <v>0.70443660761184701</v>
      </c>
      <c r="C18" s="1">
        <v>1.41110293066564</v>
      </c>
      <c r="D18" s="1">
        <v>0.81165982816508997</v>
      </c>
      <c r="E18" s="1">
        <v>3.5151396535593703E-2</v>
      </c>
      <c r="F18" s="1">
        <v>8.1530443411858E-2</v>
      </c>
      <c r="G18" s="1">
        <v>-0.100453924138901</v>
      </c>
      <c r="H18" s="1">
        <v>8.5415389110191794E-2</v>
      </c>
      <c r="I18" s="1">
        <v>0.23134272420826699</v>
      </c>
      <c r="K18" t="str">
        <f>"$"&amp;A18&amp;"_{"&amp;A19&amp;", t} = $"</f>
        <v>$l_{UK, t} = $</v>
      </c>
      <c r="L18" t="str">
        <f>IF(C18&gt;0,"$$","$-$")</f>
        <v>$$</v>
      </c>
      <c r="M18" t="str">
        <f>"$\underset{("&amp;ROUND(C19,2)&amp;")}{"&amp;ROUND(C18,2)&amp;"} + \underset{("&amp;ROUND(D19,2)&amp;")}{"&amp;ROUND(D18,2)&amp;"}"&amp;D17&amp;" + \underset{("&amp;ROUND(E19,2)&amp;")}{"&amp;ROUND(E18,2)&amp;"}"&amp;E17&amp;" + \underset{("&amp;ROUND(F19,2)&amp;")}{"&amp;ROUND(F18,2)&amp;"}"&amp;F17&amp;" + \underset{("&amp;ROUND(G19,2)&amp;")}{"&amp;ROUND(G18,2)&amp;"}"&amp;G17&amp;" + \underset{("&amp;ROUND(H19,2)&amp;")}{"&amp;ROUND(H18,2)&amp;"}"&amp;H17&amp;" + "&amp;N18</f>
        <v>$\underset{(0.76)}{1.41} + \underset{(0.03)}{0.81}L_{t} + \underset{(0.01)}{0.04}cu_{UK, t - 1} + \underset{(0.03)}{0.08}i_{UK, t - 1} + \underset{(0.02)}{-0.1}r_{UK, t - 1} + \underset{(0.03)}{0.09}u_{UK, t - 1} + \underset{(0.03)}{0.7}\epsilon^{l}_{UK, t - 1}+0.23\nu^{l}_{UK, t}$</v>
      </c>
      <c r="N18" t="str">
        <f>"\underset{("&amp;ROUND(B19,2)&amp;")}{"&amp;ROUND(B18, 2)&amp;"}"&amp;B17&amp;"+"&amp;ROUND(I18,2)&amp;I17&amp;"$"</f>
        <v>\underset{(0.03)}{0.7}\epsilon^{l}_{UK, t - 1}+0.23\nu^{l}_{UK, t}$</v>
      </c>
    </row>
    <row r="19" spans="1:14" x14ac:dyDescent="0.25">
      <c r="A19" t="s">
        <v>9</v>
      </c>
      <c r="B19" s="1">
        <v>3.3112012734433899E-2</v>
      </c>
      <c r="C19" s="1">
        <v>0.76183331123088904</v>
      </c>
      <c r="D19" s="1">
        <v>2.5608987490311701E-2</v>
      </c>
      <c r="E19" s="1">
        <v>1.0277446112324E-2</v>
      </c>
      <c r="F19" s="1">
        <v>2.5188046722713901E-2</v>
      </c>
      <c r="G19" s="1">
        <v>2.2338176179706501E-2</v>
      </c>
      <c r="H19" s="1">
        <v>2.7318785383660001E-2</v>
      </c>
      <c r="I19" s="1"/>
    </row>
    <row r="21" spans="1:14" x14ac:dyDescent="0.25">
      <c r="A21" t="s">
        <v>95</v>
      </c>
      <c r="B21" t="str">
        <f>"\epsilon^{"&amp;A22&amp;"}_{"&amp;A23&amp;", t - 1}"</f>
        <v>\epsilon^{s}_{US, t - 1}</v>
      </c>
      <c r="D21" t="str">
        <f>A21&amp;"_{t}"</f>
        <v>S_{t}</v>
      </c>
      <c r="E21" t="str">
        <f>"cu_{"&amp;$A23&amp;", t - 1}"</f>
        <v>cu_{US, t - 1}</v>
      </c>
      <c r="F21" t="str">
        <f>"i_{"&amp;$A23&amp;", t - 1}"</f>
        <v>i_{US, t - 1}</v>
      </c>
      <c r="G21" t="str">
        <f>"r_{"&amp;$A23&amp;", t - 1}"</f>
        <v>r_{US, t - 1}</v>
      </c>
      <c r="H21" t="str">
        <f>"u_{"&amp;$A23&amp;", t - 1}"</f>
        <v>u_{US, t - 1}</v>
      </c>
      <c r="I21" t="str">
        <f>"\nu^{"&amp;A22&amp;"}_{"&amp;A23&amp;", t}"</f>
        <v>\nu^{s}_{US, t}</v>
      </c>
    </row>
    <row r="22" spans="1:14" x14ac:dyDescent="0.25">
      <c r="A22" t="s">
        <v>94</v>
      </c>
      <c r="B22" s="1">
        <v>0.74977687270054205</v>
      </c>
      <c r="C22" s="1">
        <v>-9.4512085669897292</v>
      </c>
      <c r="D22" s="1">
        <v>0.61405368911331704</v>
      </c>
      <c r="E22" s="1">
        <v>6.91110819111697E-2</v>
      </c>
      <c r="F22" s="1">
        <v>-7.3490284446424595E-2</v>
      </c>
      <c r="G22" s="1">
        <v>0.339663902513403</v>
      </c>
      <c r="H22" s="1">
        <v>0.21112129517067699</v>
      </c>
      <c r="I22" s="1">
        <v>0.36809254677018299</v>
      </c>
      <c r="K22" t="str">
        <f>"$"&amp;A22&amp;"_{"&amp;A23&amp;", t} = $"</f>
        <v>$s_{US, t} = $</v>
      </c>
      <c r="L22" t="str">
        <f>IF(C22&gt;0,"$$","$-$")</f>
        <v>$-$</v>
      </c>
      <c r="M22" t="str">
        <f>"$\underset{("&amp;ROUND(C23,2)&amp;")}{"&amp;ROUND(C22,2)&amp;"} + \underset{("&amp;ROUND(D23,2)&amp;")}{"&amp;ROUND(D22,2)&amp;"}"&amp;D21&amp;" + \underset{("&amp;ROUND(E23,2)&amp;")}{"&amp;ROUND(E22,2)&amp;"}"&amp;E21&amp;" + \underset{("&amp;ROUND(F23,2)&amp;")}{"&amp;ROUND(F22,2)&amp;"}"&amp;F21&amp;" + \underset{("&amp;ROUND(G23,2)&amp;")}{"&amp;ROUND(G22,2)&amp;"}"&amp;G21&amp;" + \underset{("&amp;ROUND(H23,2)&amp;")}{"&amp;ROUND(H22,2)&amp;"}"&amp;H21&amp;" + "&amp;N22</f>
        <v>$\underset{(1.33)}{-9.45} + \underset{(0.03)}{0.61}S_{t} + \underset{(0.02)}{0.07}cu_{US, t - 1} + \underset{(0.04)}{-0.07}i_{US, t - 1} + \underset{(0.03)}{0.34}r_{US, t - 1} + \underset{(0.04)}{0.21}u_{US, t - 1} + \underset{(0.03)}{0.75}\epsilon^{s}_{US, t - 1}+0.37\nu^{s}_{US, t}$</v>
      </c>
      <c r="N22" t="str">
        <f>"\underset{("&amp;ROUND(B23,2)&amp;")}{"&amp;ROUND(B22, 2)&amp;"}"&amp;B21&amp;"+"&amp;ROUND(I22,2)&amp;I21&amp;"$"</f>
        <v>\underset{(0.03)}{0.75}\epsilon^{s}_{US, t - 1}+0.37\nu^{s}_{US, t}$</v>
      </c>
    </row>
    <row r="23" spans="1:14" x14ac:dyDescent="0.25">
      <c r="A23" t="s">
        <v>5</v>
      </c>
      <c r="B23" s="1">
        <v>3.0311415823167102E-2</v>
      </c>
      <c r="C23" s="1">
        <v>1.3293644493966501</v>
      </c>
      <c r="D23" s="1">
        <v>2.8465512303228701E-2</v>
      </c>
      <c r="E23" s="1">
        <v>1.6926836818572901E-2</v>
      </c>
      <c r="F23" s="1">
        <v>3.5980208382102898E-2</v>
      </c>
      <c r="G23" s="1">
        <v>2.8141995848788098E-2</v>
      </c>
      <c r="H23" s="1">
        <v>3.6704910530715097E-2</v>
      </c>
      <c r="I23" s="1"/>
    </row>
    <row r="25" spans="1:14" x14ac:dyDescent="0.25">
      <c r="A25" t="s">
        <v>95</v>
      </c>
      <c r="B25" t="str">
        <f>"\epsilon^{"&amp;A26&amp;"}_{"&amp;A27&amp;", t - 1}"</f>
        <v>\epsilon^{s}_{CA, t - 1}</v>
      </c>
      <c r="D25" t="str">
        <f>A25&amp;"_{t}"</f>
        <v>S_{t}</v>
      </c>
      <c r="E25" t="str">
        <f>"cu_{"&amp;$A27&amp;", t - 1}"</f>
        <v>cu_{CA, t - 1}</v>
      </c>
      <c r="F25" t="str">
        <f>"i_{"&amp;$A27&amp;", t - 1}"</f>
        <v>i_{CA, t - 1}</v>
      </c>
      <c r="G25" t="str">
        <f>"r_{"&amp;$A27&amp;", t - 1}"</f>
        <v>r_{CA, t - 1}</v>
      </c>
      <c r="H25" t="str">
        <f>"u_{"&amp;$A27&amp;", t - 1}"</f>
        <v>u_{CA, t - 1}</v>
      </c>
      <c r="I25" t="str">
        <f>"\nu^{"&amp;A26&amp;"}_{"&amp;A27&amp;", t}"</f>
        <v>\nu^{s}_{CA, t}</v>
      </c>
    </row>
    <row r="26" spans="1:14" x14ac:dyDescent="0.25">
      <c r="A26" t="s">
        <v>94</v>
      </c>
      <c r="B26" s="1">
        <v>0.75384561732091304</v>
      </c>
      <c r="C26" s="1">
        <v>4.9984183868271597</v>
      </c>
      <c r="D26" s="1">
        <v>0.79581035087529906</v>
      </c>
      <c r="E26" s="1">
        <v>-8.1384218850911003E-2</v>
      </c>
      <c r="F26" s="1">
        <v>1.5429673133968201E-2</v>
      </c>
      <c r="G26" s="1">
        <v>1.1235180646652101E-2</v>
      </c>
      <c r="H26" s="1">
        <v>-1.41756879001631E-2</v>
      </c>
      <c r="I26" s="1">
        <v>0.30496781889189001</v>
      </c>
      <c r="K26" t="str">
        <f>"$"&amp;A26&amp;"_{"&amp;A27&amp;", t} = $"</f>
        <v>$s_{CA, t} = $</v>
      </c>
      <c r="L26" t="str">
        <f>IF(C26&gt;0,"$$","$-$")</f>
        <v>$$</v>
      </c>
      <c r="M26" t="str">
        <f>"$\underset{("&amp;ROUND(C27,2)&amp;")}{"&amp;ROUND(C26,2)&amp;"} + \underset{("&amp;ROUND(D27,2)&amp;")}{"&amp;ROUND(D26,2)&amp;"}"&amp;D25&amp;" + \underset{("&amp;ROUND(E27,2)&amp;")}{"&amp;ROUND(E26,2)&amp;"}"&amp;E25&amp;" + \underset{("&amp;ROUND(F27,2)&amp;")}{"&amp;ROUND(F26,2)&amp;"}"&amp;F25&amp;" + \underset{("&amp;ROUND(G27,2)&amp;")}{"&amp;ROUND(G26,2)&amp;"}"&amp;G25&amp;" + \underset{("&amp;ROUND(H27,2)&amp;")}{"&amp;ROUND(H26,2)&amp;"}"&amp;H25&amp;" + "&amp;N26</f>
        <v>$\underset{(1.37)}{5} + \underset{(0.03)}{0.8}S_{t} + \underset{(0.02)}{-0.08}cu_{CA, t - 1} + \underset{(0.04)}{0.02}i_{CA, t - 1} + \underset{(0.03)}{0.01}r_{CA, t - 1} + \underset{(0.05)}{-0.01}u_{CA, t - 1} + \underset{(0.03)}{0.75}\epsilon^{s}_{CA, t - 1}+0.3\nu^{s}_{CA, t}$</v>
      </c>
      <c r="N26" t="str">
        <f>"\underset{("&amp;ROUND(B27,2)&amp;")}{"&amp;ROUND(B26, 2)&amp;"}"&amp;B25&amp;"+"&amp;ROUND(I26,2)&amp;I25&amp;"$"</f>
        <v>\underset{(0.03)}{0.75}\epsilon^{s}_{CA, t - 1}+0.3\nu^{s}_{CA, t}$</v>
      </c>
    </row>
    <row r="27" spans="1:14" x14ac:dyDescent="0.25">
      <c r="A27" t="s">
        <v>89</v>
      </c>
      <c r="B27" s="1">
        <v>3.1636447536657897E-2</v>
      </c>
      <c r="C27" s="1">
        <v>1.36645826521658</v>
      </c>
      <c r="D27" s="1">
        <v>2.86517171441532E-2</v>
      </c>
      <c r="E27" s="1">
        <v>1.6346702040976699E-2</v>
      </c>
      <c r="F27" s="1">
        <v>3.7918162269189801E-2</v>
      </c>
      <c r="G27" s="1">
        <v>2.6515941157441499E-2</v>
      </c>
      <c r="H27" s="1">
        <v>4.9389480795345199E-2</v>
      </c>
      <c r="I27" s="1"/>
    </row>
    <row r="29" spans="1:14" x14ac:dyDescent="0.25">
      <c r="A29" t="s">
        <v>95</v>
      </c>
      <c r="B29" t="str">
        <f>"\epsilon^{"&amp;A30&amp;"}_{"&amp;A31&amp;", t - 1}"</f>
        <v>\epsilon^{s}_{JP, t - 1}</v>
      </c>
      <c r="D29" t="str">
        <f>A29&amp;"_{t}"</f>
        <v>S_{t}</v>
      </c>
      <c r="E29" t="str">
        <f>"cu_{"&amp;$A31&amp;", t - 1}"</f>
        <v>cu_{JP, t - 1}</v>
      </c>
      <c r="F29" t="str">
        <f>"i_{"&amp;$A31&amp;", t - 1}"</f>
        <v>i_{JP, t - 1}</v>
      </c>
      <c r="G29" t="str">
        <f>"r_{"&amp;$A31&amp;", t - 1}"</f>
        <v>r_{JP, t - 1}</v>
      </c>
      <c r="H29" t="str">
        <f>"u_{"&amp;$A31&amp;", t - 1}"</f>
        <v>u_{JP, t - 1}</v>
      </c>
      <c r="I29" t="str">
        <f>"\nu^{"&amp;A30&amp;"}_{"&amp;A31&amp;", t}"</f>
        <v>\nu^{s}_{JP, t}</v>
      </c>
    </row>
    <row r="30" spans="1:14" x14ac:dyDescent="0.25">
      <c r="A30" t="s">
        <v>94</v>
      </c>
      <c r="B30" s="1">
        <v>0.75802641630248002</v>
      </c>
      <c r="C30" s="1">
        <v>4.3147841827286504</v>
      </c>
      <c r="D30" s="1">
        <v>0.26678959166695998</v>
      </c>
      <c r="E30" s="1">
        <v>-5.3116289735646402E-2</v>
      </c>
      <c r="F30" s="1">
        <v>0.16040589372998601</v>
      </c>
      <c r="G30" s="1">
        <v>-1.3398787317262399</v>
      </c>
      <c r="H30" s="1">
        <v>5.5917892484301499E-2</v>
      </c>
      <c r="I30" s="1">
        <v>0.42651589998673001</v>
      </c>
      <c r="K30" t="str">
        <f>"$"&amp;A30&amp;"_{"&amp;A31&amp;", t} = $"</f>
        <v>$s_{JP, t} = $</v>
      </c>
      <c r="L30" t="str">
        <f>IF(C30&gt;0,"$$","$-$")</f>
        <v>$$</v>
      </c>
      <c r="M30" t="str">
        <f>"$\underset{("&amp;ROUND(C31,2)&amp;")}{"&amp;ROUND(C30,2)&amp;"} + \underset{("&amp;ROUND(D31,2)&amp;")}{"&amp;ROUND(D30,2)&amp;"}"&amp;D29&amp;" + \underset{("&amp;ROUND(E31,2)&amp;")}{"&amp;ROUND(E30,2)&amp;"}"&amp;E29&amp;" + \underset{("&amp;ROUND(F31,2)&amp;")}{"&amp;ROUND(F30,2)&amp;"}"&amp;F29&amp;" + \underset{("&amp;ROUND(G31,2)&amp;")}{"&amp;ROUND(G30,2)&amp;"}"&amp;G29&amp;" + \underset{("&amp;ROUND(H31,2)&amp;")}{"&amp;ROUND(H30,2)&amp;"}"&amp;H29&amp;" + "&amp;N30</f>
        <v>$\underset{(0.66)}{4.31} + \underset{(0.03)}{0.27}S_{t} + \underset{(0.01)}{-0.05}cu_{JP, t - 1} + \underset{(0.05)}{0.16}i_{JP, t - 1} + \underset{(0.22)}{-1.34}r_{JP, t - 1} + \underset{(0.07)}{0.06}u_{JP, t - 1} + \underset{(0.03)}{0.76}\epsilon^{s}_{JP, t - 1}+0.43\nu^{s}_{JP, t}$</v>
      </c>
      <c r="N30" t="str">
        <f>"\underset{("&amp;ROUND(B31,2)&amp;")}{"&amp;ROUND(B30, 2)&amp;"}"&amp;B29&amp;"+"&amp;ROUND(I30,2)&amp;I29&amp;"$"</f>
        <v>\underset{(0.03)}{0.76}\epsilon^{s}_{JP, t - 1}+0.43\nu^{s}_{JP, t}$</v>
      </c>
    </row>
    <row r="31" spans="1:14" x14ac:dyDescent="0.25">
      <c r="A31" t="s">
        <v>90</v>
      </c>
      <c r="B31" s="1">
        <v>3.1801811003686002E-2</v>
      </c>
      <c r="C31" s="1">
        <v>0.66189870297770703</v>
      </c>
      <c r="D31" s="1">
        <v>2.87186304582292E-2</v>
      </c>
      <c r="E31" s="1">
        <v>5.7892722816143697E-3</v>
      </c>
      <c r="F31" s="1">
        <v>4.82689852277133E-2</v>
      </c>
      <c r="G31" s="1">
        <v>0.22083332489090399</v>
      </c>
      <c r="H31" s="1">
        <v>7.3444628251201197E-2</v>
      </c>
      <c r="I31" s="1"/>
    </row>
    <row r="33" spans="1:14" x14ac:dyDescent="0.25">
      <c r="A33" t="s">
        <v>95</v>
      </c>
      <c r="B33" t="str">
        <f>"\epsilon^{"&amp;A34&amp;"}_{"&amp;A35&amp;", t - 1}"</f>
        <v>\epsilon^{s}_{DE, t - 1}</v>
      </c>
      <c r="D33" t="str">
        <f>A33&amp;"_{t}"</f>
        <v>S_{t}</v>
      </c>
      <c r="E33" t="str">
        <f>"cu_{"&amp;$A35&amp;", t - 1}"</f>
        <v>cu_{DE, t - 1}</v>
      </c>
      <c r="F33" t="str">
        <f>"i_{"&amp;$A35&amp;", t - 1}"</f>
        <v>i_{DE, t - 1}</v>
      </c>
      <c r="G33" t="str">
        <f>"r_{"&amp;$A35&amp;", t - 1}"</f>
        <v>r_{DE, t - 1}</v>
      </c>
      <c r="H33" t="str">
        <f>"u_{"&amp;$A35&amp;", t - 1}"</f>
        <v>u_{DE, t - 1}</v>
      </c>
      <c r="I33" t="str">
        <f>"\nu^{"&amp;A34&amp;"}_{"&amp;A35&amp;", t}"</f>
        <v>\nu^{s}_{DE, t}</v>
      </c>
    </row>
    <row r="34" spans="1:14" x14ac:dyDescent="0.25">
      <c r="A34" t="s">
        <v>94</v>
      </c>
      <c r="B34" s="1">
        <v>0.77929645461543195</v>
      </c>
      <c r="C34" s="1">
        <v>0.12628361475592401</v>
      </c>
      <c r="D34" s="1">
        <v>0.66755474764668499</v>
      </c>
      <c r="E34" s="1">
        <v>-1.5129984331486599E-2</v>
      </c>
      <c r="F34" s="1">
        <v>9.71178163203512E-2</v>
      </c>
      <c r="G34" s="1">
        <v>-0.118170253014954</v>
      </c>
      <c r="H34" s="1">
        <v>-9.9316289683244602E-2</v>
      </c>
      <c r="I34" s="1">
        <v>0.341166899725731</v>
      </c>
      <c r="K34" t="str">
        <f>"$"&amp;A34&amp;"_{"&amp;A35&amp;", t} = $"</f>
        <v>$s_{DE, t} = $</v>
      </c>
      <c r="L34" t="str">
        <f>IF(C34&gt;0,"$$","$-$")</f>
        <v>$$</v>
      </c>
      <c r="M34" t="str">
        <f>"$\underset{("&amp;ROUND(C35,2)&amp;")}{"&amp;ROUND(C34,2)&amp;"} + \underset{("&amp;ROUND(D35,2)&amp;")}{"&amp;ROUND(D34,2)&amp;"}"&amp;D33&amp;" + \underset{("&amp;ROUND(E35,2)&amp;")}{"&amp;ROUND(E34,2)&amp;"}"&amp;E33&amp;" + \underset{("&amp;ROUND(F35,2)&amp;")}{"&amp;ROUND(F34,2)&amp;"}"&amp;F33&amp;" + \underset{("&amp;ROUND(G35,2)&amp;")}{"&amp;ROUND(G34,2)&amp;"}"&amp;G33&amp;" + \underset{("&amp;ROUND(H35,2)&amp;")}{"&amp;ROUND(H34,2)&amp;"}"&amp;H33&amp;" + "&amp;N34</f>
        <v>$\underset{(1.44)}{0.13} + \underset{(0.03)}{0.67}S_{t} + \underset{(0.02)}{-0.02}cu_{DE, t - 1} + \underset{(0.05)}{0.1}i_{DE, t - 1} + \underset{(0.03)}{-0.12}r_{DE, t - 1} + \underset{(0.02)}{-0.1}u_{DE, t - 1} + \underset{(0.03)}{0.78}\epsilon^{s}_{DE, t - 1}+0.34\nu^{s}_{DE, t}$</v>
      </c>
      <c r="N34" t="str">
        <f>"\underset{("&amp;ROUND(B35,2)&amp;")}{"&amp;ROUND(B34, 2)&amp;"}"&amp;B33&amp;"+"&amp;ROUND(I34,2)&amp;I33&amp;"$"</f>
        <v>\underset{(0.03)}{0.78}\epsilon^{s}_{DE, t - 1}+0.34\nu^{s}_{DE, t}$</v>
      </c>
    </row>
    <row r="35" spans="1:14" x14ac:dyDescent="0.25">
      <c r="A35" t="s">
        <v>91</v>
      </c>
      <c r="B35" s="1">
        <v>3.0020947772178001E-2</v>
      </c>
      <c r="C35" s="1">
        <v>1.44043483317646</v>
      </c>
      <c r="D35" s="1">
        <v>2.95588133743734E-2</v>
      </c>
      <c r="E35" s="1">
        <v>1.7072695142335201E-2</v>
      </c>
      <c r="F35" s="1">
        <v>4.96360806804221E-2</v>
      </c>
      <c r="G35" s="1">
        <v>3.05553569827565E-2</v>
      </c>
      <c r="H35" s="1">
        <v>2.4040301579919401E-2</v>
      </c>
      <c r="I35" s="1"/>
    </row>
    <row r="37" spans="1:14" x14ac:dyDescent="0.25">
      <c r="A37" t="s">
        <v>95</v>
      </c>
      <c r="B37" t="str">
        <f>"\epsilon^{"&amp;A38&amp;"}_{"&amp;A39&amp;", t - 1}"</f>
        <v>\epsilon^{s}_{UK, t - 1}</v>
      </c>
      <c r="D37" t="str">
        <f>A37&amp;"_{t}"</f>
        <v>S_{t}</v>
      </c>
      <c r="E37" t="str">
        <f>"cu_{"&amp;$A39&amp;", t - 1}"</f>
        <v>cu_{UK, t - 1}</v>
      </c>
      <c r="F37" t="str">
        <f>"i_{"&amp;$A39&amp;", t - 1}"</f>
        <v>i_{UK, t - 1}</v>
      </c>
      <c r="G37" t="str">
        <f>"r_{"&amp;$A39&amp;", t - 1}"</f>
        <v>r_{UK, t - 1}</v>
      </c>
      <c r="H37" t="str">
        <f>"u_{"&amp;$A39&amp;", t - 1}"</f>
        <v>u_{UK, t - 1}</v>
      </c>
      <c r="I37" t="str">
        <f>"\nu^{"&amp;A38&amp;"}_{"&amp;A39&amp;", t}"</f>
        <v>\nu^{s}_{UK, t}</v>
      </c>
    </row>
    <row r="38" spans="1:14" x14ac:dyDescent="0.25">
      <c r="A38" t="s">
        <v>94</v>
      </c>
      <c r="B38" s="1">
        <v>0.71406341466284895</v>
      </c>
      <c r="C38" s="1">
        <v>-2.2621810768741399</v>
      </c>
      <c r="D38" s="1">
        <v>0.58942831130074202</v>
      </c>
      <c r="E38" s="1">
        <v>2.11791531052547E-2</v>
      </c>
      <c r="F38" s="1">
        <v>-3.40484015181634E-2</v>
      </c>
      <c r="G38" s="1">
        <v>0.323761532530428</v>
      </c>
      <c r="H38" s="1">
        <v>-0.27894761649120098</v>
      </c>
      <c r="I38" s="1">
        <v>0.36548553674210499</v>
      </c>
      <c r="K38" t="str">
        <f>"$"&amp;A38&amp;"_{"&amp;A39&amp;", t} = $"</f>
        <v>$s_{UK, t} = $</v>
      </c>
      <c r="L38" t="str">
        <f>IF(C38&gt;0,"$$","$-$")</f>
        <v>$-$</v>
      </c>
      <c r="M38" t="str">
        <f>"$\underset{("&amp;ROUND(C39,2)&amp;")}{"&amp;ROUND(C38,2)&amp;"} + \underset{("&amp;ROUND(D39,2)&amp;")}{"&amp;ROUND(D38,2)&amp;"}"&amp;D37&amp;" + \underset{("&amp;ROUND(E39,2)&amp;")}{"&amp;ROUND(E38,2)&amp;"}"&amp;E37&amp;" + \underset{("&amp;ROUND(F39,2)&amp;")}{"&amp;ROUND(F38,2)&amp;"}"&amp;F37&amp;" + \underset{("&amp;ROUND(G39,2)&amp;")}{"&amp;ROUND(G38,2)&amp;"}"&amp;G37&amp;" + \underset{("&amp;ROUND(H39,2)&amp;")}{"&amp;ROUND(H38,2)&amp;"}"&amp;H37&amp;" + "&amp;N38</f>
        <v>$\underset{(1.29)}{-2.26} + \underset{(0.03)}{0.59}S_{t} + \underset{(0.02)}{0.02}cu_{UK, t - 1} + \underset{(0.04)}{-0.03}i_{UK, t - 1} + \underset{(0.02)}{0.32}r_{UK, t - 1} + \underset{(0.04)}{-0.28}u_{UK, t - 1} + \underset{(0.03)}{0.71}\epsilon^{s}_{UK, t - 1}+0.37\nu^{s}_{UK, t}$</v>
      </c>
      <c r="N38" t="str">
        <f>"\underset{("&amp;ROUND(B39,2)&amp;")}{"&amp;ROUND(B38, 2)&amp;"}"&amp;B37&amp;"+"&amp;ROUND(I38,2)&amp;I37&amp;"$"</f>
        <v>\underset{(0.03)}{0.71}\epsilon^{s}_{UK, t - 1}+0.37\nu^{s}_{UK, t}$</v>
      </c>
    </row>
    <row r="39" spans="1:14" x14ac:dyDescent="0.25">
      <c r="A39" t="s">
        <v>9</v>
      </c>
      <c r="B39" s="1">
        <v>3.0580660420676298E-2</v>
      </c>
      <c r="C39" s="1">
        <v>1.2921274813047701</v>
      </c>
      <c r="D39" s="1">
        <v>2.8788016992349098E-2</v>
      </c>
      <c r="E39" s="1">
        <v>1.6726528869614499E-2</v>
      </c>
      <c r="F39" s="1">
        <v>3.9996045520281798E-2</v>
      </c>
      <c r="G39" s="1">
        <v>1.6072883255283599E-2</v>
      </c>
      <c r="H39" s="1">
        <v>3.8216459081431002E-2</v>
      </c>
      <c r="I39" s="1"/>
    </row>
    <row r="41" spans="1:14" x14ac:dyDescent="0.25">
      <c r="A41" t="s">
        <v>100</v>
      </c>
      <c r="B41" t="str">
        <f>"\epsilon^{"&amp;A42&amp;"}_{"&amp;A43&amp;", t - 1}"</f>
        <v>\epsilon^{c}_{US, t - 1}</v>
      </c>
      <c r="D41" t="str">
        <f>A41&amp;"_{t}"</f>
        <v>C_{t}</v>
      </c>
      <c r="E41" t="str">
        <f>"cu_{"&amp;$A43&amp;", t - 1}"</f>
        <v>cu_{US, t - 1}</v>
      </c>
      <c r="F41" t="str">
        <f>"i_{"&amp;$A43&amp;", t - 1}"</f>
        <v>i_{US, t - 1}</v>
      </c>
      <c r="G41" t="str">
        <f>"r_{"&amp;$A43&amp;", t - 1}"</f>
        <v>r_{US, t - 1}</v>
      </c>
      <c r="H41" t="str">
        <f>"u_{"&amp;$A43&amp;", t - 1}"</f>
        <v>u_{US, t - 1}</v>
      </c>
      <c r="I41" t="str">
        <f>"\nu^{"&amp;A42&amp;"}_{"&amp;A43&amp;", t}"</f>
        <v>\nu^{c}_{US, t}</v>
      </c>
    </row>
    <row r="42" spans="1:14" x14ac:dyDescent="0.25">
      <c r="A42" t="s">
        <v>99</v>
      </c>
      <c r="B42" s="1">
        <v>0.70768679994359596</v>
      </c>
      <c r="C42" s="1">
        <v>-13.430828404448301</v>
      </c>
      <c r="D42" s="1">
        <v>0.84423084355645195</v>
      </c>
      <c r="E42" s="1">
        <v>0.16346315027807001</v>
      </c>
      <c r="F42" s="1">
        <v>-0.24793888821701701</v>
      </c>
      <c r="G42" s="1">
        <v>4.2957429364004901E-2</v>
      </c>
      <c r="H42" s="1">
        <v>-0.22111767238458099</v>
      </c>
      <c r="I42" s="1">
        <v>0.65050538784544298</v>
      </c>
      <c r="K42" t="str">
        <f>"$"&amp;A42&amp;"_{"&amp;A43&amp;", t} = $"</f>
        <v>$c_{US, t} = $</v>
      </c>
      <c r="L42" t="str">
        <f>IF(C42&gt;0,"$$","$-$")</f>
        <v>$-$</v>
      </c>
      <c r="M42" t="str">
        <f>"$\underset{("&amp;ROUND(C43,2)&amp;")}{"&amp;ROUND(C42,2)&amp;"} + \underset{("&amp;ROUND(D43,2)&amp;")}{"&amp;ROUND(D42,2)&amp;"}"&amp;D41&amp;" + \underset{("&amp;ROUND(E43,2)&amp;")}{"&amp;ROUND(E42,2)&amp;"}"&amp;E41&amp;" + \underset{("&amp;ROUND(F43,2)&amp;")}{"&amp;ROUND(F42,2)&amp;"}"&amp;F41&amp;" + \underset{("&amp;ROUND(G43,2)&amp;")}{"&amp;ROUND(G42,2)&amp;"}"&amp;G41&amp;" + \underset{("&amp;ROUND(H43,2)&amp;")}{"&amp;ROUND(H42,2)&amp;"}"&amp;H41&amp;" + "&amp;N42</f>
        <v>$\underset{(2.35)}{-13.43} + \underset{(0.06)}{0.84}C_{t} + \underset{(0.03)}{0.16}cu_{US, t - 1} + \underset{(0.06)}{-0.25}i_{US, t - 1} + \underset{(0.05)}{0.04}r_{US, t - 1} + \underset{(0.06)}{-0.22}u_{US, t - 1} + \underset{(0.04)}{0.71}\epsilon^{c}_{US, t - 1}+0.65\nu^{c}_{US, t}$</v>
      </c>
      <c r="N42" t="str">
        <f>"\underset{("&amp;ROUND(B43,2)&amp;")}{"&amp;ROUND(B42, 2)&amp;"}"&amp;B41&amp;"+"&amp;ROUND(I42,2)&amp;I41&amp;"$"</f>
        <v>\underset{(0.04)}{0.71}\epsilon^{c}_{US, t - 1}+0.65\nu^{c}_{US, t}$</v>
      </c>
    </row>
    <row r="43" spans="1:14" x14ac:dyDescent="0.25">
      <c r="A43" t="s">
        <v>5</v>
      </c>
      <c r="B43" s="1">
        <v>3.5308466156303502E-2</v>
      </c>
      <c r="C43" s="1">
        <v>2.3498830546056699</v>
      </c>
      <c r="D43" s="1">
        <v>5.81530439612701E-2</v>
      </c>
      <c r="E43" s="1">
        <v>2.9552989813685999E-2</v>
      </c>
      <c r="F43" s="1">
        <v>6.1862451180883897E-2</v>
      </c>
      <c r="G43" s="1">
        <v>5.4698413865392398E-2</v>
      </c>
      <c r="H43" s="1">
        <v>6.0965212111723302E-2</v>
      </c>
      <c r="I43" s="1"/>
    </row>
    <row r="45" spans="1:14" x14ac:dyDescent="0.25">
      <c r="A45" t="s">
        <v>100</v>
      </c>
      <c r="B45" t="str">
        <f>"\epsilon^{"&amp;A46&amp;"}_{"&amp;A47&amp;", t - 1}"</f>
        <v>\epsilon^{c}_{CA, t - 1}</v>
      </c>
      <c r="D45" t="str">
        <f>A45&amp;"_{t}"</f>
        <v>C_{t}</v>
      </c>
      <c r="E45" t="str">
        <f>"cu_{"&amp;$A47&amp;", t - 1}"</f>
        <v>cu_{CA, t - 1}</v>
      </c>
      <c r="F45" t="str">
        <f>"i_{"&amp;$A47&amp;", t - 1}"</f>
        <v>i_{CA, t - 1}</v>
      </c>
      <c r="G45" t="str">
        <f>"r_{"&amp;$A47&amp;", t - 1}"</f>
        <v>r_{CA, t - 1}</v>
      </c>
      <c r="H45" t="str">
        <f>"u_{"&amp;$A47&amp;", t - 1}"</f>
        <v>u_{CA, t - 1}</v>
      </c>
      <c r="I45" t="str">
        <f>"\nu^{"&amp;A46&amp;"}_{"&amp;A47&amp;", t}"</f>
        <v>\nu^{c}_{CA, t}</v>
      </c>
    </row>
    <row r="46" spans="1:14" x14ac:dyDescent="0.25">
      <c r="A46" t="s">
        <v>99</v>
      </c>
      <c r="B46" s="1">
        <v>0.63656289510598996</v>
      </c>
      <c r="C46" s="1">
        <v>5.94343626156751</v>
      </c>
      <c r="D46" s="1">
        <v>0.93996515539361103</v>
      </c>
      <c r="E46" s="1">
        <v>-9.3043778505588898E-2</v>
      </c>
      <c r="F46" s="1">
        <v>0.111139270655011</v>
      </c>
      <c r="G46" s="1">
        <v>-0.104896760792906</v>
      </c>
      <c r="H46" s="1">
        <v>8.9035406078462505E-3</v>
      </c>
      <c r="I46" s="1">
        <v>0.57074290293972596</v>
      </c>
      <c r="K46" t="str">
        <f>"$"&amp;A46&amp;"_{"&amp;A47&amp;", t} = $"</f>
        <v>$c_{CA, t} = $</v>
      </c>
      <c r="L46" t="str">
        <f>IF(C46&gt;0,"$$","$-$")</f>
        <v>$$</v>
      </c>
      <c r="M46" t="str">
        <f>"$\underset{("&amp;ROUND(C47,2)&amp;")}{"&amp;ROUND(C46,2)&amp;"} + \underset{("&amp;ROUND(D47,2)&amp;")}{"&amp;ROUND(D46,2)&amp;"}"&amp;D45&amp;" + \underset{("&amp;ROUND(E47,2)&amp;")}{"&amp;ROUND(E46,2)&amp;"}"&amp;E45&amp;" + \underset{("&amp;ROUND(F47,2)&amp;")}{"&amp;ROUND(F46,2)&amp;"}"&amp;F45&amp;" + \underset{("&amp;ROUND(G47,2)&amp;")}{"&amp;ROUND(G46,2)&amp;"}"&amp;G45&amp;" + \underset{("&amp;ROUND(H47,2)&amp;")}{"&amp;ROUND(H46,2)&amp;"}"&amp;H45&amp;" + "&amp;N46</f>
        <v>$\underset{(2.5)}{5.94} + \underset{(0.05)}{0.94}C_{t} + \underset{(0.03)}{-0.09}cu_{CA, t - 1} + \underset{(0.07)}{0.11}i_{CA, t - 1} + \underset{(0.05)}{-0.1}r_{CA, t - 1} + \underset{(0.07)}{0.01}u_{CA, t - 1} + \underset{(0.04)}{0.64}\epsilon^{c}_{CA, t - 1}+0.57\nu^{c}_{CA, t}$</v>
      </c>
      <c r="N46" t="str">
        <f>"\underset{("&amp;ROUND(B47,2)&amp;")}{"&amp;ROUND(B46, 2)&amp;"}"&amp;B45&amp;"+"&amp;ROUND(I46,2)&amp;I45&amp;"$"</f>
        <v>\underset{(0.04)}{0.64}\epsilon^{c}_{CA, t - 1}+0.57\nu^{c}_{CA, t}$</v>
      </c>
    </row>
    <row r="47" spans="1:14" x14ac:dyDescent="0.25">
      <c r="A47" t="s">
        <v>89</v>
      </c>
      <c r="B47" s="1">
        <v>3.82117050020645E-2</v>
      </c>
      <c r="C47" s="1">
        <v>2.4959927014671499</v>
      </c>
      <c r="D47" s="1">
        <v>4.5219407566817298E-2</v>
      </c>
      <c r="E47" s="1">
        <v>2.93295573812275E-2</v>
      </c>
      <c r="F47" s="1">
        <v>6.8755376773361798E-2</v>
      </c>
      <c r="G47" s="1">
        <v>4.7441177656542599E-2</v>
      </c>
      <c r="H47" s="1">
        <v>6.5246879100512606E-2</v>
      </c>
      <c r="I47" s="1"/>
    </row>
    <row r="49" spans="1:14" x14ac:dyDescent="0.25">
      <c r="A49" t="s">
        <v>100</v>
      </c>
      <c r="B49" t="str">
        <f>"\epsilon^{"&amp;A50&amp;"}_{"&amp;A51&amp;", t - 1}"</f>
        <v>\epsilon^{c}_{JP, t - 1}</v>
      </c>
      <c r="D49" t="str">
        <f>A49&amp;"_{t}"</f>
        <v>C_{t}</v>
      </c>
      <c r="E49" t="str">
        <f>"cu_{"&amp;$A51&amp;", t - 1}"</f>
        <v>cu_{JP, t - 1}</v>
      </c>
      <c r="F49" t="str">
        <f>"i_{"&amp;$A51&amp;", t - 1}"</f>
        <v>i_{JP, t - 1}</v>
      </c>
      <c r="G49" t="str">
        <f>"r_{"&amp;$A51&amp;", t - 1}"</f>
        <v>r_{JP, t - 1}</v>
      </c>
      <c r="H49" t="str">
        <f>"u_{"&amp;$A51&amp;", t - 1}"</f>
        <v>u_{JP, t - 1}</v>
      </c>
      <c r="I49" t="str">
        <f>"\nu^{"&amp;A50&amp;"}_{"&amp;A51&amp;", t}"</f>
        <v>\nu^{c}_{JP, t}</v>
      </c>
    </row>
    <row r="50" spans="1:14" x14ac:dyDescent="0.25">
      <c r="A50" t="s">
        <v>99</v>
      </c>
      <c r="B50" s="1">
        <v>0.78406200364540501</v>
      </c>
      <c r="C50" s="1">
        <v>3.2769645210529199</v>
      </c>
      <c r="D50" s="1">
        <v>-1.64467409995076E-2</v>
      </c>
      <c r="E50" s="1">
        <v>-3.0636815659470101E-2</v>
      </c>
      <c r="F50" s="1">
        <v>0.22041402176458499</v>
      </c>
      <c r="G50" s="1">
        <v>-1.6017195056942699</v>
      </c>
      <c r="H50" s="1">
        <v>-0.51647745939145195</v>
      </c>
      <c r="I50" s="1">
        <v>0.73411822877770705</v>
      </c>
      <c r="K50" t="str">
        <f>"$"&amp;A50&amp;"_{"&amp;A51&amp;", t} = $"</f>
        <v>$c_{JP, t} = $</v>
      </c>
      <c r="L50" t="str">
        <f>IF(C50&gt;0,"$$","$-$")</f>
        <v>$$</v>
      </c>
      <c r="M50" t="str">
        <f>"$\underset{("&amp;ROUND(C51,2)&amp;")}{"&amp;ROUND(C50,2)&amp;"} + \underset{("&amp;ROUND(D51,2)&amp;")}{"&amp;ROUND(D50,2)&amp;"}"&amp;D49&amp;" + \underset{("&amp;ROUND(E51,2)&amp;")}{"&amp;ROUND(E50,2)&amp;"}"&amp;E49&amp;" + \underset{("&amp;ROUND(F51,2)&amp;")}{"&amp;ROUND(F50,2)&amp;"}"&amp;F49&amp;" + \underset{("&amp;ROUND(G51,2)&amp;")}{"&amp;ROUND(G50,2)&amp;"}"&amp;G49&amp;" + \underset{("&amp;ROUND(H51,2)&amp;")}{"&amp;ROUND(H50,2)&amp;"}"&amp;H49&amp;" + "&amp;N50</f>
        <v>$\underset{(1.16)}{3.28} + \underset{(0.05)}{-0.02}C_{t} + \underset{(0.01)}{-0.03}cu_{JP, t - 1} + \underset{(0.08)}{0.22}i_{JP, t - 1} + \underset{(0.38)}{-1.6}r_{JP, t - 1} + \underset{(0.13)}{-0.52}u_{JP, t - 1} + \underset{(0.03)}{0.78}\epsilon^{c}_{JP, t - 1}+0.73\nu^{c}_{JP, t}$</v>
      </c>
      <c r="N50" t="str">
        <f>"\underset{("&amp;ROUND(B51,2)&amp;")}{"&amp;ROUND(B50, 2)&amp;"}"&amp;B49&amp;"+"&amp;ROUND(I50,2)&amp;I49&amp;"$"</f>
        <v>\underset{(0.03)}{0.78}\epsilon^{c}_{JP, t - 1}+0.73\nu^{c}_{JP, t}$</v>
      </c>
    </row>
    <row r="51" spans="1:14" x14ac:dyDescent="0.25">
      <c r="A51" t="s">
        <v>90</v>
      </c>
      <c r="B51" s="1">
        <v>3.1481079181672797E-2</v>
      </c>
      <c r="C51" s="1">
        <v>1.1635253170195199</v>
      </c>
      <c r="D51" s="1">
        <v>4.63843427547352E-2</v>
      </c>
      <c r="E51" s="1">
        <v>9.8741829752797897E-3</v>
      </c>
      <c r="F51" s="1">
        <v>8.2680886164289605E-2</v>
      </c>
      <c r="G51" s="1">
        <v>0.38153969542314298</v>
      </c>
      <c r="H51" s="1">
        <v>0.125226728263925</v>
      </c>
      <c r="I51" s="1" t="s">
        <v>131</v>
      </c>
    </row>
    <row r="53" spans="1:14" x14ac:dyDescent="0.25">
      <c r="A53" t="s">
        <v>100</v>
      </c>
      <c r="B53" t="str">
        <f>"\epsilon^{"&amp;A54&amp;"}_{"&amp;A55&amp;", t - 1}"</f>
        <v>\epsilon^{c}_{DE, t - 1}</v>
      </c>
      <c r="D53" t="str">
        <f>A53&amp;"_{t}"</f>
        <v>C_{t}</v>
      </c>
      <c r="E53" t="str">
        <f>"cu_{"&amp;$A55&amp;", t - 1}"</f>
        <v>cu_{DE, t - 1}</v>
      </c>
      <c r="F53" t="str">
        <f>"i_{"&amp;$A55&amp;", t - 1}"</f>
        <v>i_{DE, t - 1}</v>
      </c>
      <c r="G53" t="str">
        <f>"r_{"&amp;$A55&amp;", t - 1}"</f>
        <v>r_{DE, t - 1}</v>
      </c>
      <c r="H53" t="str">
        <f>"u_{"&amp;$A55&amp;", t - 1}"</f>
        <v>u_{DE, t - 1}</v>
      </c>
      <c r="I53" t="str">
        <f>"\nu^{"&amp;A54&amp;"}_{"&amp;A55&amp;", t}"</f>
        <v>\nu^{c}_{DE, t}</v>
      </c>
    </row>
    <row r="54" spans="1:14" x14ac:dyDescent="0.25">
      <c r="A54" t="s">
        <v>99</v>
      </c>
      <c r="B54" s="1">
        <v>0.72914512220038197</v>
      </c>
      <c r="C54" s="1">
        <v>-10.0907825642722</v>
      </c>
      <c r="D54" s="1">
        <v>0.84323838161154896</v>
      </c>
      <c r="E54" s="1">
        <v>9.0181325359852404E-2</v>
      </c>
      <c r="F54" s="1">
        <v>2.9477632488170799E-2</v>
      </c>
      <c r="G54" s="1">
        <v>-0.34957111647970102</v>
      </c>
      <c r="H54" s="1">
        <v>2.9317835062485299E-2</v>
      </c>
      <c r="I54" s="1">
        <v>0.69515130885557397</v>
      </c>
      <c r="K54" t="str">
        <f>"$"&amp;A54&amp;"_{"&amp;A55&amp;", t} = $"</f>
        <v>$c_{DE, t} = $</v>
      </c>
      <c r="L54" t="str">
        <f>IF(C54&gt;0,"$$","$-$")</f>
        <v>$-$</v>
      </c>
      <c r="M54" t="str">
        <f>"$\underset{("&amp;ROUND(C55,2)&amp;")}{"&amp;ROUND(C54,2)&amp;"} + \underset{("&amp;ROUND(D55,2)&amp;")}{"&amp;ROUND(D54,2)&amp;"}"&amp;D53&amp;" + \underset{("&amp;ROUND(E55,2)&amp;")}{"&amp;ROUND(E54,2)&amp;"}"&amp;E53&amp;" + \underset{("&amp;ROUND(F55,2)&amp;")}{"&amp;ROUND(F54,2)&amp;"}"&amp;F53&amp;" + \underset{("&amp;ROUND(G55,2)&amp;")}{"&amp;ROUND(G54,2)&amp;"}"&amp;G53&amp;" + \underset{("&amp;ROUND(H55,2)&amp;")}{"&amp;ROUND(H54,2)&amp;"}"&amp;H53&amp;" + "&amp;N54</f>
        <v>$\underset{(2.3)}{-10.09} + \underset{(0.05)}{0.84}C_{t} + \underset{(0.03)}{0.09}cu_{DE, t - 1} + \underset{(0.11)}{0.03}i_{DE, t - 1} + \underset{(0.06)}{-0.35}r_{DE, t - 1} + \underset{(0.05)}{0.03}u_{DE, t - 1} + \underset{(0.03)}{0.73}\epsilon^{c}_{DE, t - 1}+0.7\nu^{c}_{DE, t}$</v>
      </c>
      <c r="N54" t="str">
        <f>"\underset{("&amp;ROUND(B55,2)&amp;")}{"&amp;ROUND(B54, 2)&amp;"}"&amp;B53&amp;"+"&amp;ROUND(I54,2)&amp;I53&amp;"$"</f>
        <v>\underset{(0.03)}{0.73}\epsilon^{c}_{DE, t - 1}+0.7\nu^{c}_{DE, t}$</v>
      </c>
    </row>
    <row r="55" spans="1:14" x14ac:dyDescent="0.25">
      <c r="A55" t="s">
        <v>91</v>
      </c>
      <c r="B55" s="1">
        <v>3.1240504818863101E-2</v>
      </c>
      <c r="C55" s="1">
        <v>2.29907117695448</v>
      </c>
      <c r="D55" s="1">
        <v>5.1150635013960402E-2</v>
      </c>
      <c r="E55" s="1">
        <v>2.6624897402163599E-2</v>
      </c>
      <c r="F55" s="1">
        <v>0.105294757922935</v>
      </c>
      <c r="G55" s="1">
        <v>6.2073385660943198E-2</v>
      </c>
      <c r="H55" s="1">
        <v>4.9980175013197001E-2</v>
      </c>
      <c r="I55" s="1" t="s">
        <v>131</v>
      </c>
    </row>
    <row r="57" spans="1:14" x14ac:dyDescent="0.25">
      <c r="A57" t="s">
        <v>100</v>
      </c>
      <c r="B57" t="str">
        <f>"\epsilon^{"&amp;A58&amp;"}_{"&amp;A59&amp;", t - 1}"</f>
        <v>\epsilon^{c}_{UK, t - 1}</v>
      </c>
      <c r="D57" t="str">
        <f>A57&amp;"_{t}"</f>
        <v>C_{t}</v>
      </c>
      <c r="E57" t="str">
        <f>"cu_{"&amp;$A59&amp;", t - 1}"</f>
        <v>cu_{UK, t - 1}</v>
      </c>
      <c r="F57" t="str">
        <f>"i_{"&amp;$A59&amp;", t - 1}"</f>
        <v>i_{UK, t - 1}</v>
      </c>
      <c r="G57" t="str">
        <f>"r_{"&amp;$A59&amp;", t - 1}"</f>
        <v>r_{UK, t - 1}</v>
      </c>
      <c r="H57" t="str">
        <f>"u_{"&amp;$A59&amp;", t - 1}"</f>
        <v>u_{UK, t - 1}</v>
      </c>
      <c r="I57" t="str">
        <f>"\nu^{"&amp;A58&amp;"}_{"&amp;A59&amp;", t}"</f>
        <v>\nu^{c}_{UK, t}</v>
      </c>
    </row>
    <row r="58" spans="1:14" x14ac:dyDescent="0.25">
      <c r="A58" t="s">
        <v>99</v>
      </c>
      <c r="B58" s="1">
        <v>0.760658713864519</v>
      </c>
      <c r="C58" s="1">
        <v>9.5096556743149296</v>
      </c>
      <c r="D58" s="1">
        <v>0.91472389809332599</v>
      </c>
      <c r="E58" s="1">
        <v>-0.13230940243248701</v>
      </c>
      <c r="F58" s="1">
        <v>-0.34800195418818902</v>
      </c>
      <c r="G58" s="1">
        <v>0.40794621784117602</v>
      </c>
      <c r="H58" s="1">
        <v>-0.217953522552465</v>
      </c>
      <c r="I58" s="1">
        <v>0.64985076013935805</v>
      </c>
      <c r="K58" t="str">
        <f>"$"&amp;A58&amp;"_{"&amp;A59&amp;", t} = $"</f>
        <v>$c_{UK, t} = $</v>
      </c>
      <c r="L58" t="str">
        <f>IF(C58&gt;0,"$$","$-$")</f>
        <v>$$</v>
      </c>
      <c r="M58" t="str">
        <f>"$\underset{("&amp;ROUND(C59,2)&amp;")}{"&amp;ROUND(C58,2)&amp;"} + \underset{("&amp;ROUND(D59,2)&amp;")}{"&amp;ROUND(D58,2)&amp;"}"&amp;D57&amp;" + \underset{("&amp;ROUND(E59,2)&amp;")}{"&amp;ROUND(E58,2)&amp;"}"&amp;E57&amp;" + \underset{("&amp;ROUND(F59,2)&amp;")}{"&amp;ROUND(F58,2)&amp;"}"&amp;F57&amp;" + \underset{("&amp;ROUND(G59,2)&amp;")}{"&amp;ROUND(G58,2)&amp;"}"&amp;G57&amp;" + \underset{("&amp;ROUND(H59,2)&amp;")}{"&amp;ROUND(H58,2)&amp;"}"&amp;H57&amp;" + "&amp;N58</f>
        <v>$\underset{(2.14)}{9.51} + \underset{(0.05)}{0.91}C_{t} + \underset{(0.03)}{-0.13}cu_{UK, t - 1} + \underset{(0.07)}{-0.35}i_{UK, t - 1} + \underset{(0.04)}{0.41}r_{UK, t - 1} + \underset{(0.06)}{-0.22}u_{UK, t - 1} + \underset{(0.04)}{0.76}\epsilon^{c}_{UK, t - 1}+0.65\nu^{c}_{UK, t}$</v>
      </c>
      <c r="N58" t="str">
        <f>"\underset{("&amp;ROUND(B59,2)&amp;")}{"&amp;ROUND(B58, 2)&amp;"}"&amp;B57&amp;"+"&amp;ROUND(I58,2)&amp;I57&amp;"$"</f>
        <v>\underset{(0.04)}{0.76}\epsilon^{c}_{UK, t - 1}+0.65\nu^{c}_{UK, t}$</v>
      </c>
    </row>
    <row r="59" spans="1:14" x14ac:dyDescent="0.25">
      <c r="A59" t="s">
        <v>9</v>
      </c>
      <c r="B59" s="1">
        <v>4.2188438165304598E-2</v>
      </c>
      <c r="C59" s="1">
        <v>2.1357951961929502</v>
      </c>
      <c r="D59" s="1">
        <v>5.3523646269680702E-2</v>
      </c>
      <c r="E59" s="1">
        <v>2.6712495376725199E-2</v>
      </c>
      <c r="F59" s="1">
        <v>7.3113413760859905E-2</v>
      </c>
      <c r="G59" s="1">
        <v>3.6479629181024299E-2</v>
      </c>
      <c r="H59" s="1">
        <v>6.32515964531674E-2</v>
      </c>
      <c r="I59" s="1" t="s">
        <v>131</v>
      </c>
    </row>
    <row r="60" spans="1:14" x14ac:dyDescent="0.25">
      <c r="C60" s="1"/>
      <c r="D60" s="1"/>
      <c r="E60" s="1"/>
      <c r="F60" s="1"/>
      <c r="G60" s="1"/>
      <c r="H60" s="1"/>
      <c r="I60" s="1"/>
      <c r="J60" s="1"/>
    </row>
    <row r="61" spans="1:14" x14ac:dyDescent="0.25">
      <c r="C61" s="1"/>
      <c r="D61" s="1"/>
      <c r="E61" s="1"/>
      <c r="F61" s="1"/>
      <c r="G61" s="1"/>
      <c r="H61" s="1"/>
      <c r="I61" s="1"/>
      <c r="J61" s="1"/>
    </row>
    <row r="63" spans="1:14" x14ac:dyDescent="0.25">
      <c r="A63" t="s">
        <v>96</v>
      </c>
    </row>
    <row r="64" spans="1:14" x14ac:dyDescent="0.25">
      <c r="A64" t="str">
        <f>K2</f>
        <v>$l_{US, t} = $</v>
      </c>
      <c r="B64" t="str">
        <f>L2</f>
        <v>$$</v>
      </c>
      <c r="C64" t="str">
        <f>M2</f>
        <v>$\underset{(0.81)}{9.94} + \underset{(0.02)}{0.6}L_{t} + \underset{(0.01)}{-0.06}cu_{US, t - 1} + \underset{(0.02)}{-0.01}i_{US, t - 1} + \underset{(0.02)}{0.02}r_{US, t - 1} + \underset{(0.02)}{-0.14}u_{US, t - 1} + \underset{(0.03)}{0.74}\epsilon^{l}_{US, t - 1}+0.22\nu^{l}_{US, t}$</v>
      </c>
    </row>
    <row r="65" spans="1:3" x14ac:dyDescent="0.25">
      <c r="A65" t="str">
        <f t="shared" ref="A65:C65" si="0">K6</f>
        <v>$l_{CA, t} = $</v>
      </c>
      <c r="B65" t="str">
        <f t="shared" si="0"/>
        <v>$-$</v>
      </c>
      <c r="C65" t="str">
        <f t="shared" si="0"/>
        <v>$\underset{(1.02)}{-0.76} + \underset{(0.02)}{0.73}L_{t} + \underset{(0.01)}{0.05}cu_{CA, t - 1} + \underset{(0.03)}{0.06}i_{CA, t - 1} + \underset{(0.02)}{0.05}r_{CA, t - 1} + \underset{(0.04)}{0.12}u_{CA, t - 1} + \underset{(0.03)}{0.69}\epsilon^{l}_{CA, t - 1}+0.23\nu^{l}_{CA, t}$</v>
      </c>
    </row>
    <row r="66" spans="1:3" x14ac:dyDescent="0.25">
      <c r="A66" t="str">
        <f t="shared" ref="A66:C66" si="1">K10</f>
        <v>$l_{JP, t} = $</v>
      </c>
      <c r="B66" t="str">
        <f t="shared" si="1"/>
        <v>$$</v>
      </c>
      <c r="C66" t="str">
        <f t="shared" si="1"/>
        <v>$\underset{(0.36)}{2.6} + \underset{(0.01)}{0.48}L_{t} + \underset{(0)}{0}cu_{JP, t - 1} + \underset{(0.02)}{-0.05}i_{JP, t - 1} + \underset{(0.12)}{0.13}r_{JP, t - 1} + \underset{(0.04)}{-0.21}u_{JP, t - 1} + \underset{(0.03)}{0.67}\epsilon^{l}_{JP, t - 1}+0.22\nu^{l}_{JP, t}$</v>
      </c>
    </row>
    <row r="67" spans="1:3" x14ac:dyDescent="0.25">
      <c r="A67" t="str">
        <f>K14</f>
        <v>$l_{DE, t} = $</v>
      </c>
      <c r="B67" t="str">
        <f>L14</f>
        <v>$$</v>
      </c>
      <c r="C67" t="str">
        <f>M14</f>
        <v>$\underset{(0.56)}{7.92} + \underset{(0.02)}{0.78}L_{t} + \underset{(0.01)}{-0.05}cu_{DE, t - 1} + \underset{(0.03)}{0.14}i_{DE, t - 1} + \underset{(0.02)}{0.15}r_{DE, t - 1} + \underset{(0.01)}{0.04}u_{DE, t - 1} + \underset{(0.03)}{0.71}\epsilon^{l}_{DE, t - 1}+0.18\nu^{l}_{DE, t}$</v>
      </c>
    </row>
    <row r="68" spans="1:3" x14ac:dyDescent="0.25">
      <c r="A68" t="str">
        <f>K18</f>
        <v>$l_{UK, t} = $</v>
      </c>
      <c r="B68" t="str">
        <f>L18</f>
        <v>$$</v>
      </c>
      <c r="C68" t="str">
        <f>M18</f>
        <v>$\underset{(0.76)}{1.41} + \underset{(0.03)}{0.81}L_{t} + \underset{(0.01)}{0.04}cu_{UK, t - 1} + \underset{(0.03)}{0.08}i_{UK, t - 1} + \underset{(0.02)}{-0.1}r_{UK, t - 1} + \underset{(0.03)}{0.09}u_{UK, t - 1} + \underset{(0.03)}{0.7}\epsilon^{l}_{UK, t - 1}+0.23\nu^{l}_{UK, t}$</v>
      </c>
    </row>
    <row r="69" spans="1:3" x14ac:dyDescent="0.25">
      <c r="A69" t="s">
        <v>97</v>
      </c>
    </row>
    <row r="70" spans="1:3" x14ac:dyDescent="0.25">
      <c r="A70" t="str">
        <f>K22</f>
        <v>$s_{US, t} = $</v>
      </c>
      <c r="B70" t="str">
        <f t="shared" ref="B70:C70" si="2">L22</f>
        <v>$-$</v>
      </c>
      <c r="C70" t="str">
        <f t="shared" si="2"/>
        <v>$\underset{(1.33)}{-9.45} + \underset{(0.03)}{0.61}S_{t} + \underset{(0.02)}{0.07}cu_{US, t - 1} + \underset{(0.04)}{-0.07}i_{US, t - 1} + \underset{(0.03)}{0.34}r_{US, t - 1} + \underset{(0.04)}{0.21}u_{US, t - 1} + \underset{(0.03)}{0.75}\epsilon^{s}_{US, t - 1}+0.37\nu^{s}_{US, t}$</v>
      </c>
    </row>
    <row r="71" spans="1:3" x14ac:dyDescent="0.25">
      <c r="A71" t="str">
        <f t="shared" ref="A71:C71" si="3">K26</f>
        <v>$s_{CA, t} = $</v>
      </c>
      <c r="B71" t="str">
        <f t="shared" ref="B71" si="4">L26</f>
        <v>$$</v>
      </c>
      <c r="C71" t="str">
        <f t="shared" ref="C71" si="5">M26</f>
        <v>$\underset{(1.37)}{5} + \underset{(0.03)}{0.8}S_{t} + \underset{(0.02)}{-0.08}cu_{CA, t - 1} + \underset{(0.04)}{0.02}i_{CA, t - 1} + \underset{(0.03)}{0.01}r_{CA, t - 1} + \underset{(0.05)}{-0.01}u_{CA, t - 1} + \underset{(0.03)}{0.75}\epsilon^{s}_{CA, t - 1}+0.3\nu^{s}_{CA, t}$</v>
      </c>
    </row>
    <row r="72" spans="1:3" x14ac:dyDescent="0.25">
      <c r="A72" t="str">
        <f t="shared" ref="A72:C72" si="6">K30</f>
        <v>$s_{JP, t} = $</v>
      </c>
      <c r="B72" t="str">
        <f t="shared" ref="B72" si="7">L30</f>
        <v>$$</v>
      </c>
      <c r="C72" t="str">
        <f t="shared" ref="C72" si="8">M30</f>
        <v>$\underset{(0.66)}{4.31} + \underset{(0.03)}{0.27}S_{t} + \underset{(0.01)}{-0.05}cu_{JP, t - 1} + \underset{(0.05)}{0.16}i_{JP, t - 1} + \underset{(0.22)}{-1.34}r_{JP, t - 1} + \underset{(0.07)}{0.06}u_{JP, t - 1} + \underset{(0.03)}{0.76}\epsilon^{s}_{JP, t - 1}+0.43\nu^{s}_{JP, t}$</v>
      </c>
    </row>
    <row r="73" spans="1:3" x14ac:dyDescent="0.25">
      <c r="A73" t="str">
        <f t="shared" ref="A73:C73" si="9">K34</f>
        <v>$s_{DE, t} = $</v>
      </c>
      <c r="B73" t="str">
        <f t="shared" ref="B73" si="10">L34</f>
        <v>$$</v>
      </c>
      <c r="C73" t="str">
        <f t="shared" ref="C73" si="11">M34</f>
        <v>$\underset{(1.44)}{0.13} + \underset{(0.03)}{0.67}S_{t} + \underset{(0.02)}{-0.02}cu_{DE, t - 1} + \underset{(0.05)}{0.1}i_{DE, t - 1} + \underset{(0.03)}{-0.12}r_{DE, t - 1} + \underset{(0.02)}{-0.1}u_{DE, t - 1} + \underset{(0.03)}{0.78}\epsilon^{s}_{DE, t - 1}+0.34\nu^{s}_{DE, t}$</v>
      </c>
    </row>
    <row r="74" spans="1:3" x14ac:dyDescent="0.25">
      <c r="A74" t="str">
        <f>K38</f>
        <v>$s_{UK, t} = $</v>
      </c>
      <c r="B74" t="str">
        <f t="shared" ref="B74:C74" si="12">L38</f>
        <v>$-$</v>
      </c>
      <c r="C74" t="str">
        <f t="shared" si="12"/>
        <v>$\underset{(1.29)}{-2.26} + \underset{(0.03)}{0.59}S_{t} + \underset{(0.02)}{0.02}cu_{UK, t - 1} + \underset{(0.04)}{-0.03}i_{UK, t - 1} + \underset{(0.02)}{0.32}r_{UK, t - 1} + \underset{(0.04)}{-0.28}u_{UK, t - 1} + \underset{(0.03)}{0.71}\epsilon^{s}_{UK, t - 1}+0.37\nu^{s}_{UK, t}$</v>
      </c>
    </row>
    <row r="75" spans="1:3" x14ac:dyDescent="0.25">
      <c r="A75" t="s">
        <v>98</v>
      </c>
    </row>
    <row r="76" spans="1:3" x14ac:dyDescent="0.25">
      <c r="A76" t="str">
        <f t="shared" ref="A76" si="13">K42</f>
        <v>$c_{US, t} = $</v>
      </c>
      <c r="B76" t="str">
        <f t="shared" ref="B76" si="14">L42</f>
        <v>$-$</v>
      </c>
      <c r="C76" t="str">
        <f t="shared" ref="C76" si="15">M42</f>
        <v>$\underset{(2.35)}{-13.43} + \underset{(0.06)}{0.84}C_{t} + \underset{(0.03)}{0.16}cu_{US, t - 1} + \underset{(0.06)}{-0.25}i_{US, t - 1} + \underset{(0.05)}{0.04}r_{US, t - 1} + \underset{(0.06)}{-0.22}u_{US, t - 1} + \underset{(0.04)}{0.71}\epsilon^{c}_{US, t - 1}+0.65\nu^{c}_{US, t}$</v>
      </c>
    </row>
    <row r="77" spans="1:3" x14ac:dyDescent="0.25">
      <c r="A77" t="str">
        <f>K46</f>
        <v>$c_{CA, t} = $</v>
      </c>
      <c r="B77" t="str">
        <f t="shared" ref="B77:C77" si="16">L46</f>
        <v>$$</v>
      </c>
      <c r="C77" t="str">
        <f t="shared" si="16"/>
        <v>$\underset{(2.5)}{5.94} + \underset{(0.05)}{0.94}C_{t} + \underset{(0.03)}{-0.09}cu_{CA, t - 1} + \underset{(0.07)}{0.11}i_{CA, t - 1} + \underset{(0.05)}{-0.1}r_{CA, t - 1} + \underset{(0.07)}{0.01}u_{CA, t - 1} + \underset{(0.04)}{0.64}\epsilon^{c}_{CA, t - 1}+0.57\nu^{c}_{CA, t}$</v>
      </c>
    </row>
    <row r="78" spans="1:3" x14ac:dyDescent="0.25">
      <c r="A78" t="str">
        <f>K50</f>
        <v>$c_{JP, t} = $</v>
      </c>
      <c r="B78" t="str">
        <f t="shared" ref="B78:C78" si="17">L50</f>
        <v>$$</v>
      </c>
      <c r="C78" t="str">
        <f t="shared" si="17"/>
        <v>$\underset{(1.16)}{3.28} + \underset{(0.05)}{-0.02}C_{t} + \underset{(0.01)}{-0.03}cu_{JP, t - 1} + \underset{(0.08)}{0.22}i_{JP, t - 1} + \underset{(0.38)}{-1.6}r_{JP, t - 1} + \underset{(0.13)}{-0.52}u_{JP, t - 1} + \underset{(0.03)}{0.78}\epsilon^{c}_{JP, t - 1}+0.73\nu^{c}_{JP, t}$</v>
      </c>
    </row>
    <row r="79" spans="1:3" x14ac:dyDescent="0.25">
      <c r="A79" t="str">
        <f>K54</f>
        <v>$c_{DE, t} = $</v>
      </c>
      <c r="B79" t="str">
        <f t="shared" ref="B79:C79" si="18">L54</f>
        <v>$-$</v>
      </c>
      <c r="C79" t="str">
        <f t="shared" si="18"/>
        <v>$\underset{(2.3)}{-10.09} + \underset{(0.05)}{0.84}C_{t} + \underset{(0.03)}{0.09}cu_{DE, t - 1} + \underset{(0.11)}{0.03}i_{DE, t - 1} + \underset{(0.06)}{-0.35}r_{DE, t - 1} + \underset{(0.05)}{0.03}u_{DE, t - 1} + \underset{(0.03)}{0.73}\epsilon^{c}_{DE, t - 1}+0.7\nu^{c}_{DE, t}$</v>
      </c>
    </row>
    <row r="80" spans="1:3" x14ac:dyDescent="0.25">
      <c r="A80" t="str">
        <f>K58</f>
        <v>$c_{UK, t} = $</v>
      </c>
      <c r="B80" t="str">
        <f t="shared" ref="B80:C80" si="19">L58</f>
        <v>$$</v>
      </c>
      <c r="C80" t="str">
        <f t="shared" si="19"/>
        <v>$\underset{(2.14)}{9.51} + \underset{(0.05)}{0.91}C_{t} + \underset{(0.03)}{-0.13}cu_{UK, t - 1} + \underset{(0.07)}{-0.35}i_{UK, t - 1} + \underset{(0.04)}{0.41}r_{UK, t - 1} + \underset{(0.06)}{-0.22}u_{UK, t - 1} + \underset{(0.04)}{0.76}\epsilon^{c}_{UK, t - 1}+0.65\nu^{c}_{UK, t}$</v>
      </c>
    </row>
    <row r="83" spans="1:4" x14ac:dyDescent="0.25">
      <c r="C83" t="s">
        <v>96</v>
      </c>
      <c r="D83" s="2"/>
    </row>
    <row r="84" spans="1:4" x14ac:dyDescent="0.25">
      <c r="A84" t="s">
        <v>162</v>
      </c>
      <c r="B84" s="2" t="s">
        <v>163</v>
      </c>
      <c r="C84" s="2" t="s">
        <v>164</v>
      </c>
      <c r="D84" s="2"/>
    </row>
    <row r="85" spans="1:4" x14ac:dyDescent="0.25">
      <c r="A85" t="s">
        <v>165</v>
      </c>
      <c r="B85" s="2" t="s">
        <v>166</v>
      </c>
      <c r="C85" s="2" t="s">
        <v>167</v>
      </c>
      <c r="D85" s="2"/>
    </row>
    <row r="86" spans="1:4" x14ac:dyDescent="0.25">
      <c r="A86" t="s">
        <v>168</v>
      </c>
      <c r="B86" s="2" t="s">
        <v>163</v>
      </c>
      <c r="C86" s="2" t="s">
        <v>169</v>
      </c>
      <c r="D86" s="2"/>
    </row>
    <row r="87" spans="1:4" x14ac:dyDescent="0.25">
      <c r="A87" t="s">
        <v>170</v>
      </c>
      <c r="B87" s="2" t="s">
        <v>163</v>
      </c>
      <c r="C87" s="2" t="s">
        <v>171</v>
      </c>
      <c r="D87" s="2"/>
    </row>
    <row r="88" spans="1:4" x14ac:dyDescent="0.25">
      <c r="A88" t="s">
        <v>172</v>
      </c>
      <c r="B88" s="2" t="s">
        <v>163</v>
      </c>
      <c r="C88" s="2" t="s">
        <v>173</v>
      </c>
      <c r="D88" s="2"/>
    </row>
    <row r="89" spans="1:4" x14ac:dyDescent="0.25">
      <c r="B89" s="2"/>
      <c r="C89" t="s">
        <v>97</v>
      </c>
      <c r="D89" s="2"/>
    </row>
    <row r="90" spans="1:4" x14ac:dyDescent="0.25">
      <c r="A90" t="s">
        <v>174</v>
      </c>
      <c r="B90" s="2" t="s">
        <v>166</v>
      </c>
      <c r="C90" s="2" t="s">
        <v>175</v>
      </c>
      <c r="D90" s="2"/>
    </row>
    <row r="91" spans="1:4" x14ac:dyDescent="0.25">
      <c r="A91" t="s">
        <v>176</v>
      </c>
      <c r="B91" s="2" t="s">
        <v>163</v>
      </c>
      <c r="C91" s="2" t="s">
        <v>177</v>
      </c>
      <c r="D91" s="2"/>
    </row>
    <row r="92" spans="1:4" x14ac:dyDescent="0.25">
      <c r="A92" t="s">
        <v>178</v>
      </c>
      <c r="B92" s="2" t="s">
        <v>163</v>
      </c>
      <c r="C92" s="2" t="s">
        <v>179</v>
      </c>
      <c r="D92" s="2"/>
    </row>
    <row r="93" spans="1:4" x14ac:dyDescent="0.25">
      <c r="A93" t="s">
        <v>180</v>
      </c>
      <c r="B93" s="2" t="s">
        <v>163</v>
      </c>
      <c r="C93" s="2" t="s">
        <v>181</v>
      </c>
      <c r="D93" s="2"/>
    </row>
    <row r="94" spans="1:4" x14ac:dyDescent="0.25">
      <c r="A94" t="s">
        <v>182</v>
      </c>
      <c r="B94" s="2" t="s">
        <v>166</v>
      </c>
      <c r="C94" s="2" t="s">
        <v>183</v>
      </c>
      <c r="D94" s="2"/>
    </row>
    <row r="95" spans="1:4" x14ac:dyDescent="0.25">
      <c r="B95" s="2"/>
      <c r="C95" t="s">
        <v>98</v>
      </c>
      <c r="D95" s="2"/>
    </row>
    <row r="96" spans="1:4" x14ac:dyDescent="0.25">
      <c r="A96" t="s">
        <v>184</v>
      </c>
      <c r="B96" s="2" t="s">
        <v>166</v>
      </c>
      <c r="C96" s="2" t="s">
        <v>185</v>
      </c>
      <c r="D96" s="2"/>
    </row>
    <row r="97" spans="1:4" x14ac:dyDescent="0.25">
      <c r="A97" t="s">
        <v>186</v>
      </c>
      <c r="B97" s="2" t="s">
        <v>163</v>
      </c>
      <c r="C97" s="2" t="s">
        <v>187</v>
      </c>
      <c r="D97" s="2"/>
    </row>
    <row r="98" spans="1:4" x14ac:dyDescent="0.25">
      <c r="A98" t="s">
        <v>188</v>
      </c>
      <c r="B98" s="2" t="s">
        <v>163</v>
      </c>
      <c r="C98" s="2" t="s">
        <v>189</v>
      </c>
      <c r="D98" s="2"/>
    </row>
    <row r="99" spans="1:4" x14ac:dyDescent="0.25">
      <c r="A99" t="s">
        <v>190</v>
      </c>
      <c r="B99" s="2" t="s">
        <v>166</v>
      </c>
      <c r="C99" s="2" t="s">
        <v>191</v>
      </c>
      <c r="D99" s="2"/>
    </row>
    <row r="100" spans="1:4" x14ac:dyDescent="0.25">
      <c r="A100" t="s">
        <v>192</v>
      </c>
      <c r="B100" s="2" t="s">
        <v>163</v>
      </c>
      <c r="C100" s="2" t="s">
        <v>193</v>
      </c>
      <c r="D100" s="2"/>
    </row>
    <row r="101" spans="1:4" x14ac:dyDescent="0.25">
      <c r="A101" s="2"/>
      <c r="B101" s="2"/>
      <c r="C1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C898-C816-4F82-8C5C-4673B64B1B98}">
  <dimension ref="A1:L101"/>
  <sheetViews>
    <sheetView topLeftCell="A72" workbookViewId="0">
      <selection activeCell="A83" sqref="A83:B100"/>
    </sheetView>
  </sheetViews>
  <sheetFormatPr defaultRowHeight="15" x14ac:dyDescent="0.25"/>
  <cols>
    <col min="5" max="5" width="9.42578125" customWidth="1"/>
  </cols>
  <sheetData>
    <row r="1" spans="1:12" x14ac:dyDescent="0.25">
      <c r="A1" t="s">
        <v>93</v>
      </c>
      <c r="B1" t="str">
        <f>"\epsilon^{"&amp;A2&amp;"}_{"&amp;A3&amp;", t - 1}"</f>
        <v>\epsilon^{l}_{US, t - 1}</v>
      </c>
      <c r="D1" t="str">
        <f>A1&amp;"_{t}"</f>
        <v>L_{t}</v>
      </c>
      <c r="E1" t="str">
        <f>"cu"</f>
        <v>cu</v>
      </c>
      <c r="F1" t="str">
        <f>"if"</f>
        <v>if</v>
      </c>
      <c r="G1" t="str">
        <f>"r"</f>
        <v>r</v>
      </c>
      <c r="H1" t="str">
        <f>"u"</f>
        <v>u</v>
      </c>
      <c r="I1" t="str">
        <f>"\nu^{"&amp;A2&amp;"}_{"&amp;A3&amp;", t}"</f>
        <v>\nu^{l}_{US, t}</v>
      </c>
    </row>
    <row r="2" spans="1:12" x14ac:dyDescent="0.25">
      <c r="A2" t="s">
        <v>92</v>
      </c>
      <c r="B2" s="1">
        <v>0.73967580400359301</v>
      </c>
      <c r="C2" s="1">
        <v>9.9439566691038497</v>
      </c>
      <c r="D2" s="1">
        <v>0.60499975324929001</v>
      </c>
      <c r="E2" s="1">
        <v>-5.8023639840893003E-2</v>
      </c>
      <c r="F2" s="1">
        <v>-6.0867274703416997E-3</v>
      </c>
      <c r="G2" s="1">
        <v>2.23092608611054E-2</v>
      </c>
      <c r="H2" s="1">
        <v>-0.143530261604742</v>
      </c>
      <c r="I2" s="1">
        <v>0.22419803981577399</v>
      </c>
      <c r="K2" t="str">
        <f>"$"&amp;A2&amp;"_{"&amp;A3&amp;", t} = \underset{("&amp;ROUND(C3,2)&amp;")}{"&amp;ROUND(C2,2)&amp;"} + \underset{("&amp;ROUND(D3,2)&amp;")}{"&amp;ROUND(D2,2)&amp;"}"&amp;D1&amp;" + \left \{ \underset{("&amp;ROUND(E3,2)&amp;")}{"&amp;ROUND(E2,2)&amp;"},  \underset{("&amp;ROUND(F3,2)&amp;")}{"&amp;ROUND(F2,2)&amp;"},  \underset{("&amp;ROUND(G3,2)&amp;")}{"&amp;ROUND(G2,2)&amp;"}, \underset{("&amp;ROUND(H3,2)&amp;")}{"&amp;ROUND(H2,2)&amp;"} \right \} \left\{"&amp;E1&amp;","&amp;F1&amp;","&amp;G1&amp;","&amp;H1&amp;"\right\}^{\prime}_{"&amp;A3&amp;", t - 1} + \epsilon^{"&amp;A2&amp;"}_{"&amp;A3&amp;", t}$"</f>
        <v>$l_{US, t} = \underset{(0.81)}{9.94} + \underset{(0.02)}{0.6}L_{t} + \left \{ \underset{(0.01)}{-0.06},  \underset{(0.02)}{-0.01},  \underset{(0.02)}{0.02}, \underset{(0.02)}{-0.14} \right \} \left\{cu,if,r,u\right\}^{\prime}_{US, t - 1} + \epsilon^{l}_{US, t}$</v>
      </c>
      <c r="L2" t="str">
        <f>"$\epsilon^{"&amp;A2&amp;"}_{"&amp;A3&amp;", t } = \underset{("&amp;ROUND(B3,2)&amp;")}{"&amp;ROUND(B2, 2)&amp;"}"&amp;B1&amp;"+"&amp;ROUND(I2,2)&amp;I1&amp;"$"</f>
        <v>$\epsilon^{l}_{US, t } = \underset{(0.03)}{0.74}\epsilon^{l}_{US, t - 1}+0.22\nu^{l}_{US, t}$</v>
      </c>
    </row>
    <row r="3" spans="1:12" x14ac:dyDescent="0.25">
      <c r="A3" t="s">
        <v>5</v>
      </c>
      <c r="B3" s="1">
        <v>3.1662200256859403E-2</v>
      </c>
      <c r="C3" s="1">
        <v>0.81279624883541202</v>
      </c>
      <c r="D3" s="1">
        <v>1.81060996675463E-2</v>
      </c>
      <c r="E3" s="1">
        <v>1.0243611979296499E-2</v>
      </c>
      <c r="F3" s="1">
        <v>2.1670700919259E-2</v>
      </c>
      <c r="G3" s="1">
        <v>2.4357472609414899E-2</v>
      </c>
      <c r="H3" s="1">
        <v>2.2401841333295602E-2</v>
      </c>
      <c r="I3" s="1"/>
    </row>
    <row r="5" spans="1:12" x14ac:dyDescent="0.25">
      <c r="A5" t="s">
        <v>93</v>
      </c>
      <c r="B5" t="str">
        <f>"\epsilon^{"&amp;A6&amp;"}_{"&amp;A7&amp;", t - 1}"</f>
        <v>\epsilon^{l}_{CA, t - 1}</v>
      </c>
      <c r="D5" t="str">
        <f>A5&amp;"_{t}"</f>
        <v>L_{t}</v>
      </c>
      <c r="E5" t="str">
        <f>"cu"</f>
        <v>cu</v>
      </c>
      <c r="F5" t="str">
        <f>"if"</f>
        <v>if</v>
      </c>
      <c r="G5" t="str">
        <f>"r"</f>
        <v>r</v>
      </c>
      <c r="H5" t="str">
        <f>"u"</f>
        <v>u</v>
      </c>
      <c r="I5" t="str">
        <f>"\nu^{"&amp;A6&amp;"}_{"&amp;A7&amp;", t}"</f>
        <v>\nu^{l}_{CA, t}</v>
      </c>
    </row>
    <row r="6" spans="1:12" x14ac:dyDescent="0.25">
      <c r="A6" t="s">
        <v>92</v>
      </c>
      <c r="B6" s="1">
        <v>0.68569036501185698</v>
      </c>
      <c r="C6" s="1">
        <v>-0.75664133315527105</v>
      </c>
      <c r="D6" s="1">
        <v>0.73246156701938603</v>
      </c>
      <c r="E6" s="1">
        <v>4.9398479392408198E-2</v>
      </c>
      <c r="F6" s="1">
        <v>6.2834285552457597E-2</v>
      </c>
      <c r="G6" s="1">
        <v>4.87444138217124E-2</v>
      </c>
      <c r="H6" s="1">
        <v>0.121422560336523</v>
      </c>
      <c r="I6" s="1">
        <v>0.22944428776904699</v>
      </c>
      <c r="K6" t="str">
        <f>"$"&amp;A6&amp;"_{"&amp;A7&amp;", t} = \underset{("&amp;ROUND(C7,2)&amp;")}{"&amp;ROUND(C6,2)&amp;"} + \underset{("&amp;ROUND(D7,2)&amp;")}{"&amp;ROUND(D6,2)&amp;"}"&amp;D5&amp;" + \left \{ \underset{("&amp;ROUND(E7,2)&amp;")}{"&amp;ROUND(E6,2)&amp;"},  \underset{("&amp;ROUND(F7,2)&amp;")}{"&amp;ROUND(F6,2)&amp;"},  \underset{("&amp;ROUND(G7,2)&amp;")}{"&amp;ROUND(G6,2)&amp;"}, \underset{("&amp;ROUND(H7,2)&amp;")}{"&amp;ROUND(H6,2)&amp;"} \right \} \left\{"&amp;E5&amp;","&amp;F5&amp;","&amp;G5&amp;","&amp;H5&amp;"\right\}^{\prime}_{"&amp;A7&amp;", t - 1} + \epsilon^{"&amp;A6&amp;"}_{"&amp;A7&amp;", t}$"</f>
        <v>$l_{CA, t} = \underset{(1.02)}{-0.76} + \underset{(0.02)}{0.73}L_{t} + \left \{ \underset{(0.01)}{0.05},  \underset{(0.03)}{0.06},  \underset{(0.02)}{0.05}, \underset{(0.04)}{0.12} \right \} \left\{cu,if,r,u\right\}^{\prime}_{CA, t - 1} + \epsilon^{l}_{CA, t}$</v>
      </c>
      <c r="L6" t="str">
        <f>"$\epsilon^{"&amp;A6&amp;"}_{"&amp;A7&amp;", t } = \underset{("&amp;ROUND(B7,2)&amp;")}{"&amp;ROUND(B6, 2)&amp;"}"&amp;B5&amp;"+"&amp;ROUND(I6,2)&amp;I5&amp;"$"</f>
        <v>$\epsilon^{l}_{CA, t } = \underset{(0.03)}{0.69}\epsilon^{l}_{CA, t - 1}+0.23\nu^{l}_{CA, t}$</v>
      </c>
    </row>
    <row r="7" spans="1:12" x14ac:dyDescent="0.25">
      <c r="A7" t="s">
        <v>89</v>
      </c>
      <c r="B7" s="1">
        <v>3.4951675327019399E-2</v>
      </c>
      <c r="C7" s="1">
        <v>1.01619761793428</v>
      </c>
      <c r="D7" s="1">
        <v>2.22622166505787E-2</v>
      </c>
      <c r="E7" s="1">
        <v>1.14330867207721E-2</v>
      </c>
      <c r="F7" s="1">
        <v>2.7646100901263501E-2</v>
      </c>
      <c r="G7" s="1">
        <v>2.34542966058735E-2</v>
      </c>
      <c r="H7" s="1">
        <v>3.6388031999749798E-2</v>
      </c>
      <c r="I7" s="1"/>
    </row>
    <row r="9" spans="1:12" x14ac:dyDescent="0.25">
      <c r="A9" t="s">
        <v>93</v>
      </c>
      <c r="B9" t="str">
        <f>"\epsilon^{"&amp;A10&amp;"}_{"&amp;A11&amp;", t - 1}"</f>
        <v>\epsilon^{l}_{JP, t - 1}</v>
      </c>
      <c r="D9" t="str">
        <f>A9&amp;"_{t}"</f>
        <v>L_{t}</v>
      </c>
      <c r="E9" t="str">
        <f>"cu"</f>
        <v>cu</v>
      </c>
      <c r="F9" t="str">
        <f>"if"</f>
        <v>if</v>
      </c>
      <c r="G9" t="str">
        <f>"r"</f>
        <v>r</v>
      </c>
      <c r="H9" t="str">
        <f>"u"</f>
        <v>u</v>
      </c>
      <c r="I9" t="str">
        <f>"\nu^{"&amp;A10&amp;"}_{"&amp;A11&amp;", t}"</f>
        <v>\nu^{l}_{JP, t}</v>
      </c>
    </row>
    <row r="10" spans="1:12" x14ac:dyDescent="0.25">
      <c r="A10" t="s">
        <v>92</v>
      </c>
      <c r="B10" s="1">
        <v>0.67145935973904802</v>
      </c>
      <c r="C10" s="1">
        <v>2.5979156548214899</v>
      </c>
      <c r="D10" s="1">
        <v>0.47885954061205899</v>
      </c>
      <c r="E10" s="1">
        <v>5.4740114660757296E-4</v>
      </c>
      <c r="F10" s="1">
        <v>-4.51930022799319E-2</v>
      </c>
      <c r="G10" s="1">
        <v>0.13082682436203899</v>
      </c>
      <c r="H10" s="1">
        <v>-0.21351668635770099</v>
      </c>
      <c r="I10" s="1">
        <v>0.215071615338676</v>
      </c>
      <c r="K10" t="str">
        <f>"$"&amp;A10&amp;"_{"&amp;A11&amp;", t} = \underset{("&amp;ROUND(C11,2)&amp;")}{"&amp;ROUND(C10,2)&amp;"} + \underset{("&amp;ROUND(D11,2)&amp;")}{"&amp;ROUND(D10,2)&amp;"}"&amp;D9&amp;" + \left \{ \underset{("&amp;ROUND(E11,2)&amp;")}{"&amp;ROUND(E10,2)&amp;"},  \underset{("&amp;ROUND(F11,2)&amp;")}{"&amp;ROUND(F10,2)&amp;"},  \underset{("&amp;ROUND(G11,2)&amp;")}{"&amp;ROUND(G10,2)&amp;"}, \underset{("&amp;ROUND(H11,2)&amp;")}{"&amp;ROUND(H10,2)&amp;"} \right \} \left\{"&amp;E9&amp;","&amp;F9&amp;","&amp;G9&amp;","&amp;H9&amp;"\right\}^{\prime}_{"&amp;A11&amp;", t - 1} + \epsilon^{"&amp;A10&amp;"}_{"&amp;A11&amp;", t}$"</f>
        <v>$l_{JP, t} = \underset{(0.36)}{2.6} + \underset{(0.01)}{0.48}L_{t} + \left \{ \underset{(0)}{0},  \underset{(0.02)}{-0.05},  \underset{(0.12)}{0.13}, \underset{(0.04)}{-0.21} \right \} \left\{cu,if,r,u\right\}^{\prime}_{JP, t - 1} + \epsilon^{l}_{JP, t}$</v>
      </c>
      <c r="L10" t="str">
        <f>"$\epsilon^{"&amp;A10&amp;"}_{"&amp;A11&amp;", t } = \underset{("&amp;ROUND(B11,2)&amp;")}{"&amp;ROUND(B10, 2)&amp;"}"&amp;B9&amp;"+"&amp;ROUND(I10,2)&amp;I9&amp;"$"</f>
        <v>$\epsilon^{l}_{JP, t } = \underset{(0.03)}{0.67}\epsilon^{l}_{JP, t - 1}+0.22\nu^{l}_{JP, t}$</v>
      </c>
    </row>
    <row r="11" spans="1:12" x14ac:dyDescent="0.25">
      <c r="A11" t="s">
        <v>90</v>
      </c>
      <c r="B11" s="1">
        <v>3.2796645433382503E-2</v>
      </c>
      <c r="C11" s="1">
        <v>0.356440209335247</v>
      </c>
      <c r="D11" s="1">
        <v>1.26522203782048E-2</v>
      </c>
      <c r="E11" s="1">
        <v>2.8320065592463998E-3</v>
      </c>
      <c r="F11" s="1">
        <v>2.3778380947617701E-2</v>
      </c>
      <c r="G11" s="1">
        <v>0.11811074150809101</v>
      </c>
      <c r="H11" s="1">
        <v>3.6628202516188299E-2</v>
      </c>
      <c r="I11" s="1"/>
    </row>
    <row r="13" spans="1:12" x14ac:dyDescent="0.25">
      <c r="A13" t="s">
        <v>93</v>
      </c>
      <c r="B13" t="str">
        <f>"\epsilon^{"&amp;A14&amp;"}_{"&amp;A15&amp;", t - 1}"</f>
        <v>\epsilon^{l}_{DE, t - 1}</v>
      </c>
      <c r="D13" t="str">
        <f>A13&amp;"_{t}"</f>
        <v>L_{t}</v>
      </c>
      <c r="E13" t="str">
        <f>"cu"</f>
        <v>cu</v>
      </c>
      <c r="F13" t="str">
        <f>"if"</f>
        <v>if</v>
      </c>
      <c r="G13" t="str">
        <f>"r"</f>
        <v>r</v>
      </c>
      <c r="H13" t="str">
        <f>"u"</f>
        <v>u</v>
      </c>
      <c r="I13" t="str">
        <f>"\nu^{"&amp;A14&amp;"}_{"&amp;A15&amp;", t}"</f>
        <v>\nu^{l}_{DE, t}</v>
      </c>
    </row>
    <row r="14" spans="1:12" x14ac:dyDescent="0.25">
      <c r="A14" t="s">
        <v>92</v>
      </c>
      <c r="B14" s="1">
        <v>0.70865741056581699</v>
      </c>
      <c r="C14" s="1">
        <v>7.91808863103845</v>
      </c>
      <c r="D14" s="1">
        <v>0.78456087456069201</v>
      </c>
      <c r="E14" s="1">
        <v>-5.4572786912357001E-2</v>
      </c>
      <c r="F14" s="1">
        <v>0.14299335068637201</v>
      </c>
      <c r="G14" s="1">
        <v>0.15303100835403299</v>
      </c>
      <c r="H14" s="1">
        <v>4.1816258750060301E-2</v>
      </c>
      <c r="I14" s="1">
        <v>0.181308143485645</v>
      </c>
      <c r="K14" t="str">
        <f>"$"&amp;A14&amp;"_{"&amp;A15&amp;", t} = \underset{("&amp;ROUND(C15,2)&amp;")}{"&amp;ROUND(C14,2)&amp;"} + \underset{("&amp;ROUND(D15,2)&amp;")}{"&amp;ROUND(D14,2)&amp;"}"&amp;D13&amp;" + \left \{ \underset{("&amp;ROUND(E15,2)&amp;")}{"&amp;ROUND(E14,2)&amp;"},  \underset{("&amp;ROUND(F15,2)&amp;")}{"&amp;ROUND(F14,2)&amp;"},  \underset{("&amp;ROUND(G15,2)&amp;")}{"&amp;ROUND(G14,2)&amp;"}, \underset{("&amp;ROUND(H15,2)&amp;")}{"&amp;ROUND(H14,2)&amp;"} \right \} \left\{"&amp;E13&amp;","&amp;F13&amp;","&amp;G13&amp;","&amp;H13&amp;"\right\}^{\prime}_{"&amp;A15&amp;", t - 1} + \epsilon^{"&amp;A14&amp;"}_{"&amp;A15&amp;", t}$"</f>
        <v>$l_{DE, t} = \underset{(0.56)}{7.92} + \underset{(0.02)}{0.78}L_{t} + \left \{ \underset{(0.01)}{-0.05},  \underset{(0.03)}{0.14},  \underset{(0.02)}{0.15}, \underset{(0.01)}{0.04} \right \} \left\{cu,if,r,u\right\}^{\prime}_{DE, t - 1} + \epsilon^{l}_{DE, t}$</v>
      </c>
      <c r="L14" t="str">
        <f>"$\epsilon^{"&amp;A14&amp;"}_{"&amp;A15&amp;", t } = \underset{("&amp;ROUND(B15,2)&amp;")}{"&amp;ROUND(B14, 2)&amp;"}"&amp;B13&amp;"+"&amp;ROUND(I14,2)&amp;I13&amp;"$"</f>
        <v>$\epsilon^{l}_{DE, t } = \underset{(0.03)}{0.71}\epsilon^{l}_{DE, t - 1}+0.18\nu^{l}_{DE, t}$</v>
      </c>
    </row>
    <row r="15" spans="1:12" x14ac:dyDescent="0.25">
      <c r="A15" t="s">
        <v>91</v>
      </c>
      <c r="B15" s="1">
        <v>3.4309195183097801E-2</v>
      </c>
      <c r="C15" s="1">
        <v>0.55702419240978696</v>
      </c>
      <c r="D15" s="1">
        <v>1.95327817247921E-2</v>
      </c>
      <c r="E15" s="1">
        <v>6.9107740635648502E-3</v>
      </c>
      <c r="F15" s="1">
        <v>2.5967515235321301E-2</v>
      </c>
      <c r="G15" s="1">
        <v>2.4332147178053602E-2</v>
      </c>
      <c r="H15" s="1">
        <v>1.3085147241915999E-2</v>
      </c>
      <c r="I15" s="1"/>
    </row>
    <row r="17" spans="1:12" x14ac:dyDescent="0.25">
      <c r="A17" t="s">
        <v>93</v>
      </c>
      <c r="B17" t="str">
        <f>"\epsilon^{"&amp;A18&amp;"}_{"&amp;A19&amp;", t - 1}"</f>
        <v>\epsilon^{l}_{UK, t - 1}</v>
      </c>
      <c r="D17" t="str">
        <f>A17&amp;"_{t}"</f>
        <v>L_{t}</v>
      </c>
      <c r="E17" t="str">
        <f>"cu"</f>
        <v>cu</v>
      </c>
      <c r="F17" t="str">
        <f>"if"</f>
        <v>if</v>
      </c>
      <c r="G17" t="str">
        <f>"r"</f>
        <v>r</v>
      </c>
      <c r="H17" t="str">
        <f>"u"</f>
        <v>u</v>
      </c>
      <c r="I17" t="str">
        <f>"\nu^{"&amp;A18&amp;"}_{"&amp;A19&amp;", t}"</f>
        <v>\nu^{l}_{UK, t}</v>
      </c>
    </row>
    <row r="18" spans="1:12" x14ac:dyDescent="0.25">
      <c r="A18" t="s">
        <v>92</v>
      </c>
      <c r="B18" s="1">
        <v>0.70443660761184701</v>
      </c>
      <c r="C18" s="1">
        <v>1.41110293066564</v>
      </c>
      <c r="D18" s="1">
        <v>0.81165982816508997</v>
      </c>
      <c r="E18" s="1">
        <v>3.5151396535593703E-2</v>
      </c>
      <c r="F18" s="1">
        <v>8.1530443411858E-2</v>
      </c>
      <c r="G18" s="1">
        <v>-0.100453924138901</v>
      </c>
      <c r="H18" s="1">
        <v>8.5415389110191794E-2</v>
      </c>
      <c r="I18" s="1">
        <v>0.23134272420826699</v>
      </c>
      <c r="K18" t="str">
        <f>"$"&amp;A18&amp;"_{"&amp;A19&amp;", t} = \underset{("&amp;ROUND(C19,2)&amp;")}{"&amp;ROUND(C18,2)&amp;"} + \underset{("&amp;ROUND(D19,2)&amp;")}{"&amp;ROUND(D18,2)&amp;"}"&amp;D17&amp;" + \left \{ \underset{("&amp;ROUND(E19,2)&amp;")}{"&amp;ROUND(E18,2)&amp;"},  \underset{("&amp;ROUND(F19,2)&amp;")}{"&amp;ROUND(F18,2)&amp;"},  \underset{("&amp;ROUND(G19,2)&amp;")}{"&amp;ROUND(G18,2)&amp;"}, \underset{("&amp;ROUND(H19,2)&amp;")}{"&amp;ROUND(H18,2)&amp;"} \right \} \left\{"&amp;E17&amp;","&amp;F17&amp;","&amp;G17&amp;","&amp;H17&amp;"\right\}^{\prime}_{"&amp;A19&amp;", t - 1} + \epsilon^{"&amp;A18&amp;"}_{"&amp;A19&amp;", t}$"</f>
        <v>$l_{UK, t} = \underset{(0.76)}{1.41} + \underset{(0.03)}{0.81}L_{t} + \left \{ \underset{(0.01)}{0.04},  \underset{(0.03)}{0.08},  \underset{(0.02)}{-0.1}, \underset{(0.03)}{0.09} \right \} \left\{cu,if,r,u\right\}^{\prime}_{UK, t - 1} + \epsilon^{l}_{UK, t}$</v>
      </c>
      <c r="L18" t="str">
        <f>"$\epsilon^{"&amp;A18&amp;"}_{"&amp;A19&amp;", t } = \underset{("&amp;ROUND(B19,2)&amp;")}{"&amp;ROUND(B18, 2)&amp;"}"&amp;B17&amp;"+"&amp;ROUND(I18,2)&amp;I17&amp;"$"</f>
        <v>$\epsilon^{l}_{UK, t } = \underset{(0.03)}{0.7}\epsilon^{l}_{UK, t - 1}+0.23\nu^{l}_{UK, t}$</v>
      </c>
    </row>
    <row r="19" spans="1:12" x14ac:dyDescent="0.25">
      <c r="A19" t="s">
        <v>9</v>
      </c>
      <c r="B19" s="1">
        <v>3.3112012734433899E-2</v>
      </c>
      <c r="C19" s="1">
        <v>0.76183331123088904</v>
      </c>
      <c r="D19" s="1">
        <v>2.5608987490311701E-2</v>
      </c>
      <c r="E19" s="1">
        <v>1.0277446112324E-2</v>
      </c>
      <c r="F19" s="1">
        <v>2.5188046722713901E-2</v>
      </c>
      <c r="G19" s="1">
        <v>2.2338176179706501E-2</v>
      </c>
      <c r="H19" s="1">
        <v>2.7318785383660001E-2</v>
      </c>
      <c r="I19" s="1"/>
    </row>
    <row r="21" spans="1:12" x14ac:dyDescent="0.25">
      <c r="A21" t="s">
        <v>95</v>
      </c>
      <c r="B21" t="str">
        <f>"\epsilon^{"&amp;A22&amp;"}_{"&amp;A23&amp;", t - 1}"</f>
        <v>\epsilon^{s}_{US, t - 1}</v>
      </c>
      <c r="D21" t="str">
        <f>A21&amp;"_{t}"</f>
        <v>S_{t}</v>
      </c>
      <c r="E21" t="str">
        <f>"cu"</f>
        <v>cu</v>
      </c>
      <c r="F21" t="str">
        <f>"if"</f>
        <v>if</v>
      </c>
      <c r="G21" t="str">
        <f>"r"</f>
        <v>r</v>
      </c>
      <c r="H21" t="str">
        <f>"u"</f>
        <v>u</v>
      </c>
      <c r="I21" t="str">
        <f>"\nu^{"&amp;A22&amp;"}_{"&amp;A23&amp;", t}"</f>
        <v>\nu^{s}_{US, t}</v>
      </c>
    </row>
    <row r="22" spans="1:12" x14ac:dyDescent="0.25">
      <c r="A22" t="s">
        <v>94</v>
      </c>
      <c r="B22" s="1">
        <v>0.74977687270054205</v>
      </c>
      <c r="C22" s="1">
        <v>-9.4512085669897292</v>
      </c>
      <c r="D22" s="1">
        <v>0.61405368911331704</v>
      </c>
      <c r="E22" s="1">
        <v>6.91110819111697E-2</v>
      </c>
      <c r="F22" s="1">
        <v>-7.3490284446424595E-2</v>
      </c>
      <c r="G22" s="1">
        <v>0.339663902513403</v>
      </c>
      <c r="H22" s="1">
        <v>0.21112129517067699</v>
      </c>
      <c r="I22" s="1">
        <v>0.36809254677018299</v>
      </c>
      <c r="K22" t="str">
        <f>"$"&amp;A22&amp;"_{"&amp;A23&amp;", t} = \underset{("&amp;ROUND(C23,2)&amp;")}{"&amp;ROUND(C22,2)&amp;"} + \underset{("&amp;ROUND(D23,2)&amp;")}{"&amp;ROUND(D22,2)&amp;"}"&amp;D21&amp;" + \left \{ \underset{("&amp;ROUND(E23,2)&amp;")}{"&amp;ROUND(E22,2)&amp;"},  \underset{("&amp;ROUND(F23,2)&amp;")}{"&amp;ROUND(F22,2)&amp;"},  \underset{("&amp;ROUND(G23,2)&amp;")}{"&amp;ROUND(G22,2)&amp;"}, \underset{("&amp;ROUND(H23,2)&amp;")}{"&amp;ROUND(H22,2)&amp;"} \right \} \left\{"&amp;E21&amp;","&amp;F21&amp;","&amp;G21&amp;","&amp;H21&amp;"\right\}^{\prime}_{"&amp;A23&amp;", t - 1} + \epsilon^{"&amp;A22&amp;"}_{"&amp;A23&amp;", t}$"</f>
        <v>$s_{US, t} = \underset{(1.33)}{-9.45} + \underset{(0.03)}{0.61}S_{t} + \left \{ \underset{(0.02)}{0.07},  \underset{(0.04)}{-0.07},  \underset{(0.03)}{0.34}, \underset{(0.04)}{0.21} \right \} \left\{cu,if,r,u\right\}^{\prime}_{US, t - 1} + \epsilon^{s}_{US, t}$</v>
      </c>
      <c r="L22" t="str">
        <f>"$\epsilon^{"&amp;A22&amp;"}_{"&amp;A23&amp;", t } = \underset{("&amp;ROUND(B23,2)&amp;")}{"&amp;ROUND(B22, 2)&amp;"}"&amp;B21&amp;"+"&amp;ROUND(I22,2)&amp;I21&amp;"$"</f>
        <v>$\epsilon^{s}_{US, t } = \underset{(0.03)}{0.75}\epsilon^{s}_{US, t - 1}+0.37\nu^{s}_{US, t}$</v>
      </c>
    </row>
    <row r="23" spans="1:12" x14ac:dyDescent="0.25">
      <c r="A23" t="s">
        <v>5</v>
      </c>
      <c r="B23" s="1">
        <v>3.0311415823167102E-2</v>
      </c>
      <c r="C23" s="1">
        <v>1.3293644493966501</v>
      </c>
      <c r="D23" s="1">
        <v>2.8465512303228701E-2</v>
      </c>
      <c r="E23" s="1">
        <v>1.6926836818572901E-2</v>
      </c>
      <c r="F23" s="1">
        <v>3.5980208382102898E-2</v>
      </c>
      <c r="G23" s="1">
        <v>2.8141995848788098E-2</v>
      </c>
      <c r="H23" s="1">
        <v>3.6704910530715097E-2</v>
      </c>
      <c r="I23" s="1"/>
    </row>
    <row r="25" spans="1:12" x14ac:dyDescent="0.25">
      <c r="A25" t="s">
        <v>95</v>
      </c>
      <c r="B25" t="str">
        <f>"\epsilon^{"&amp;A26&amp;"}_{"&amp;A27&amp;", t - 1}"</f>
        <v>\epsilon^{s}_{CA, t - 1}</v>
      </c>
      <c r="D25" t="str">
        <f>A25&amp;"_{t}"</f>
        <v>S_{t}</v>
      </c>
      <c r="E25" t="str">
        <f>"cu"</f>
        <v>cu</v>
      </c>
      <c r="F25" t="str">
        <f>"if"</f>
        <v>if</v>
      </c>
      <c r="G25" t="str">
        <f>"r"</f>
        <v>r</v>
      </c>
      <c r="H25" t="str">
        <f>"u"</f>
        <v>u</v>
      </c>
      <c r="I25" t="str">
        <f>"\nu^{"&amp;A26&amp;"}_{"&amp;A27&amp;", t}"</f>
        <v>\nu^{s}_{CA, t}</v>
      </c>
    </row>
    <row r="26" spans="1:12" x14ac:dyDescent="0.25">
      <c r="A26" t="s">
        <v>94</v>
      </c>
      <c r="B26" s="1">
        <v>0.75384561732091304</v>
      </c>
      <c r="C26" s="1">
        <v>4.9984183868271597</v>
      </c>
      <c r="D26" s="1">
        <v>0.79581035087529906</v>
      </c>
      <c r="E26" s="1">
        <v>-8.1384218850911003E-2</v>
      </c>
      <c r="F26" s="1">
        <v>1.5429673133968201E-2</v>
      </c>
      <c r="G26" s="1">
        <v>1.1235180646652101E-2</v>
      </c>
      <c r="H26" s="1">
        <v>-1.41756879001631E-2</v>
      </c>
      <c r="I26" s="1">
        <v>0.30496781889189001</v>
      </c>
      <c r="K26" t="str">
        <f>"$"&amp;A26&amp;"_{"&amp;A27&amp;", t} = \underset{("&amp;ROUND(C27,2)&amp;")}{"&amp;ROUND(C26,2)&amp;"} + \underset{("&amp;ROUND(D27,2)&amp;")}{"&amp;ROUND(D26,2)&amp;"}"&amp;D25&amp;" + \left \{ \underset{("&amp;ROUND(E27,2)&amp;")}{"&amp;ROUND(E26,2)&amp;"},  \underset{("&amp;ROUND(F27,2)&amp;")}{"&amp;ROUND(F26,2)&amp;"},  \underset{("&amp;ROUND(G27,2)&amp;")}{"&amp;ROUND(G26,2)&amp;"}, \underset{("&amp;ROUND(H27,2)&amp;")}{"&amp;ROUND(H26,2)&amp;"} \right \} \left\{"&amp;E25&amp;","&amp;F25&amp;","&amp;G25&amp;","&amp;H25&amp;"\right\}^{\prime}_{"&amp;A27&amp;", t - 1} + \epsilon^{"&amp;A26&amp;"}_{"&amp;A27&amp;", t}$"</f>
        <v>$s_{CA, t} = \underset{(1.37)}{5} + \underset{(0.03)}{0.8}S_{t} + \left \{ \underset{(0.02)}{-0.08},  \underset{(0.04)}{0.02},  \underset{(0.03)}{0.01}, \underset{(0.05)}{-0.01} \right \} \left\{cu,if,r,u\right\}^{\prime}_{CA, t - 1} + \epsilon^{s}_{CA, t}$</v>
      </c>
      <c r="L26" t="str">
        <f>"$\epsilon^{"&amp;A26&amp;"}_{"&amp;A27&amp;", t } = \underset{("&amp;ROUND(B27,2)&amp;")}{"&amp;ROUND(B26, 2)&amp;"}"&amp;B25&amp;"+"&amp;ROUND(I26,2)&amp;I25&amp;"$"</f>
        <v>$\epsilon^{s}_{CA, t } = \underset{(0.03)}{0.75}\epsilon^{s}_{CA, t - 1}+0.3\nu^{s}_{CA, t}$</v>
      </c>
    </row>
    <row r="27" spans="1:12" x14ac:dyDescent="0.25">
      <c r="A27" t="s">
        <v>89</v>
      </c>
      <c r="B27" s="1">
        <v>3.1636447536657897E-2</v>
      </c>
      <c r="C27" s="1">
        <v>1.36645826521658</v>
      </c>
      <c r="D27" s="1">
        <v>2.86517171441532E-2</v>
      </c>
      <c r="E27" s="1">
        <v>1.6346702040976699E-2</v>
      </c>
      <c r="F27" s="1">
        <v>3.7918162269189801E-2</v>
      </c>
      <c r="G27" s="1">
        <v>2.6515941157441499E-2</v>
      </c>
      <c r="H27" s="1">
        <v>4.9389480795345199E-2</v>
      </c>
      <c r="I27" s="1"/>
    </row>
    <row r="29" spans="1:12" x14ac:dyDescent="0.25">
      <c r="A29" t="s">
        <v>95</v>
      </c>
      <c r="B29" t="str">
        <f>"\epsilon^{"&amp;A30&amp;"}_{"&amp;A31&amp;", t - 1}"</f>
        <v>\epsilon^{s}_{JP, t - 1}</v>
      </c>
      <c r="D29" t="str">
        <f>A29&amp;"_{t}"</f>
        <v>S_{t}</v>
      </c>
      <c r="E29" t="str">
        <f>"cu"</f>
        <v>cu</v>
      </c>
      <c r="F29" t="str">
        <f>"if"</f>
        <v>if</v>
      </c>
      <c r="G29" t="str">
        <f>"r"</f>
        <v>r</v>
      </c>
      <c r="H29" t="str">
        <f>"u"</f>
        <v>u</v>
      </c>
      <c r="I29" t="str">
        <f>"\nu^{"&amp;A30&amp;"}_{"&amp;A31&amp;", t}"</f>
        <v>\nu^{s}_{JP, t}</v>
      </c>
    </row>
    <row r="30" spans="1:12" x14ac:dyDescent="0.25">
      <c r="A30" t="s">
        <v>94</v>
      </c>
      <c r="B30" s="1">
        <v>0.75802641630248002</v>
      </c>
      <c r="C30" s="1">
        <v>4.3147841827286504</v>
      </c>
      <c r="D30" s="1">
        <v>0.26678959166695998</v>
      </c>
      <c r="E30" s="1">
        <v>-5.3116289735646402E-2</v>
      </c>
      <c r="F30" s="1">
        <v>0.16040589372998601</v>
      </c>
      <c r="G30" s="1">
        <v>-1.3398787317262399</v>
      </c>
      <c r="H30" s="1">
        <v>5.5917892484301499E-2</v>
      </c>
      <c r="I30" s="1">
        <v>0.42651589998673001</v>
      </c>
      <c r="K30" t="str">
        <f>"$"&amp;A30&amp;"_{"&amp;A31&amp;", t} = \underset{("&amp;ROUND(C31,2)&amp;")}{"&amp;ROUND(C30,2)&amp;"} + \underset{("&amp;ROUND(D31,2)&amp;")}{"&amp;ROUND(D30,2)&amp;"}"&amp;D29&amp;" + \left \{ \underset{("&amp;ROUND(E31,2)&amp;")}{"&amp;ROUND(E30,2)&amp;"},  \underset{("&amp;ROUND(F31,2)&amp;")}{"&amp;ROUND(F30,2)&amp;"},  \underset{("&amp;ROUND(G31,2)&amp;")}{"&amp;ROUND(G30,2)&amp;"}, \underset{("&amp;ROUND(H31,2)&amp;")}{"&amp;ROUND(H30,2)&amp;"} \right \} \left\{"&amp;E29&amp;","&amp;F29&amp;","&amp;G29&amp;","&amp;H29&amp;"\right\}^{\prime}_{"&amp;A31&amp;", t - 1} + \epsilon^{"&amp;A30&amp;"}_{"&amp;A31&amp;", t}$"</f>
        <v>$s_{JP, t} = \underset{(0.66)}{4.31} + \underset{(0.03)}{0.27}S_{t} + \left \{ \underset{(0.01)}{-0.05},  \underset{(0.05)}{0.16},  \underset{(0.22)}{-1.34}, \underset{(0.07)}{0.06} \right \} \left\{cu,if,r,u\right\}^{\prime}_{JP, t - 1} + \epsilon^{s}_{JP, t}$</v>
      </c>
      <c r="L30" t="str">
        <f>"$\epsilon^{"&amp;A30&amp;"}_{"&amp;A31&amp;", t } = \underset{("&amp;ROUND(B31,2)&amp;")}{"&amp;ROUND(B30, 2)&amp;"}"&amp;B29&amp;"+"&amp;ROUND(I30,2)&amp;I29&amp;"$"</f>
        <v>$\epsilon^{s}_{JP, t } = \underset{(0.03)}{0.76}\epsilon^{s}_{JP, t - 1}+0.43\nu^{s}_{JP, t}$</v>
      </c>
    </row>
    <row r="31" spans="1:12" x14ac:dyDescent="0.25">
      <c r="A31" t="s">
        <v>90</v>
      </c>
      <c r="B31" s="1">
        <v>3.1801811003686002E-2</v>
      </c>
      <c r="C31" s="1">
        <v>0.66189870297770703</v>
      </c>
      <c r="D31" s="1">
        <v>2.87186304582292E-2</v>
      </c>
      <c r="E31" s="1">
        <v>5.7892722816143697E-3</v>
      </c>
      <c r="F31" s="1">
        <v>4.82689852277133E-2</v>
      </c>
      <c r="G31" s="1">
        <v>0.22083332489090399</v>
      </c>
      <c r="H31" s="1">
        <v>7.3444628251201197E-2</v>
      </c>
      <c r="I31" s="1"/>
    </row>
    <row r="33" spans="1:12" x14ac:dyDescent="0.25">
      <c r="A33" t="s">
        <v>95</v>
      </c>
      <c r="B33" t="str">
        <f>"\epsilon^{"&amp;A34&amp;"}_{"&amp;A35&amp;", t - 1}"</f>
        <v>\epsilon^{s}_{DE, t - 1}</v>
      </c>
      <c r="D33" t="str">
        <f>A33&amp;"_{t}"</f>
        <v>S_{t}</v>
      </c>
      <c r="E33" t="str">
        <f>"cu"</f>
        <v>cu</v>
      </c>
      <c r="F33" t="str">
        <f>"if"</f>
        <v>if</v>
      </c>
      <c r="G33" t="str">
        <f>"r"</f>
        <v>r</v>
      </c>
      <c r="H33" t="str">
        <f>"u"</f>
        <v>u</v>
      </c>
      <c r="I33" t="str">
        <f>"\nu^{"&amp;A34&amp;"}_{"&amp;A35&amp;", t}"</f>
        <v>\nu^{s}_{DE, t}</v>
      </c>
    </row>
    <row r="34" spans="1:12" x14ac:dyDescent="0.25">
      <c r="A34" t="s">
        <v>94</v>
      </c>
      <c r="B34" s="1">
        <v>0.77929645461543195</v>
      </c>
      <c r="C34" s="1">
        <v>0.12628361475592401</v>
      </c>
      <c r="D34" s="1">
        <v>0.66755474764668499</v>
      </c>
      <c r="E34" s="1">
        <v>-1.5129984331486599E-2</v>
      </c>
      <c r="F34" s="1">
        <v>9.71178163203512E-2</v>
      </c>
      <c r="G34" s="1">
        <v>-0.118170253014954</v>
      </c>
      <c r="H34" s="1">
        <v>-9.9316289683244602E-2</v>
      </c>
      <c r="I34" s="1">
        <v>0.341166899725731</v>
      </c>
      <c r="K34" t="str">
        <f>"$"&amp;A34&amp;"_{"&amp;A35&amp;", t} = \underset{("&amp;ROUND(C35,2)&amp;")}{"&amp;ROUND(C34,2)&amp;"} + \underset{("&amp;ROUND(D35,2)&amp;")}{"&amp;ROUND(D34,2)&amp;"}"&amp;D33&amp;" + \left \{ \underset{("&amp;ROUND(E35,2)&amp;")}{"&amp;ROUND(E34,2)&amp;"},  \underset{("&amp;ROUND(F35,2)&amp;")}{"&amp;ROUND(F34,2)&amp;"},  \underset{("&amp;ROUND(G35,2)&amp;")}{"&amp;ROUND(G34,2)&amp;"}, \underset{("&amp;ROUND(H35,2)&amp;")}{"&amp;ROUND(H34,2)&amp;"} \right \} \left\{"&amp;E33&amp;","&amp;F33&amp;","&amp;G33&amp;","&amp;H33&amp;"\right\}^{\prime}_{"&amp;A35&amp;", t - 1} + \epsilon^{"&amp;A34&amp;"}_{"&amp;A35&amp;", t}$"</f>
        <v>$s_{DE, t} = \underset{(1.44)}{0.13} + \underset{(0.03)}{0.67}S_{t} + \left \{ \underset{(0.02)}{-0.02},  \underset{(0.05)}{0.1},  \underset{(0.03)}{-0.12}, \underset{(0.02)}{-0.1} \right \} \left\{cu,if,r,u\right\}^{\prime}_{DE, t - 1} + \epsilon^{s}_{DE, t}$</v>
      </c>
      <c r="L34" t="str">
        <f>"$\epsilon^{"&amp;A34&amp;"}_{"&amp;A35&amp;", t } = \underset{("&amp;ROUND(B35,2)&amp;")}{"&amp;ROUND(B34, 2)&amp;"}"&amp;B33&amp;"+"&amp;ROUND(I34,2)&amp;I33&amp;"$"</f>
        <v>$\epsilon^{s}_{DE, t } = \underset{(0.03)}{0.78}\epsilon^{s}_{DE, t - 1}+0.34\nu^{s}_{DE, t}$</v>
      </c>
    </row>
    <row r="35" spans="1:12" x14ac:dyDescent="0.25">
      <c r="A35" t="s">
        <v>91</v>
      </c>
      <c r="B35" s="1">
        <v>3.0020947772178001E-2</v>
      </c>
      <c r="C35" s="1">
        <v>1.44043483317646</v>
      </c>
      <c r="D35" s="1">
        <v>2.95588133743734E-2</v>
      </c>
      <c r="E35" s="1">
        <v>1.7072695142335201E-2</v>
      </c>
      <c r="F35" s="1">
        <v>4.96360806804221E-2</v>
      </c>
      <c r="G35" s="1">
        <v>3.05553569827565E-2</v>
      </c>
      <c r="H35" s="1">
        <v>2.4040301579919401E-2</v>
      </c>
      <c r="I35" s="1"/>
    </row>
    <row r="37" spans="1:12" x14ac:dyDescent="0.25">
      <c r="A37" t="s">
        <v>95</v>
      </c>
      <c r="B37" t="str">
        <f>"\epsilon^{"&amp;A38&amp;"}_{"&amp;A39&amp;", t - 1}"</f>
        <v>\epsilon^{s}_{UK, t - 1}</v>
      </c>
      <c r="D37" t="str">
        <f>A37&amp;"_{t}"</f>
        <v>S_{t}</v>
      </c>
      <c r="E37" t="str">
        <f>"cu"</f>
        <v>cu</v>
      </c>
      <c r="F37" t="str">
        <f>"if"</f>
        <v>if</v>
      </c>
      <c r="G37" t="str">
        <f>"r"</f>
        <v>r</v>
      </c>
      <c r="H37" t="str">
        <f>"u"</f>
        <v>u</v>
      </c>
      <c r="I37" t="str">
        <f>"\nu^{"&amp;A38&amp;"}_{"&amp;A39&amp;", t}"</f>
        <v>\nu^{s}_{UK, t}</v>
      </c>
    </row>
    <row r="38" spans="1:12" x14ac:dyDescent="0.25">
      <c r="A38" t="s">
        <v>94</v>
      </c>
      <c r="B38" s="1">
        <v>0.71406341466284895</v>
      </c>
      <c r="C38" s="1">
        <v>-2.2621810768741399</v>
      </c>
      <c r="D38" s="1">
        <v>0.58942831130074202</v>
      </c>
      <c r="E38" s="1">
        <v>2.11791531052547E-2</v>
      </c>
      <c r="F38" s="1">
        <v>-3.40484015181634E-2</v>
      </c>
      <c r="G38" s="1">
        <v>0.323761532530428</v>
      </c>
      <c r="H38" s="1">
        <v>-0.27894761649120098</v>
      </c>
      <c r="I38" s="1">
        <v>0.36548553674210499</v>
      </c>
      <c r="K38" t="str">
        <f>"$"&amp;A38&amp;"_{"&amp;A39&amp;", t} = \underset{("&amp;ROUND(C39,2)&amp;")}{"&amp;ROUND(C38,2)&amp;"} + \underset{("&amp;ROUND(D39,2)&amp;")}{"&amp;ROUND(D38,2)&amp;"}"&amp;D37&amp;" + \left \{ \underset{("&amp;ROUND(E39,2)&amp;")}{"&amp;ROUND(E38,2)&amp;"},  \underset{("&amp;ROUND(F39,2)&amp;")}{"&amp;ROUND(F38,2)&amp;"},  \underset{("&amp;ROUND(G39,2)&amp;")}{"&amp;ROUND(G38,2)&amp;"}, \underset{("&amp;ROUND(H39,2)&amp;")}{"&amp;ROUND(H38,2)&amp;"} \right \} \left\{"&amp;E37&amp;","&amp;F37&amp;","&amp;G37&amp;","&amp;H37&amp;"\right\}^{\prime}_{"&amp;A39&amp;", t - 1} + \epsilon^{"&amp;A38&amp;"}_{"&amp;A39&amp;", t}$"</f>
        <v>$s_{UK, t} = \underset{(1.29)}{-2.26} + \underset{(0.03)}{0.59}S_{t} + \left \{ \underset{(0.02)}{0.02},  \underset{(0.04)}{-0.03},  \underset{(0.02)}{0.32}, \underset{(0.04)}{-0.28} \right \} \left\{cu,if,r,u\right\}^{\prime}_{UK, t - 1} + \epsilon^{s}_{UK, t}$</v>
      </c>
      <c r="L38" t="str">
        <f>"$\epsilon^{"&amp;A38&amp;"}_{"&amp;A39&amp;", t } = \underset{("&amp;ROUND(B39,2)&amp;")}{"&amp;ROUND(B38, 2)&amp;"}"&amp;B37&amp;"+"&amp;ROUND(I38,2)&amp;I37&amp;"$"</f>
        <v>$\epsilon^{s}_{UK, t } = \underset{(0.03)}{0.71}\epsilon^{s}_{UK, t - 1}+0.37\nu^{s}_{UK, t}$</v>
      </c>
    </row>
    <row r="39" spans="1:12" x14ac:dyDescent="0.25">
      <c r="A39" t="s">
        <v>9</v>
      </c>
      <c r="B39" s="1">
        <v>3.0580660420676298E-2</v>
      </c>
      <c r="C39" s="1">
        <v>1.2921274813047701</v>
      </c>
      <c r="D39" s="1">
        <v>2.8788016992349098E-2</v>
      </c>
      <c r="E39" s="1">
        <v>1.6726528869614499E-2</v>
      </c>
      <c r="F39" s="1">
        <v>3.9996045520281798E-2</v>
      </c>
      <c r="G39" s="1">
        <v>1.6072883255283599E-2</v>
      </c>
      <c r="H39" s="1">
        <v>3.8216459081431002E-2</v>
      </c>
      <c r="I39" s="1"/>
    </row>
    <row r="41" spans="1:12" x14ac:dyDescent="0.25">
      <c r="A41" t="s">
        <v>100</v>
      </c>
      <c r="B41" t="str">
        <f>"\epsilon^{"&amp;A42&amp;"}_{"&amp;A43&amp;", t - 1}"</f>
        <v>\epsilon^{c}_{US, t - 1}</v>
      </c>
      <c r="D41" t="str">
        <f>A41&amp;"_{t}"</f>
        <v>C_{t}</v>
      </c>
      <c r="E41" t="str">
        <f>"cu"</f>
        <v>cu</v>
      </c>
      <c r="F41" t="str">
        <f>"if"</f>
        <v>if</v>
      </c>
      <c r="G41" t="str">
        <f>"r"</f>
        <v>r</v>
      </c>
      <c r="H41" t="str">
        <f>"u"</f>
        <v>u</v>
      </c>
      <c r="I41" t="str">
        <f>"\nu^{"&amp;A42&amp;"}_{"&amp;A43&amp;", t}"</f>
        <v>\nu^{c}_{US, t}</v>
      </c>
    </row>
    <row r="42" spans="1:12" x14ac:dyDescent="0.25">
      <c r="A42" t="s">
        <v>99</v>
      </c>
      <c r="B42" s="1">
        <v>0.70768679994359596</v>
      </c>
      <c r="C42" s="1">
        <v>-13.430828404448301</v>
      </c>
      <c r="D42" s="1">
        <v>0.84423084355645195</v>
      </c>
      <c r="E42" s="1">
        <v>0.16346315027807001</v>
      </c>
      <c r="F42" s="1">
        <v>-0.24793888821701701</v>
      </c>
      <c r="G42" s="1">
        <v>4.2957429364004901E-2</v>
      </c>
      <c r="H42" s="1">
        <v>-0.22111767238458099</v>
      </c>
      <c r="I42" s="1">
        <v>0.65050538784544298</v>
      </c>
      <c r="K42" t="str">
        <f>"$"&amp;A42&amp;"_{"&amp;A43&amp;", t} = \underset{("&amp;ROUND(C43,2)&amp;")}{"&amp;ROUND(C42,2)&amp;"} + \underset{("&amp;ROUND(D43,2)&amp;")}{"&amp;ROUND(D42,2)&amp;"}"&amp;D41&amp;" + \left \{ \underset{("&amp;ROUND(E43,2)&amp;")}{"&amp;ROUND(E42,2)&amp;"},  \underset{("&amp;ROUND(F43,2)&amp;")}{"&amp;ROUND(F42,2)&amp;"},  \underset{("&amp;ROUND(G43,2)&amp;")}{"&amp;ROUND(G42,2)&amp;"}, \underset{("&amp;ROUND(H43,2)&amp;")}{"&amp;ROUND(H42,2)&amp;"} \right \} \left\{"&amp;E41&amp;","&amp;F41&amp;","&amp;G41&amp;","&amp;H41&amp;"\right\}^{\prime}_{"&amp;A43&amp;", t - 1} + \epsilon^{"&amp;A42&amp;"}_{"&amp;A43&amp;", t}$"</f>
        <v>$c_{US, t} = \underset{(2.35)}{-13.43} + \underset{(0.06)}{0.84}C_{t} + \left \{ \underset{(0.03)}{0.16},  \underset{(0.06)}{-0.25},  \underset{(0.05)}{0.04}, \underset{(0.06)}{-0.22} \right \} \left\{cu,if,r,u\right\}^{\prime}_{US, t - 1} + \epsilon^{c}_{US, t}$</v>
      </c>
      <c r="L42" t="str">
        <f>"$\epsilon^{"&amp;A42&amp;"}_{"&amp;A43&amp;", t } = \underset{("&amp;ROUND(B43,2)&amp;")}{"&amp;ROUND(B42, 2)&amp;"}"&amp;B41&amp;"+"&amp;ROUND(I42,2)&amp;I41&amp;"$"</f>
        <v>$\epsilon^{c}_{US, t } = \underset{(0.04)}{0.71}\epsilon^{c}_{US, t - 1}+0.65\nu^{c}_{US, t}$</v>
      </c>
    </row>
    <row r="43" spans="1:12" x14ac:dyDescent="0.25">
      <c r="A43" t="s">
        <v>5</v>
      </c>
      <c r="B43" s="1">
        <v>3.5308466156303502E-2</v>
      </c>
      <c r="C43" s="1">
        <v>2.3498830546056699</v>
      </c>
      <c r="D43" s="1">
        <v>5.81530439612701E-2</v>
      </c>
      <c r="E43" s="1">
        <v>2.9552989813685999E-2</v>
      </c>
      <c r="F43" s="1">
        <v>6.1862451180883897E-2</v>
      </c>
      <c r="G43" s="1">
        <v>5.4698413865392398E-2</v>
      </c>
      <c r="H43" s="1">
        <v>6.0965212111723302E-2</v>
      </c>
      <c r="I43" s="1"/>
    </row>
    <row r="45" spans="1:12" x14ac:dyDescent="0.25">
      <c r="A45" t="s">
        <v>100</v>
      </c>
      <c r="B45" t="str">
        <f>"\epsilon^{"&amp;A46&amp;"}_{"&amp;A47&amp;", t - 1}"</f>
        <v>\epsilon^{c}_{CA, t - 1}</v>
      </c>
      <c r="D45" t="str">
        <f>A45&amp;"_{t}"</f>
        <v>C_{t}</v>
      </c>
      <c r="E45" t="str">
        <f>"cu"</f>
        <v>cu</v>
      </c>
      <c r="F45" t="str">
        <f>"if"</f>
        <v>if</v>
      </c>
      <c r="G45" t="str">
        <f>"r"</f>
        <v>r</v>
      </c>
      <c r="H45" t="str">
        <f>"u"</f>
        <v>u</v>
      </c>
      <c r="I45" t="str">
        <f>"\nu^{"&amp;A46&amp;"}_{"&amp;A47&amp;", t}"</f>
        <v>\nu^{c}_{CA, t}</v>
      </c>
    </row>
    <row r="46" spans="1:12" x14ac:dyDescent="0.25">
      <c r="A46" t="s">
        <v>99</v>
      </c>
      <c r="B46" s="1">
        <v>0.63656289510598996</v>
      </c>
      <c r="C46" s="1">
        <v>5.94343626156751</v>
      </c>
      <c r="D46" s="1">
        <v>0.93996515539361103</v>
      </c>
      <c r="E46" s="1">
        <v>-9.3043778505588898E-2</v>
      </c>
      <c r="F46" s="1">
        <v>0.111139270655011</v>
      </c>
      <c r="G46" s="1">
        <v>-0.104896760792906</v>
      </c>
      <c r="H46" s="1">
        <v>8.9035406078462505E-3</v>
      </c>
      <c r="I46" s="1">
        <v>0.57074290293972596</v>
      </c>
      <c r="K46" t="str">
        <f>"$"&amp;A46&amp;"_{"&amp;A47&amp;", t} = \underset{("&amp;ROUND(C47,2)&amp;")}{"&amp;ROUND(C46,2)&amp;"} + \underset{("&amp;ROUND(D47,2)&amp;")}{"&amp;ROUND(D46,2)&amp;"}"&amp;D45&amp;" + \left \{ \underset{("&amp;ROUND(E47,2)&amp;")}{"&amp;ROUND(E46,2)&amp;"},  \underset{("&amp;ROUND(F47,2)&amp;")}{"&amp;ROUND(F46,2)&amp;"},  \underset{("&amp;ROUND(G47,2)&amp;")}{"&amp;ROUND(G46,2)&amp;"}, \underset{("&amp;ROUND(H47,2)&amp;")}{"&amp;ROUND(H46,2)&amp;"} \right \} \left\{"&amp;E45&amp;","&amp;F45&amp;","&amp;G45&amp;","&amp;H45&amp;"\right\}^{\prime}_{"&amp;A47&amp;", t - 1} + \epsilon^{"&amp;A46&amp;"}_{"&amp;A47&amp;", t}$"</f>
        <v>$c_{CA, t} = \underset{(2.5)}{5.94} + \underset{(0.05)}{0.94}C_{t} + \left \{ \underset{(0.03)}{-0.09},  \underset{(0.07)}{0.11},  \underset{(0.05)}{-0.1}, \underset{(0.07)}{0.01} \right \} \left\{cu,if,r,u\right\}^{\prime}_{CA, t - 1} + \epsilon^{c}_{CA, t}$</v>
      </c>
      <c r="L46" t="str">
        <f>"$\epsilon^{"&amp;A46&amp;"}_{"&amp;A47&amp;", t } = \underset{("&amp;ROUND(B47,2)&amp;")}{"&amp;ROUND(B46, 2)&amp;"}"&amp;B45&amp;"+"&amp;ROUND(I46,2)&amp;I45&amp;"$"</f>
        <v>$\epsilon^{c}_{CA, t } = \underset{(0.04)}{0.64}\epsilon^{c}_{CA, t - 1}+0.57\nu^{c}_{CA, t}$</v>
      </c>
    </row>
    <row r="47" spans="1:12" x14ac:dyDescent="0.25">
      <c r="A47" t="s">
        <v>89</v>
      </c>
      <c r="B47" s="1">
        <v>3.82117050020645E-2</v>
      </c>
      <c r="C47" s="1">
        <v>2.4959927014671499</v>
      </c>
      <c r="D47" s="1">
        <v>4.5219407566817298E-2</v>
      </c>
      <c r="E47" s="1">
        <v>2.93295573812275E-2</v>
      </c>
      <c r="F47" s="1">
        <v>6.8755376773361798E-2</v>
      </c>
      <c r="G47" s="1">
        <v>4.7441177656542599E-2</v>
      </c>
      <c r="H47" s="1">
        <v>6.5246879100512606E-2</v>
      </c>
      <c r="I47" s="1"/>
    </row>
    <row r="49" spans="1:12" x14ac:dyDescent="0.25">
      <c r="A49" t="s">
        <v>100</v>
      </c>
      <c r="B49" t="str">
        <f>"\epsilon^{"&amp;A50&amp;"}_{"&amp;A51&amp;", t - 1}"</f>
        <v>\epsilon^{c}_{JP, t - 1}</v>
      </c>
      <c r="D49" t="str">
        <f>A49&amp;"_{t}"</f>
        <v>C_{t}</v>
      </c>
      <c r="E49" t="str">
        <f>"cu"</f>
        <v>cu</v>
      </c>
      <c r="F49" t="str">
        <f>"if"</f>
        <v>if</v>
      </c>
      <c r="G49" t="str">
        <f>"r"</f>
        <v>r</v>
      </c>
      <c r="H49" t="str">
        <f>"u"</f>
        <v>u</v>
      </c>
      <c r="I49" t="str">
        <f>"\nu^{"&amp;A50&amp;"}_{"&amp;A51&amp;", t}"</f>
        <v>\nu^{c}_{JP, t}</v>
      </c>
    </row>
    <row r="50" spans="1:12" x14ac:dyDescent="0.25">
      <c r="A50" t="s">
        <v>99</v>
      </c>
      <c r="B50" s="1">
        <v>0.78406200364540501</v>
      </c>
      <c r="C50" s="1">
        <v>3.2769645210529199</v>
      </c>
      <c r="D50" s="1">
        <v>-1.64467409995076E-2</v>
      </c>
      <c r="E50" s="1">
        <v>-3.0636815659470101E-2</v>
      </c>
      <c r="F50" s="1">
        <v>0.22041402176458499</v>
      </c>
      <c r="G50" s="1">
        <v>-1.6017195056942699</v>
      </c>
      <c r="H50" s="1">
        <v>-0.51647745939145195</v>
      </c>
      <c r="I50" s="1">
        <v>0.73411822877770705</v>
      </c>
      <c r="K50" t="str">
        <f>"$"&amp;A50&amp;"_{"&amp;A51&amp;", t} = \underset{("&amp;ROUND(C51,2)&amp;")}{"&amp;ROUND(C50,2)&amp;"} + \underset{("&amp;ROUND(D51,2)&amp;")}{"&amp;ROUND(D50,2)&amp;"}"&amp;D49&amp;" + \left \{ \underset{("&amp;ROUND(E51,2)&amp;")}{"&amp;ROUND(E50,2)&amp;"},  \underset{("&amp;ROUND(F51,2)&amp;")}{"&amp;ROUND(F50,2)&amp;"},  \underset{("&amp;ROUND(G51,2)&amp;")}{"&amp;ROUND(G50,2)&amp;"}, \underset{("&amp;ROUND(H51,2)&amp;")}{"&amp;ROUND(H50,2)&amp;"} \right \} \left\{"&amp;E49&amp;","&amp;F49&amp;","&amp;G49&amp;","&amp;H49&amp;"\right\}^{\prime}_{"&amp;A51&amp;", t - 1} + \epsilon^{"&amp;A50&amp;"}_{"&amp;A51&amp;", t}$"</f>
        <v>$c_{JP, t} = \underset{(1.16)}{3.28} + \underset{(0.05)}{-0.02}C_{t} + \left \{ \underset{(0.01)}{-0.03},  \underset{(0.08)}{0.22},  \underset{(0.38)}{-1.6}, \underset{(0.13)}{-0.52} \right \} \left\{cu,if,r,u\right\}^{\prime}_{JP, t - 1} + \epsilon^{c}_{JP, t}$</v>
      </c>
      <c r="L50" t="str">
        <f>"$\epsilon^{"&amp;A50&amp;"}_{"&amp;A51&amp;", t } = \underset{("&amp;ROUND(B51,2)&amp;")}{"&amp;ROUND(B50, 2)&amp;"}"&amp;B49&amp;"+"&amp;ROUND(I50,2)&amp;I49&amp;"$"</f>
        <v>$\epsilon^{c}_{JP, t } = \underset{(0.03)}{0.78}\epsilon^{c}_{JP, t - 1}+0.73\nu^{c}_{JP, t}$</v>
      </c>
    </row>
    <row r="51" spans="1:12" x14ac:dyDescent="0.25">
      <c r="A51" t="s">
        <v>90</v>
      </c>
      <c r="B51" s="1">
        <v>3.1481079181672797E-2</v>
      </c>
      <c r="C51" s="1">
        <v>1.1635253170195199</v>
      </c>
      <c r="D51" s="1">
        <v>4.63843427547352E-2</v>
      </c>
      <c r="E51" s="1">
        <v>9.8741829752797897E-3</v>
      </c>
      <c r="F51" s="1">
        <v>8.2680886164289605E-2</v>
      </c>
      <c r="G51" s="1">
        <v>0.38153969542314298</v>
      </c>
      <c r="H51" s="1">
        <v>0.125226728263925</v>
      </c>
      <c r="I51" s="1" t="s">
        <v>131</v>
      </c>
    </row>
    <row r="53" spans="1:12" x14ac:dyDescent="0.25">
      <c r="A53" t="s">
        <v>100</v>
      </c>
      <c r="B53" t="str">
        <f>"\epsilon^{"&amp;A54&amp;"}_{"&amp;A55&amp;", t - 1}"</f>
        <v>\epsilon^{c}_{DE, t - 1}</v>
      </c>
      <c r="D53" t="str">
        <f>A53&amp;"_{t}"</f>
        <v>C_{t}</v>
      </c>
      <c r="E53" t="str">
        <f>"cu"</f>
        <v>cu</v>
      </c>
      <c r="F53" t="str">
        <f>"if"</f>
        <v>if</v>
      </c>
      <c r="G53" t="str">
        <f>"r"</f>
        <v>r</v>
      </c>
      <c r="H53" t="str">
        <f>"u"</f>
        <v>u</v>
      </c>
      <c r="I53" t="str">
        <f>"\nu^{"&amp;A54&amp;"}_{"&amp;A55&amp;", t}"</f>
        <v>\nu^{c}_{DE, t}</v>
      </c>
    </row>
    <row r="54" spans="1:12" x14ac:dyDescent="0.25">
      <c r="A54" t="s">
        <v>99</v>
      </c>
      <c r="B54" s="1">
        <v>0.72914512220038197</v>
      </c>
      <c r="C54" s="1">
        <v>-10.0907825642722</v>
      </c>
      <c r="D54" s="1">
        <v>0.84323838161154896</v>
      </c>
      <c r="E54" s="1">
        <v>9.0181325359852404E-2</v>
      </c>
      <c r="F54" s="1">
        <v>2.9477632488170799E-2</v>
      </c>
      <c r="G54" s="1">
        <v>-0.34957111647970102</v>
      </c>
      <c r="H54" s="1">
        <v>2.9317835062485299E-2</v>
      </c>
      <c r="I54" s="1">
        <v>0.69515130885557397</v>
      </c>
      <c r="K54" t="str">
        <f>"$"&amp;A54&amp;"_{"&amp;A55&amp;", t} = \underset{("&amp;ROUND(C55,2)&amp;")}{"&amp;ROUND(C54,2)&amp;"} + \underset{("&amp;ROUND(D55,2)&amp;")}{"&amp;ROUND(D54,2)&amp;"}"&amp;D53&amp;" + \left \{ \underset{("&amp;ROUND(E55,2)&amp;")}{"&amp;ROUND(E54,2)&amp;"},  \underset{("&amp;ROUND(F55,2)&amp;")}{"&amp;ROUND(F54,2)&amp;"},  \underset{("&amp;ROUND(G55,2)&amp;")}{"&amp;ROUND(G54,2)&amp;"}, \underset{("&amp;ROUND(H55,2)&amp;")}{"&amp;ROUND(H54,2)&amp;"} \right \} \left\{"&amp;E53&amp;","&amp;F53&amp;","&amp;G53&amp;","&amp;H53&amp;"\right\}^{\prime}_{"&amp;A55&amp;", t - 1} + \epsilon^{"&amp;A54&amp;"}_{"&amp;A55&amp;", t}$"</f>
        <v>$c_{DE, t} = \underset{(2.3)}{-10.09} + \underset{(0.05)}{0.84}C_{t} + \left \{ \underset{(0.03)}{0.09},  \underset{(0.11)}{0.03},  \underset{(0.06)}{-0.35}, \underset{(0.05)}{0.03} \right \} \left\{cu,if,r,u\right\}^{\prime}_{DE, t - 1} + \epsilon^{c}_{DE, t}$</v>
      </c>
      <c r="L54" t="str">
        <f>"$\epsilon^{"&amp;A54&amp;"}_{"&amp;A55&amp;", t } = \underset{("&amp;ROUND(B55,2)&amp;")}{"&amp;ROUND(B54, 2)&amp;"}"&amp;B53&amp;"+"&amp;ROUND(I54,2)&amp;I53&amp;"$"</f>
        <v>$\epsilon^{c}_{DE, t } = \underset{(0.03)}{0.73}\epsilon^{c}_{DE, t - 1}+0.7\nu^{c}_{DE, t}$</v>
      </c>
    </row>
    <row r="55" spans="1:12" x14ac:dyDescent="0.25">
      <c r="A55" t="s">
        <v>91</v>
      </c>
      <c r="B55" s="1">
        <v>3.1240504818863101E-2</v>
      </c>
      <c r="C55" s="1">
        <v>2.29907117695448</v>
      </c>
      <c r="D55" s="1">
        <v>5.1150635013960402E-2</v>
      </c>
      <c r="E55" s="1">
        <v>2.6624897402163599E-2</v>
      </c>
      <c r="F55" s="1">
        <v>0.105294757922935</v>
      </c>
      <c r="G55" s="1">
        <v>6.2073385660943198E-2</v>
      </c>
      <c r="H55" s="1">
        <v>4.9980175013197001E-2</v>
      </c>
      <c r="I55" s="1" t="s">
        <v>131</v>
      </c>
    </row>
    <row r="57" spans="1:12" x14ac:dyDescent="0.25">
      <c r="A57" t="s">
        <v>100</v>
      </c>
      <c r="B57" t="str">
        <f>"\epsilon^{"&amp;A58&amp;"}_{"&amp;A59&amp;", t - 1}"</f>
        <v>\epsilon^{c}_{UK, t - 1}</v>
      </c>
      <c r="D57" t="str">
        <f>A57&amp;"_{t}"</f>
        <v>C_{t}</v>
      </c>
      <c r="E57" t="str">
        <f>"cu"</f>
        <v>cu</v>
      </c>
      <c r="F57" t="str">
        <f>"if"</f>
        <v>if</v>
      </c>
      <c r="G57" t="str">
        <f>"r"</f>
        <v>r</v>
      </c>
      <c r="H57" t="str">
        <f>"u"</f>
        <v>u</v>
      </c>
      <c r="I57" t="str">
        <f>"\nu^{"&amp;A58&amp;"}_{"&amp;A59&amp;", t}"</f>
        <v>\nu^{c}_{UK, t}</v>
      </c>
    </row>
    <row r="58" spans="1:12" x14ac:dyDescent="0.25">
      <c r="A58" t="s">
        <v>99</v>
      </c>
      <c r="B58" s="1">
        <v>0.760658713864519</v>
      </c>
      <c r="C58" s="1">
        <v>9.5096556743149296</v>
      </c>
      <c r="D58" s="1">
        <v>0.91472389809332599</v>
      </c>
      <c r="E58" s="1">
        <v>-0.13230940243248701</v>
      </c>
      <c r="F58" s="1">
        <v>-0.34800195418818902</v>
      </c>
      <c r="G58" s="1">
        <v>0.40794621784117602</v>
      </c>
      <c r="H58" s="1">
        <v>-0.217953522552465</v>
      </c>
      <c r="I58" s="1">
        <v>0.64985076013935805</v>
      </c>
      <c r="K58" t="str">
        <f>"$"&amp;A58&amp;"_{"&amp;A59&amp;", t} = \underset{("&amp;ROUND(C59,2)&amp;")}{"&amp;ROUND(C58,2)&amp;"} + \underset{("&amp;ROUND(D59,2)&amp;")}{"&amp;ROUND(D58,2)&amp;"}"&amp;D57&amp;" + \left \{ \underset{("&amp;ROUND(E59,2)&amp;")}{"&amp;ROUND(E58,2)&amp;"},  \underset{("&amp;ROUND(F59,2)&amp;")}{"&amp;ROUND(F58,2)&amp;"},  \underset{("&amp;ROUND(G59,2)&amp;")}{"&amp;ROUND(G58,2)&amp;"}, \underset{("&amp;ROUND(H59,2)&amp;")}{"&amp;ROUND(H58,2)&amp;"} \right \} \left\{"&amp;E57&amp;","&amp;F57&amp;","&amp;G57&amp;","&amp;H57&amp;"\right\}^{\prime}_{"&amp;A59&amp;", t - 1} + \epsilon^{"&amp;A58&amp;"}_{"&amp;A59&amp;", t}$"</f>
        <v>$c_{UK, t} = \underset{(2.14)}{9.51} + \underset{(0.05)}{0.91}C_{t} + \left \{ \underset{(0.03)}{-0.13},  \underset{(0.07)}{-0.35},  \underset{(0.04)}{0.41}, \underset{(0.06)}{-0.22} \right \} \left\{cu,if,r,u\right\}^{\prime}_{UK, t - 1} + \epsilon^{c}_{UK, t}$</v>
      </c>
      <c r="L58" t="str">
        <f>"$\epsilon^{"&amp;A58&amp;"}_{"&amp;A59&amp;", t } = \underset{("&amp;ROUND(B59,2)&amp;")}{"&amp;ROUND(B58, 2)&amp;"}"&amp;B57&amp;"+"&amp;ROUND(I58,2)&amp;I57&amp;"$"</f>
        <v>$\epsilon^{c}_{UK, t } = \underset{(0.04)}{0.76}\epsilon^{c}_{UK, t - 1}+0.65\nu^{c}_{UK, t}$</v>
      </c>
    </row>
    <row r="59" spans="1:12" x14ac:dyDescent="0.25">
      <c r="A59" t="s">
        <v>9</v>
      </c>
      <c r="B59" s="1">
        <v>4.2188438165304598E-2</v>
      </c>
      <c r="C59" s="1">
        <v>2.1357951961929502</v>
      </c>
      <c r="D59" s="1">
        <v>5.3523646269680702E-2</v>
      </c>
      <c r="E59" s="1">
        <v>2.6712495376725199E-2</v>
      </c>
      <c r="F59" s="1">
        <v>7.3113413760859905E-2</v>
      </c>
      <c r="G59" s="1">
        <v>3.6479629181024299E-2</v>
      </c>
      <c r="H59" s="1">
        <v>6.32515964531674E-2</v>
      </c>
      <c r="I59" s="1" t="s">
        <v>131</v>
      </c>
    </row>
    <row r="60" spans="1:12" x14ac:dyDescent="0.25">
      <c r="C60" s="1"/>
      <c r="D60" s="1"/>
      <c r="E60" s="1"/>
      <c r="F60" s="1"/>
      <c r="G60" s="1"/>
      <c r="H60" s="1"/>
      <c r="I60" s="1"/>
      <c r="J60" s="1"/>
    </row>
    <row r="61" spans="1:12" x14ac:dyDescent="0.25">
      <c r="C61" s="1"/>
      <c r="D61" s="1"/>
      <c r="E61" s="1"/>
      <c r="F61" s="1"/>
      <c r="G61" s="1"/>
      <c r="H61" s="1"/>
      <c r="I61" s="1"/>
      <c r="J61" s="1"/>
    </row>
    <row r="63" spans="1:12" x14ac:dyDescent="0.25">
      <c r="A63" t="s">
        <v>96</v>
      </c>
    </row>
    <row r="64" spans="1:12" x14ac:dyDescent="0.25">
      <c r="A64" t="str">
        <f>K2</f>
        <v>$l_{US, t} = \underset{(0.81)}{9.94} + \underset{(0.02)}{0.6}L_{t} + \left \{ \underset{(0.01)}{-0.06},  \underset{(0.02)}{-0.01},  \underset{(0.02)}{0.02}, \underset{(0.02)}{-0.14} \right \} \left\{cu,if,r,u\right\}^{\prime}_{US, t - 1} + \epsilon^{l}_{US, t}$</v>
      </c>
      <c r="B64" t="str">
        <f>L2</f>
        <v>$\epsilon^{l}_{US, t } = \underset{(0.03)}{0.74}\epsilon^{l}_{US, t - 1}+0.22\nu^{l}_{US, t}$</v>
      </c>
    </row>
    <row r="65" spans="1:2" x14ac:dyDescent="0.25">
      <c r="A65" t="str">
        <f t="shared" ref="A65:B65" si="0">K6</f>
        <v>$l_{CA, t} = \underset{(1.02)}{-0.76} + \underset{(0.02)}{0.73}L_{t} + \left \{ \underset{(0.01)}{0.05},  \underset{(0.03)}{0.06},  \underset{(0.02)}{0.05}, \underset{(0.04)}{0.12} \right \} \left\{cu,if,r,u\right\}^{\prime}_{CA, t - 1} + \epsilon^{l}_{CA, t}$</v>
      </c>
      <c r="B65" t="str">
        <f t="shared" si="0"/>
        <v>$\epsilon^{l}_{CA, t } = \underset{(0.03)}{0.69}\epsilon^{l}_{CA, t - 1}+0.23\nu^{l}_{CA, t}$</v>
      </c>
    </row>
    <row r="66" spans="1:2" x14ac:dyDescent="0.25">
      <c r="A66" t="str">
        <f t="shared" ref="A66:B66" si="1">K10</f>
        <v>$l_{JP, t} = \underset{(0.36)}{2.6} + \underset{(0.01)}{0.48}L_{t} + \left \{ \underset{(0)}{0},  \underset{(0.02)}{-0.05},  \underset{(0.12)}{0.13}, \underset{(0.04)}{-0.21} \right \} \left\{cu,if,r,u\right\}^{\prime}_{JP, t - 1} + \epsilon^{l}_{JP, t}$</v>
      </c>
      <c r="B66" t="str">
        <f t="shared" si="1"/>
        <v>$\epsilon^{l}_{JP, t } = \underset{(0.03)}{0.67}\epsilon^{l}_{JP, t - 1}+0.22\nu^{l}_{JP, t}$</v>
      </c>
    </row>
    <row r="67" spans="1:2" x14ac:dyDescent="0.25">
      <c r="A67" t="str">
        <f>K14</f>
        <v>$l_{DE, t} = \underset{(0.56)}{7.92} + \underset{(0.02)}{0.78}L_{t} + \left \{ \underset{(0.01)}{-0.05},  \underset{(0.03)}{0.14},  \underset{(0.02)}{0.15}, \underset{(0.01)}{0.04} \right \} \left\{cu,if,r,u\right\}^{\prime}_{DE, t - 1} + \epsilon^{l}_{DE, t}$</v>
      </c>
      <c r="B67" t="str">
        <f>L14</f>
        <v>$\epsilon^{l}_{DE, t } = \underset{(0.03)}{0.71}\epsilon^{l}_{DE, t - 1}+0.18\nu^{l}_{DE, t}$</v>
      </c>
    </row>
    <row r="68" spans="1:2" x14ac:dyDescent="0.25">
      <c r="A68" t="str">
        <f>K18</f>
        <v>$l_{UK, t} = \underset{(0.76)}{1.41} + \underset{(0.03)}{0.81}L_{t} + \left \{ \underset{(0.01)}{0.04},  \underset{(0.03)}{0.08},  \underset{(0.02)}{-0.1}, \underset{(0.03)}{0.09} \right \} \left\{cu,if,r,u\right\}^{\prime}_{UK, t - 1} + \epsilon^{l}_{UK, t}$</v>
      </c>
      <c r="B68" t="str">
        <f>L18</f>
        <v>$\epsilon^{l}_{UK, t } = \underset{(0.03)}{0.7}\epsilon^{l}_{UK, t - 1}+0.23\nu^{l}_{UK, t}$</v>
      </c>
    </row>
    <row r="69" spans="1:2" x14ac:dyDescent="0.25">
      <c r="A69" t="s">
        <v>97</v>
      </c>
    </row>
    <row r="70" spans="1:2" x14ac:dyDescent="0.25">
      <c r="A70" t="str">
        <f>K22</f>
        <v>$s_{US, t} = \underset{(1.33)}{-9.45} + \underset{(0.03)}{0.61}S_{t} + \left \{ \underset{(0.02)}{0.07},  \underset{(0.04)}{-0.07},  \underset{(0.03)}{0.34}, \underset{(0.04)}{0.21} \right \} \left\{cu,if,r,u\right\}^{\prime}_{US, t - 1} + \epsilon^{s}_{US, t}$</v>
      </c>
      <c r="B70" t="str">
        <f>L22</f>
        <v>$\epsilon^{s}_{US, t } = \underset{(0.03)}{0.75}\epsilon^{s}_{US, t - 1}+0.37\nu^{s}_{US, t}$</v>
      </c>
    </row>
    <row r="71" spans="1:2" x14ac:dyDescent="0.25">
      <c r="A71" t="str">
        <f t="shared" ref="A71:B71" si="2">K26</f>
        <v>$s_{CA, t} = \underset{(1.37)}{5} + \underset{(0.03)}{0.8}S_{t} + \left \{ \underset{(0.02)}{-0.08},  \underset{(0.04)}{0.02},  \underset{(0.03)}{0.01}, \underset{(0.05)}{-0.01} \right \} \left\{cu,if,r,u\right\}^{\prime}_{CA, t - 1} + \epsilon^{s}_{CA, t}$</v>
      </c>
      <c r="B71" t="str">
        <f t="shared" si="2"/>
        <v>$\epsilon^{s}_{CA, t } = \underset{(0.03)}{0.75}\epsilon^{s}_{CA, t - 1}+0.3\nu^{s}_{CA, t}$</v>
      </c>
    </row>
    <row r="72" spans="1:2" x14ac:dyDescent="0.25">
      <c r="A72" t="str">
        <f t="shared" ref="A72:B72" si="3">K30</f>
        <v>$s_{JP, t} = \underset{(0.66)}{4.31} + \underset{(0.03)}{0.27}S_{t} + \left \{ \underset{(0.01)}{-0.05},  \underset{(0.05)}{0.16},  \underset{(0.22)}{-1.34}, \underset{(0.07)}{0.06} \right \} \left\{cu,if,r,u\right\}^{\prime}_{JP, t - 1} + \epsilon^{s}_{JP, t}$</v>
      </c>
      <c r="B72" t="str">
        <f t="shared" si="3"/>
        <v>$\epsilon^{s}_{JP, t } = \underset{(0.03)}{0.76}\epsilon^{s}_{JP, t - 1}+0.43\nu^{s}_{JP, t}$</v>
      </c>
    </row>
    <row r="73" spans="1:2" x14ac:dyDescent="0.25">
      <c r="A73" t="str">
        <f t="shared" ref="A73:B73" si="4">K34</f>
        <v>$s_{DE, t} = \underset{(1.44)}{0.13} + \underset{(0.03)}{0.67}S_{t} + \left \{ \underset{(0.02)}{-0.02},  \underset{(0.05)}{0.1},  \underset{(0.03)}{-0.12}, \underset{(0.02)}{-0.1} \right \} \left\{cu,if,r,u\right\}^{\prime}_{DE, t - 1} + \epsilon^{s}_{DE, t}$</v>
      </c>
      <c r="B73" t="str">
        <f t="shared" si="4"/>
        <v>$\epsilon^{s}_{DE, t } = \underset{(0.03)}{0.78}\epsilon^{s}_{DE, t - 1}+0.34\nu^{s}_{DE, t}$</v>
      </c>
    </row>
    <row r="74" spans="1:2" x14ac:dyDescent="0.25">
      <c r="A74" t="str">
        <f>K38</f>
        <v>$s_{UK, t} = \underset{(1.29)}{-2.26} + \underset{(0.03)}{0.59}S_{t} + \left \{ \underset{(0.02)}{0.02},  \underset{(0.04)}{-0.03},  \underset{(0.02)}{0.32}, \underset{(0.04)}{-0.28} \right \} \left\{cu,if,r,u\right\}^{\prime}_{UK, t - 1} + \epsilon^{s}_{UK, t}$</v>
      </c>
      <c r="B74" t="str">
        <f>L38</f>
        <v>$\epsilon^{s}_{UK, t } = \underset{(0.03)}{0.71}\epsilon^{s}_{UK, t - 1}+0.37\nu^{s}_{UK, t}$</v>
      </c>
    </row>
    <row r="75" spans="1:2" x14ac:dyDescent="0.25">
      <c r="A75" t="s">
        <v>98</v>
      </c>
    </row>
    <row r="76" spans="1:2" x14ac:dyDescent="0.25">
      <c r="A76" t="str">
        <f t="shared" ref="A76:B76" si="5">K42</f>
        <v>$c_{US, t} = \underset{(2.35)}{-13.43} + \underset{(0.06)}{0.84}C_{t} + \left \{ \underset{(0.03)}{0.16},  \underset{(0.06)}{-0.25},  \underset{(0.05)}{0.04}, \underset{(0.06)}{-0.22} \right \} \left\{cu,if,r,u\right\}^{\prime}_{US, t - 1} + \epsilon^{c}_{US, t}$</v>
      </c>
      <c r="B76" t="str">
        <f t="shared" si="5"/>
        <v>$\epsilon^{c}_{US, t } = \underset{(0.04)}{0.71}\epsilon^{c}_{US, t - 1}+0.65\nu^{c}_{US, t}$</v>
      </c>
    </row>
    <row r="77" spans="1:2" x14ac:dyDescent="0.25">
      <c r="A77" t="str">
        <f>K46</f>
        <v>$c_{CA, t} = \underset{(2.5)}{5.94} + \underset{(0.05)}{0.94}C_{t} + \left \{ \underset{(0.03)}{-0.09},  \underset{(0.07)}{0.11},  \underset{(0.05)}{-0.1}, \underset{(0.07)}{0.01} \right \} \left\{cu,if,r,u\right\}^{\prime}_{CA, t - 1} + \epsilon^{c}_{CA, t}$</v>
      </c>
      <c r="B77" t="str">
        <f>L46</f>
        <v>$\epsilon^{c}_{CA, t } = \underset{(0.04)}{0.64}\epsilon^{c}_{CA, t - 1}+0.57\nu^{c}_{CA, t}$</v>
      </c>
    </row>
    <row r="78" spans="1:2" x14ac:dyDescent="0.25">
      <c r="A78" t="str">
        <f>K50</f>
        <v>$c_{JP, t} = \underset{(1.16)}{3.28} + \underset{(0.05)}{-0.02}C_{t} + \left \{ \underset{(0.01)}{-0.03},  \underset{(0.08)}{0.22},  \underset{(0.38)}{-1.6}, \underset{(0.13)}{-0.52} \right \} \left\{cu,if,r,u\right\}^{\prime}_{JP, t - 1} + \epsilon^{c}_{JP, t}$</v>
      </c>
      <c r="B78" t="str">
        <f>L50</f>
        <v>$\epsilon^{c}_{JP, t } = \underset{(0.03)}{0.78}\epsilon^{c}_{JP, t - 1}+0.73\nu^{c}_{JP, t}$</v>
      </c>
    </row>
    <row r="79" spans="1:2" x14ac:dyDescent="0.25">
      <c r="A79" t="str">
        <f>K54</f>
        <v>$c_{DE, t} = \underset{(2.3)}{-10.09} + \underset{(0.05)}{0.84}C_{t} + \left \{ \underset{(0.03)}{0.09},  \underset{(0.11)}{0.03},  \underset{(0.06)}{-0.35}, \underset{(0.05)}{0.03} \right \} \left\{cu,if,r,u\right\}^{\prime}_{DE, t - 1} + \epsilon^{c}_{DE, t}$</v>
      </c>
      <c r="B79" t="str">
        <f>L54</f>
        <v>$\epsilon^{c}_{DE, t } = \underset{(0.03)}{0.73}\epsilon^{c}_{DE, t - 1}+0.7\nu^{c}_{DE, t}$</v>
      </c>
    </row>
    <row r="80" spans="1:2" x14ac:dyDescent="0.25">
      <c r="A80" t="str">
        <f>K58</f>
        <v>$c_{UK, t} = \underset{(2.14)}{9.51} + \underset{(0.05)}{0.91}C_{t} + \left \{ \underset{(0.03)}{-0.13},  \underset{(0.07)}{-0.35},  \underset{(0.04)}{0.41}, \underset{(0.06)}{-0.22} \right \} \left\{cu,if,r,u\right\}^{\prime}_{UK, t - 1} + \epsilon^{c}_{UK, t}$</v>
      </c>
      <c r="B80" t="str">
        <f>L58</f>
        <v>$\epsilon^{c}_{UK, t } = \underset{(0.04)}{0.76}\epsilon^{c}_{UK, t - 1}+0.65\nu^{c}_{UK, t}$</v>
      </c>
    </row>
    <row r="83" spans="1:3" x14ac:dyDescent="0.25">
      <c r="A83" t="s">
        <v>96</v>
      </c>
      <c r="C83" s="2"/>
    </row>
    <row r="84" spans="1:3" x14ac:dyDescent="0.25">
      <c r="A84" t="s">
        <v>147</v>
      </c>
      <c r="B84" t="s">
        <v>132</v>
      </c>
      <c r="C84" s="2"/>
    </row>
    <row r="85" spans="1:3" x14ac:dyDescent="0.25">
      <c r="A85" t="s">
        <v>148</v>
      </c>
      <c r="B85" t="s">
        <v>133</v>
      </c>
      <c r="C85" s="2"/>
    </row>
    <row r="86" spans="1:3" x14ac:dyDescent="0.25">
      <c r="A86" t="s">
        <v>149</v>
      </c>
      <c r="B86" t="s">
        <v>134</v>
      </c>
      <c r="C86" s="2"/>
    </row>
    <row r="87" spans="1:3" x14ac:dyDescent="0.25">
      <c r="A87" t="s">
        <v>150</v>
      </c>
      <c r="B87" t="s">
        <v>135</v>
      </c>
      <c r="C87" s="2"/>
    </row>
    <row r="88" spans="1:3" x14ac:dyDescent="0.25">
      <c r="A88" t="s">
        <v>151</v>
      </c>
      <c r="B88" t="s">
        <v>136</v>
      </c>
      <c r="C88" s="2"/>
    </row>
    <row r="89" spans="1:3" x14ac:dyDescent="0.25">
      <c r="A89" t="s">
        <v>97</v>
      </c>
      <c r="C89" s="2"/>
    </row>
    <row r="90" spans="1:3" x14ac:dyDescent="0.25">
      <c r="A90" t="s">
        <v>152</v>
      </c>
      <c r="B90" t="s">
        <v>137</v>
      </c>
      <c r="C90" s="2"/>
    </row>
    <row r="91" spans="1:3" x14ac:dyDescent="0.25">
      <c r="A91" t="s">
        <v>153</v>
      </c>
      <c r="B91" t="s">
        <v>138</v>
      </c>
      <c r="C91" s="2"/>
    </row>
    <row r="92" spans="1:3" x14ac:dyDescent="0.25">
      <c r="A92" t="s">
        <v>154</v>
      </c>
      <c r="B92" t="s">
        <v>139</v>
      </c>
      <c r="C92" s="2"/>
    </row>
    <row r="93" spans="1:3" x14ac:dyDescent="0.25">
      <c r="A93" t="s">
        <v>155</v>
      </c>
      <c r="B93" t="s">
        <v>140</v>
      </c>
      <c r="C93" s="2"/>
    </row>
    <row r="94" spans="1:3" x14ac:dyDescent="0.25">
      <c r="A94" t="s">
        <v>156</v>
      </c>
      <c r="B94" t="s">
        <v>141</v>
      </c>
      <c r="C94" s="2"/>
    </row>
    <row r="95" spans="1:3" x14ac:dyDescent="0.25">
      <c r="A95" t="s">
        <v>98</v>
      </c>
      <c r="C95" s="2"/>
    </row>
    <row r="96" spans="1:3" x14ac:dyDescent="0.25">
      <c r="A96" t="s">
        <v>157</v>
      </c>
      <c r="B96" t="s">
        <v>142</v>
      </c>
      <c r="C96" s="2"/>
    </row>
    <row r="97" spans="1:3" x14ac:dyDescent="0.25">
      <c r="A97" t="s">
        <v>158</v>
      </c>
      <c r="B97" t="s">
        <v>143</v>
      </c>
      <c r="C97" s="2"/>
    </row>
    <row r="98" spans="1:3" x14ac:dyDescent="0.25">
      <c r="A98" t="s">
        <v>159</v>
      </c>
      <c r="B98" t="s">
        <v>144</v>
      </c>
      <c r="C98" s="2"/>
    </row>
    <row r="99" spans="1:3" x14ac:dyDescent="0.25">
      <c r="A99" t="s">
        <v>160</v>
      </c>
      <c r="B99" t="s">
        <v>145</v>
      </c>
      <c r="C99" s="2"/>
    </row>
    <row r="100" spans="1:3" x14ac:dyDescent="0.25">
      <c r="A100" t="s">
        <v>161</v>
      </c>
      <c r="B100" t="s">
        <v>146</v>
      </c>
      <c r="C100" s="2"/>
    </row>
    <row r="101" spans="1:3" x14ac:dyDescent="0.25">
      <c r="A101" s="2"/>
      <c r="B1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3D1D-F5CB-44EB-B7D2-BD7C53E37271}">
  <dimension ref="A1:T104"/>
  <sheetViews>
    <sheetView topLeftCell="A61" workbookViewId="0">
      <selection activeCell="H1" sqref="H1"/>
    </sheetView>
  </sheetViews>
  <sheetFormatPr defaultRowHeight="15" x14ac:dyDescent="0.25"/>
  <cols>
    <col min="5" max="5" width="9.42578125" customWidth="1"/>
  </cols>
  <sheetData>
    <row r="1" spans="1:19" x14ac:dyDescent="0.25">
      <c r="A1" t="s">
        <v>93</v>
      </c>
      <c r="B1" t="str">
        <f>"\epsilon^{"&amp;A2&amp;"}_{"&amp;A3&amp;", t - 1}"</f>
        <v>\epsilon^{l}_{US, t - 1}</v>
      </c>
      <c r="D1" t="str">
        <f>A1&amp;"_{t}"</f>
        <v>L_{t}</v>
      </c>
      <c r="E1" t="str">
        <f>"cu_{"&amp;$A3&amp;", t - 1}"</f>
        <v>cu_{US, t - 1}</v>
      </c>
      <c r="F1" t="str">
        <f>"i_{"&amp;$A3&amp;", t - 1}"</f>
        <v>i_{US, t - 1}</v>
      </c>
      <c r="G1" t="str">
        <f>"r_{"&amp;$A3&amp;", t - 1}"</f>
        <v>r_{US, t - 1}</v>
      </c>
      <c r="H1" t="str">
        <f>"u_{"&amp;$A3&amp;", t - 1}"</f>
        <v>u_{US, t - 1}</v>
      </c>
      <c r="I1" t="str">
        <f>"\nu^{"&amp;A2&amp;"}_{"&amp;A3&amp;", t}"</f>
        <v>\nu^{l}_{US, t}</v>
      </c>
    </row>
    <row r="2" spans="1:19" x14ac:dyDescent="0.25">
      <c r="A2" t="s">
        <v>92</v>
      </c>
      <c r="B2" s="1">
        <v>0.73967580400359301</v>
      </c>
      <c r="C2" s="1">
        <v>9.9439566691038497</v>
      </c>
      <c r="D2" s="1">
        <v>0.60499975324929001</v>
      </c>
      <c r="E2" s="1">
        <v>-5.8023639840893003E-2</v>
      </c>
      <c r="F2" s="1">
        <v>-6.0867274703416997E-3</v>
      </c>
      <c r="G2" s="1">
        <v>2.23092608611054E-2</v>
      </c>
      <c r="H2" s="1">
        <v>-0.143530261604742</v>
      </c>
      <c r="I2" s="1">
        <v>0.22419803981577399</v>
      </c>
      <c r="K2" t="str">
        <f>"$"&amp;A2&amp;"_{"&amp;A3&amp;", t} = $"</f>
        <v>$l_{US, t} = $</v>
      </c>
      <c r="L2" t="str">
        <f>"$\underset{("&amp;ROUND(C3,2)&amp;")}{"&amp;ROUND(C2,2)&amp;"}$"</f>
        <v>$\underset{(0.81)}{9.94}$</v>
      </c>
      <c r="M2" t="str">
        <f t="shared" ref="M2:Q2" si="0">"$\underset{("&amp;ROUND(D3,2)&amp;")}{"&amp;ROUND(D2,2)&amp;"}$"</f>
        <v>$\underset{(0.02)}{0.6}$</v>
      </c>
      <c r="N2" t="str">
        <f t="shared" si="0"/>
        <v>$\underset{(0.01)}{-0.06}$</v>
      </c>
      <c r="O2" t="str">
        <f t="shared" si="0"/>
        <v>$\underset{(0.02)}{-0.01}$</v>
      </c>
      <c r="P2" t="str">
        <f t="shared" si="0"/>
        <v>$\underset{(0.02)}{0.02}$</v>
      </c>
      <c r="Q2" t="str">
        <f t="shared" si="0"/>
        <v>$\underset{(0.02)}{-0.14}$</v>
      </c>
      <c r="R2" t="str">
        <f>"$+\underset{("&amp;ROUND(B3,2)&amp;")}{"&amp;ROUND(B2,2)&amp;"}$"</f>
        <v>$+\underset{(0.03)}{0.74}$</v>
      </c>
      <c r="S2" t="str">
        <f>"$+"&amp;ROUND(I2,2)&amp;"$"</f>
        <v>$+0.22$</v>
      </c>
    </row>
    <row r="3" spans="1:19" x14ac:dyDescent="0.25">
      <c r="A3" t="s">
        <v>5</v>
      </c>
      <c r="B3" s="1">
        <v>3.1662200256859403E-2</v>
      </c>
      <c r="C3" s="1">
        <v>0.81279624883541202</v>
      </c>
      <c r="D3" s="1">
        <v>1.81060996675463E-2</v>
      </c>
      <c r="E3" s="1">
        <v>1.0243611979296499E-2</v>
      </c>
      <c r="F3" s="1">
        <v>2.1670700919259E-2</v>
      </c>
      <c r="G3" s="1">
        <v>2.4357472609414899E-2</v>
      </c>
      <c r="H3" s="1">
        <v>2.2401841333295602E-2</v>
      </c>
      <c r="I3" s="1"/>
    </row>
    <row r="5" spans="1:19" x14ac:dyDescent="0.25">
      <c r="A5" t="s">
        <v>93</v>
      </c>
      <c r="B5" t="str">
        <f>"\epsilon^{"&amp;A6&amp;"}_{"&amp;A7&amp;", t - 1}"</f>
        <v>\epsilon^{l}_{CA, t - 1}</v>
      </c>
      <c r="D5" t="str">
        <f>A5&amp;"_{t}"</f>
        <v>L_{t}</v>
      </c>
      <c r="E5" t="str">
        <f>"cu_{"&amp;$A7&amp;", t - 1}"</f>
        <v>cu_{CA, t - 1}</v>
      </c>
      <c r="F5" t="str">
        <f>"i_{"&amp;$A7&amp;", t - 1}"</f>
        <v>i_{CA, t - 1}</v>
      </c>
      <c r="G5" t="str">
        <f>"r_{"&amp;$A7&amp;", t - 1}"</f>
        <v>r_{CA, t - 1}</v>
      </c>
      <c r="H5" t="str">
        <f>"u_{"&amp;$A7&amp;", t - 1}"</f>
        <v>u_{CA, t - 1}</v>
      </c>
      <c r="I5" t="str">
        <f>"\nu^{"&amp;A6&amp;"}_{"&amp;A7&amp;", t}"</f>
        <v>\nu^{l}_{CA, t}</v>
      </c>
    </row>
    <row r="6" spans="1:19" x14ac:dyDescent="0.25">
      <c r="A6" t="s">
        <v>92</v>
      </c>
      <c r="B6" s="1">
        <v>0.68569036501185698</v>
      </c>
      <c r="C6" s="1">
        <v>-0.75664133315527105</v>
      </c>
      <c r="D6" s="1">
        <v>0.73246156701938603</v>
      </c>
      <c r="E6" s="1">
        <v>4.9398479392408198E-2</v>
      </c>
      <c r="F6" s="1">
        <v>6.2834285552457597E-2</v>
      </c>
      <c r="G6" s="1">
        <v>4.87444138217124E-2</v>
      </c>
      <c r="H6" s="1">
        <v>0.121422560336523</v>
      </c>
      <c r="I6" s="1">
        <v>0.22944428776904699</v>
      </c>
      <c r="K6" t="str">
        <f>"$"&amp;A6&amp;"_{"&amp;A7&amp;", t} = $"</f>
        <v>$l_{CA, t} = $</v>
      </c>
      <c r="L6" t="str">
        <f>"$\underset{("&amp;ROUND(C7,2)&amp;")}{"&amp;ROUND(C6,2)&amp;"}$"</f>
        <v>$\underset{(1.02)}{-0.76}$</v>
      </c>
      <c r="M6" t="str">
        <f t="shared" ref="M6" si="1">"$\underset{("&amp;ROUND(D7,2)&amp;")}{"&amp;ROUND(D6,2)&amp;"}$"</f>
        <v>$\underset{(0.02)}{0.73}$</v>
      </c>
      <c r="N6" t="str">
        <f t="shared" ref="N6" si="2">"$\underset{("&amp;ROUND(E7,2)&amp;")}{"&amp;ROUND(E6,2)&amp;"}$"</f>
        <v>$\underset{(0.01)}{0.05}$</v>
      </c>
      <c r="O6" t="str">
        <f t="shared" ref="O6" si="3">"$\underset{("&amp;ROUND(F7,2)&amp;")}{"&amp;ROUND(F6,2)&amp;"}$"</f>
        <v>$\underset{(0.03)}{0.06}$</v>
      </c>
      <c r="P6" t="str">
        <f t="shared" ref="P6" si="4">"$\underset{("&amp;ROUND(G7,2)&amp;")}{"&amp;ROUND(G6,2)&amp;"}$"</f>
        <v>$\underset{(0.02)}{0.05}$</v>
      </c>
      <c r="Q6" t="str">
        <f t="shared" ref="Q6" si="5">"$\underset{("&amp;ROUND(H7,2)&amp;")}{"&amp;ROUND(H6,2)&amp;"}$"</f>
        <v>$\underset{(0.04)}{0.12}$</v>
      </c>
      <c r="R6" t="str">
        <f>"$+\underset{("&amp;ROUND(B7,2)&amp;")}{"&amp;ROUND(B6,2)&amp;"}$"</f>
        <v>$+\underset{(0.03)}{0.69}$</v>
      </c>
      <c r="S6" t="str">
        <f>"$+"&amp;ROUND(I6,2)&amp;"$"</f>
        <v>$+0.23$</v>
      </c>
    </row>
    <row r="7" spans="1:19" x14ac:dyDescent="0.25">
      <c r="A7" t="s">
        <v>89</v>
      </c>
      <c r="B7" s="1">
        <v>3.4951675327019399E-2</v>
      </c>
      <c r="C7" s="1">
        <v>1.01619761793428</v>
      </c>
      <c r="D7" s="1">
        <v>2.22622166505787E-2</v>
      </c>
      <c r="E7" s="1">
        <v>1.14330867207721E-2</v>
      </c>
      <c r="F7" s="1">
        <v>2.7646100901263501E-2</v>
      </c>
      <c r="G7" s="1">
        <v>2.34542966058735E-2</v>
      </c>
      <c r="H7" s="1">
        <v>3.6388031999749798E-2</v>
      </c>
      <c r="I7" s="1"/>
    </row>
    <row r="9" spans="1:19" x14ac:dyDescent="0.25">
      <c r="A9" t="s">
        <v>93</v>
      </c>
      <c r="B9" t="str">
        <f>"\epsilon^{"&amp;A10&amp;"}_{"&amp;A11&amp;", t - 1}"</f>
        <v>\epsilon^{l}_{JP, t - 1}</v>
      </c>
      <c r="D9" t="str">
        <f>A9&amp;"_{t}"</f>
        <v>L_{t}</v>
      </c>
      <c r="E9" t="str">
        <f>"cu_{"&amp;$A11&amp;", t - 1}"</f>
        <v>cu_{JP, t - 1}</v>
      </c>
      <c r="F9" t="str">
        <f>"i_{"&amp;$A11&amp;", t - 1}"</f>
        <v>i_{JP, t - 1}</v>
      </c>
      <c r="G9" t="str">
        <f>"r_{"&amp;$A11&amp;", t - 1}"</f>
        <v>r_{JP, t - 1}</v>
      </c>
      <c r="H9" t="str">
        <f>"u_{"&amp;$A11&amp;", t - 1}"</f>
        <v>u_{JP, t - 1}</v>
      </c>
      <c r="I9" t="str">
        <f>"\nu^{"&amp;A10&amp;"}_{"&amp;A11&amp;", t}"</f>
        <v>\nu^{l}_{JP, t}</v>
      </c>
    </row>
    <row r="10" spans="1:19" x14ac:dyDescent="0.25">
      <c r="A10" t="s">
        <v>92</v>
      </c>
      <c r="B10" s="1">
        <v>0.67145935973904802</v>
      </c>
      <c r="C10" s="1">
        <v>2.5979156548214899</v>
      </c>
      <c r="D10" s="1">
        <v>0.47885954061205899</v>
      </c>
      <c r="E10" s="1">
        <v>5.4740114660757296E-4</v>
      </c>
      <c r="F10" s="1">
        <v>-4.51930022799319E-2</v>
      </c>
      <c r="G10" s="1">
        <v>0.13082682436203899</v>
      </c>
      <c r="H10" s="1">
        <v>-0.21351668635770099</v>
      </c>
      <c r="I10" s="1">
        <v>0.215071615338676</v>
      </c>
      <c r="K10" t="str">
        <f>"$"&amp;A10&amp;"_{"&amp;A11&amp;", t} = $"</f>
        <v>$l_{JP, t} = $</v>
      </c>
      <c r="L10" t="str">
        <f>"$\underset{("&amp;ROUND(C11,2)&amp;")}{"&amp;ROUND(C10,2)&amp;"}$"</f>
        <v>$\underset{(0.36)}{2.6}$</v>
      </c>
      <c r="M10" t="str">
        <f t="shared" ref="M10" si="6">"$\underset{("&amp;ROUND(D11,2)&amp;")}{"&amp;ROUND(D10,2)&amp;"}$"</f>
        <v>$\underset{(0.01)}{0.48}$</v>
      </c>
      <c r="N10" t="str">
        <f t="shared" ref="N10" si="7">"$\underset{("&amp;ROUND(E11,2)&amp;")}{"&amp;ROUND(E10,2)&amp;"}$"</f>
        <v>$\underset{(0)}{0}$</v>
      </c>
      <c r="O10" t="str">
        <f t="shared" ref="O10" si="8">"$\underset{("&amp;ROUND(F11,2)&amp;")}{"&amp;ROUND(F10,2)&amp;"}$"</f>
        <v>$\underset{(0.02)}{-0.05}$</v>
      </c>
      <c r="P10" t="str">
        <f t="shared" ref="P10" si="9">"$\underset{("&amp;ROUND(G11,2)&amp;")}{"&amp;ROUND(G10,2)&amp;"}$"</f>
        <v>$\underset{(0.12)}{0.13}$</v>
      </c>
      <c r="Q10" t="str">
        <f t="shared" ref="Q10" si="10">"$\underset{("&amp;ROUND(H11,2)&amp;")}{"&amp;ROUND(H10,2)&amp;"}$"</f>
        <v>$\underset{(0.04)}{-0.21}$</v>
      </c>
      <c r="R10" t="str">
        <f>"$+\underset{("&amp;ROUND(B11,2)&amp;")}{"&amp;ROUND(B10,2)&amp;"}$"</f>
        <v>$+\underset{(0.03)}{0.67}$</v>
      </c>
      <c r="S10" t="str">
        <f>"$+"&amp;ROUND(I10,2)&amp;"$"</f>
        <v>$+0.22$</v>
      </c>
    </row>
    <row r="11" spans="1:19" x14ac:dyDescent="0.25">
      <c r="A11" t="s">
        <v>90</v>
      </c>
      <c r="B11" s="1">
        <v>3.2796645433382503E-2</v>
      </c>
      <c r="C11" s="1">
        <v>0.356440209335247</v>
      </c>
      <c r="D11" s="1">
        <v>1.26522203782048E-2</v>
      </c>
      <c r="E11" s="1">
        <v>2.8320065592463998E-3</v>
      </c>
      <c r="F11" s="1">
        <v>2.3778380947617701E-2</v>
      </c>
      <c r="G11" s="1">
        <v>0.11811074150809101</v>
      </c>
      <c r="H11" s="1">
        <v>3.6628202516188299E-2</v>
      </c>
      <c r="I11" s="1"/>
    </row>
    <row r="13" spans="1:19" x14ac:dyDescent="0.25">
      <c r="A13" t="s">
        <v>93</v>
      </c>
      <c r="B13" t="str">
        <f>"\epsilon^{"&amp;A14&amp;"}_{"&amp;A15&amp;", t - 1}"</f>
        <v>\epsilon^{l}_{DE, t - 1}</v>
      </c>
      <c r="D13" t="str">
        <f>A13&amp;"_{t}"</f>
        <v>L_{t}</v>
      </c>
      <c r="E13" t="str">
        <f>"cu_{"&amp;$A15&amp;", t - 1}"</f>
        <v>cu_{DE, t - 1}</v>
      </c>
      <c r="F13" t="str">
        <f>"i_{"&amp;$A15&amp;", t - 1}"</f>
        <v>i_{DE, t - 1}</v>
      </c>
      <c r="G13" t="str">
        <f>"r_{"&amp;$A15&amp;", t - 1}"</f>
        <v>r_{DE, t - 1}</v>
      </c>
      <c r="H13" t="str">
        <f>"u_{"&amp;$A15&amp;", t - 1}"</f>
        <v>u_{DE, t - 1}</v>
      </c>
      <c r="I13" t="str">
        <f>"\nu^{"&amp;A14&amp;"}_{"&amp;A15&amp;", t}"</f>
        <v>\nu^{l}_{DE, t}</v>
      </c>
    </row>
    <row r="14" spans="1:19" x14ac:dyDescent="0.25">
      <c r="A14" t="s">
        <v>92</v>
      </c>
      <c r="B14" s="1">
        <v>0.70865741056581699</v>
      </c>
      <c r="C14" s="1">
        <v>7.91808863103845</v>
      </c>
      <c r="D14" s="1">
        <v>0.78456087456069201</v>
      </c>
      <c r="E14" s="1">
        <v>-5.4572786912357001E-2</v>
      </c>
      <c r="F14" s="1">
        <v>0.14299335068637201</v>
      </c>
      <c r="G14" s="1">
        <v>0.15303100835403299</v>
      </c>
      <c r="H14" s="1">
        <v>4.1816258750060301E-2</v>
      </c>
      <c r="I14" s="1">
        <v>0.181308143485645</v>
      </c>
      <c r="K14" t="str">
        <f>"$"&amp;A14&amp;"_{"&amp;A15&amp;", t} = $"</f>
        <v>$l_{DE, t} = $</v>
      </c>
      <c r="L14" t="str">
        <f>"$\underset{("&amp;ROUND(C15,2)&amp;")}{"&amp;ROUND(C14,2)&amp;"}$"</f>
        <v>$\underset{(0.56)}{7.92}$</v>
      </c>
      <c r="M14" t="str">
        <f t="shared" ref="M14" si="11">"$\underset{("&amp;ROUND(D15,2)&amp;")}{"&amp;ROUND(D14,2)&amp;"}$"</f>
        <v>$\underset{(0.02)}{0.78}$</v>
      </c>
      <c r="N14" t="str">
        <f t="shared" ref="N14" si="12">"$\underset{("&amp;ROUND(E15,2)&amp;")}{"&amp;ROUND(E14,2)&amp;"}$"</f>
        <v>$\underset{(0.01)}{-0.05}$</v>
      </c>
      <c r="O14" t="str">
        <f t="shared" ref="O14" si="13">"$\underset{("&amp;ROUND(F15,2)&amp;")}{"&amp;ROUND(F14,2)&amp;"}$"</f>
        <v>$\underset{(0.03)}{0.14}$</v>
      </c>
      <c r="P14" t="str">
        <f t="shared" ref="P14" si="14">"$\underset{("&amp;ROUND(G15,2)&amp;")}{"&amp;ROUND(G14,2)&amp;"}$"</f>
        <v>$\underset{(0.02)}{0.15}$</v>
      </c>
      <c r="Q14" t="str">
        <f t="shared" ref="Q14" si="15">"$\underset{("&amp;ROUND(H15,2)&amp;")}{"&amp;ROUND(H14,2)&amp;"}$"</f>
        <v>$\underset{(0.01)}{0.04}$</v>
      </c>
      <c r="R14" t="str">
        <f>"$+\underset{("&amp;ROUND(B15,2)&amp;")}{"&amp;ROUND(B14,2)&amp;"}$"</f>
        <v>$+\underset{(0.03)}{0.71}$</v>
      </c>
      <c r="S14" t="str">
        <f>"$+"&amp;ROUND(I14,2)&amp;"$"</f>
        <v>$+0.18$</v>
      </c>
    </row>
    <row r="15" spans="1:19" x14ac:dyDescent="0.25">
      <c r="A15" t="s">
        <v>91</v>
      </c>
      <c r="B15" s="1">
        <v>3.4309195183097801E-2</v>
      </c>
      <c r="C15" s="1">
        <v>0.55702419240978696</v>
      </c>
      <c r="D15" s="1">
        <v>1.95327817247921E-2</v>
      </c>
      <c r="E15" s="1">
        <v>6.9107740635648502E-3</v>
      </c>
      <c r="F15" s="1">
        <v>2.5967515235321301E-2</v>
      </c>
      <c r="G15" s="1">
        <v>2.4332147178053602E-2</v>
      </c>
      <c r="H15" s="1">
        <v>1.3085147241915999E-2</v>
      </c>
      <c r="I15" s="1"/>
    </row>
    <row r="17" spans="1:19" x14ac:dyDescent="0.25">
      <c r="A17" t="s">
        <v>93</v>
      </c>
      <c r="B17" t="str">
        <f>"\epsilon^{"&amp;A18&amp;"}_{"&amp;A19&amp;", t - 1}"</f>
        <v>\epsilon^{l}_{UK, t - 1}</v>
      </c>
      <c r="D17" t="str">
        <f>A17&amp;"_{t}"</f>
        <v>L_{t}</v>
      </c>
      <c r="E17" t="str">
        <f>"cu_{"&amp;$A19&amp;", t - 1}"</f>
        <v>cu_{UK, t - 1}</v>
      </c>
      <c r="F17" t="str">
        <f>"i_{"&amp;$A19&amp;", t - 1}"</f>
        <v>i_{UK, t - 1}</v>
      </c>
      <c r="G17" t="str">
        <f>"r_{"&amp;$A19&amp;", t - 1}"</f>
        <v>r_{UK, t - 1}</v>
      </c>
      <c r="H17" t="str">
        <f>"u_{"&amp;$A19&amp;", t - 1}"</f>
        <v>u_{UK, t - 1}</v>
      </c>
      <c r="I17" t="str">
        <f>"\nu^{"&amp;A18&amp;"}_{"&amp;A19&amp;", t}"</f>
        <v>\nu^{l}_{UK, t}</v>
      </c>
    </row>
    <row r="18" spans="1:19" x14ac:dyDescent="0.25">
      <c r="A18" t="s">
        <v>92</v>
      </c>
      <c r="B18" s="1">
        <v>0.70443660761184701</v>
      </c>
      <c r="C18" s="1">
        <v>1.41110293066564</v>
      </c>
      <c r="D18" s="1">
        <v>0.81165982816508997</v>
      </c>
      <c r="E18" s="1">
        <v>3.5151396535593703E-2</v>
      </c>
      <c r="F18" s="1">
        <v>8.1530443411858E-2</v>
      </c>
      <c r="G18" s="1">
        <v>-0.100453924138901</v>
      </c>
      <c r="H18" s="1">
        <v>8.5415389110191794E-2</v>
      </c>
      <c r="I18" s="1">
        <v>0.23134272420826699</v>
      </c>
      <c r="K18" t="str">
        <f>"$"&amp;A18&amp;"_{"&amp;A19&amp;", t} = $"</f>
        <v>$l_{UK, t} = $</v>
      </c>
      <c r="L18" t="str">
        <f>"$\underset{("&amp;ROUND(C19,2)&amp;")}{"&amp;ROUND(C18,2)&amp;"}$"</f>
        <v>$\underset{(0.76)}{1.41}$</v>
      </c>
      <c r="M18" t="str">
        <f t="shared" ref="M18" si="16">"$\underset{("&amp;ROUND(D19,2)&amp;")}{"&amp;ROUND(D18,2)&amp;"}$"</f>
        <v>$\underset{(0.03)}{0.81}$</v>
      </c>
      <c r="N18" t="str">
        <f t="shared" ref="N18" si="17">"$\underset{("&amp;ROUND(E19,2)&amp;")}{"&amp;ROUND(E18,2)&amp;"}$"</f>
        <v>$\underset{(0.01)}{0.04}$</v>
      </c>
      <c r="O18" t="str">
        <f t="shared" ref="O18" si="18">"$\underset{("&amp;ROUND(F19,2)&amp;")}{"&amp;ROUND(F18,2)&amp;"}$"</f>
        <v>$\underset{(0.03)}{0.08}$</v>
      </c>
      <c r="P18" t="str">
        <f t="shared" ref="P18" si="19">"$\underset{("&amp;ROUND(G19,2)&amp;")}{"&amp;ROUND(G18,2)&amp;"}$"</f>
        <v>$\underset{(0.02)}{-0.1}$</v>
      </c>
      <c r="Q18" t="str">
        <f t="shared" ref="Q18" si="20">"$\underset{("&amp;ROUND(H19,2)&amp;")}{"&amp;ROUND(H18,2)&amp;"}$"</f>
        <v>$\underset{(0.03)}{0.09}$</v>
      </c>
      <c r="R18" t="str">
        <f>"$+\underset{("&amp;ROUND(B19,2)&amp;")}{"&amp;ROUND(B18,2)&amp;"}$"</f>
        <v>$+\underset{(0.03)}{0.7}$</v>
      </c>
      <c r="S18" t="str">
        <f>"$+"&amp;ROUND(I18,2)&amp;"$"</f>
        <v>$+0.23$</v>
      </c>
    </row>
    <row r="19" spans="1:19" x14ac:dyDescent="0.25">
      <c r="A19" t="s">
        <v>9</v>
      </c>
      <c r="B19" s="1">
        <v>3.3112012734433899E-2</v>
      </c>
      <c r="C19" s="1">
        <v>0.76183331123088904</v>
      </c>
      <c r="D19" s="1">
        <v>2.5608987490311701E-2</v>
      </c>
      <c r="E19" s="1">
        <v>1.0277446112324E-2</v>
      </c>
      <c r="F19" s="1">
        <v>2.5188046722713901E-2</v>
      </c>
      <c r="G19" s="1">
        <v>2.2338176179706501E-2</v>
      </c>
      <c r="H19" s="1">
        <v>2.7318785383660001E-2</v>
      </c>
      <c r="I19" s="1"/>
    </row>
    <row r="21" spans="1:19" x14ac:dyDescent="0.25">
      <c r="A21" t="s">
        <v>95</v>
      </c>
      <c r="B21" t="str">
        <f>"\epsilon^{"&amp;A22&amp;"}_{"&amp;A23&amp;", t - 1}"</f>
        <v>\epsilon^{s}_{US, t - 1}</v>
      </c>
      <c r="D21" t="str">
        <f>A21&amp;"_{t}"</f>
        <v>S_{t}</v>
      </c>
      <c r="E21" t="str">
        <f>"cu_{"&amp;$A23&amp;", t - 1}"</f>
        <v>cu_{US, t - 1}</v>
      </c>
      <c r="F21" t="str">
        <f>"i_{"&amp;$A23&amp;", t - 1}"</f>
        <v>i_{US, t - 1}</v>
      </c>
      <c r="G21" t="str">
        <f>"r_{"&amp;$A23&amp;", t - 1}"</f>
        <v>r_{US, t - 1}</v>
      </c>
      <c r="H21" t="str">
        <f>"u_{"&amp;$A23&amp;", t - 1}"</f>
        <v>u_{US, t - 1}</v>
      </c>
      <c r="I21" t="str">
        <f>"\nu^{"&amp;A22&amp;"}_{"&amp;A23&amp;", t}"</f>
        <v>\nu^{s}_{US, t}</v>
      </c>
    </row>
    <row r="22" spans="1:19" x14ac:dyDescent="0.25">
      <c r="A22" t="s">
        <v>94</v>
      </c>
      <c r="B22" s="1">
        <v>0.74977687270054205</v>
      </c>
      <c r="C22" s="1">
        <v>-9.4512085669897292</v>
      </c>
      <c r="D22" s="1">
        <v>0.61405368911331704</v>
      </c>
      <c r="E22" s="1">
        <v>6.91110819111697E-2</v>
      </c>
      <c r="F22" s="1">
        <v>-7.3490284446424595E-2</v>
      </c>
      <c r="G22" s="1">
        <v>0.339663902513403</v>
      </c>
      <c r="H22" s="1">
        <v>0.21112129517067699</v>
      </c>
      <c r="I22" s="1">
        <v>0.36809254677018299</v>
      </c>
      <c r="K22" t="str">
        <f>"$"&amp;A22&amp;"_{"&amp;A23&amp;", t} = $"</f>
        <v>$s_{US, t} = $</v>
      </c>
      <c r="L22" t="str">
        <f>"$\underset{("&amp;ROUND(C23,2)&amp;")}{"&amp;ROUND(C22,2)&amp;"}$"</f>
        <v>$\underset{(1.33)}{-9.45}$</v>
      </c>
      <c r="M22" t="str">
        <f t="shared" ref="M22" si="21">"$\underset{("&amp;ROUND(D23,2)&amp;")}{"&amp;ROUND(D22,2)&amp;"}$"</f>
        <v>$\underset{(0.03)}{0.61}$</v>
      </c>
      <c r="N22" t="str">
        <f t="shared" ref="N22" si="22">"$\underset{("&amp;ROUND(E23,2)&amp;")}{"&amp;ROUND(E22,2)&amp;"}$"</f>
        <v>$\underset{(0.02)}{0.07}$</v>
      </c>
      <c r="O22" t="str">
        <f t="shared" ref="O22" si="23">"$\underset{("&amp;ROUND(F23,2)&amp;")}{"&amp;ROUND(F22,2)&amp;"}$"</f>
        <v>$\underset{(0.04)}{-0.07}$</v>
      </c>
      <c r="P22" t="str">
        <f t="shared" ref="P22" si="24">"$\underset{("&amp;ROUND(G23,2)&amp;")}{"&amp;ROUND(G22,2)&amp;"}$"</f>
        <v>$\underset{(0.03)}{0.34}$</v>
      </c>
      <c r="Q22" t="str">
        <f t="shared" ref="Q22" si="25">"$\underset{("&amp;ROUND(H23,2)&amp;")}{"&amp;ROUND(H22,2)&amp;"}$"</f>
        <v>$\underset{(0.04)}{0.21}$</v>
      </c>
      <c r="R22" t="str">
        <f>"$+\underset{("&amp;ROUND(B23,2)&amp;")}{"&amp;ROUND(B22,2)&amp;"}$"</f>
        <v>$+\underset{(0.03)}{0.75}$</v>
      </c>
      <c r="S22" t="str">
        <f>"$+"&amp;ROUND(I22,2)&amp;"$"</f>
        <v>$+0.37$</v>
      </c>
    </row>
    <row r="23" spans="1:19" x14ac:dyDescent="0.25">
      <c r="A23" t="s">
        <v>5</v>
      </c>
      <c r="B23" s="1">
        <v>3.0311415823167102E-2</v>
      </c>
      <c r="C23" s="1">
        <v>1.3293644493966501</v>
      </c>
      <c r="D23" s="1">
        <v>2.8465512303228701E-2</v>
      </c>
      <c r="E23" s="1">
        <v>1.6926836818572901E-2</v>
      </c>
      <c r="F23" s="1">
        <v>3.5980208382102898E-2</v>
      </c>
      <c r="G23" s="1">
        <v>2.8141995848788098E-2</v>
      </c>
      <c r="H23" s="1">
        <v>3.6704910530715097E-2</v>
      </c>
      <c r="I23" s="1"/>
    </row>
    <row r="25" spans="1:19" x14ac:dyDescent="0.25">
      <c r="A25" t="s">
        <v>95</v>
      </c>
      <c r="B25" t="str">
        <f>"\epsilon^{"&amp;A26&amp;"}_{"&amp;A27&amp;", t - 1}"</f>
        <v>\epsilon^{s}_{CA, t - 1}</v>
      </c>
      <c r="D25" t="str">
        <f>A25&amp;"_{t}"</f>
        <v>S_{t}</v>
      </c>
      <c r="E25" t="str">
        <f>"cu_{"&amp;$A27&amp;", t - 1}"</f>
        <v>cu_{CA, t - 1}</v>
      </c>
      <c r="F25" t="str">
        <f>"i_{"&amp;$A27&amp;", t - 1}"</f>
        <v>i_{CA, t - 1}</v>
      </c>
      <c r="G25" t="str">
        <f>"r_{"&amp;$A27&amp;", t - 1}"</f>
        <v>r_{CA, t - 1}</v>
      </c>
      <c r="H25" t="str">
        <f>"u_{"&amp;$A27&amp;", t - 1}"</f>
        <v>u_{CA, t - 1}</v>
      </c>
      <c r="I25" t="str">
        <f>"\nu^{"&amp;A26&amp;"}_{"&amp;A27&amp;", t}"</f>
        <v>\nu^{s}_{CA, t}</v>
      </c>
    </row>
    <row r="26" spans="1:19" x14ac:dyDescent="0.25">
      <c r="A26" t="s">
        <v>94</v>
      </c>
      <c r="B26" s="1">
        <v>0.75384561732091304</v>
      </c>
      <c r="C26" s="1">
        <v>4.9984183868271597</v>
      </c>
      <c r="D26" s="1">
        <v>0.79581035087529906</v>
      </c>
      <c r="E26" s="1">
        <v>-8.1384218850911003E-2</v>
      </c>
      <c r="F26" s="1">
        <v>1.5429673133968201E-2</v>
      </c>
      <c r="G26" s="1">
        <v>1.1235180646652101E-2</v>
      </c>
      <c r="H26" s="1">
        <v>-1.41756879001631E-2</v>
      </c>
      <c r="I26" s="1">
        <v>0.30496781889189001</v>
      </c>
      <c r="K26" t="str">
        <f>"$"&amp;A26&amp;"_{"&amp;A27&amp;", t} = $"</f>
        <v>$s_{CA, t} = $</v>
      </c>
      <c r="L26" t="str">
        <f>"$\underset{("&amp;ROUND(C27,2)&amp;")}{"&amp;ROUND(C26,2)&amp;"}$"</f>
        <v>$\underset{(1.37)}{5}$</v>
      </c>
      <c r="M26" t="str">
        <f t="shared" ref="M26" si="26">"$\underset{("&amp;ROUND(D27,2)&amp;")}{"&amp;ROUND(D26,2)&amp;"}$"</f>
        <v>$\underset{(0.03)}{0.8}$</v>
      </c>
      <c r="N26" t="str">
        <f t="shared" ref="N26" si="27">"$\underset{("&amp;ROUND(E27,2)&amp;")}{"&amp;ROUND(E26,2)&amp;"}$"</f>
        <v>$\underset{(0.02)}{-0.08}$</v>
      </c>
      <c r="O26" t="str">
        <f t="shared" ref="O26" si="28">"$\underset{("&amp;ROUND(F27,2)&amp;")}{"&amp;ROUND(F26,2)&amp;"}$"</f>
        <v>$\underset{(0.04)}{0.02}$</v>
      </c>
      <c r="P26" t="str">
        <f t="shared" ref="P26" si="29">"$\underset{("&amp;ROUND(G27,2)&amp;")}{"&amp;ROUND(G26,2)&amp;"}$"</f>
        <v>$\underset{(0.03)}{0.01}$</v>
      </c>
      <c r="Q26" t="str">
        <f t="shared" ref="Q26" si="30">"$\underset{("&amp;ROUND(H27,2)&amp;")}{"&amp;ROUND(H26,2)&amp;"}$"</f>
        <v>$\underset{(0.05)}{-0.01}$</v>
      </c>
      <c r="R26" t="str">
        <f>"$+\underset{("&amp;ROUND(B27,2)&amp;")}{"&amp;ROUND(B26,2)&amp;"}$"</f>
        <v>$+\underset{(0.03)}{0.75}$</v>
      </c>
      <c r="S26" t="str">
        <f>"$+"&amp;ROUND(I26,2)&amp;"$"</f>
        <v>$+0.3$</v>
      </c>
    </row>
    <row r="27" spans="1:19" x14ac:dyDescent="0.25">
      <c r="A27" t="s">
        <v>89</v>
      </c>
      <c r="B27" s="1">
        <v>3.1636447536657897E-2</v>
      </c>
      <c r="C27" s="1">
        <v>1.36645826521658</v>
      </c>
      <c r="D27" s="1">
        <v>2.86517171441532E-2</v>
      </c>
      <c r="E27" s="1">
        <v>1.6346702040976699E-2</v>
      </c>
      <c r="F27" s="1">
        <v>3.7918162269189801E-2</v>
      </c>
      <c r="G27" s="1">
        <v>2.6515941157441499E-2</v>
      </c>
      <c r="H27" s="1">
        <v>4.9389480795345199E-2</v>
      </c>
      <c r="I27" s="1"/>
    </row>
    <row r="29" spans="1:19" x14ac:dyDescent="0.25">
      <c r="A29" t="s">
        <v>95</v>
      </c>
      <c r="B29" t="str">
        <f>"\epsilon^{"&amp;A30&amp;"}_{"&amp;A31&amp;", t - 1}"</f>
        <v>\epsilon^{s}_{JP, t - 1}</v>
      </c>
      <c r="D29" t="str">
        <f>A29&amp;"_{t}"</f>
        <v>S_{t}</v>
      </c>
      <c r="E29" t="str">
        <f>"cu_{"&amp;$A31&amp;", t - 1}"</f>
        <v>cu_{JP, t - 1}</v>
      </c>
      <c r="F29" t="str">
        <f>"i_{"&amp;$A31&amp;", t - 1}"</f>
        <v>i_{JP, t - 1}</v>
      </c>
      <c r="G29" t="str">
        <f>"r_{"&amp;$A31&amp;", t - 1}"</f>
        <v>r_{JP, t - 1}</v>
      </c>
      <c r="H29" t="str">
        <f>"u_{"&amp;$A31&amp;", t - 1}"</f>
        <v>u_{JP, t - 1}</v>
      </c>
      <c r="I29" t="str">
        <f>"\nu^{"&amp;A30&amp;"}_{"&amp;A31&amp;", t}"</f>
        <v>\nu^{s}_{JP, t}</v>
      </c>
    </row>
    <row r="30" spans="1:19" x14ac:dyDescent="0.25">
      <c r="A30" t="s">
        <v>94</v>
      </c>
      <c r="B30" s="1">
        <v>0.75802641630248002</v>
      </c>
      <c r="C30" s="1">
        <v>4.3147841827286504</v>
      </c>
      <c r="D30" s="1">
        <v>0.26678959166695998</v>
      </c>
      <c r="E30" s="1">
        <v>-5.3116289735646402E-2</v>
      </c>
      <c r="F30" s="1">
        <v>0.16040589372998601</v>
      </c>
      <c r="G30" s="1">
        <v>-1.3398787317262399</v>
      </c>
      <c r="H30" s="1">
        <v>5.5917892484301499E-2</v>
      </c>
      <c r="I30" s="1">
        <v>0.42651589998673001</v>
      </c>
      <c r="K30" t="str">
        <f>"$"&amp;A30&amp;"_{"&amp;A31&amp;", t} = $"</f>
        <v>$s_{JP, t} = $</v>
      </c>
      <c r="L30" t="str">
        <f>"$\underset{("&amp;ROUND(C31,2)&amp;")}{"&amp;ROUND(C30,2)&amp;"}$"</f>
        <v>$\underset{(0.66)}{4.31}$</v>
      </c>
      <c r="M30" t="str">
        <f t="shared" ref="M30" si="31">"$\underset{("&amp;ROUND(D31,2)&amp;")}{"&amp;ROUND(D30,2)&amp;"}$"</f>
        <v>$\underset{(0.03)}{0.27}$</v>
      </c>
      <c r="N30" t="str">
        <f t="shared" ref="N30" si="32">"$\underset{("&amp;ROUND(E31,2)&amp;")}{"&amp;ROUND(E30,2)&amp;"}$"</f>
        <v>$\underset{(0.01)}{-0.05}$</v>
      </c>
      <c r="O30" t="str">
        <f t="shared" ref="O30" si="33">"$\underset{("&amp;ROUND(F31,2)&amp;")}{"&amp;ROUND(F30,2)&amp;"}$"</f>
        <v>$\underset{(0.05)}{0.16}$</v>
      </c>
      <c r="P30" t="str">
        <f t="shared" ref="P30" si="34">"$\underset{("&amp;ROUND(G31,2)&amp;")}{"&amp;ROUND(G30,2)&amp;"}$"</f>
        <v>$\underset{(0.22)}{-1.34}$</v>
      </c>
      <c r="Q30" t="str">
        <f t="shared" ref="Q30" si="35">"$\underset{("&amp;ROUND(H31,2)&amp;")}{"&amp;ROUND(H30,2)&amp;"}$"</f>
        <v>$\underset{(0.07)}{0.06}$</v>
      </c>
      <c r="R30" t="str">
        <f>"$+\underset{("&amp;ROUND(B31,2)&amp;")}{"&amp;ROUND(B30,2)&amp;"}$"</f>
        <v>$+\underset{(0.03)}{0.76}$</v>
      </c>
      <c r="S30" t="str">
        <f>"$+"&amp;ROUND(I30,2)&amp;"$"</f>
        <v>$+0.43$</v>
      </c>
    </row>
    <row r="31" spans="1:19" x14ac:dyDescent="0.25">
      <c r="A31" t="s">
        <v>90</v>
      </c>
      <c r="B31" s="1">
        <v>3.1801811003686002E-2</v>
      </c>
      <c r="C31" s="1">
        <v>0.66189870297770703</v>
      </c>
      <c r="D31" s="1">
        <v>2.87186304582292E-2</v>
      </c>
      <c r="E31" s="1">
        <v>5.7892722816143697E-3</v>
      </c>
      <c r="F31" s="1">
        <v>4.82689852277133E-2</v>
      </c>
      <c r="G31" s="1">
        <v>0.22083332489090399</v>
      </c>
      <c r="H31" s="1">
        <v>7.3444628251201197E-2</v>
      </c>
      <c r="I31" s="1"/>
    </row>
    <row r="33" spans="1:19" x14ac:dyDescent="0.25">
      <c r="A33" t="s">
        <v>95</v>
      </c>
      <c r="B33" t="str">
        <f>"\epsilon^{"&amp;A34&amp;"}_{"&amp;A35&amp;", t - 1}"</f>
        <v>\epsilon^{s}_{DE, t - 1}</v>
      </c>
      <c r="D33" t="str">
        <f>A33&amp;"_{t}"</f>
        <v>S_{t}</v>
      </c>
      <c r="E33" t="str">
        <f>"cu_{"&amp;$A35&amp;", t - 1}"</f>
        <v>cu_{DE, t - 1}</v>
      </c>
      <c r="F33" t="str">
        <f>"i_{"&amp;$A35&amp;", t - 1}"</f>
        <v>i_{DE, t - 1}</v>
      </c>
      <c r="G33" t="str">
        <f>"r_{"&amp;$A35&amp;", t - 1}"</f>
        <v>r_{DE, t - 1}</v>
      </c>
      <c r="H33" t="str">
        <f>"u_{"&amp;$A35&amp;", t - 1}"</f>
        <v>u_{DE, t - 1}</v>
      </c>
      <c r="I33" t="str">
        <f>"\nu^{"&amp;A34&amp;"}_{"&amp;A35&amp;", t}"</f>
        <v>\nu^{s}_{DE, t}</v>
      </c>
    </row>
    <row r="34" spans="1:19" x14ac:dyDescent="0.25">
      <c r="A34" t="s">
        <v>94</v>
      </c>
      <c r="B34" s="1">
        <v>0.77929645461543195</v>
      </c>
      <c r="C34" s="1">
        <v>0.12628361475592401</v>
      </c>
      <c r="D34" s="1">
        <v>0.66755474764668499</v>
      </c>
      <c r="E34" s="1">
        <v>-1.5129984331486599E-2</v>
      </c>
      <c r="F34" s="1">
        <v>9.71178163203512E-2</v>
      </c>
      <c r="G34" s="1">
        <v>-0.118170253014954</v>
      </c>
      <c r="H34" s="1">
        <v>-9.9316289683244602E-2</v>
      </c>
      <c r="I34" s="1">
        <v>0.341166899725731</v>
      </c>
      <c r="K34" t="str">
        <f>"$"&amp;A34&amp;"_{"&amp;A35&amp;", t} = $"</f>
        <v>$s_{DE, t} = $</v>
      </c>
      <c r="L34" t="str">
        <f>"$\underset{("&amp;ROUND(C35,2)&amp;")}{"&amp;ROUND(C34,2)&amp;"}$"</f>
        <v>$\underset{(1.44)}{0.13}$</v>
      </c>
      <c r="M34" t="str">
        <f t="shared" ref="M34" si="36">"$\underset{("&amp;ROUND(D35,2)&amp;")}{"&amp;ROUND(D34,2)&amp;"}$"</f>
        <v>$\underset{(0.03)}{0.67}$</v>
      </c>
      <c r="N34" t="str">
        <f t="shared" ref="N34" si="37">"$\underset{("&amp;ROUND(E35,2)&amp;")}{"&amp;ROUND(E34,2)&amp;"}$"</f>
        <v>$\underset{(0.02)}{-0.02}$</v>
      </c>
      <c r="O34" t="str">
        <f t="shared" ref="O34" si="38">"$\underset{("&amp;ROUND(F35,2)&amp;")}{"&amp;ROUND(F34,2)&amp;"}$"</f>
        <v>$\underset{(0.05)}{0.1}$</v>
      </c>
      <c r="P34" t="str">
        <f t="shared" ref="P34" si="39">"$\underset{("&amp;ROUND(G35,2)&amp;")}{"&amp;ROUND(G34,2)&amp;"}$"</f>
        <v>$\underset{(0.03)}{-0.12}$</v>
      </c>
      <c r="Q34" t="str">
        <f t="shared" ref="Q34" si="40">"$\underset{("&amp;ROUND(H35,2)&amp;")}{"&amp;ROUND(H34,2)&amp;"}$"</f>
        <v>$\underset{(0.02)}{-0.1}$</v>
      </c>
      <c r="R34" t="str">
        <f>"$+\underset{("&amp;ROUND(B35,2)&amp;")}{"&amp;ROUND(B34,2)&amp;"}$"</f>
        <v>$+\underset{(0.03)}{0.78}$</v>
      </c>
      <c r="S34" t="str">
        <f>"$+"&amp;ROUND(I34,2)&amp;"$"</f>
        <v>$+0.34$</v>
      </c>
    </row>
    <row r="35" spans="1:19" x14ac:dyDescent="0.25">
      <c r="A35" t="s">
        <v>91</v>
      </c>
      <c r="B35" s="1">
        <v>3.0020947772178001E-2</v>
      </c>
      <c r="C35" s="1">
        <v>1.44043483317646</v>
      </c>
      <c r="D35" s="1">
        <v>2.95588133743734E-2</v>
      </c>
      <c r="E35" s="1">
        <v>1.7072695142335201E-2</v>
      </c>
      <c r="F35" s="1">
        <v>4.96360806804221E-2</v>
      </c>
      <c r="G35" s="1">
        <v>3.05553569827565E-2</v>
      </c>
      <c r="H35" s="1">
        <v>2.4040301579919401E-2</v>
      </c>
      <c r="I35" s="1"/>
    </row>
    <row r="37" spans="1:19" x14ac:dyDescent="0.25">
      <c r="A37" t="s">
        <v>95</v>
      </c>
      <c r="B37" t="str">
        <f>"\epsilon^{"&amp;A38&amp;"}_{"&amp;A39&amp;", t - 1}"</f>
        <v>\epsilon^{s}_{UK, t - 1}</v>
      </c>
      <c r="D37" t="str">
        <f>A37&amp;"_{t}"</f>
        <v>S_{t}</v>
      </c>
      <c r="E37" t="str">
        <f>"cu_{"&amp;$A39&amp;", t - 1}"</f>
        <v>cu_{UK, t - 1}</v>
      </c>
      <c r="F37" t="str">
        <f>"i_{"&amp;$A39&amp;", t - 1}"</f>
        <v>i_{UK, t - 1}</v>
      </c>
      <c r="G37" t="str">
        <f>"r_{"&amp;$A39&amp;", t - 1}"</f>
        <v>r_{UK, t - 1}</v>
      </c>
      <c r="H37" t="str">
        <f>"u_{"&amp;$A39&amp;", t - 1}"</f>
        <v>u_{UK, t - 1}</v>
      </c>
      <c r="I37" t="str">
        <f>"\nu^{"&amp;A38&amp;"}_{"&amp;A39&amp;", t}"</f>
        <v>\nu^{s}_{UK, t}</v>
      </c>
    </row>
    <row r="38" spans="1:19" x14ac:dyDescent="0.25">
      <c r="A38" t="s">
        <v>94</v>
      </c>
      <c r="B38" s="1">
        <v>0.71406341466284895</v>
      </c>
      <c r="C38" s="1">
        <v>-2.2621810768741399</v>
      </c>
      <c r="D38" s="1">
        <v>0.58942831130074202</v>
      </c>
      <c r="E38" s="1">
        <v>2.11791531052547E-2</v>
      </c>
      <c r="F38" s="1">
        <v>-3.40484015181634E-2</v>
      </c>
      <c r="G38" s="1">
        <v>0.323761532530428</v>
      </c>
      <c r="H38" s="1">
        <v>-0.27894761649120098</v>
      </c>
      <c r="I38" s="1">
        <v>0.36548553674210499</v>
      </c>
      <c r="K38" t="str">
        <f>"$"&amp;A38&amp;"_{"&amp;A39&amp;", t} = $"</f>
        <v>$s_{UK, t} = $</v>
      </c>
      <c r="L38" t="str">
        <f>"$\underset{("&amp;ROUND(C39,2)&amp;")}{"&amp;ROUND(C38,2)&amp;"}$"</f>
        <v>$\underset{(1.29)}{-2.26}$</v>
      </c>
      <c r="M38" t="str">
        <f t="shared" ref="M38" si="41">"$\underset{("&amp;ROUND(D39,2)&amp;")}{"&amp;ROUND(D38,2)&amp;"}$"</f>
        <v>$\underset{(0.03)}{0.59}$</v>
      </c>
      <c r="N38" t="str">
        <f t="shared" ref="N38" si="42">"$\underset{("&amp;ROUND(E39,2)&amp;")}{"&amp;ROUND(E38,2)&amp;"}$"</f>
        <v>$\underset{(0.02)}{0.02}$</v>
      </c>
      <c r="O38" t="str">
        <f t="shared" ref="O38" si="43">"$\underset{("&amp;ROUND(F39,2)&amp;")}{"&amp;ROUND(F38,2)&amp;"}$"</f>
        <v>$\underset{(0.04)}{-0.03}$</v>
      </c>
      <c r="P38" t="str">
        <f t="shared" ref="P38" si="44">"$\underset{("&amp;ROUND(G39,2)&amp;")}{"&amp;ROUND(G38,2)&amp;"}$"</f>
        <v>$\underset{(0.02)}{0.32}$</v>
      </c>
      <c r="Q38" t="str">
        <f t="shared" ref="Q38" si="45">"$\underset{("&amp;ROUND(H39,2)&amp;")}{"&amp;ROUND(H38,2)&amp;"}$"</f>
        <v>$\underset{(0.04)}{-0.28}$</v>
      </c>
      <c r="R38" t="str">
        <f>"$+\underset{("&amp;ROUND(B39,2)&amp;")}{"&amp;ROUND(B38,2)&amp;"}$"</f>
        <v>$+\underset{(0.03)}{0.71}$</v>
      </c>
      <c r="S38" t="str">
        <f>"$+"&amp;ROUND(I38,2)&amp;"$"</f>
        <v>$+0.37$</v>
      </c>
    </row>
    <row r="39" spans="1:19" x14ac:dyDescent="0.25">
      <c r="A39" t="s">
        <v>9</v>
      </c>
      <c r="B39" s="1">
        <v>3.0580660420676298E-2</v>
      </c>
      <c r="C39" s="1">
        <v>1.2921274813047701</v>
      </c>
      <c r="D39" s="1">
        <v>2.8788016992349098E-2</v>
      </c>
      <c r="E39" s="1">
        <v>1.6726528869614499E-2</v>
      </c>
      <c r="F39" s="1">
        <v>3.9996045520281798E-2</v>
      </c>
      <c r="G39" s="1">
        <v>1.6072883255283599E-2</v>
      </c>
      <c r="H39" s="1">
        <v>3.8216459081431002E-2</v>
      </c>
      <c r="I39" s="1"/>
    </row>
    <row r="41" spans="1:19" x14ac:dyDescent="0.25">
      <c r="A41" t="s">
        <v>100</v>
      </c>
      <c r="B41" t="str">
        <f>"\epsilon^{"&amp;A42&amp;"}_{"&amp;A43&amp;", t - 1}"</f>
        <v>\epsilon^{c}_{US, t - 1}</v>
      </c>
      <c r="D41" t="str">
        <f>A41&amp;"_{t}"</f>
        <v>C_{t}</v>
      </c>
      <c r="E41" t="str">
        <f>"cu_{"&amp;$A43&amp;", t - 1}"</f>
        <v>cu_{US, t - 1}</v>
      </c>
      <c r="F41" t="str">
        <f>"i_{"&amp;$A43&amp;", t - 1}"</f>
        <v>i_{US, t - 1}</v>
      </c>
      <c r="G41" t="str">
        <f>"r_{"&amp;$A43&amp;", t - 1}"</f>
        <v>r_{US, t - 1}</v>
      </c>
      <c r="H41" t="str">
        <f>"u_{"&amp;$A43&amp;", t - 1}"</f>
        <v>u_{US, t - 1}</v>
      </c>
      <c r="I41" t="str">
        <f>"\nu^{"&amp;A42&amp;"}_{"&amp;A43&amp;", t}"</f>
        <v>\nu^{c}_{US, t}</v>
      </c>
    </row>
    <row r="42" spans="1:19" x14ac:dyDescent="0.25">
      <c r="A42" t="s">
        <v>99</v>
      </c>
      <c r="B42" s="1">
        <v>0.70768679994359596</v>
      </c>
      <c r="C42" s="1">
        <v>-13.430828404448301</v>
      </c>
      <c r="D42" s="1">
        <v>0.84423084355645195</v>
      </c>
      <c r="E42" s="1">
        <v>0.16346315027807001</v>
      </c>
      <c r="F42" s="1">
        <v>-0.24793888821701701</v>
      </c>
      <c r="G42" s="1">
        <v>4.2957429364004901E-2</v>
      </c>
      <c r="H42" s="1">
        <v>-0.22111767238458099</v>
      </c>
      <c r="I42" s="1">
        <v>0.65050538784544298</v>
      </c>
      <c r="K42" t="str">
        <f>"$"&amp;A42&amp;"_{"&amp;A43&amp;", t} = $"</f>
        <v>$c_{US, t} = $</v>
      </c>
      <c r="L42" t="str">
        <f>"$\underset{("&amp;ROUND(C43,2)&amp;")}{"&amp;ROUND(C42,2)&amp;"}$"</f>
        <v>$\underset{(2.35)}{-13.43}$</v>
      </c>
      <c r="M42" t="str">
        <f t="shared" ref="M42" si="46">"$\underset{("&amp;ROUND(D43,2)&amp;")}{"&amp;ROUND(D42,2)&amp;"}$"</f>
        <v>$\underset{(0.06)}{0.84}$</v>
      </c>
      <c r="N42" t="str">
        <f t="shared" ref="N42" si="47">"$\underset{("&amp;ROUND(E43,2)&amp;")}{"&amp;ROUND(E42,2)&amp;"}$"</f>
        <v>$\underset{(0.03)}{0.16}$</v>
      </c>
      <c r="O42" t="str">
        <f t="shared" ref="O42" si="48">"$\underset{("&amp;ROUND(F43,2)&amp;")}{"&amp;ROUND(F42,2)&amp;"}$"</f>
        <v>$\underset{(0.06)}{-0.25}$</v>
      </c>
      <c r="P42" t="str">
        <f t="shared" ref="P42" si="49">"$\underset{("&amp;ROUND(G43,2)&amp;")}{"&amp;ROUND(G42,2)&amp;"}$"</f>
        <v>$\underset{(0.05)}{0.04}$</v>
      </c>
      <c r="Q42" t="str">
        <f t="shared" ref="Q42" si="50">"$\underset{("&amp;ROUND(H43,2)&amp;")}{"&amp;ROUND(H42,2)&amp;"}$"</f>
        <v>$\underset{(0.06)}{-0.22}$</v>
      </c>
      <c r="R42" t="str">
        <f>"$+\underset{("&amp;ROUND(B43,2)&amp;")}{"&amp;ROUND(B42,2)&amp;"}$"</f>
        <v>$+\underset{(0.04)}{0.71}$</v>
      </c>
      <c r="S42" t="str">
        <f>"$+"&amp;ROUND(I42,2)&amp;"$"</f>
        <v>$+0.65$</v>
      </c>
    </row>
    <row r="43" spans="1:19" x14ac:dyDescent="0.25">
      <c r="A43" t="s">
        <v>5</v>
      </c>
      <c r="B43" s="1">
        <v>3.5308466156303502E-2</v>
      </c>
      <c r="C43" s="1">
        <v>2.3498830546056699</v>
      </c>
      <c r="D43" s="1">
        <v>5.81530439612701E-2</v>
      </c>
      <c r="E43" s="1">
        <v>2.9552989813685999E-2</v>
      </c>
      <c r="F43" s="1">
        <v>6.1862451180883897E-2</v>
      </c>
      <c r="G43" s="1">
        <v>5.4698413865392398E-2</v>
      </c>
      <c r="H43" s="1">
        <v>6.0965212111723302E-2</v>
      </c>
      <c r="I43" s="1"/>
    </row>
    <row r="45" spans="1:19" x14ac:dyDescent="0.25">
      <c r="A45" t="s">
        <v>100</v>
      </c>
      <c r="B45" t="str">
        <f>"\epsilon^{"&amp;A46&amp;"}_{"&amp;A47&amp;", t - 1}"</f>
        <v>\epsilon^{c}_{CA, t - 1}</v>
      </c>
      <c r="D45" t="str">
        <f>A45&amp;"_{t}"</f>
        <v>C_{t}</v>
      </c>
      <c r="E45" t="str">
        <f>"cu_{"&amp;$A47&amp;", t - 1}"</f>
        <v>cu_{CA, t - 1}</v>
      </c>
      <c r="F45" t="str">
        <f>"i_{"&amp;$A47&amp;", t - 1}"</f>
        <v>i_{CA, t - 1}</v>
      </c>
      <c r="G45" t="str">
        <f>"r_{"&amp;$A47&amp;", t - 1}"</f>
        <v>r_{CA, t - 1}</v>
      </c>
      <c r="H45" t="str">
        <f>"u_{"&amp;$A47&amp;", t - 1}"</f>
        <v>u_{CA, t - 1}</v>
      </c>
      <c r="I45" t="str">
        <f>"\nu^{"&amp;A46&amp;"}_{"&amp;A47&amp;", t}"</f>
        <v>\nu^{c}_{CA, t}</v>
      </c>
    </row>
    <row r="46" spans="1:19" x14ac:dyDescent="0.25">
      <c r="A46" t="s">
        <v>99</v>
      </c>
      <c r="B46" s="1">
        <v>0.63656289510598996</v>
      </c>
      <c r="C46" s="1">
        <v>5.94343626156751</v>
      </c>
      <c r="D46" s="1">
        <v>0.93996515539361103</v>
      </c>
      <c r="E46" s="1">
        <v>-9.3043778505588898E-2</v>
      </c>
      <c r="F46" s="1">
        <v>0.111139270655011</v>
      </c>
      <c r="G46" s="1">
        <v>-0.104896760792906</v>
      </c>
      <c r="H46" s="1">
        <v>8.9035406078462505E-3</v>
      </c>
      <c r="I46" s="1">
        <v>0.57074290293972596</v>
      </c>
      <c r="K46" t="str">
        <f>"$"&amp;A46&amp;"_{"&amp;A47&amp;", t} = $"</f>
        <v>$c_{CA, t} = $</v>
      </c>
      <c r="L46" t="str">
        <f>"$\underset{("&amp;ROUND(C47,2)&amp;")}{"&amp;ROUND(C46,2)&amp;"}$"</f>
        <v>$\underset{(2.5)}{5.94}$</v>
      </c>
      <c r="M46" t="str">
        <f t="shared" ref="M46" si="51">"$\underset{("&amp;ROUND(D47,2)&amp;")}{"&amp;ROUND(D46,2)&amp;"}$"</f>
        <v>$\underset{(0.05)}{0.94}$</v>
      </c>
      <c r="N46" t="str">
        <f t="shared" ref="N46" si="52">"$\underset{("&amp;ROUND(E47,2)&amp;")}{"&amp;ROUND(E46,2)&amp;"}$"</f>
        <v>$\underset{(0.03)}{-0.09}$</v>
      </c>
      <c r="O46" t="str">
        <f t="shared" ref="O46" si="53">"$\underset{("&amp;ROUND(F47,2)&amp;")}{"&amp;ROUND(F46,2)&amp;"}$"</f>
        <v>$\underset{(0.07)}{0.11}$</v>
      </c>
      <c r="P46" t="str">
        <f t="shared" ref="P46" si="54">"$\underset{("&amp;ROUND(G47,2)&amp;")}{"&amp;ROUND(G46,2)&amp;"}$"</f>
        <v>$\underset{(0.05)}{-0.1}$</v>
      </c>
      <c r="Q46" t="str">
        <f t="shared" ref="Q46" si="55">"$\underset{("&amp;ROUND(H47,2)&amp;")}{"&amp;ROUND(H46,2)&amp;"}$"</f>
        <v>$\underset{(0.07)}{0.01}$</v>
      </c>
      <c r="R46" t="str">
        <f>"$+\underset{("&amp;ROUND(B47,2)&amp;")}{"&amp;ROUND(B46,2)&amp;"}$"</f>
        <v>$+\underset{(0.04)}{0.64}$</v>
      </c>
      <c r="S46" t="str">
        <f>"$+"&amp;ROUND(I46,2)&amp;"$"</f>
        <v>$+0.57$</v>
      </c>
    </row>
    <row r="47" spans="1:19" x14ac:dyDescent="0.25">
      <c r="A47" t="s">
        <v>89</v>
      </c>
      <c r="B47" s="1">
        <v>3.82117050020645E-2</v>
      </c>
      <c r="C47" s="1">
        <v>2.4959927014671499</v>
      </c>
      <c r="D47" s="1">
        <v>4.5219407566817298E-2</v>
      </c>
      <c r="E47" s="1">
        <v>2.93295573812275E-2</v>
      </c>
      <c r="F47" s="1">
        <v>6.8755376773361798E-2</v>
      </c>
      <c r="G47" s="1">
        <v>4.7441177656542599E-2</v>
      </c>
      <c r="H47" s="1">
        <v>6.5246879100512606E-2</v>
      </c>
      <c r="I47" s="1"/>
    </row>
    <row r="49" spans="1:20" x14ac:dyDescent="0.25">
      <c r="A49" t="s">
        <v>100</v>
      </c>
      <c r="B49" t="str">
        <f>"\epsilon^{"&amp;A50&amp;"}_{"&amp;A51&amp;", t - 1}"</f>
        <v>\epsilon^{c}_{JP, t - 1}</v>
      </c>
      <c r="D49" t="str">
        <f>A49&amp;"_{t}"</f>
        <v>C_{t}</v>
      </c>
      <c r="E49" t="str">
        <f>"cu_{"&amp;$A51&amp;", t - 1}"</f>
        <v>cu_{JP, t - 1}</v>
      </c>
      <c r="F49" t="str">
        <f>"i_{"&amp;$A51&amp;", t - 1}"</f>
        <v>i_{JP, t - 1}</v>
      </c>
      <c r="G49" t="str">
        <f>"r_{"&amp;$A51&amp;", t - 1}"</f>
        <v>r_{JP, t - 1}</v>
      </c>
      <c r="H49" t="str">
        <f>"u_{"&amp;$A51&amp;", t - 1}"</f>
        <v>u_{JP, t - 1}</v>
      </c>
      <c r="I49" t="str">
        <f>"\nu^{"&amp;A50&amp;"}_{"&amp;A51&amp;", t}"</f>
        <v>\nu^{c}_{JP, t}</v>
      </c>
    </row>
    <row r="50" spans="1:20" x14ac:dyDescent="0.25">
      <c r="A50" t="s">
        <v>99</v>
      </c>
      <c r="B50" s="1">
        <v>0.78406200364540501</v>
      </c>
      <c r="C50" s="1">
        <v>3.2769645210529199</v>
      </c>
      <c r="D50" s="1">
        <v>-1.64467409995076E-2</v>
      </c>
      <c r="E50" s="1">
        <v>-3.0636815659470101E-2</v>
      </c>
      <c r="F50" s="1">
        <v>0.22041402176458499</v>
      </c>
      <c r="G50" s="1">
        <v>-1.6017195056942699</v>
      </c>
      <c r="H50" s="1">
        <v>-0.51647745939145195</v>
      </c>
      <c r="I50" s="1">
        <v>0.73411822877770705</v>
      </c>
      <c r="K50" t="str">
        <f>"$"&amp;A50&amp;"_{"&amp;A51&amp;", t} = $"</f>
        <v>$c_{JP, t} = $</v>
      </c>
      <c r="L50" t="str">
        <f>"$\underset{("&amp;ROUND(C51,2)&amp;")}{"&amp;ROUND(C50,2)&amp;"}$"</f>
        <v>$\underset{(1.16)}{3.28}$</v>
      </c>
      <c r="M50" t="str">
        <f t="shared" ref="M50" si="56">"$\underset{("&amp;ROUND(D51,2)&amp;")}{"&amp;ROUND(D50,2)&amp;"}$"</f>
        <v>$\underset{(0.05)}{-0.02}$</v>
      </c>
      <c r="N50" t="str">
        <f t="shared" ref="N50" si="57">"$\underset{("&amp;ROUND(E51,2)&amp;")}{"&amp;ROUND(E50,2)&amp;"}$"</f>
        <v>$\underset{(0.01)}{-0.03}$</v>
      </c>
      <c r="O50" t="str">
        <f t="shared" ref="O50" si="58">"$\underset{("&amp;ROUND(F51,2)&amp;")}{"&amp;ROUND(F50,2)&amp;"}$"</f>
        <v>$\underset{(0.08)}{0.22}$</v>
      </c>
      <c r="P50" t="str">
        <f t="shared" ref="P50" si="59">"$\underset{("&amp;ROUND(G51,2)&amp;")}{"&amp;ROUND(G50,2)&amp;"}$"</f>
        <v>$\underset{(0.38)}{-1.6}$</v>
      </c>
      <c r="Q50" t="str">
        <f t="shared" ref="Q50" si="60">"$\underset{("&amp;ROUND(H51,2)&amp;")}{"&amp;ROUND(H50,2)&amp;"}$"</f>
        <v>$\underset{(0.13)}{-0.52}$</v>
      </c>
      <c r="R50" t="str">
        <f>"$+\underset{("&amp;ROUND(B51,2)&amp;")}{"&amp;ROUND(B50,2)&amp;"}$"</f>
        <v>$+\underset{(0.03)}{0.78}$</v>
      </c>
      <c r="S50" t="str">
        <f>"$+"&amp;ROUND(I50,2)&amp;"$"</f>
        <v>$+0.73$</v>
      </c>
    </row>
    <row r="51" spans="1:20" x14ac:dyDescent="0.25">
      <c r="A51" t="s">
        <v>90</v>
      </c>
      <c r="B51" s="1">
        <v>3.1481079181672797E-2</v>
      </c>
      <c r="C51" s="1">
        <v>1.1635253170195199</v>
      </c>
      <c r="D51" s="1">
        <v>4.63843427547352E-2</v>
      </c>
      <c r="E51" s="1">
        <v>9.8741829752797897E-3</v>
      </c>
      <c r="F51" s="1">
        <v>8.2680886164289605E-2</v>
      </c>
      <c r="G51" s="1">
        <v>0.38153969542314298</v>
      </c>
      <c r="H51" s="1">
        <v>0.125226728263925</v>
      </c>
      <c r="I51" s="1" t="s">
        <v>131</v>
      </c>
    </row>
    <row r="53" spans="1:20" x14ac:dyDescent="0.25">
      <c r="A53" t="s">
        <v>100</v>
      </c>
      <c r="B53" t="str">
        <f>"\epsilon^{"&amp;A54&amp;"}_{"&amp;A55&amp;", t - 1}"</f>
        <v>\epsilon^{c}_{DE, t - 1}</v>
      </c>
      <c r="D53" t="str">
        <f>A53&amp;"_{t}"</f>
        <v>C_{t}</v>
      </c>
      <c r="E53" t="str">
        <f>"cu_{"&amp;$A55&amp;", t - 1}"</f>
        <v>cu_{DE, t - 1}</v>
      </c>
      <c r="F53" t="str">
        <f>"i_{"&amp;$A55&amp;", t - 1}"</f>
        <v>i_{DE, t - 1}</v>
      </c>
      <c r="G53" t="str">
        <f>"r_{"&amp;$A55&amp;", t - 1}"</f>
        <v>r_{DE, t - 1}</v>
      </c>
      <c r="H53" t="str">
        <f>"u_{"&amp;$A55&amp;", t - 1}"</f>
        <v>u_{DE, t - 1}</v>
      </c>
      <c r="I53" t="str">
        <f>"\nu^{"&amp;A54&amp;"}_{"&amp;A55&amp;", t}"</f>
        <v>\nu^{c}_{DE, t}</v>
      </c>
    </row>
    <row r="54" spans="1:20" x14ac:dyDescent="0.25">
      <c r="A54" t="s">
        <v>99</v>
      </c>
      <c r="B54" s="1">
        <v>0.72914512220038197</v>
      </c>
      <c r="C54" s="1">
        <v>-10.0907825642722</v>
      </c>
      <c r="D54" s="1">
        <v>0.84323838161154896</v>
      </c>
      <c r="E54" s="1">
        <v>9.0181325359852404E-2</v>
      </c>
      <c r="F54" s="1">
        <v>2.9477632488170799E-2</v>
      </c>
      <c r="G54" s="1">
        <v>-0.34957111647970102</v>
      </c>
      <c r="H54" s="1">
        <v>2.9317835062485299E-2</v>
      </c>
      <c r="I54" s="1">
        <v>0.69515130885557397</v>
      </c>
      <c r="K54" t="str">
        <f>"$"&amp;A54&amp;"_{"&amp;A55&amp;", t} = $"</f>
        <v>$c_{DE, t} = $</v>
      </c>
      <c r="L54" t="str">
        <f>"$\underset{("&amp;ROUND(C55,2)&amp;")}{"&amp;ROUND(C54,2)&amp;"}$"</f>
        <v>$\underset{(2.3)}{-10.09}$</v>
      </c>
      <c r="M54" t="str">
        <f t="shared" ref="M54" si="61">"$\underset{("&amp;ROUND(D55,2)&amp;")}{"&amp;ROUND(D54,2)&amp;"}$"</f>
        <v>$\underset{(0.05)}{0.84}$</v>
      </c>
      <c r="N54" t="str">
        <f t="shared" ref="N54" si="62">"$\underset{("&amp;ROUND(E55,2)&amp;")}{"&amp;ROUND(E54,2)&amp;"}$"</f>
        <v>$\underset{(0.03)}{0.09}$</v>
      </c>
      <c r="O54" t="str">
        <f t="shared" ref="O54" si="63">"$\underset{("&amp;ROUND(F55,2)&amp;")}{"&amp;ROUND(F54,2)&amp;"}$"</f>
        <v>$\underset{(0.11)}{0.03}$</v>
      </c>
      <c r="P54" t="str">
        <f t="shared" ref="P54" si="64">"$\underset{("&amp;ROUND(G55,2)&amp;")}{"&amp;ROUND(G54,2)&amp;"}$"</f>
        <v>$\underset{(0.06)}{-0.35}$</v>
      </c>
      <c r="Q54" t="str">
        <f t="shared" ref="Q54" si="65">"$\underset{("&amp;ROUND(H55,2)&amp;")}{"&amp;ROUND(H54,2)&amp;"}$"</f>
        <v>$\underset{(0.05)}{0.03}$</v>
      </c>
      <c r="R54" t="str">
        <f>"$+\underset{("&amp;ROUND(B55,2)&amp;")}{"&amp;ROUND(B54,2)&amp;"}$"</f>
        <v>$+\underset{(0.03)}{0.73}$</v>
      </c>
      <c r="S54" t="str">
        <f>"$+"&amp;ROUND(I54,2)&amp;"$"</f>
        <v>$+0.7$</v>
      </c>
    </row>
    <row r="55" spans="1:20" x14ac:dyDescent="0.25">
      <c r="A55" t="s">
        <v>91</v>
      </c>
      <c r="B55" s="1">
        <v>3.1240504818863101E-2</v>
      </c>
      <c r="C55" s="1">
        <v>2.29907117695448</v>
      </c>
      <c r="D55" s="1">
        <v>5.1150635013960402E-2</v>
      </c>
      <c r="E55" s="1">
        <v>2.6624897402163599E-2</v>
      </c>
      <c r="F55" s="1">
        <v>0.105294757922935</v>
      </c>
      <c r="G55" s="1">
        <v>6.2073385660943198E-2</v>
      </c>
      <c r="H55" s="1">
        <v>4.9980175013197001E-2</v>
      </c>
      <c r="I55" s="1" t="s">
        <v>131</v>
      </c>
    </row>
    <row r="57" spans="1:20" x14ac:dyDescent="0.25">
      <c r="A57" t="s">
        <v>100</v>
      </c>
      <c r="B57" t="str">
        <f>"\epsilon^{"&amp;A58&amp;"}_{"&amp;A59&amp;", t - 1}"</f>
        <v>\epsilon^{c}_{UK, t - 1}</v>
      </c>
      <c r="D57" t="str">
        <f>A57&amp;"_{t}"</f>
        <v>C_{t}</v>
      </c>
      <c r="E57" t="str">
        <f>"cu_{"&amp;$A59&amp;", t - 1}"</f>
        <v>cu_{UK, t - 1}</v>
      </c>
      <c r="F57" t="str">
        <f>"i_{"&amp;$A59&amp;", t - 1}"</f>
        <v>i_{UK, t - 1}</v>
      </c>
      <c r="G57" t="str">
        <f>"r_{"&amp;$A59&amp;", t - 1}"</f>
        <v>r_{UK, t - 1}</v>
      </c>
      <c r="H57" t="str">
        <f>"u_{"&amp;$A59&amp;", t - 1}"</f>
        <v>u_{UK, t - 1}</v>
      </c>
      <c r="I57" t="str">
        <f>"\nu^{"&amp;A58&amp;"}_{"&amp;A59&amp;", t}"</f>
        <v>\nu^{c}_{UK, t}</v>
      </c>
    </row>
    <row r="58" spans="1:20" x14ac:dyDescent="0.25">
      <c r="A58" t="s">
        <v>99</v>
      </c>
      <c r="B58" s="1">
        <v>0.760658713864519</v>
      </c>
      <c r="C58" s="1">
        <v>9.5096556743149296</v>
      </c>
      <c r="D58" s="1">
        <v>0.91472389809332599</v>
      </c>
      <c r="E58" s="1">
        <v>-0.13230940243248701</v>
      </c>
      <c r="F58" s="1">
        <v>-0.34800195418818902</v>
      </c>
      <c r="G58" s="1">
        <v>0.40794621784117602</v>
      </c>
      <c r="H58" s="1">
        <v>-0.217953522552465</v>
      </c>
      <c r="I58" s="1">
        <v>0.64985076013935805</v>
      </c>
      <c r="K58" t="str">
        <f>"$"&amp;A58&amp;"_{"&amp;A59&amp;", t} = $"</f>
        <v>$c_{UK, t} = $</v>
      </c>
      <c r="L58" t="str">
        <f>"$\underset{("&amp;ROUND(C59,2)&amp;")}{"&amp;ROUND(C58,2)&amp;"}$"</f>
        <v>$\underset{(2.14)}{9.51}$</v>
      </c>
      <c r="M58" t="str">
        <f t="shared" ref="M58" si="66">"$\underset{("&amp;ROUND(D59,2)&amp;")}{"&amp;ROUND(D58,2)&amp;"}$"</f>
        <v>$\underset{(0.05)}{0.91}$</v>
      </c>
      <c r="N58" t="str">
        <f t="shared" ref="N58" si="67">"$\underset{("&amp;ROUND(E59,2)&amp;")}{"&amp;ROUND(E58,2)&amp;"}$"</f>
        <v>$\underset{(0.03)}{-0.13}$</v>
      </c>
      <c r="O58" t="str">
        <f t="shared" ref="O58" si="68">"$\underset{("&amp;ROUND(F59,2)&amp;")}{"&amp;ROUND(F58,2)&amp;"}$"</f>
        <v>$\underset{(0.07)}{-0.35}$</v>
      </c>
      <c r="P58" t="str">
        <f t="shared" ref="P58" si="69">"$\underset{("&amp;ROUND(G59,2)&amp;")}{"&amp;ROUND(G58,2)&amp;"}$"</f>
        <v>$\underset{(0.04)}{0.41}$</v>
      </c>
      <c r="Q58" t="str">
        <f t="shared" ref="Q58" si="70">"$\underset{("&amp;ROUND(H59,2)&amp;")}{"&amp;ROUND(H58,2)&amp;"}$"</f>
        <v>$\underset{(0.06)}{-0.22}$</v>
      </c>
      <c r="R58" t="str">
        <f>"$+\underset{("&amp;ROUND(B59,2)&amp;")}{"&amp;ROUND(B58,2)&amp;"}$"</f>
        <v>$+\underset{(0.04)}{0.76}$</v>
      </c>
      <c r="S58" t="str">
        <f>"$+"&amp;ROUND(I58,2)&amp;"$"</f>
        <v>$+0.65$</v>
      </c>
    </row>
    <row r="59" spans="1:20" x14ac:dyDescent="0.25">
      <c r="A59" t="s">
        <v>9</v>
      </c>
      <c r="B59" s="1">
        <v>4.2188438165304598E-2</v>
      </c>
      <c r="C59" s="1">
        <v>2.1357951961929502</v>
      </c>
      <c r="D59" s="1">
        <v>5.3523646269680702E-2</v>
      </c>
      <c r="E59" s="1">
        <v>2.6712495376725199E-2</v>
      </c>
      <c r="F59" s="1">
        <v>7.3113413760859905E-2</v>
      </c>
      <c r="G59" s="1">
        <v>3.6479629181024299E-2</v>
      </c>
      <c r="H59" s="1">
        <v>6.32515964531674E-2</v>
      </c>
      <c r="I59" s="1" t="s">
        <v>131</v>
      </c>
    </row>
    <row r="60" spans="1:20" x14ac:dyDescent="0.25">
      <c r="C60" s="1"/>
      <c r="D60" s="1"/>
      <c r="E60" s="1"/>
      <c r="F60" s="1"/>
      <c r="G60" s="1"/>
      <c r="H60" s="1"/>
      <c r="I60" s="1"/>
      <c r="J60" s="1"/>
    </row>
    <row r="61" spans="1:20" x14ac:dyDescent="0.25">
      <c r="C61" s="1"/>
      <c r="D61" s="1"/>
      <c r="E61" s="1"/>
      <c r="F61" s="1"/>
      <c r="G61" s="1"/>
      <c r="H61" s="1"/>
      <c r="I61" s="1"/>
      <c r="J61" s="1"/>
    </row>
    <row r="63" spans="1:20" x14ac:dyDescent="0.25">
      <c r="A63" s="3" t="s">
        <v>96</v>
      </c>
      <c r="B63" s="3"/>
      <c r="C63" s="3"/>
      <c r="D63" s="3"/>
      <c r="E63" s="3"/>
      <c r="F63" s="3"/>
      <c r="G63" s="3"/>
      <c r="H63" s="3"/>
      <c r="I63" s="3"/>
      <c r="K63" t="s">
        <v>96</v>
      </c>
      <c r="T63" s="2"/>
    </row>
    <row r="64" spans="1:20" x14ac:dyDescent="0.25">
      <c r="B64" t="str">
        <f>"$\alpha_{i}^{l}$"</f>
        <v>$\alpha_{i}^{l}$</v>
      </c>
      <c r="C64" t="str">
        <f>"$L_t$"</f>
        <v>$L_t$</v>
      </c>
      <c r="D64" t="s">
        <v>314</v>
      </c>
      <c r="E64" t="s">
        <v>315</v>
      </c>
      <c r="F64" t="s">
        <v>316</v>
      </c>
      <c r="G64" t="s">
        <v>317</v>
      </c>
      <c r="H64" t="s">
        <v>318</v>
      </c>
      <c r="I64" t="s">
        <v>319</v>
      </c>
      <c r="L64" t="s">
        <v>324</v>
      </c>
      <c r="M64" t="s">
        <v>325</v>
      </c>
      <c r="N64" t="s">
        <v>314</v>
      </c>
      <c r="O64" t="s">
        <v>315</v>
      </c>
      <c r="P64" t="s">
        <v>316</v>
      </c>
      <c r="Q64" t="s">
        <v>317</v>
      </c>
      <c r="R64" t="s">
        <v>318</v>
      </c>
      <c r="S64" t="s">
        <v>319</v>
      </c>
      <c r="T64" s="2"/>
    </row>
    <row r="65" spans="1:20" x14ac:dyDescent="0.25">
      <c r="A65" t="str">
        <f>K2</f>
        <v>$l_{US, t} = $</v>
      </c>
      <c r="B65" t="str">
        <f t="shared" ref="B65:I65" si="71">L2</f>
        <v>$\underset{(0.81)}{9.94}$</v>
      </c>
      <c r="C65" t="str">
        <f t="shared" si="71"/>
        <v>$\underset{(0.02)}{0.6}$</v>
      </c>
      <c r="D65" t="str">
        <f t="shared" si="71"/>
        <v>$\underset{(0.01)}{-0.06}$</v>
      </c>
      <c r="E65" t="str">
        <f t="shared" si="71"/>
        <v>$\underset{(0.02)}{-0.01}$</v>
      </c>
      <c r="F65" t="str">
        <f t="shared" si="71"/>
        <v>$\underset{(0.02)}{0.02}$</v>
      </c>
      <c r="G65" t="str">
        <f t="shared" si="71"/>
        <v>$\underset{(0.02)}{-0.14}$</v>
      </c>
      <c r="H65" t="str">
        <f t="shared" si="71"/>
        <v>$+\underset{(0.03)}{0.74}$</v>
      </c>
      <c r="I65" t="str">
        <f t="shared" si="71"/>
        <v>$+0.22$</v>
      </c>
      <c r="K65" t="s">
        <v>162</v>
      </c>
      <c r="L65" t="s">
        <v>194</v>
      </c>
      <c r="M65" t="s">
        <v>326</v>
      </c>
      <c r="N65" t="s">
        <v>327</v>
      </c>
      <c r="O65" t="s">
        <v>328</v>
      </c>
      <c r="P65" t="s">
        <v>329</v>
      </c>
      <c r="Q65" t="s">
        <v>330</v>
      </c>
      <c r="R65" t="s">
        <v>331</v>
      </c>
      <c r="S65" t="s">
        <v>332</v>
      </c>
      <c r="T65" s="2"/>
    </row>
    <row r="66" spans="1:20" x14ac:dyDescent="0.25">
      <c r="A66" t="str">
        <f t="shared" ref="A66:C66" si="72">K6</f>
        <v>$l_{CA, t} = $</v>
      </c>
      <c r="B66" t="str">
        <f t="shared" ref="B66" si="73">L6</f>
        <v>$\underset{(1.02)}{-0.76}$</v>
      </c>
      <c r="C66" t="str">
        <f t="shared" ref="C66" si="74">M6</f>
        <v>$\underset{(0.02)}{0.73}$</v>
      </c>
      <c r="D66" t="str">
        <f t="shared" ref="D66" si="75">N6</f>
        <v>$\underset{(0.01)}{0.05}$</v>
      </c>
      <c r="E66" t="str">
        <f t="shared" ref="E66" si="76">O6</f>
        <v>$\underset{(0.03)}{0.06}$</v>
      </c>
      <c r="F66" t="str">
        <f t="shared" ref="F66" si="77">P6</f>
        <v>$\underset{(0.02)}{0.05}$</v>
      </c>
      <c r="G66" t="str">
        <f t="shared" ref="G66" si="78">Q6</f>
        <v>$\underset{(0.04)}{0.12}$</v>
      </c>
      <c r="H66" t="str">
        <f t="shared" ref="H66" si="79">R6</f>
        <v>$+\underset{(0.03)}{0.69}$</v>
      </c>
      <c r="I66" t="str">
        <f t="shared" ref="I66" si="80">S6</f>
        <v>$+0.23$</v>
      </c>
      <c r="K66" t="s">
        <v>165</v>
      </c>
      <c r="L66" t="s">
        <v>202</v>
      </c>
      <c r="M66" t="s">
        <v>333</v>
      </c>
      <c r="N66" t="s">
        <v>334</v>
      </c>
      <c r="O66" t="s">
        <v>335</v>
      </c>
      <c r="P66" t="s">
        <v>336</v>
      </c>
      <c r="Q66" t="s">
        <v>337</v>
      </c>
      <c r="R66" t="s">
        <v>338</v>
      </c>
      <c r="S66" t="s">
        <v>339</v>
      </c>
      <c r="T66" s="2"/>
    </row>
    <row r="67" spans="1:20" x14ac:dyDescent="0.25">
      <c r="A67" t="str">
        <f t="shared" ref="A67:C67" si="81">K10</f>
        <v>$l_{JP, t} = $</v>
      </c>
      <c r="B67" t="str">
        <f t="shared" ref="B67" si="82">L10</f>
        <v>$\underset{(0.36)}{2.6}$</v>
      </c>
      <c r="C67" t="str">
        <f t="shared" ref="C67" si="83">M10</f>
        <v>$\underset{(0.01)}{0.48}$</v>
      </c>
      <c r="D67" t="str">
        <f t="shared" ref="D67" si="84">N10</f>
        <v>$\underset{(0)}{0}$</v>
      </c>
      <c r="E67" t="str">
        <f t="shared" ref="E67" si="85">O10</f>
        <v>$\underset{(0.02)}{-0.05}$</v>
      </c>
      <c r="F67" t="str">
        <f t="shared" ref="F67" si="86">P10</f>
        <v>$\underset{(0.12)}{0.13}$</v>
      </c>
      <c r="G67" t="str">
        <f t="shared" ref="G67" si="87">Q10</f>
        <v>$\underset{(0.04)}{-0.21}$</v>
      </c>
      <c r="H67" t="str">
        <f t="shared" ref="H67" si="88">R10</f>
        <v>$+\underset{(0.03)}{0.67}$</v>
      </c>
      <c r="I67" t="str">
        <f t="shared" ref="I67" si="89">S10</f>
        <v>$+0.22$</v>
      </c>
      <c r="K67" t="s">
        <v>168</v>
      </c>
      <c r="L67" t="s">
        <v>210</v>
      </c>
      <c r="M67" t="s">
        <v>340</v>
      </c>
      <c r="N67" t="s">
        <v>341</v>
      </c>
      <c r="O67" t="s">
        <v>342</v>
      </c>
      <c r="P67" t="s">
        <v>343</v>
      </c>
      <c r="Q67" t="s">
        <v>344</v>
      </c>
      <c r="R67" t="s">
        <v>345</v>
      </c>
      <c r="S67" t="s">
        <v>332</v>
      </c>
      <c r="T67" s="2"/>
    </row>
    <row r="68" spans="1:20" x14ac:dyDescent="0.25">
      <c r="A68" t="str">
        <f>K14</f>
        <v>$l_{DE, t} = $</v>
      </c>
      <c r="B68" t="str">
        <f t="shared" ref="B68:I68" si="90">L14</f>
        <v>$\underset{(0.56)}{7.92}$</v>
      </c>
      <c r="C68" t="str">
        <f t="shared" si="90"/>
        <v>$\underset{(0.02)}{0.78}$</v>
      </c>
      <c r="D68" t="str">
        <f t="shared" si="90"/>
        <v>$\underset{(0.01)}{-0.05}$</v>
      </c>
      <c r="E68" t="str">
        <f t="shared" si="90"/>
        <v>$\underset{(0.03)}{0.14}$</v>
      </c>
      <c r="F68" t="str">
        <f t="shared" si="90"/>
        <v>$\underset{(0.02)}{0.15}$</v>
      </c>
      <c r="G68" t="str">
        <f t="shared" si="90"/>
        <v>$\underset{(0.01)}{0.04}$</v>
      </c>
      <c r="H68" t="str">
        <f t="shared" si="90"/>
        <v>$+\underset{(0.03)}{0.71}$</v>
      </c>
      <c r="I68" t="str">
        <f t="shared" si="90"/>
        <v>$+0.18$</v>
      </c>
      <c r="K68" t="s">
        <v>170</v>
      </c>
      <c r="L68" t="s">
        <v>218</v>
      </c>
      <c r="M68" t="s">
        <v>346</v>
      </c>
      <c r="N68" t="s">
        <v>347</v>
      </c>
      <c r="O68" t="s">
        <v>348</v>
      </c>
      <c r="P68" t="s">
        <v>349</v>
      </c>
      <c r="Q68" t="s">
        <v>350</v>
      </c>
      <c r="R68" t="s">
        <v>351</v>
      </c>
      <c r="S68" t="s">
        <v>352</v>
      </c>
      <c r="T68" s="2"/>
    </row>
    <row r="69" spans="1:20" x14ac:dyDescent="0.25">
      <c r="A69" t="str">
        <f>K18</f>
        <v>$l_{UK, t} = $</v>
      </c>
      <c r="B69" t="str">
        <f t="shared" ref="B69:I69" si="91">L18</f>
        <v>$\underset{(0.76)}{1.41}$</v>
      </c>
      <c r="C69" t="str">
        <f t="shared" si="91"/>
        <v>$\underset{(0.03)}{0.81}$</v>
      </c>
      <c r="D69" t="str">
        <f t="shared" si="91"/>
        <v>$\underset{(0.01)}{0.04}$</v>
      </c>
      <c r="E69" t="str">
        <f t="shared" si="91"/>
        <v>$\underset{(0.03)}{0.08}$</v>
      </c>
      <c r="F69" t="str">
        <f t="shared" si="91"/>
        <v>$\underset{(0.02)}{-0.1}$</v>
      </c>
      <c r="G69" t="str">
        <f t="shared" si="91"/>
        <v>$\underset{(0.03)}{0.09}$</v>
      </c>
      <c r="H69" t="str">
        <f t="shared" si="91"/>
        <v>$+\underset{(0.03)}{0.7}$</v>
      </c>
      <c r="I69" t="str">
        <f t="shared" si="91"/>
        <v>$+0.23$</v>
      </c>
      <c r="K69" t="s">
        <v>172</v>
      </c>
      <c r="L69" t="s">
        <v>226</v>
      </c>
      <c r="M69" t="s">
        <v>353</v>
      </c>
      <c r="N69" t="s">
        <v>350</v>
      </c>
      <c r="O69" t="s">
        <v>354</v>
      </c>
      <c r="P69" t="s">
        <v>355</v>
      </c>
      <c r="Q69" t="s">
        <v>356</v>
      </c>
      <c r="R69" t="s">
        <v>357</v>
      </c>
      <c r="S69" t="s">
        <v>339</v>
      </c>
      <c r="T69" s="2"/>
    </row>
    <row r="70" spans="1:20" x14ac:dyDescent="0.25">
      <c r="A70" s="3" t="s">
        <v>97</v>
      </c>
      <c r="B70" s="3"/>
      <c r="C70" s="3"/>
      <c r="D70" s="3"/>
      <c r="E70" s="3"/>
      <c r="F70" s="3"/>
      <c r="G70" s="3"/>
      <c r="H70" s="3"/>
      <c r="I70" s="3"/>
      <c r="K70" t="s">
        <v>97</v>
      </c>
      <c r="T70" s="2"/>
    </row>
    <row r="71" spans="1:20" x14ac:dyDescent="0.25">
      <c r="B71" t="str">
        <f>"$\alpha_{i}^{s}$"</f>
        <v>$\alpha_{i}^{s}$</v>
      </c>
      <c r="C71" t="str">
        <f>"$S_t$"</f>
        <v>$S_t$</v>
      </c>
      <c r="D71" t="s">
        <v>314</v>
      </c>
      <c r="E71" t="s">
        <v>315</v>
      </c>
      <c r="F71" t="s">
        <v>316</v>
      </c>
      <c r="G71" t="s">
        <v>317</v>
      </c>
      <c r="H71" t="s">
        <v>323</v>
      </c>
      <c r="I71" t="s">
        <v>320</v>
      </c>
      <c r="L71" t="s">
        <v>358</v>
      </c>
      <c r="M71" t="s">
        <v>359</v>
      </c>
      <c r="N71" t="s">
        <v>314</v>
      </c>
      <c r="O71" t="s">
        <v>315</v>
      </c>
      <c r="P71" t="s">
        <v>316</v>
      </c>
      <c r="Q71" t="s">
        <v>317</v>
      </c>
      <c r="R71" t="s">
        <v>323</v>
      </c>
      <c r="S71" t="s">
        <v>320</v>
      </c>
      <c r="T71" s="2"/>
    </row>
    <row r="72" spans="1:20" x14ac:dyDescent="0.25">
      <c r="A72" t="str">
        <f>K22</f>
        <v>$s_{US, t} = $</v>
      </c>
      <c r="B72" t="str">
        <f t="shared" ref="B72:I72" si="92">L22</f>
        <v>$\underset{(1.33)}{-9.45}$</v>
      </c>
      <c r="C72" t="str">
        <f t="shared" si="92"/>
        <v>$\underset{(0.03)}{0.61}$</v>
      </c>
      <c r="D72" t="str">
        <f t="shared" si="92"/>
        <v>$\underset{(0.02)}{0.07}$</v>
      </c>
      <c r="E72" t="str">
        <f t="shared" si="92"/>
        <v>$\underset{(0.04)}{-0.07}$</v>
      </c>
      <c r="F72" t="str">
        <f t="shared" si="92"/>
        <v>$\underset{(0.03)}{0.34}$</v>
      </c>
      <c r="G72" t="str">
        <f t="shared" si="92"/>
        <v>$\underset{(0.04)}{0.21}$</v>
      </c>
      <c r="H72" t="str">
        <f t="shared" si="92"/>
        <v>$+\underset{(0.03)}{0.75}$</v>
      </c>
      <c r="I72" t="str">
        <f t="shared" si="92"/>
        <v>$+0.37$</v>
      </c>
      <c r="K72" t="s">
        <v>174</v>
      </c>
      <c r="L72" t="s">
        <v>234</v>
      </c>
      <c r="M72" t="s">
        <v>360</v>
      </c>
      <c r="N72" t="s">
        <v>361</v>
      </c>
      <c r="O72" t="s">
        <v>362</v>
      </c>
      <c r="P72" t="s">
        <v>363</v>
      </c>
      <c r="Q72" t="s">
        <v>364</v>
      </c>
      <c r="R72" t="s">
        <v>365</v>
      </c>
      <c r="S72" t="s">
        <v>366</v>
      </c>
      <c r="T72" s="2"/>
    </row>
    <row r="73" spans="1:20" x14ac:dyDescent="0.25">
      <c r="A73" t="str">
        <f t="shared" ref="A73:C73" si="93">K26</f>
        <v>$s_{CA, t} = $</v>
      </c>
      <c r="B73" t="str">
        <f t="shared" ref="B73" si="94">L26</f>
        <v>$\underset{(1.37)}{5}$</v>
      </c>
      <c r="C73" t="str">
        <f t="shared" ref="C73" si="95">M26</f>
        <v>$\underset{(0.03)}{0.8}$</v>
      </c>
      <c r="D73" t="str">
        <f t="shared" ref="D73" si="96">N26</f>
        <v>$\underset{(0.02)}{-0.08}$</v>
      </c>
      <c r="E73" t="str">
        <f t="shared" ref="E73" si="97">O26</f>
        <v>$\underset{(0.04)}{0.02}$</v>
      </c>
      <c r="F73" t="str">
        <f t="shared" ref="F73" si="98">P26</f>
        <v>$\underset{(0.03)}{0.01}$</v>
      </c>
      <c r="G73" t="str">
        <f t="shared" ref="G73" si="99">Q26</f>
        <v>$\underset{(0.05)}{-0.01}$</v>
      </c>
      <c r="H73" t="str">
        <f t="shared" ref="H73" si="100">R26</f>
        <v>$+\underset{(0.03)}{0.75}$</v>
      </c>
      <c r="I73" t="str">
        <f t="shared" ref="I73" si="101">S26</f>
        <v>$+0.3$</v>
      </c>
      <c r="K73" t="s">
        <v>176</v>
      </c>
      <c r="L73" t="s">
        <v>242</v>
      </c>
      <c r="M73" t="s">
        <v>367</v>
      </c>
      <c r="N73" t="s">
        <v>368</v>
      </c>
      <c r="O73" t="s">
        <v>369</v>
      </c>
      <c r="P73" t="s">
        <v>370</v>
      </c>
      <c r="Q73" t="s">
        <v>371</v>
      </c>
      <c r="R73" t="s">
        <v>365</v>
      </c>
      <c r="S73" t="s">
        <v>372</v>
      </c>
      <c r="T73" s="2"/>
    </row>
    <row r="74" spans="1:20" x14ac:dyDescent="0.25">
      <c r="A74" t="str">
        <f t="shared" ref="A74:C74" si="102">K30</f>
        <v>$s_{JP, t} = $</v>
      </c>
      <c r="B74" t="str">
        <f t="shared" ref="B74" si="103">L30</f>
        <v>$\underset{(0.66)}{4.31}$</v>
      </c>
      <c r="C74" t="str">
        <f t="shared" ref="C74" si="104">M30</f>
        <v>$\underset{(0.03)}{0.27}$</v>
      </c>
      <c r="D74" t="str">
        <f t="shared" ref="D74" si="105">N30</f>
        <v>$\underset{(0.01)}{-0.05}$</v>
      </c>
      <c r="E74" t="str">
        <f t="shared" ref="E74" si="106">O30</f>
        <v>$\underset{(0.05)}{0.16}$</v>
      </c>
      <c r="F74" t="str">
        <f t="shared" ref="F74" si="107">P30</f>
        <v>$\underset{(0.22)}{-1.34}$</v>
      </c>
      <c r="G74" t="str">
        <f t="shared" ref="G74" si="108">Q30</f>
        <v>$\underset{(0.07)}{0.06}$</v>
      </c>
      <c r="H74" t="str">
        <f t="shared" ref="H74" si="109">R30</f>
        <v>$+\underset{(0.03)}{0.76}$</v>
      </c>
      <c r="I74" t="str">
        <f t="shared" ref="I74" si="110">S30</f>
        <v>$+0.43$</v>
      </c>
      <c r="K74" t="s">
        <v>178</v>
      </c>
      <c r="L74" t="s">
        <v>250</v>
      </c>
      <c r="M74" t="s">
        <v>373</v>
      </c>
      <c r="N74" t="s">
        <v>347</v>
      </c>
      <c r="O74" t="s">
        <v>374</v>
      </c>
      <c r="P74" t="s">
        <v>375</v>
      </c>
      <c r="Q74" t="s">
        <v>376</v>
      </c>
      <c r="R74" t="s">
        <v>377</v>
      </c>
      <c r="S74" t="s">
        <v>378</v>
      </c>
      <c r="T74" s="2"/>
    </row>
    <row r="75" spans="1:20" x14ac:dyDescent="0.25">
      <c r="A75" t="str">
        <f t="shared" ref="A75:C75" si="111">K34</f>
        <v>$s_{DE, t} = $</v>
      </c>
      <c r="B75" t="str">
        <f t="shared" ref="B75" si="112">L34</f>
        <v>$\underset{(1.44)}{0.13}$</v>
      </c>
      <c r="C75" t="str">
        <f t="shared" ref="C75" si="113">M34</f>
        <v>$\underset{(0.03)}{0.67}$</v>
      </c>
      <c r="D75" t="str">
        <f t="shared" ref="D75" si="114">N34</f>
        <v>$\underset{(0.02)}{-0.02}$</v>
      </c>
      <c r="E75" t="str">
        <f t="shared" ref="E75" si="115">O34</f>
        <v>$\underset{(0.05)}{0.1}$</v>
      </c>
      <c r="F75" t="str">
        <f t="shared" ref="F75" si="116">P34</f>
        <v>$\underset{(0.03)}{-0.12}$</v>
      </c>
      <c r="G75" t="str">
        <f t="shared" ref="G75" si="117">Q34</f>
        <v>$\underset{(0.02)}{-0.1}$</v>
      </c>
      <c r="H75" t="str">
        <f t="shared" ref="H75" si="118">R34</f>
        <v>$+\underset{(0.03)}{0.78}$</v>
      </c>
      <c r="I75" t="str">
        <f t="shared" ref="I75" si="119">S34</f>
        <v>$+0.34$</v>
      </c>
      <c r="K75" t="s">
        <v>180</v>
      </c>
      <c r="L75" t="s">
        <v>258</v>
      </c>
      <c r="M75" t="s">
        <v>379</v>
      </c>
      <c r="N75" t="s">
        <v>380</v>
      </c>
      <c r="O75" t="s">
        <v>381</v>
      </c>
      <c r="P75" t="s">
        <v>382</v>
      </c>
      <c r="Q75" t="s">
        <v>355</v>
      </c>
      <c r="R75" t="s">
        <v>383</v>
      </c>
      <c r="S75" t="s">
        <v>384</v>
      </c>
      <c r="T75" s="2"/>
    </row>
    <row r="76" spans="1:20" x14ac:dyDescent="0.25">
      <c r="A76" t="str">
        <f>K38</f>
        <v>$s_{UK, t} = $</v>
      </c>
      <c r="B76" t="str">
        <f t="shared" ref="B76:I76" si="120">L38</f>
        <v>$\underset{(1.29)}{-2.26}$</v>
      </c>
      <c r="C76" t="str">
        <f t="shared" si="120"/>
        <v>$\underset{(0.03)}{0.59}$</v>
      </c>
      <c r="D76" t="str">
        <f t="shared" si="120"/>
        <v>$\underset{(0.02)}{0.02}$</v>
      </c>
      <c r="E76" t="str">
        <f t="shared" si="120"/>
        <v>$\underset{(0.04)}{-0.03}$</v>
      </c>
      <c r="F76" t="str">
        <f t="shared" si="120"/>
        <v>$\underset{(0.02)}{0.32}$</v>
      </c>
      <c r="G76" t="str">
        <f t="shared" si="120"/>
        <v>$\underset{(0.04)}{-0.28}$</v>
      </c>
      <c r="H76" t="str">
        <f t="shared" si="120"/>
        <v>$+\underset{(0.03)}{0.71}$</v>
      </c>
      <c r="I76" t="str">
        <f t="shared" si="120"/>
        <v>$+0.37$</v>
      </c>
      <c r="K76" t="s">
        <v>182</v>
      </c>
      <c r="L76" t="s">
        <v>266</v>
      </c>
      <c r="M76" t="s">
        <v>385</v>
      </c>
      <c r="N76" t="s">
        <v>329</v>
      </c>
      <c r="O76" t="s">
        <v>386</v>
      </c>
      <c r="P76" t="s">
        <v>387</v>
      </c>
      <c r="Q76" t="s">
        <v>388</v>
      </c>
      <c r="R76" t="s">
        <v>351</v>
      </c>
      <c r="S76" t="s">
        <v>366</v>
      </c>
      <c r="T76" s="2"/>
    </row>
    <row r="77" spans="1:20" x14ac:dyDescent="0.25">
      <c r="A77" s="3" t="s">
        <v>98</v>
      </c>
      <c r="B77" s="3"/>
      <c r="C77" s="3"/>
      <c r="D77" s="3"/>
      <c r="E77" s="3"/>
      <c r="F77" s="3"/>
      <c r="G77" s="3"/>
      <c r="H77" s="3"/>
      <c r="I77" s="3"/>
      <c r="K77" t="s">
        <v>98</v>
      </c>
      <c r="T77" s="2"/>
    </row>
    <row r="78" spans="1:20" x14ac:dyDescent="0.25">
      <c r="B78" t="str">
        <f>"$\alpha_{i}^{c}$"</f>
        <v>$\alpha_{i}^{c}$</v>
      </c>
      <c r="C78" t="str">
        <f>"$C_t$"</f>
        <v>$C_t$</v>
      </c>
      <c r="D78" t="s">
        <v>314</v>
      </c>
      <c r="E78" t="s">
        <v>315</v>
      </c>
      <c r="F78" t="s">
        <v>316</v>
      </c>
      <c r="G78" t="s">
        <v>317</v>
      </c>
      <c r="H78" t="s">
        <v>322</v>
      </c>
      <c r="I78" t="s">
        <v>321</v>
      </c>
      <c r="L78" t="s">
        <v>389</v>
      </c>
      <c r="M78" t="s">
        <v>390</v>
      </c>
      <c r="N78" t="s">
        <v>314</v>
      </c>
      <c r="O78" t="s">
        <v>315</v>
      </c>
      <c r="P78" t="s">
        <v>316</v>
      </c>
      <c r="Q78" t="s">
        <v>317</v>
      </c>
      <c r="R78" t="s">
        <v>322</v>
      </c>
      <c r="S78" t="s">
        <v>321</v>
      </c>
      <c r="T78" s="2"/>
    </row>
    <row r="79" spans="1:20" x14ac:dyDescent="0.25">
      <c r="A79" t="str">
        <f t="shared" ref="A79:C79" si="121">K42</f>
        <v>$c_{US, t} = $</v>
      </c>
      <c r="B79" t="str">
        <f t="shared" ref="B79" si="122">L42</f>
        <v>$\underset{(2.35)}{-13.43}$</v>
      </c>
      <c r="C79" t="str">
        <f t="shared" ref="C79" si="123">M42</f>
        <v>$\underset{(0.06)}{0.84}$</v>
      </c>
      <c r="D79" t="str">
        <f t="shared" ref="D79" si="124">N42</f>
        <v>$\underset{(0.03)}{0.16}$</v>
      </c>
      <c r="E79" t="str">
        <f t="shared" ref="E79" si="125">O42</f>
        <v>$\underset{(0.06)}{-0.25}$</v>
      </c>
      <c r="F79" t="str">
        <f t="shared" ref="F79" si="126">P42</f>
        <v>$\underset{(0.05)}{0.04}$</v>
      </c>
      <c r="G79" t="str">
        <f t="shared" ref="G79" si="127">Q42</f>
        <v>$\underset{(0.06)}{-0.22}$</v>
      </c>
      <c r="H79" t="str">
        <f t="shared" ref="H79" si="128">R42</f>
        <v>$+\underset{(0.04)}{0.71}$</v>
      </c>
      <c r="I79" t="str">
        <f t="shared" ref="I79" si="129">S42</f>
        <v>$+0.65$</v>
      </c>
      <c r="K79" t="s">
        <v>184</v>
      </c>
      <c r="L79" t="s">
        <v>274</v>
      </c>
      <c r="M79" t="s">
        <v>391</v>
      </c>
      <c r="N79" t="s">
        <v>392</v>
      </c>
      <c r="O79" t="s">
        <v>393</v>
      </c>
      <c r="P79" t="s">
        <v>394</v>
      </c>
      <c r="Q79" t="s">
        <v>395</v>
      </c>
      <c r="R79" t="s">
        <v>396</v>
      </c>
      <c r="S79" t="s">
        <v>397</v>
      </c>
      <c r="T79" s="2"/>
    </row>
    <row r="80" spans="1:20" x14ac:dyDescent="0.25">
      <c r="A80" t="str">
        <f>K46</f>
        <v>$c_{CA, t} = $</v>
      </c>
      <c r="B80" t="str">
        <f t="shared" ref="B80:I80" si="130">L46</f>
        <v>$\underset{(2.5)}{5.94}$</v>
      </c>
      <c r="C80" t="str">
        <f t="shared" si="130"/>
        <v>$\underset{(0.05)}{0.94}$</v>
      </c>
      <c r="D80" t="str">
        <f t="shared" si="130"/>
        <v>$\underset{(0.03)}{-0.09}$</v>
      </c>
      <c r="E80" t="str">
        <f t="shared" si="130"/>
        <v>$\underset{(0.07)}{0.11}$</v>
      </c>
      <c r="F80" t="str">
        <f t="shared" si="130"/>
        <v>$\underset{(0.05)}{-0.1}$</v>
      </c>
      <c r="G80" t="str">
        <f t="shared" si="130"/>
        <v>$\underset{(0.07)}{0.01}$</v>
      </c>
      <c r="H80" t="str">
        <f t="shared" si="130"/>
        <v>$+\underset{(0.04)}{0.64}$</v>
      </c>
      <c r="I80" t="str">
        <f t="shared" si="130"/>
        <v>$+0.57$</v>
      </c>
      <c r="K80" t="s">
        <v>186</v>
      </c>
      <c r="L80" t="s">
        <v>282</v>
      </c>
      <c r="M80" t="s">
        <v>398</v>
      </c>
      <c r="N80" t="s">
        <v>399</v>
      </c>
      <c r="O80" t="s">
        <v>400</v>
      </c>
      <c r="P80" t="s">
        <v>401</v>
      </c>
      <c r="Q80" t="s">
        <v>402</v>
      </c>
      <c r="R80" t="s">
        <v>403</v>
      </c>
      <c r="S80" t="s">
        <v>404</v>
      </c>
      <c r="T80" s="2"/>
    </row>
    <row r="81" spans="1:20" x14ac:dyDescent="0.25">
      <c r="A81" t="str">
        <f>K50</f>
        <v>$c_{JP, t} = $</v>
      </c>
      <c r="B81" t="str">
        <f t="shared" ref="B81:I81" si="131">L50</f>
        <v>$\underset{(1.16)}{3.28}$</v>
      </c>
      <c r="C81" t="str">
        <f t="shared" si="131"/>
        <v>$\underset{(0.05)}{-0.02}$</v>
      </c>
      <c r="D81" t="str">
        <f t="shared" si="131"/>
        <v>$\underset{(0.01)}{-0.03}$</v>
      </c>
      <c r="E81" t="str">
        <f t="shared" si="131"/>
        <v>$\underset{(0.08)}{0.22}$</v>
      </c>
      <c r="F81" t="str">
        <f t="shared" si="131"/>
        <v>$\underset{(0.38)}{-1.6}$</v>
      </c>
      <c r="G81" t="str">
        <f t="shared" si="131"/>
        <v>$\underset{(0.13)}{-0.52}$</v>
      </c>
      <c r="H81" t="str">
        <f t="shared" si="131"/>
        <v>$+\underset{(0.03)}{0.78}$</v>
      </c>
      <c r="I81" t="str">
        <f t="shared" si="131"/>
        <v>$+0.73$</v>
      </c>
      <c r="K81" t="s">
        <v>188</v>
      </c>
      <c r="L81" t="s">
        <v>290</v>
      </c>
      <c r="M81" t="s">
        <v>405</v>
      </c>
      <c r="N81" t="s">
        <v>406</v>
      </c>
      <c r="O81" t="s">
        <v>407</v>
      </c>
      <c r="P81" t="s">
        <v>408</v>
      </c>
      <c r="Q81" t="s">
        <v>409</v>
      </c>
      <c r="R81" t="s">
        <v>383</v>
      </c>
      <c r="S81" t="s">
        <v>410</v>
      </c>
      <c r="T81" s="2"/>
    </row>
    <row r="82" spans="1:20" x14ac:dyDescent="0.25">
      <c r="A82" t="str">
        <f>K54</f>
        <v>$c_{DE, t} = $</v>
      </c>
      <c r="B82" t="str">
        <f t="shared" ref="B82:I82" si="132">L54</f>
        <v>$\underset{(2.3)}{-10.09}$</v>
      </c>
      <c r="C82" t="str">
        <f t="shared" si="132"/>
        <v>$\underset{(0.05)}{0.84}$</v>
      </c>
      <c r="D82" t="str">
        <f t="shared" si="132"/>
        <v>$\underset{(0.03)}{0.09}$</v>
      </c>
      <c r="E82" t="str">
        <f t="shared" si="132"/>
        <v>$\underset{(0.11)}{0.03}$</v>
      </c>
      <c r="F82" t="str">
        <f t="shared" si="132"/>
        <v>$\underset{(0.06)}{-0.35}$</v>
      </c>
      <c r="G82" t="str">
        <f t="shared" si="132"/>
        <v>$\underset{(0.05)}{0.03}$</v>
      </c>
      <c r="H82" t="str">
        <f t="shared" si="132"/>
        <v>$+\underset{(0.03)}{0.73}$</v>
      </c>
      <c r="I82" t="str">
        <f t="shared" si="132"/>
        <v>$+0.7$</v>
      </c>
      <c r="K82" t="s">
        <v>190</v>
      </c>
      <c r="L82" t="s">
        <v>298</v>
      </c>
      <c r="M82" t="s">
        <v>411</v>
      </c>
      <c r="N82" t="s">
        <v>356</v>
      </c>
      <c r="O82" t="s">
        <v>412</v>
      </c>
      <c r="P82" t="s">
        <v>413</v>
      </c>
      <c r="Q82" t="s">
        <v>414</v>
      </c>
      <c r="R82" t="s">
        <v>415</v>
      </c>
      <c r="S82" t="s">
        <v>416</v>
      </c>
      <c r="T82" s="2"/>
    </row>
    <row r="83" spans="1:20" x14ac:dyDescent="0.25">
      <c r="A83" t="str">
        <f>K58</f>
        <v>$c_{UK, t} = $</v>
      </c>
      <c r="B83" t="str">
        <f t="shared" ref="B83:I83" si="133">L58</f>
        <v>$\underset{(2.14)}{9.51}$</v>
      </c>
      <c r="C83" t="str">
        <f t="shared" si="133"/>
        <v>$\underset{(0.05)}{0.91}$</v>
      </c>
      <c r="D83" t="str">
        <f t="shared" si="133"/>
        <v>$\underset{(0.03)}{-0.13}$</v>
      </c>
      <c r="E83" t="str">
        <f t="shared" si="133"/>
        <v>$\underset{(0.07)}{-0.35}$</v>
      </c>
      <c r="F83" t="str">
        <f t="shared" si="133"/>
        <v>$\underset{(0.04)}{0.41}$</v>
      </c>
      <c r="G83" t="str">
        <f t="shared" si="133"/>
        <v>$\underset{(0.06)}{-0.22}$</v>
      </c>
      <c r="H83" t="str">
        <f t="shared" si="133"/>
        <v>$+\underset{(0.04)}{0.76}$</v>
      </c>
      <c r="I83" t="str">
        <f t="shared" si="133"/>
        <v>$+0.65$</v>
      </c>
      <c r="K83" t="s">
        <v>192</v>
      </c>
      <c r="L83" t="s">
        <v>306</v>
      </c>
      <c r="M83" t="s">
        <v>417</v>
      </c>
      <c r="N83" t="s">
        <v>418</v>
      </c>
      <c r="O83" t="s">
        <v>419</v>
      </c>
      <c r="P83" t="s">
        <v>420</v>
      </c>
      <c r="Q83" t="s">
        <v>395</v>
      </c>
      <c r="R83" t="s">
        <v>421</v>
      </c>
      <c r="S83" t="s">
        <v>397</v>
      </c>
      <c r="T83" s="2"/>
    </row>
    <row r="84" spans="1:20" x14ac:dyDescent="0.25">
      <c r="K84" s="2"/>
      <c r="L84" s="2"/>
      <c r="M84" s="2"/>
      <c r="N84" s="2"/>
      <c r="O84" s="2"/>
      <c r="P84" s="2"/>
      <c r="Q84" s="2"/>
      <c r="R84" s="2"/>
      <c r="S84" s="2"/>
    </row>
    <row r="85" spans="1:20" x14ac:dyDescent="0.25">
      <c r="A85" t="s">
        <v>96</v>
      </c>
      <c r="J85" s="2"/>
    </row>
    <row r="86" spans="1:20" x14ac:dyDescent="0.25">
      <c r="A86" t="s">
        <v>162</v>
      </c>
      <c r="B86" t="s">
        <v>194</v>
      </c>
      <c r="C86" t="s">
        <v>195</v>
      </c>
      <c r="D86" s="2" t="s">
        <v>196</v>
      </c>
      <c r="E86" t="s">
        <v>197</v>
      </c>
      <c r="F86" t="s">
        <v>198</v>
      </c>
      <c r="G86" t="s">
        <v>199</v>
      </c>
      <c r="H86" t="s">
        <v>200</v>
      </c>
      <c r="I86" t="s">
        <v>201</v>
      </c>
      <c r="J86" s="2"/>
    </row>
    <row r="87" spans="1:20" x14ac:dyDescent="0.25">
      <c r="A87" t="s">
        <v>165</v>
      </c>
      <c r="B87" s="2" t="s">
        <v>202</v>
      </c>
      <c r="C87" s="2" t="s">
        <v>203</v>
      </c>
      <c r="D87" s="2" t="s">
        <v>204</v>
      </c>
      <c r="E87" t="s">
        <v>205</v>
      </c>
      <c r="F87" t="s">
        <v>206</v>
      </c>
      <c r="G87" t="s">
        <v>207</v>
      </c>
      <c r="H87" t="s">
        <v>208</v>
      </c>
      <c r="I87" t="s">
        <v>209</v>
      </c>
      <c r="J87" s="2"/>
    </row>
    <row r="88" spans="1:20" x14ac:dyDescent="0.25">
      <c r="A88" t="s">
        <v>168</v>
      </c>
      <c r="B88" s="2" t="s">
        <v>210</v>
      </c>
      <c r="C88" s="2" t="s">
        <v>211</v>
      </c>
      <c r="D88" s="2" t="s">
        <v>212</v>
      </c>
      <c r="E88" t="s">
        <v>213</v>
      </c>
      <c r="F88" t="s">
        <v>214</v>
      </c>
      <c r="G88" t="s">
        <v>215</v>
      </c>
      <c r="H88" t="s">
        <v>216</v>
      </c>
      <c r="I88" t="s">
        <v>217</v>
      </c>
      <c r="J88" s="2"/>
    </row>
    <row r="89" spans="1:20" x14ac:dyDescent="0.25">
      <c r="A89" t="s">
        <v>170</v>
      </c>
      <c r="B89" s="2" t="s">
        <v>218</v>
      </c>
      <c r="C89" s="2" t="s">
        <v>219</v>
      </c>
      <c r="D89" s="2" t="s">
        <v>220</v>
      </c>
      <c r="E89" t="s">
        <v>221</v>
      </c>
      <c r="F89" t="s">
        <v>222</v>
      </c>
      <c r="G89" t="s">
        <v>223</v>
      </c>
      <c r="H89" t="s">
        <v>224</v>
      </c>
      <c r="I89" t="s">
        <v>225</v>
      </c>
      <c r="J89" s="2"/>
    </row>
    <row r="90" spans="1:20" x14ac:dyDescent="0.25">
      <c r="A90" t="s">
        <v>172</v>
      </c>
      <c r="B90" s="2" t="s">
        <v>226</v>
      </c>
      <c r="C90" s="2" t="s">
        <v>227</v>
      </c>
      <c r="D90" s="2" t="s">
        <v>228</v>
      </c>
      <c r="E90" t="s">
        <v>229</v>
      </c>
      <c r="F90" t="s">
        <v>230</v>
      </c>
      <c r="G90" t="s">
        <v>231</v>
      </c>
      <c r="H90" t="s">
        <v>232</v>
      </c>
      <c r="I90" t="s">
        <v>233</v>
      </c>
      <c r="J90" s="2"/>
    </row>
    <row r="91" spans="1:20" x14ac:dyDescent="0.25">
      <c r="A91" t="s">
        <v>97</v>
      </c>
      <c r="B91" s="2"/>
      <c r="C91" s="2"/>
      <c r="D91" s="2"/>
      <c r="J91" s="2"/>
    </row>
    <row r="92" spans="1:20" x14ac:dyDescent="0.25">
      <c r="A92" t="s">
        <v>174</v>
      </c>
      <c r="B92" s="2" t="s">
        <v>234</v>
      </c>
      <c r="C92" t="s">
        <v>235</v>
      </c>
      <c r="D92" s="2" t="s">
        <v>236</v>
      </c>
      <c r="E92" t="s">
        <v>237</v>
      </c>
      <c r="F92" t="s">
        <v>238</v>
      </c>
      <c r="G92" t="s">
        <v>239</v>
      </c>
      <c r="H92" t="s">
        <v>240</v>
      </c>
      <c r="I92" t="s">
        <v>241</v>
      </c>
      <c r="J92" s="2"/>
    </row>
    <row r="93" spans="1:20" x14ac:dyDescent="0.25">
      <c r="A93" t="s">
        <v>176</v>
      </c>
      <c r="B93" s="2" t="s">
        <v>242</v>
      </c>
      <c r="C93" s="2" t="s">
        <v>243</v>
      </c>
      <c r="D93" s="2" t="s">
        <v>244</v>
      </c>
      <c r="E93" t="s">
        <v>245</v>
      </c>
      <c r="F93" t="s">
        <v>246</v>
      </c>
      <c r="G93" t="s">
        <v>247</v>
      </c>
      <c r="H93" t="s">
        <v>248</v>
      </c>
      <c r="I93" t="s">
        <v>249</v>
      </c>
      <c r="J93" s="2"/>
    </row>
    <row r="94" spans="1:20" x14ac:dyDescent="0.25">
      <c r="A94" t="s">
        <v>178</v>
      </c>
      <c r="B94" s="2" t="s">
        <v>250</v>
      </c>
      <c r="C94" s="2" t="s">
        <v>251</v>
      </c>
      <c r="D94" s="2" t="s">
        <v>252</v>
      </c>
      <c r="E94" t="s">
        <v>253</v>
      </c>
      <c r="F94" t="s">
        <v>254</v>
      </c>
      <c r="G94" t="s">
        <v>255</v>
      </c>
      <c r="H94" t="s">
        <v>256</v>
      </c>
      <c r="I94" t="s">
        <v>257</v>
      </c>
      <c r="J94" s="2"/>
    </row>
    <row r="95" spans="1:20" x14ac:dyDescent="0.25">
      <c r="A95" t="s">
        <v>180</v>
      </c>
      <c r="B95" s="2" t="s">
        <v>258</v>
      </c>
      <c r="C95" s="2" t="s">
        <v>259</v>
      </c>
      <c r="D95" s="2" t="s">
        <v>260</v>
      </c>
      <c r="E95" t="s">
        <v>261</v>
      </c>
      <c r="F95" t="s">
        <v>262</v>
      </c>
      <c r="G95" t="s">
        <v>263</v>
      </c>
      <c r="H95" t="s">
        <v>264</v>
      </c>
      <c r="I95" t="s">
        <v>265</v>
      </c>
      <c r="J95" s="2"/>
    </row>
    <row r="96" spans="1:20" x14ac:dyDescent="0.25">
      <c r="A96" t="s">
        <v>182</v>
      </c>
      <c r="B96" s="2" t="s">
        <v>266</v>
      </c>
      <c r="C96" s="2" t="s">
        <v>267</v>
      </c>
      <c r="D96" s="2" t="s">
        <v>268</v>
      </c>
      <c r="E96" t="s">
        <v>269</v>
      </c>
      <c r="F96" t="s">
        <v>270</v>
      </c>
      <c r="G96" t="s">
        <v>271</v>
      </c>
      <c r="H96" t="s">
        <v>272</v>
      </c>
      <c r="I96" t="s">
        <v>273</v>
      </c>
      <c r="J96" s="2"/>
    </row>
    <row r="97" spans="1:10" x14ac:dyDescent="0.25">
      <c r="A97" t="s">
        <v>98</v>
      </c>
      <c r="B97" s="2"/>
      <c r="C97" s="2"/>
      <c r="D97" s="2"/>
      <c r="J97" s="2"/>
    </row>
    <row r="98" spans="1:10" x14ac:dyDescent="0.25">
      <c r="A98" t="s">
        <v>184</v>
      </c>
      <c r="B98" s="2" t="s">
        <v>274</v>
      </c>
      <c r="C98" t="s">
        <v>275</v>
      </c>
      <c r="D98" s="2" t="s">
        <v>276</v>
      </c>
      <c r="E98" t="s">
        <v>277</v>
      </c>
      <c r="F98" t="s">
        <v>278</v>
      </c>
      <c r="G98" t="s">
        <v>279</v>
      </c>
      <c r="H98" t="s">
        <v>280</v>
      </c>
      <c r="I98" t="s">
        <v>281</v>
      </c>
      <c r="J98" s="2"/>
    </row>
    <row r="99" spans="1:10" x14ac:dyDescent="0.25">
      <c r="A99" t="s">
        <v>186</v>
      </c>
      <c r="B99" s="2" t="s">
        <v>282</v>
      </c>
      <c r="C99" s="2" t="s">
        <v>283</v>
      </c>
      <c r="D99" s="2" t="s">
        <v>284</v>
      </c>
      <c r="E99" t="s">
        <v>285</v>
      </c>
      <c r="F99" t="s">
        <v>286</v>
      </c>
      <c r="G99" t="s">
        <v>287</v>
      </c>
      <c r="H99" t="s">
        <v>288</v>
      </c>
      <c r="I99" t="s">
        <v>289</v>
      </c>
      <c r="J99" s="2"/>
    </row>
    <row r="100" spans="1:10" x14ac:dyDescent="0.25">
      <c r="A100" t="s">
        <v>188</v>
      </c>
      <c r="B100" s="2" t="s">
        <v>290</v>
      </c>
      <c r="C100" s="2" t="s">
        <v>291</v>
      </c>
      <c r="D100" s="2" t="s">
        <v>292</v>
      </c>
      <c r="E100" t="s">
        <v>293</v>
      </c>
      <c r="F100" t="s">
        <v>294</v>
      </c>
      <c r="G100" t="s">
        <v>295</v>
      </c>
      <c r="H100" t="s">
        <v>296</v>
      </c>
      <c r="I100" t="s">
        <v>297</v>
      </c>
      <c r="J100" s="2"/>
    </row>
    <row r="101" spans="1:10" x14ac:dyDescent="0.25">
      <c r="A101" t="s">
        <v>190</v>
      </c>
      <c r="B101" s="2" t="s">
        <v>298</v>
      </c>
      <c r="C101" s="2" t="s">
        <v>299</v>
      </c>
      <c r="D101" s="2" t="s">
        <v>300</v>
      </c>
      <c r="E101" t="s">
        <v>301</v>
      </c>
      <c r="F101" t="s">
        <v>302</v>
      </c>
      <c r="G101" t="s">
        <v>303</v>
      </c>
      <c r="H101" t="s">
        <v>304</v>
      </c>
      <c r="I101" t="s">
        <v>305</v>
      </c>
      <c r="J101" s="2"/>
    </row>
    <row r="102" spans="1:10" x14ac:dyDescent="0.25">
      <c r="A102" t="s">
        <v>192</v>
      </c>
      <c r="B102" s="2" t="s">
        <v>306</v>
      </c>
      <c r="C102" s="2" t="s">
        <v>307</v>
      </c>
      <c r="D102" s="2" t="s">
        <v>308</v>
      </c>
      <c r="E102" t="s">
        <v>309</v>
      </c>
      <c r="F102" t="s">
        <v>310</v>
      </c>
      <c r="G102" t="s">
        <v>311</v>
      </c>
      <c r="H102" t="s">
        <v>312</v>
      </c>
      <c r="I102" t="s">
        <v>313</v>
      </c>
      <c r="J102" s="2"/>
    </row>
    <row r="103" spans="1:10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10" x14ac:dyDescent="0.25">
      <c r="A104" s="2"/>
      <c r="B104" s="2"/>
      <c r="C104" s="2"/>
    </row>
  </sheetData>
  <mergeCells count="3">
    <mergeCell ref="A77:I77"/>
    <mergeCell ref="A70:I70"/>
    <mergeCell ref="A63:I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694A-5B99-4B8B-9D47-64384FC2C53A}">
  <dimension ref="A1:G24"/>
  <sheetViews>
    <sheetView topLeftCell="A10" workbookViewId="0">
      <selection activeCell="A19" sqref="A19:A23"/>
    </sheetView>
  </sheetViews>
  <sheetFormatPr defaultRowHeight="15" x14ac:dyDescent="0.25"/>
  <cols>
    <col min="2" max="2" width="7.5703125" customWidth="1"/>
  </cols>
  <sheetData>
    <row r="1" spans="1:7" x14ac:dyDescent="0.25">
      <c r="A1" t="s">
        <v>5</v>
      </c>
      <c r="B1" t="str">
        <f>"\alpha_{"&amp;A1&amp;", \tau}"</f>
        <v>\alpha_{US, \tau}</v>
      </c>
      <c r="C1" t="str">
        <f>"\bar{y}_{"&amp;A1&amp;", t}(\tau)"</f>
        <v>\bar{y}_{US, t}(\tau)</v>
      </c>
      <c r="D1" t="str">
        <f>"\nu_{"&amp;A1&amp;", t}(\tau)"</f>
        <v>\nu_{US, t}(\tau)</v>
      </c>
    </row>
    <row r="2" spans="1:7" x14ac:dyDescent="0.25">
      <c r="A2" t="s">
        <v>422</v>
      </c>
      <c r="C2" s="1">
        <v>1</v>
      </c>
      <c r="D2" s="1">
        <v>0.84959640000000003</v>
      </c>
      <c r="F2" s="1" t="str">
        <f>"$y_{"&amp;A1&amp;", t}(\tau)="&amp;B1&amp;" + \underset{("&amp;ROUND(C3,2)&amp;")}{"&amp;ROUND(C2,2)&amp;"}"&amp;C1&amp;" + \underset{("&amp;ROUND(D3,2)&amp;")}{"&amp;ROUND(D2,2)&amp;"}"&amp;D1&amp;"$"</f>
        <v>$y_{US, t}(\tau)=\alpha_{US, \tau} + \underset{(0)}{1}\bar{y}_{US, t}(\tau) + \underset{(0.01)}{0.85}\nu_{US, t}(\tau)$</v>
      </c>
      <c r="G2" s="1"/>
    </row>
    <row r="3" spans="1:7" x14ac:dyDescent="0.25">
      <c r="A3" t="s">
        <v>423</v>
      </c>
      <c r="C3" s="1">
        <v>1.549E-4</v>
      </c>
      <c r="D3" s="1">
        <v>8.0224000000000007E-3</v>
      </c>
      <c r="F3" s="1"/>
      <c r="G3" s="1"/>
    </row>
    <row r="4" spans="1:7" x14ac:dyDescent="0.25">
      <c r="A4" t="s">
        <v>89</v>
      </c>
      <c r="B4" t="str">
        <f>"\alpha_{"&amp;A4&amp;", \tau}"</f>
        <v>\alpha_{CA, \tau}</v>
      </c>
      <c r="C4" t="str">
        <f>"\bar{y}_{"&amp;A4&amp;", t}(\tau)"</f>
        <v>\bar{y}_{CA, t}(\tau)</v>
      </c>
      <c r="D4" t="str">
        <f>"\nu_{"&amp;A4&amp;", t}(\tau)"</f>
        <v>\nu_{CA, t}(\tau)</v>
      </c>
    </row>
    <row r="5" spans="1:7" x14ac:dyDescent="0.25">
      <c r="A5" t="s">
        <v>422</v>
      </c>
      <c r="C5" s="1">
        <v>1</v>
      </c>
      <c r="D5" s="1">
        <v>0.59999409999999997</v>
      </c>
      <c r="F5" s="1" t="str">
        <f>"$y_{"&amp;A4&amp;", t}(\tau)="&amp;B4&amp;" + \underset{("&amp;ROUND(C6,2)&amp;")}{"&amp;ROUND(C5,2)&amp;"}"&amp;C4&amp;" + \underset{("&amp;ROUND(D6,2)&amp;")}{"&amp;ROUND(D5,2)&amp;"}"&amp;D4&amp;"$"</f>
        <v>$y_{CA, t}(\tau)=\alpha_{CA, \tau} + \underset{(0)}{1}\bar{y}_{CA, t}(\tau) + \underset{(0.01)}{0.6}\nu_{CA, t}(\tau)$</v>
      </c>
      <c r="G5" s="1"/>
    </row>
    <row r="6" spans="1:7" x14ac:dyDescent="0.25">
      <c r="A6" t="s">
        <v>423</v>
      </c>
      <c r="C6" s="1">
        <v>3.2000000000000003E-4</v>
      </c>
      <c r="D6" s="1">
        <v>1.2137200000000001E-2</v>
      </c>
      <c r="F6" s="1"/>
      <c r="G6" s="1"/>
    </row>
    <row r="7" spans="1:7" x14ac:dyDescent="0.25">
      <c r="A7" t="s">
        <v>90</v>
      </c>
      <c r="B7" t="str">
        <f>"\alpha_{"&amp;A7&amp;", \tau}"</f>
        <v>\alpha_{JP, \tau}</v>
      </c>
      <c r="C7" t="str">
        <f>"\bar{y}_{"&amp;A7&amp;", t}(\tau)"</f>
        <v>\bar{y}_{JP, t}(\tau)</v>
      </c>
      <c r="D7" t="str">
        <f>"\nu_{"&amp;A7&amp;", t}(\tau)"</f>
        <v>\nu_{JP, t}(\tau)</v>
      </c>
    </row>
    <row r="8" spans="1:7" x14ac:dyDescent="0.25">
      <c r="A8" t="s">
        <v>422</v>
      </c>
      <c r="C8" s="1">
        <v>1</v>
      </c>
      <c r="D8" s="1">
        <v>0.88872410000000002</v>
      </c>
      <c r="F8" s="1" t="str">
        <f>"$y_{"&amp;A7&amp;", t}(\tau)="&amp;B7&amp;" + \underset{("&amp;ROUND(C9,2)&amp;")}{"&amp;ROUND(C8,2)&amp;"}"&amp;C7&amp;" + \underset{("&amp;ROUND(D9,2)&amp;")}{"&amp;ROUND(D8,2)&amp;"}"&amp;D7&amp;"$"</f>
        <v>$y_{JP, t}(\tau)=\alpha_{JP, \tau} + \underset{(0)}{1}\bar{y}_{JP, t}(\tau) + \underset{(0.01)}{0.89}\nu_{JP, t}(\tau)$</v>
      </c>
      <c r="G8" s="1"/>
    </row>
    <row r="9" spans="1:7" x14ac:dyDescent="0.25">
      <c r="A9" t="s">
        <v>423</v>
      </c>
      <c r="C9" s="1">
        <v>4.3829999999999997E-4</v>
      </c>
      <c r="D9" s="1">
        <v>6.7269000000000001E-3</v>
      </c>
      <c r="F9" s="1"/>
      <c r="G9" s="1"/>
    </row>
    <row r="10" spans="1:7" x14ac:dyDescent="0.25">
      <c r="A10" t="s">
        <v>91</v>
      </c>
      <c r="B10" t="str">
        <f>"\alpha_{"&amp;A10&amp;", \tau}"</f>
        <v>\alpha_{DE, \tau}</v>
      </c>
      <c r="C10" t="str">
        <f>"\bar{y}_{"&amp;A10&amp;", t}(\tau)"</f>
        <v>\bar{y}_{DE, t}(\tau)</v>
      </c>
      <c r="D10" t="str">
        <f>"\nu_{"&amp;A10&amp;", t}(\tau)"</f>
        <v>\nu_{DE, t}(\tau)</v>
      </c>
    </row>
    <row r="11" spans="1:7" x14ac:dyDescent="0.25">
      <c r="A11" t="s">
        <v>422</v>
      </c>
      <c r="C11" s="1">
        <v>1</v>
      </c>
      <c r="D11" s="1">
        <v>0.85512169999999998</v>
      </c>
      <c r="F11" s="1" t="str">
        <f>"$y_{"&amp;A10&amp;", t}(\tau)="&amp;B10&amp;" + \underset{("&amp;ROUND(C12,2)&amp;")}{"&amp;ROUND(C11,2)&amp;"}"&amp;C10&amp;" + \underset{("&amp;ROUND(D12,2)&amp;")}{"&amp;ROUND(D11,2)&amp;"}"&amp;D10&amp;"$"</f>
        <v>$y_{DE, t}(\tau)=\alpha_{DE, \tau} + \underset{(0)}{1}\bar{y}_{DE, t}(\tau) + \underset{(0.01)}{0.86}\nu_{DE, t}(\tau)$</v>
      </c>
      <c r="G11" s="1"/>
    </row>
    <row r="12" spans="1:7" x14ac:dyDescent="0.25">
      <c r="A12" t="s">
        <v>423</v>
      </c>
      <c r="C12" s="1">
        <v>1.195E-4</v>
      </c>
      <c r="D12" s="1">
        <v>7.8326000000000003E-3</v>
      </c>
      <c r="F12" s="1"/>
      <c r="G12" s="1"/>
    </row>
    <row r="13" spans="1:7" x14ac:dyDescent="0.25">
      <c r="A13" t="s">
        <v>9</v>
      </c>
      <c r="B13" t="str">
        <f>"\alpha_{"&amp;A13&amp;", \tau}"</f>
        <v>\alpha_{UK, \tau}</v>
      </c>
      <c r="C13" t="str">
        <f>"\bar{y}_{"&amp;A13&amp;", t}(\tau)"</f>
        <v>\bar{y}_{UK, t}(\tau)</v>
      </c>
      <c r="D13" t="str">
        <f>"\nu_{"&amp;A13&amp;", t}(\tau)"</f>
        <v>\nu_{UK, t}(\tau)</v>
      </c>
    </row>
    <row r="14" spans="1:7" x14ac:dyDescent="0.25">
      <c r="A14" t="s">
        <v>422</v>
      </c>
      <c r="C14" s="1">
        <v>1</v>
      </c>
      <c r="D14" s="1">
        <v>0.89701960000000003</v>
      </c>
      <c r="F14" s="1" t="str">
        <f>"$y_{"&amp;A13&amp;", t}(\tau)="&amp;B13&amp;" + \underset{("&amp;ROUND(C15,2)&amp;")}{"&amp;ROUND(C14,2)&amp;"}"&amp;C13&amp;" + \underset{("&amp;ROUND(D15,2)&amp;")}{"&amp;ROUND(D14,2)&amp;"}"&amp;D13&amp;"$"</f>
        <v>$y_{UK, t}(\tau)=\alpha_{UK, \tau} + \underset{(0)}{1}\bar{y}_{UK, t}(\tau) + \underset{(0.01)}{0.9}\nu_{UK, t}(\tau)$</v>
      </c>
      <c r="G14" s="1"/>
    </row>
    <row r="15" spans="1:7" x14ac:dyDescent="0.25">
      <c r="A15" t="s">
        <v>423</v>
      </c>
      <c r="C15" s="1">
        <v>1.147E-4</v>
      </c>
      <c r="D15" s="1">
        <v>6.6921999999999997E-3</v>
      </c>
      <c r="F15" s="1"/>
      <c r="G15" s="1"/>
    </row>
    <row r="19" spans="1:2" x14ac:dyDescent="0.25">
      <c r="A19" t="s">
        <v>424</v>
      </c>
      <c r="B19" s="2"/>
    </row>
    <row r="20" spans="1:2" x14ac:dyDescent="0.25">
      <c r="A20" t="s">
        <v>425</v>
      </c>
      <c r="B20" s="2"/>
    </row>
    <row r="21" spans="1:2" x14ac:dyDescent="0.25">
      <c r="A21" t="s">
        <v>426</v>
      </c>
      <c r="B21" s="2"/>
    </row>
    <row r="22" spans="1:2" x14ac:dyDescent="0.25">
      <c r="A22" t="s">
        <v>427</v>
      </c>
      <c r="B22" s="2"/>
    </row>
    <row r="23" spans="1:2" x14ac:dyDescent="0.25">
      <c r="A23" t="s">
        <v>428</v>
      </c>
      <c r="B23" s="2"/>
    </row>
    <row r="24" spans="1:2" x14ac:dyDescent="0.25">
      <c r="A2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E49E-5068-4375-8BF8-D06D3D9C59AD}">
  <dimension ref="A2:N11"/>
  <sheetViews>
    <sheetView tabSelected="1" workbookViewId="0">
      <selection activeCell="F8" sqref="F8"/>
    </sheetView>
  </sheetViews>
  <sheetFormatPr defaultRowHeight="15" x14ac:dyDescent="0.25"/>
  <sheetData>
    <row r="2" spans="1:14" x14ac:dyDescent="0.25">
      <c r="A2" t="s">
        <v>429</v>
      </c>
      <c r="B2" t="s">
        <v>430</v>
      </c>
      <c r="C2" t="s">
        <v>431</v>
      </c>
      <c r="D2" t="s">
        <v>432</v>
      </c>
      <c r="F2" t="s">
        <v>440</v>
      </c>
      <c r="G2" t="s">
        <v>433</v>
      </c>
      <c r="H2" t="s">
        <v>434</v>
      </c>
      <c r="I2" t="s">
        <v>435</v>
      </c>
      <c r="K2" t="s">
        <v>439</v>
      </c>
      <c r="L2" t="s">
        <v>433</v>
      </c>
      <c r="M2" t="s">
        <v>434</v>
      </c>
      <c r="N2" t="s">
        <v>435</v>
      </c>
    </row>
    <row r="3" spans="1:14" x14ac:dyDescent="0.25">
      <c r="A3" t="s">
        <v>430</v>
      </c>
      <c r="B3">
        <v>8.0778954E-2</v>
      </c>
      <c r="C3">
        <v>-8.9269586999999997E-2</v>
      </c>
      <c r="D3">
        <v>-4.5602919999999996E-3</v>
      </c>
      <c r="F3" t="s">
        <v>436</v>
      </c>
      <c r="G3">
        <v>8.0229529999999993E-3</v>
      </c>
      <c r="H3">
        <v>0</v>
      </c>
      <c r="I3">
        <v>0</v>
      </c>
      <c r="K3" t="s">
        <v>436</v>
      </c>
      <c r="L3">
        <v>0.98621859999999995</v>
      </c>
      <c r="M3">
        <v>0</v>
      </c>
      <c r="N3">
        <v>0</v>
      </c>
    </row>
    <row r="4" spans="1:14" x14ac:dyDescent="0.25">
      <c r="A4" t="s">
        <v>431</v>
      </c>
      <c r="B4">
        <v>0.15135013899999999</v>
      </c>
      <c r="C4">
        <v>0.15135013899999999</v>
      </c>
      <c r="D4">
        <v>-5.3687980000000001E-3</v>
      </c>
      <c r="F4" t="s">
        <v>437</v>
      </c>
      <c r="G4">
        <v>1.3809709999999999E-2</v>
      </c>
      <c r="H4">
        <v>1.3809709999999999E-2</v>
      </c>
      <c r="I4">
        <v>0</v>
      </c>
      <c r="K4" t="s">
        <v>437</v>
      </c>
      <c r="L4">
        <v>0.97432909999999995</v>
      </c>
      <c r="M4">
        <v>0.97432909999999995</v>
      </c>
      <c r="N4">
        <v>0</v>
      </c>
    </row>
    <row r="5" spans="1:14" x14ac:dyDescent="0.25">
      <c r="A5" t="s">
        <v>432</v>
      </c>
      <c r="B5">
        <v>0.32192695999999998</v>
      </c>
      <c r="C5">
        <v>-5.3687980000000001E-3</v>
      </c>
      <c r="D5">
        <v>0.32192695999999998</v>
      </c>
      <c r="F5" t="s">
        <v>438</v>
      </c>
      <c r="G5">
        <v>2.0509579999999999E-2</v>
      </c>
      <c r="H5">
        <v>0</v>
      </c>
      <c r="I5">
        <v>2.0509579999999999E-2</v>
      </c>
      <c r="K5" t="s">
        <v>438</v>
      </c>
      <c r="L5">
        <v>0.94042289999999995</v>
      </c>
      <c r="M5">
        <v>0</v>
      </c>
      <c r="N5">
        <v>0.94042289999999995</v>
      </c>
    </row>
    <row r="8" spans="1:14" x14ac:dyDescent="0.25">
      <c r="B8" t="s">
        <v>441</v>
      </c>
      <c r="C8" t="s">
        <v>444</v>
      </c>
      <c r="D8" t="s">
        <v>447</v>
      </c>
      <c r="G8" s="2"/>
    </row>
    <row r="9" spans="1:14" x14ac:dyDescent="0.25">
      <c r="B9" t="s">
        <v>442</v>
      </c>
      <c r="C9" t="s">
        <v>445</v>
      </c>
      <c r="D9" t="s">
        <v>448</v>
      </c>
      <c r="G9" s="2"/>
    </row>
    <row r="10" spans="1:14" x14ac:dyDescent="0.25">
      <c r="B10" t="s">
        <v>443</v>
      </c>
      <c r="C10" t="s">
        <v>446</v>
      </c>
      <c r="D10" t="s">
        <v>449</v>
      </c>
      <c r="G10" s="2"/>
    </row>
    <row r="11" spans="1:14" x14ac:dyDescent="0.25">
      <c r="F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</vt:lpstr>
      <vt:lpstr>Table 2</vt:lpstr>
      <vt:lpstr>Table 3</vt:lpstr>
      <vt:lpstr>Table 4</vt:lpstr>
      <vt:lpstr>Table 4 (2)</vt:lpstr>
      <vt:lpstr>Table 4al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2018-06-19T09:41:22Z</dcterms:created>
  <dcterms:modified xsi:type="dcterms:W3CDTF">2018-06-27T17:17:07Z</dcterms:modified>
</cp:coreProperties>
</file>