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ontrole Geral" sheetId="2" r:id="rId5"/>
    <sheet state="visible" name="Aux" sheetId="3" r:id="rId6"/>
  </sheets>
  <definedNames>
    <definedName name="a">'Controle Geral'!$L$20</definedName>
    <definedName hidden="1" localSheetId="1" name="_xlnm._FilterDatabase">'Controle Geral'!$A$11:$J$15</definedName>
  </definedNames>
  <calcPr/>
</workbook>
</file>

<file path=xl/sharedStrings.xml><?xml version="1.0" encoding="utf-8"?>
<sst xmlns="http://schemas.openxmlformats.org/spreadsheetml/2006/main" count="104" uniqueCount="74">
  <si>
    <t>Carimbo de data/hora</t>
  </si>
  <si>
    <t>Ação</t>
  </si>
  <si>
    <t>Carteira de Investimento</t>
  </si>
  <si>
    <t>Pergunta sem título</t>
  </si>
  <si>
    <t xml:space="preserve">Manter </t>
  </si>
  <si>
    <t>Vender</t>
  </si>
  <si>
    <t>Comprar</t>
  </si>
  <si>
    <t>Valor Total Aplicado</t>
  </si>
  <si>
    <t>Atividades</t>
  </si>
  <si>
    <t>Acumulado</t>
  </si>
  <si>
    <t>Rep. Carteira</t>
  </si>
  <si>
    <t>Renda Fixa</t>
  </si>
  <si>
    <t>Renda Variavel - FII</t>
  </si>
  <si>
    <t>Renda VAriavel - Ações</t>
  </si>
  <si>
    <t>Titulo</t>
  </si>
  <si>
    <t>Classificação</t>
  </si>
  <si>
    <t>Data de Vencimento</t>
  </si>
  <si>
    <t>Rentabilidade</t>
  </si>
  <si>
    <t>Valor Aplicado</t>
  </si>
  <si>
    <t>Juro Ganhos</t>
  </si>
  <si>
    <t>Valor Bruto</t>
  </si>
  <si>
    <t>IR</t>
  </si>
  <si>
    <t>Total a Receber</t>
  </si>
  <si>
    <t>Poupança</t>
  </si>
  <si>
    <t>LCA Original</t>
  </si>
  <si>
    <t>pós fixado</t>
  </si>
  <si>
    <t>109 % CDI</t>
  </si>
  <si>
    <t>CDB Banco Renner</t>
  </si>
  <si>
    <t>139 % CDI</t>
  </si>
  <si>
    <t>CDB Banco Maxima</t>
  </si>
  <si>
    <t>pré fixado</t>
  </si>
  <si>
    <t>10 % A.A</t>
  </si>
  <si>
    <t>LTN Tesouro Direto</t>
  </si>
  <si>
    <t>6,61 AA</t>
  </si>
  <si>
    <t>Fundo</t>
  </si>
  <si>
    <t>Segmento</t>
  </si>
  <si>
    <t>DV</t>
  </si>
  <si>
    <t>Liq Day</t>
  </si>
  <si>
    <t>Data de Compra</t>
  </si>
  <si>
    <t>Valor Aporte</t>
  </si>
  <si>
    <t>Valor de Compra 08/03/2020</t>
  </si>
  <si>
    <t>Diff Und</t>
  </si>
  <si>
    <t>Quantidade</t>
  </si>
  <si>
    <t>Total Aplicado</t>
  </si>
  <si>
    <t>BRCR11 X POUPANÇA</t>
  </si>
  <si>
    <t>BCFF11</t>
  </si>
  <si>
    <t>Títulos e Val. Mob.</t>
  </si>
  <si>
    <t>&gt; 670,40%</t>
  </si>
  <si>
    <t>Manter</t>
  </si>
  <si>
    <t>BRCR11</t>
  </si>
  <si>
    <t>Híbrido</t>
  </si>
  <si>
    <t xml:space="preserve"> &gt; 41,16%</t>
  </si>
  <si>
    <t>FLMA11</t>
  </si>
  <si>
    <t>&gt; 1.064,19%</t>
  </si>
  <si>
    <t>HTMX11</t>
  </si>
  <si>
    <t>Hotel</t>
  </si>
  <si>
    <t>&gt; 276,00%</t>
  </si>
  <si>
    <t>MXRF11</t>
  </si>
  <si>
    <t>Hibrido</t>
  </si>
  <si>
    <t>&gt; 571,64%</t>
  </si>
  <si>
    <t>XPLG11</t>
  </si>
  <si>
    <t>Logistica</t>
  </si>
  <si>
    <t>&gt; 1.047,00%</t>
  </si>
  <si>
    <t>RECT11</t>
  </si>
  <si>
    <t>&gt; 634,53%</t>
  </si>
  <si>
    <t>BBPO11</t>
  </si>
  <si>
    <t>Lajes Coorp</t>
  </si>
  <si>
    <t>&gt; 550,78%</t>
  </si>
  <si>
    <t>Renda Variavel - Ações</t>
  </si>
  <si>
    <t>Diff Acumu</t>
  </si>
  <si>
    <t>FLRY3F</t>
  </si>
  <si>
    <t>Exames Lab</t>
  </si>
  <si>
    <t>WEGE3F</t>
  </si>
  <si>
    <t>Equip. Eletricos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</si>
</sst>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10" xfId="0" applyBorder="1" applyFont="1" applyNumberForma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 vertical="center"/>
    </xf>
    <xf borderId="1" fillId="0" fontId="1" numFmtId="10" xfId="0" applyAlignment="1" applyBorder="1" applyFont="1" applyNumberFormat="1">
      <alignment readingOrder="0" shrinkToFit="0" vertical="center" wrapText="1"/>
    </xf>
    <xf borderId="1" fillId="0" fontId="1" numFmtId="3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0" fontId="1" numFmtId="10" xfId="0" applyAlignment="1" applyBorder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0" xfId="0" applyAlignment="1" applyBorder="1" applyFont="1" applyNumberFormat="1">
      <alignment readingOrder="0" vertical="center"/>
    </xf>
    <xf borderId="1" fillId="0" fontId="4" numFmtId="3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15.86"/>
    <col customWidth="1" min="3" max="3" width="21.71"/>
    <col customWidth="1" min="4" max="4" width="17.57"/>
    <col customWidth="1" min="5" max="5" width="29.86"/>
    <col customWidth="1" min="6" max="6" width="18.57"/>
    <col customWidth="1" min="7" max="7" width="14.0"/>
    <col customWidth="1" min="8" max="8" width="18.57"/>
    <col customWidth="1" min="9" max="9" width="17.29"/>
    <col customWidth="1" min="10" max="10" width="21.29"/>
  </cols>
  <sheetData>
    <row r="2">
      <c r="A2" s="3" t="s">
        <v>2</v>
      </c>
    </row>
    <row r="3">
      <c r="A3" s="3" t="s">
        <v>7</v>
      </c>
      <c r="B3" s="4">
        <f>Sum(B6:B8)</f>
        <v>9832.62</v>
      </c>
    </row>
    <row r="5">
      <c r="A5" s="5" t="s">
        <v>8</v>
      </c>
      <c r="B5" s="5" t="s">
        <v>9</v>
      </c>
      <c r="C5" s="5" t="s">
        <v>10</v>
      </c>
    </row>
    <row r="6">
      <c r="A6" s="6" t="s">
        <v>11</v>
      </c>
      <c r="B6" s="7">
        <f>Sum(E12:E15)</f>
        <v>8104.05</v>
      </c>
      <c r="C6" s="8">
        <f t="shared" ref="C6:C8" si="1">(B6/$B$3)</f>
        <v>0.8242004674</v>
      </c>
    </row>
    <row r="7">
      <c r="A7" s="6" t="s">
        <v>12</v>
      </c>
      <c r="B7" s="7">
        <f>SUM(J20:J26)</f>
        <v>1647.45</v>
      </c>
      <c r="C7" s="8">
        <f t="shared" si="1"/>
        <v>0.1675494426</v>
      </c>
    </row>
    <row r="8">
      <c r="A8" s="6" t="s">
        <v>13</v>
      </c>
      <c r="B8" s="7">
        <f>sum(D35:D36)</f>
        <v>81.12</v>
      </c>
      <c r="C8" s="8">
        <f t="shared" si="1"/>
        <v>0.008250090007</v>
      </c>
    </row>
    <row r="10">
      <c r="A10" s="9" t="s">
        <v>11</v>
      </c>
      <c r="B10" s="10"/>
      <c r="C10" s="10"/>
      <c r="D10" s="10"/>
      <c r="E10" s="10"/>
      <c r="F10" s="10"/>
      <c r="G10" s="10"/>
      <c r="H10" s="10"/>
      <c r="I10" s="10"/>
      <c r="J10" s="11"/>
    </row>
    <row r="11">
      <c r="A11" s="12" t="s">
        <v>14</v>
      </c>
      <c r="B11" s="12" t="s">
        <v>15</v>
      </c>
      <c r="C11" s="12" t="s">
        <v>16</v>
      </c>
      <c r="D11" s="12" t="s">
        <v>17</v>
      </c>
      <c r="E11" s="12" t="s">
        <v>18</v>
      </c>
      <c r="F11" s="12" t="s">
        <v>19</v>
      </c>
      <c r="G11" s="12" t="s">
        <v>20</v>
      </c>
      <c r="H11" s="12" t="s">
        <v>21</v>
      </c>
      <c r="I11" s="12" t="s">
        <v>22</v>
      </c>
      <c r="J11" s="12" t="s">
        <v>23</v>
      </c>
    </row>
    <row r="12">
      <c r="A12" s="13" t="s">
        <v>24</v>
      </c>
      <c r="B12" s="13" t="s">
        <v>25</v>
      </c>
      <c r="C12" s="14">
        <v>45007.0</v>
      </c>
      <c r="D12" s="13" t="s">
        <v>26</v>
      </c>
      <c r="E12" s="15">
        <v>2000.0</v>
      </c>
      <c r="F12" s="15">
        <v>284.4</v>
      </c>
      <c r="G12" s="15">
        <f t="shared" ref="G12:G14" si="2">sum(E12,F12)</f>
        <v>2284.4</v>
      </c>
      <c r="H12" s="15">
        <v>0.0</v>
      </c>
      <c r="I12" s="16">
        <f t="shared" ref="I12:I15" si="3">G12-H12</f>
        <v>2284.4</v>
      </c>
      <c r="J12" s="17"/>
    </row>
    <row r="13">
      <c r="A13" s="13" t="s">
        <v>27</v>
      </c>
      <c r="B13" s="13" t="s">
        <v>25</v>
      </c>
      <c r="C13" s="14">
        <v>45355.0</v>
      </c>
      <c r="D13" s="13" t="s">
        <v>28</v>
      </c>
      <c r="E13" s="15">
        <v>3000.0</v>
      </c>
      <c r="F13" s="15">
        <v>759.85</v>
      </c>
      <c r="G13" s="15">
        <f t="shared" si="2"/>
        <v>3759.85</v>
      </c>
      <c r="H13" s="15">
        <f t="shared" ref="H13:H15" si="4">F13*15%</f>
        <v>113.9775</v>
      </c>
      <c r="I13" s="16">
        <f t="shared" si="3"/>
        <v>3645.8725</v>
      </c>
      <c r="J13" s="17"/>
    </row>
    <row r="14">
      <c r="A14" s="13" t="s">
        <v>29</v>
      </c>
      <c r="B14" s="13" t="s">
        <v>30</v>
      </c>
      <c r="C14" s="14">
        <v>46041.0</v>
      </c>
      <c r="D14" s="13" t="s">
        <v>31</v>
      </c>
      <c r="E14" s="15">
        <v>2000.0</v>
      </c>
      <c r="F14" s="15">
        <v>1520.89</v>
      </c>
      <c r="G14" s="15">
        <f t="shared" si="2"/>
        <v>3520.89</v>
      </c>
      <c r="H14" s="16">
        <f t="shared" si="4"/>
        <v>228.1335</v>
      </c>
      <c r="I14" s="16">
        <f t="shared" si="3"/>
        <v>3292.7565</v>
      </c>
      <c r="J14" s="17"/>
    </row>
    <row r="15">
      <c r="A15" s="13" t="s">
        <v>32</v>
      </c>
      <c r="B15" s="13" t="s">
        <v>30</v>
      </c>
      <c r="C15" s="14">
        <v>45658.0</v>
      </c>
      <c r="D15" s="13" t="s">
        <v>33</v>
      </c>
      <c r="E15" s="15">
        <v>1104.05</v>
      </c>
      <c r="F15" s="15">
        <v>445.27</v>
      </c>
      <c r="G15" s="15">
        <v>1549.32</v>
      </c>
      <c r="H15" s="16">
        <f t="shared" si="4"/>
        <v>66.7905</v>
      </c>
      <c r="I15" s="16">
        <f t="shared" si="3"/>
        <v>1482.5295</v>
      </c>
      <c r="J15" s="17"/>
    </row>
    <row r="16">
      <c r="E16" s="4"/>
    </row>
    <row r="17">
      <c r="E17" s="4"/>
    </row>
    <row r="18">
      <c r="A18" s="9" t="s">
        <v>12</v>
      </c>
      <c r="B18" s="10"/>
      <c r="C18" s="10"/>
      <c r="D18" s="10"/>
      <c r="E18" s="10"/>
      <c r="F18" s="10"/>
      <c r="G18" s="10"/>
      <c r="H18" s="10"/>
      <c r="I18" s="11"/>
    </row>
    <row r="19">
      <c r="A19" s="12" t="s">
        <v>34</v>
      </c>
      <c r="B19" s="18" t="s">
        <v>35</v>
      </c>
      <c r="C19" s="12" t="s">
        <v>36</v>
      </c>
      <c r="D19" s="12" t="s">
        <v>37</v>
      </c>
      <c r="E19" s="12" t="s">
        <v>38</v>
      </c>
      <c r="F19" s="18" t="s">
        <v>39</v>
      </c>
      <c r="G19" s="12" t="s">
        <v>40</v>
      </c>
      <c r="H19" s="12" t="s">
        <v>41</v>
      </c>
      <c r="I19" s="12" t="s">
        <v>42</v>
      </c>
      <c r="J19" s="12" t="s">
        <v>43</v>
      </c>
      <c r="K19" s="12" t="s">
        <v>44</v>
      </c>
      <c r="L19" s="12" t="s">
        <v>1</v>
      </c>
    </row>
    <row r="20">
      <c r="A20" s="19" t="s">
        <v>45</v>
      </c>
      <c r="B20" s="13" t="s">
        <v>46</v>
      </c>
      <c r="C20" s="20">
        <v>0.0054</v>
      </c>
      <c r="D20" s="21">
        <v>53251.0</v>
      </c>
      <c r="E20" s="22">
        <v>43878.0</v>
      </c>
      <c r="F20" s="23">
        <v>97.56</v>
      </c>
      <c r="G20" s="24">
        <v>98.45</v>
      </c>
      <c r="H20" s="25">
        <f t="shared" ref="H20:H26" si="5">G20-F20</f>
        <v>0.89</v>
      </c>
      <c r="I20" s="26">
        <v>1.0</v>
      </c>
      <c r="J20" s="27">
        <f t="shared" ref="J20:J26" si="6">I20*G20</f>
        <v>98.45</v>
      </c>
      <c r="K20" s="26" t="s">
        <v>47</v>
      </c>
      <c r="L20" s="28" t="s">
        <v>48</v>
      </c>
    </row>
    <row r="21">
      <c r="A21" s="19" t="s">
        <v>49</v>
      </c>
      <c r="B21" s="26" t="s">
        <v>50</v>
      </c>
      <c r="C21" s="20">
        <v>0.0052</v>
      </c>
      <c r="D21" s="21">
        <v>38075.0</v>
      </c>
      <c r="E21" s="22">
        <v>43878.0</v>
      </c>
      <c r="F21" s="23">
        <v>114.66</v>
      </c>
      <c r="G21" s="24">
        <v>107.55</v>
      </c>
      <c r="H21" s="25">
        <f t="shared" si="5"/>
        <v>-7.11</v>
      </c>
      <c r="I21" s="26">
        <v>1.0</v>
      </c>
      <c r="J21" s="27">
        <f t="shared" si="6"/>
        <v>107.55</v>
      </c>
      <c r="K21" s="26" t="s">
        <v>51</v>
      </c>
      <c r="L21" s="29" t="s">
        <v>5</v>
      </c>
    </row>
    <row r="22">
      <c r="A22" s="19" t="s">
        <v>52</v>
      </c>
      <c r="B22" s="26" t="s">
        <v>50</v>
      </c>
      <c r="C22" s="20">
        <v>0.0032</v>
      </c>
      <c r="D22" s="21">
        <v>65534.0</v>
      </c>
      <c r="E22" s="22">
        <v>43878.0</v>
      </c>
      <c r="F22" s="23">
        <v>4.0</v>
      </c>
      <c r="G22" s="24">
        <v>3.62</v>
      </c>
      <c r="H22" s="25">
        <f t="shared" si="5"/>
        <v>-0.38</v>
      </c>
      <c r="I22" s="26">
        <v>4.0</v>
      </c>
      <c r="J22" s="27">
        <f t="shared" si="6"/>
        <v>14.48</v>
      </c>
      <c r="K22" s="26" t="s">
        <v>53</v>
      </c>
      <c r="L22" s="30" t="s">
        <v>6</v>
      </c>
    </row>
    <row r="23">
      <c r="A23" s="19" t="s">
        <v>54</v>
      </c>
      <c r="B23" s="26" t="s">
        <v>55</v>
      </c>
      <c r="C23" s="20">
        <v>0.0045</v>
      </c>
      <c r="D23" s="21">
        <v>1973.0</v>
      </c>
      <c r="E23" s="22">
        <v>43878.0</v>
      </c>
      <c r="F23" s="23">
        <v>170.28</v>
      </c>
      <c r="G23" s="24">
        <v>154.61</v>
      </c>
      <c r="H23" s="25">
        <f t="shared" si="5"/>
        <v>-15.67</v>
      </c>
      <c r="I23" s="26">
        <v>1.0</v>
      </c>
      <c r="J23" s="27">
        <f t="shared" si="6"/>
        <v>154.61</v>
      </c>
      <c r="K23" s="26" t="s">
        <v>56</v>
      </c>
      <c r="L23" s="29" t="s">
        <v>5</v>
      </c>
    </row>
    <row r="24">
      <c r="A24" s="19" t="s">
        <v>57</v>
      </c>
      <c r="B24" s="26" t="s">
        <v>58</v>
      </c>
      <c r="C24" s="20">
        <v>0.008</v>
      </c>
      <c r="D24" s="21">
        <v>731312.0</v>
      </c>
      <c r="E24" s="22">
        <v>43878.0</v>
      </c>
      <c r="F24" s="23">
        <v>11.47</v>
      </c>
      <c r="G24" s="24">
        <v>11.18</v>
      </c>
      <c r="H24" s="25">
        <f t="shared" si="5"/>
        <v>-0.29</v>
      </c>
      <c r="I24" s="26">
        <v>2.0</v>
      </c>
      <c r="J24" s="27">
        <f t="shared" si="6"/>
        <v>22.36</v>
      </c>
      <c r="K24" s="26" t="s">
        <v>59</v>
      </c>
      <c r="L24" s="30" t="s">
        <v>6</v>
      </c>
    </row>
    <row r="25">
      <c r="A25" s="19" t="s">
        <v>60</v>
      </c>
      <c r="B25" s="26" t="s">
        <v>61</v>
      </c>
      <c r="C25" s="20">
        <v>0.0048</v>
      </c>
      <c r="D25" s="21">
        <v>42509.0</v>
      </c>
      <c r="E25" s="22">
        <v>43530.0</v>
      </c>
      <c r="F25" s="23">
        <v>124.94</v>
      </c>
      <c r="G25" s="24">
        <v>125.0</v>
      </c>
      <c r="H25" s="25">
        <f t="shared" si="5"/>
        <v>0.06</v>
      </c>
      <c r="I25" s="26">
        <v>10.0</v>
      </c>
      <c r="J25" s="27">
        <f t="shared" si="6"/>
        <v>1250</v>
      </c>
      <c r="K25" s="26" t="s">
        <v>62</v>
      </c>
      <c r="L25" s="30" t="s">
        <v>6</v>
      </c>
    </row>
    <row r="26">
      <c r="A26" s="19" t="s">
        <v>63</v>
      </c>
      <c r="B26" s="26" t="s">
        <v>58</v>
      </c>
      <c r="C26" s="20">
        <v>0.008</v>
      </c>
      <c r="D26" s="21">
        <v>17690.0</v>
      </c>
      <c r="E26" s="22">
        <v>43532.0</v>
      </c>
      <c r="F26" s="25"/>
      <c r="G26" s="24">
        <v>0.0</v>
      </c>
      <c r="H26" s="25">
        <f t="shared" si="5"/>
        <v>0</v>
      </c>
      <c r="I26" s="26">
        <v>10.0</v>
      </c>
      <c r="J26" s="27">
        <f t="shared" si="6"/>
        <v>0</v>
      </c>
      <c r="K26" s="26" t="s">
        <v>64</v>
      </c>
      <c r="L26" s="30" t="s">
        <v>6</v>
      </c>
    </row>
    <row r="27">
      <c r="A27" s="19" t="s">
        <v>65</v>
      </c>
      <c r="B27" s="26" t="s">
        <v>66</v>
      </c>
      <c r="C27" s="31">
        <v>0.0066</v>
      </c>
      <c r="D27" s="21">
        <v>42077.0</v>
      </c>
      <c r="E27" s="32"/>
      <c r="F27" s="32"/>
      <c r="G27" s="32"/>
      <c r="H27" s="32"/>
      <c r="I27" s="32"/>
      <c r="J27" s="32"/>
      <c r="K27" s="13" t="s">
        <v>67</v>
      </c>
      <c r="L27" s="13" t="s">
        <v>6</v>
      </c>
    </row>
    <row r="28">
      <c r="A28" s="33"/>
      <c r="B28" s="34"/>
      <c r="C28" s="35"/>
      <c r="D28" s="36"/>
      <c r="E28" s="32"/>
      <c r="F28" s="32"/>
      <c r="G28" s="32"/>
      <c r="H28" s="32"/>
      <c r="I28" s="32"/>
      <c r="J28" s="32"/>
      <c r="K28" s="37"/>
      <c r="L28" s="37"/>
    </row>
    <row r="29">
      <c r="A29" s="38"/>
      <c r="B29" s="17"/>
      <c r="C29" s="39"/>
      <c r="D29" s="21"/>
      <c r="E29" s="39"/>
      <c r="F29" s="39"/>
      <c r="G29" s="39"/>
      <c r="H29" s="39"/>
      <c r="I29" s="39"/>
      <c r="J29" s="39"/>
      <c r="K29" s="17"/>
      <c r="L29" s="17"/>
    </row>
    <row r="30">
      <c r="L30" s="40"/>
    </row>
    <row r="33">
      <c r="A33" s="9" t="s">
        <v>68</v>
      </c>
      <c r="B33" s="10"/>
      <c r="C33" s="10"/>
      <c r="D33" s="10"/>
      <c r="E33" s="10"/>
      <c r="F33" s="10"/>
      <c r="G33" s="10"/>
      <c r="H33" s="10"/>
      <c r="I33" s="10"/>
      <c r="J33" s="11"/>
    </row>
    <row r="34">
      <c r="A34" s="12" t="s">
        <v>34</v>
      </c>
      <c r="B34" s="5" t="s">
        <v>35</v>
      </c>
      <c r="C34" s="12" t="s">
        <v>38</v>
      </c>
      <c r="D34" s="5" t="s">
        <v>39</v>
      </c>
      <c r="E34" s="12" t="s">
        <v>40</v>
      </c>
      <c r="F34" s="12" t="s">
        <v>41</v>
      </c>
      <c r="G34" s="12" t="s">
        <v>42</v>
      </c>
      <c r="H34" s="12" t="s">
        <v>43</v>
      </c>
      <c r="I34" s="12" t="s">
        <v>69</v>
      </c>
      <c r="J34" s="12" t="s">
        <v>1</v>
      </c>
    </row>
    <row r="35">
      <c r="A35" s="13" t="s">
        <v>70</v>
      </c>
      <c r="B35" s="13" t="s">
        <v>71</v>
      </c>
      <c r="C35" s="14">
        <v>43881.0</v>
      </c>
      <c r="D35" s="15">
        <v>31.23</v>
      </c>
      <c r="E35" s="15">
        <v>29.56</v>
      </c>
      <c r="F35" s="16">
        <f t="shared" ref="F35:F41" si="7">E35-D35</f>
        <v>-1.67</v>
      </c>
      <c r="G35" s="13">
        <v>10.0</v>
      </c>
      <c r="H35" s="16">
        <f t="shared" ref="H35:H36" si="8">G35*D35</f>
        <v>312.3</v>
      </c>
      <c r="I35" s="41">
        <f t="shared" ref="I35:I41" si="9">(E35*G35)-H35</f>
        <v>-16.7</v>
      </c>
      <c r="J35" s="13" t="s">
        <v>48</v>
      </c>
    </row>
    <row r="36">
      <c r="A36" s="13" t="s">
        <v>72</v>
      </c>
      <c r="B36" s="13" t="s">
        <v>73</v>
      </c>
      <c r="C36" s="14">
        <v>43882.0</v>
      </c>
      <c r="D36" s="15">
        <v>49.89</v>
      </c>
      <c r="E36" s="15">
        <v>44.02</v>
      </c>
      <c r="F36" s="16">
        <f t="shared" si="7"/>
        <v>-5.87</v>
      </c>
      <c r="G36" s="13">
        <v>10.0</v>
      </c>
      <c r="H36" s="16">
        <f t="shared" si="8"/>
        <v>498.9</v>
      </c>
      <c r="I36" s="41">
        <f t="shared" si="9"/>
        <v>-58.7</v>
      </c>
      <c r="J36" s="13" t="s">
        <v>48</v>
      </c>
    </row>
    <row r="37">
      <c r="A37" s="13"/>
      <c r="B37" s="17"/>
      <c r="C37" s="14"/>
      <c r="D37" s="15"/>
      <c r="E37" s="15"/>
      <c r="F37" s="16">
        <f t="shared" si="7"/>
        <v>0</v>
      </c>
      <c r="G37" s="13"/>
      <c r="H37" s="16">
        <f t="shared" ref="H37:H41" si="10">G37*E37</f>
        <v>0</v>
      </c>
      <c r="I37" s="41">
        <f t="shared" si="9"/>
        <v>0</v>
      </c>
      <c r="J37" s="13" t="s">
        <v>48</v>
      </c>
    </row>
    <row r="38">
      <c r="A38" s="13"/>
      <c r="B38" s="17"/>
      <c r="C38" s="14"/>
      <c r="D38" s="15"/>
      <c r="E38" s="15"/>
      <c r="F38" s="16">
        <f t="shared" si="7"/>
        <v>0</v>
      </c>
      <c r="G38" s="13"/>
      <c r="H38" s="16">
        <f t="shared" si="10"/>
        <v>0</v>
      </c>
      <c r="I38" s="41">
        <f t="shared" si="9"/>
        <v>0</v>
      </c>
      <c r="J38" s="13" t="s">
        <v>48</v>
      </c>
    </row>
    <row r="39">
      <c r="A39" s="13"/>
      <c r="B39" s="17"/>
      <c r="C39" s="14"/>
      <c r="D39" s="15"/>
      <c r="E39" s="15"/>
      <c r="F39" s="16">
        <f t="shared" si="7"/>
        <v>0</v>
      </c>
      <c r="G39" s="13"/>
      <c r="H39" s="16">
        <f t="shared" si="10"/>
        <v>0</v>
      </c>
      <c r="I39" s="41">
        <f t="shared" si="9"/>
        <v>0</v>
      </c>
      <c r="J39" s="13" t="s">
        <v>48</v>
      </c>
    </row>
    <row r="40">
      <c r="A40" s="13"/>
      <c r="B40" s="17"/>
      <c r="C40" s="14"/>
      <c r="D40" s="15"/>
      <c r="E40" s="15"/>
      <c r="F40" s="16">
        <f t="shared" si="7"/>
        <v>0</v>
      </c>
      <c r="G40" s="13"/>
      <c r="H40" s="16">
        <f t="shared" si="10"/>
        <v>0</v>
      </c>
      <c r="I40" s="41">
        <f t="shared" si="9"/>
        <v>0</v>
      </c>
      <c r="J40" s="13" t="s">
        <v>48</v>
      </c>
    </row>
    <row r="41">
      <c r="A41" s="13"/>
      <c r="B41" s="17"/>
      <c r="C41" s="14"/>
      <c r="D41" s="16"/>
      <c r="E41" s="15"/>
      <c r="F41" s="16">
        <f t="shared" si="7"/>
        <v>0</v>
      </c>
      <c r="G41" s="13"/>
      <c r="H41" s="16">
        <f t="shared" si="10"/>
        <v>0</v>
      </c>
      <c r="I41" s="41">
        <f t="shared" si="9"/>
        <v>0</v>
      </c>
      <c r="J41" s="13" t="s">
        <v>48</v>
      </c>
    </row>
  </sheetData>
  <autoFilter ref="$A$11:$J$15"/>
  <mergeCells count="3">
    <mergeCell ref="A10:J10"/>
    <mergeCell ref="A18:I18"/>
    <mergeCell ref="A33:J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</sheetData>
  <drawing r:id="rId1"/>
</worksheet>
</file>