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ming\eclipse-workspace\banks_analysis\"/>
    </mc:Choice>
  </mc:AlternateContent>
  <bookViews>
    <workbookView xWindow="0" yWindow="0" windowWidth="28800" windowHeight="12300"/>
  </bookViews>
  <sheets>
    <sheet name="Data" sheetId="1" r:id="rId1"/>
  </sheets>
  <externalReferences>
    <externalReference r:id="rId2"/>
  </externalReferences>
  <definedNames>
    <definedName name="Размер_банка">'[1]Тех лист'!$I$3:$J$6</definedName>
  </definedNames>
  <calcPr calcId="162913"/>
</workbook>
</file>

<file path=xl/calcChain.xml><?xml version="1.0" encoding="utf-8"?>
<calcChain xmlns="http://schemas.openxmlformats.org/spreadsheetml/2006/main">
  <c r="D24" i="1" l="1"/>
  <c r="O59" i="1"/>
  <c r="N59" i="1"/>
  <c r="M59" i="1"/>
  <c r="L59" i="1"/>
  <c r="K59" i="1"/>
  <c r="J59" i="1"/>
  <c r="I59" i="1"/>
  <c r="H59" i="1"/>
  <c r="G59" i="1"/>
  <c r="F59" i="1"/>
  <c r="E59" i="1"/>
  <c r="D59" i="1"/>
  <c r="O58" i="1"/>
  <c r="N58" i="1"/>
  <c r="M58" i="1"/>
  <c r="L58" i="1"/>
  <c r="K58" i="1"/>
  <c r="J58" i="1"/>
  <c r="I58" i="1"/>
  <c r="H58" i="1"/>
  <c r="G58" i="1"/>
  <c r="F58" i="1"/>
  <c r="E58" i="1"/>
  <c r="D58" i="1"/>
  <c r="O56" i="1"/>
  <c r="N56" i="1"/>
  <c r="M56" i="1"/>
  <c r="L56" i="1"/>
  <c r="K56" i="1"/>
  <c r="J56" i="1"/>
  <c r="I56" i="1"/>
  <c r="H56" i="1"/>
  <c r="G56" i="1"/>
  <c r="F56" i="1"/>
  <c r="E56" i="1"/>
  <c r="D56" i="1"/>
  <c r="O55" i="1"/>
  <c r="N55" i="1"/>
  <c r="M55" i="1"/>
  <c r="L55" i="1"/>
  <c r="K55" i="1"/>
  <c r="J55" i="1"/>
  <c r="I55" i="1"/>
  <c r="H55" i="1"/>
  <c r="G55" i="1"/>
  <c r="F55" i="1"/>
  <c r="E55" i="1"/>
  <c r="D55" i="1"/>
  <c r="O53" i="1"/>
  <c r="N53" i="1"/>
  <c r="H43" i="1" s="1"/>
  <c r="M53" i="1"/>
  <c r="L53" i="1"/>
  <c r="K53" i="1"/>
  <c r="J53" i="1"/>
  <c r="D43" i="1" s="1"/>
  <c r="I53" i="1"/>
  <c r="H53" i="1"/>
  <c r="G53" i="1"/>
  <c r="F53" i="1"/>
  <c r="E53" i="1"/>
  <c r="D53" i="1"/>
  <c r="I43" i="1"/>
  <c r="G43" i="1"/>
  <c r="F43" i="1"/>
  <c r="E43" i="1"/>
  <c r="G40" i="1"/>
  <c r="F40" i="1"/>
  <c r="E40" i="1"/>
  <c r="H40" i="1"/>
  <c r="H38" i="1"/>
  <c r="G38" i="1"/>
  <c r="G41" i="1" s="1"/>
  <c r="F38" i="1"/>
  <c r="E38" i="1"/>
  <c r="H34" i="1"/>
  <c r="G34" i="1"/>
  <c r="G35" i="1" s="1"/>
  <c r="F34" i="1"/>
  <c r="E34" i="1"/>
  <c r="H32" i="1"/>
  <c r="G32" i="1"/>
  <c r="F32" i="1"/>
  <c r="F35" i="1" s="1"/>
  <c r="H31" i="1"/>
  <c r="G31" i="1"/>
  <c r="F31" i="1"/>
  <c r="E31" i="1"/>
  <c r="E32" i="1" s="1"/>
  <c r="D31" i="1"/>
  <c r="H29" i="1"/>
  <c r="G29" i="1"/>
  <c r="F29" i="1"/>
  <c r="E29" i="1"/>
  <c r="D29" i="1"/>
  <c r="D15" i="1"/>
  <c r="D14" i="1"/>
  <c r="D21" i="1" s="1"/>
  <c r="D8" i="1"/>
  <c r="B4" i="1"/>
  <c r="B5" i="1" s="1"/>
  <c r="B7" i="1" s="1"/>
  <c r="B8" i="1" s="1"/>
  <c r="B10" i="1" s="1"/>
  <c r="B14" i="1" s="1"/>
  <c r="B15" i="1" s="1"/>
  <c r="B16" i="1" s="1"/>
  <c r="B17" i="1" s="1"/>
  <c r="B18" i="1" s="1"/>
  <c r="B19" i="1" s="1"/>
  <c r="B21" i="1" s="1"/>
  <c r="B22" i="1" s="1"/>
  <c r="B23" i="1" s="1"/>
  <c r="B24" i="1" s="1"/>
  <c r="B25" i="1" s="1"/>
  <c r="B27" i="1" s="1"/>
  <c r="B30" i="1" s="1"/>
  <c r="B31" i="1" s="1"/>
  <c r="B32" i="1" s="1"/>
  <c r="B33" i="1" s="1"/>
  <c r="B34" i="1" s="1"/>
  <c r="B35" i="1" s="1"/>
  <c r="B37" i="1" s="1"/>
  <c r="B38" i="1" s="1"/>
  <c r="B39" i="1" s="1"/>
  <c r="B40" i="1" s="1"/>
  <c r="B41" i="1" s="1"/>
  <c r="B44" i="1" s="1"/>
  <c r="B45" i="1" s="1"/>
  <c r="B46" i="1" s="1"/>
  <c r="B47" i="1" s="1"/>
  <c r="B48" i="1" s="1"/>
  <c r="B49" i="1" s="1"/>
  <c r="B50" i="1" s="1"/>
  <c r="B54" i="1" s="1"/>
  <c r="B57" i="1" s="1"/>
  <c r="B3" i="1"/>
  <c r="F41" i="1" l="1"/>
  <c r="E41" i="1"/>
  <c r="E35" i="1"/>
  <c r="K35" i="1"/>
  <c r="H35" i="1"/>
  <c r="H41" i="1"/>
  <c r="K41" i="1" l="1"/>
</calcChain>
</file>

<file path=xl/sharedStrings.xml><?xml version="1.0" encoding="utf-8"?>
<sst xmlns="http://schemas.openxmlformats.org/spreadsheetml/2006/main" count="62" uniqueCount="56">
  <si>
    <t>Примечание:</t>
  </si>
  <si>
    <t>Название банка</t>
  </si>
  <si>
    <t>- Ячейки к заполнению</t>
  </si>
  <si>
    <t>Дата проведения анализа</t>
  </si>
  <si>
    <t>Последний отчетный период</t>
  </si>
  <si>
    <t>Q</t>
  </si>
  <si>
    <t>Метрика</t>
  </si>
  <si>
    <t>в тыс. руб.</t>
  </si>
  <si>
    <t>Размер банка</t>
  </si>
  <si>
    <t>Крупные</t>
  </si>
  <si>
    <t>Место по активам</t>
  </si>
  <si>
    <t>Отчетность опубликована на первое число предыдущего месяца</t>
  </si>
  <si>
    <t>Отчетность опубликована на первое число текущего месяца месяца</t>
  </si>
  <si>
    <t>Абсолютные показатели:</t>
  </si>
  <si>
    <t>Активы</t>
  </si>
  <si>
    <t>Доходные активы</t>
  </si>
  <si>
    <t>Ценные бумаги</t>
  </si>
  <si>
    <t>Просроченные обязательства ЮЛ</t>
  </si>
  <si>
    <t>Просроченные обязательства ФЛ</t>
  </si>
  <si>
    <t>Капитал банка</t>
  </si>
  <si>
    <t>Пассивы</t>
  </si>
  <si>
    <t>Собственный капитал</t>
  </si>
  <si>
    <t>Резервный фонд</t>
  </si>
  <si>
    <t>Резервы на возможные потери</t>
  </si>
  <si>
    <t>Процентные обязательства</t>
  </si>
  <si>
    <t>Чистая прибыль</t>
  </si>
  <si>
    <t>Темпы прироста:</t>
  </si>
  <si>
    <t>Выручка накопленным итогом</t>
  </si>
  <si>
    <t>Выручка квартальная</t>
  </si>
  <si>
    <t>Тпр Рвп</t>
  </si>
  <si>
    <t>Тпр А</t>
  </si>
  <si>
    <t>Среднее (Тпр Рвп - Тпр А)</t>
  </si>
  <si>
    <t>Тпр Рвп - Тпр А</t>
  </si>
  <si>
    <t xml:space="preserve">Тпр ДА </t>
  </si>
  <si>
    <t>Среднее (Тпр ДА - Тпр Рвп)</t>
  </si>
  <si>
    <t>Тпр ДА - Тпр Рвп</t>
  </si>
  <si>
    <t>Нормативы:</t>
  </si>
  <si>
    <t>Н 1.0</t>
  </si>
  <si>
    <t>Норматив достаточности собственных средств (капитала) банка. Минимально допустимое числовое значение норматива Н1.0 устанавливается в размере 8,0% (до 1 января 2016 года - 10,0%).</t>
  </si>
  <si>
    <t>Н 1.1</t>
  </si>
  <si>
    <t>Норматив достаточности базового капитала банка. Минимально допустимое числовое значение норматива Н1.1 устанавливается в размере 4,5% (до 1 января 2016 года - 5,0%).</t>
  </si>
  <si>
    <t>Н 1.2</t>
  </si>
  <si>
    <t>Норматив достаточности основного капитала банка. Минимально допустимое числовое значение норматива Н1.2 устанавливается в размере 5,5 процентов. С 1 января 2015 года минимально допустимое числовое значение норматива Н1.2 устанавливается в размере 6,0% (до 1 января 2015 года - 5,5%).</t>
  </si>
  <si>
    <t>Н 2</t>
  </si>
  <si>
    <t>Норматив мгновенной ликвидности банка (Н2) ограничивает риск потери банком ликвидности в течение одного операционного дня и определяет минимальное отношение суммы высоколиквидных активов банка к сумме обязательств банка по счетам до востребования, скорректированных на величину минимального совокупного остатка средств по счетам физических и юридических лиц (кроме кредитных организаций) до востребования. Минимально допустимое числовое значение норматива Н2 устанавливается в размере 15 процентов.</t>
  </si>
  <si>
    <t>Н 3</t>
  </si>
  <si>
    <t>Норматив текущей ликвидности банка (Н3) ограничивает риск потери банком ликвидности в течение ближайших к дате расчета норматива 30 календарных дней и определяет минимальное отношение суммы ликвидных активов банка к сумме обязательств банка по счетам до востребования и со сроком исполнения обязательств в ближайшие 30 календарных дней, скорректированных на величину минимального совокупного остатка средств по счетам физических и юридических лиц (кроме кредитных организаций) до востребования и со сроком исполнения обязательств в ближайшие 30 календарных дней. Минимально допустимое числовое значение норматива Н3 устанавливается в размере 50 процентов.</t>
  </si>
  <si>
    <t>Н 4</t>
  </si>
  <si>
    <t>Норматив долгосрочной ликвидности банка (Н4) ограничивает риск потери банком ликвидности в результате размещения средств в долгосрочные активы и определяет максимально допустимое отношение кредитных требований банка с оставшимся сроком до даты погашения свыше 365 или 366 календарных дней, к собственным средствам (капиталу) банка и обязательствам с оставшимся сроком до даты погашения свыше 365 или 366 календарных дней, скорректированным на величину минимального совокупного остатка средств по счетам со сроком исполнения обязательств до 365 календарных дней и счетам до востребования физических и юридических лиц (кроме кредитных организаций). Максимально допустимое числовое значение норматива Н4 устанавливается в размере 120 процентов.</t>
  </si>
  <si>
    <t>Н 7</t>
  </si>
  <si>
    <t>Норматив максимального размера крупных кредитных рисков (Н7) ограничивает совокупную величину крупных кредитных рисков банка и определяет максимальное отношение совокупной величины крупных кредитных рисков и размера собственных средств (капитала) банка. Максимально допустимое числовое значение норматива Н7 устанавливается в размере 800 процентов.</t>
  </si>
  <si>
    <t>Рейтинги:</t>
  </si>
  <si>
    <t>Рейтинг по Активам</t>
  </si>
  <si>
    <t>min</t>
  </si>
  <si>
    <t>max</t>
  </si>
  <si>
    <t>Рейтинг по Чистой прибыли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</si>
</sst>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#,##0;\(#,##0\);\-"/>
    <numFmt numFmtId="165" formatCode="0.00000"/>
    <numFmt numFmtId="166" formatCode="0%;\(0%\);\-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theme="4" tint="-0.49998474074526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Up">
        <bgColor theme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49">
    <xf numFmtId="0" fontId="0" fillId="0" borderId="0" xfId="0"/>
    <xf numFmtId="0" fontId="0" fillId="2" borderId="0" xfId="0" applyFill="1" applyAlignment="1">
      <alignment horizontal="center"/>
    </xf>
    <xf numFmtId="0" fontId="4" fillId="2" borderId="0" xfId="0" applyFont="1" applyFill="1"/>
    <xf numFmtId="0" fontId="2" fillId="3" borderId="1" xfId="0" applyFont="1" applyFill="1" applyBorder="1" applyAlignment="1">
      <alignment horizontal="left" vertical="center" wrapText="1"/>
    </xf>
    <xf numFmtId="0" fontId="0" fillId="4" borderId="0" xfId="0" applyFill="1"/>
    <xf numFmtId="0" fontId="4" fillId="2" borderId="0" xfId="0" quotePrefix="1" applyFont="1" applyFill="1"/>
    <xf numFmtId="0" fontId="2" fillId="3" borderId="1" xfId="0" applyFont="1" applyFill="1" applyBorder="1" applyAlignment="1">
      <alignment horizontal="left"/>
    </xf>
    <xf numFmtId="0" fontId="4" fillId="2" borderId="0" xfId="0" applyFont="1" applyFill="1" applyAlignment="1">
      <alignment horizontal="left" indent="2"/>
    </xf>
    <xf numFmtId="0" fontId="0" fillId="2" borderId="0" xfId="0" applyFill="1" applyAlignment="1">
      <alignment horizontal="left"/>
    </xf>
    <xf numFmtId="0" fontId="0" fillId="2" borderId="0" xfId="0" applyFill="1"/>
    <xf numFmtId="0" fontId="5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4" fillId="4" borderId="2" xfId="0" applyFont="1" applyFill="1" applyBorder="1" applyAlignment="1">
      <alignment horizontal="left" indent="2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left" indent="2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3" fillId="2" borderId="2" xfId="0" applyFont="1" applyFill="1" applyBorder="1"/>
    <xf numFmtId="0" fontId="0" fillId="2" borderId="4" xfId="0" applyFill="1" applyBorder="1"/>
    <xf numFmtId="164" fontId="6" fillId="2" borderId="1" xfId="0" applyNumberFormat="1" applyFont="1" applyFill="1" applyBorder="1"/>
    <xf numFmtId="164" fontId="5" fillId="4" borderId="1" xfId="0" applyNumberFormat="1" applyFont="1" applyFill="1" applyBorder="1"/>
    <xf numFmtId="3" fontId="0" fillId="2" borderId="0" xfId="0" applyNumberFormat="1" applyFill="1"/>
    <xf numFmtId="165" fontId="0" fillId="2" borderId="0" xfId="0" applyNumberFormat="1" applyFill="1"/>
    <xf numFmtId="0" fontId="3" fillId="2" borderId="4" xfId="0" applyFont="1" applyFill="1" applyBorder="1" applyAlignment="1">
      <alignment horizontal="center"/>
    </xf>
    <xf numFmtId="164" fontId="0" fillId="2" borderId="0" xfId="0" applyNumberFormat="1" applyFill="1"/>
    <xf numFmtId="0" fontId="7" fillId="2" borderId="1" xfId="0" applyFont="1" applyFill="1" applyBorder="1" applyAlignment="1">
      <alignment horizontal="right" vertical="center" wrapText="1"/>
    </xf>
    <xf numFmtId="0" fontId="7" fillId="5" borderId="1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center"/>
    </xf>
    <xf numFmtId="2" fontId="5" fillId="4" borderId="1" xfId="0" applyNumberFormat="1" applyFont="1" applyFill="1" applyBorder="1"/>
    <xf numFmtId="0" fontId="5" fillId="4" borderId="1" xfId="0" applyFont="1" applyFill="1" applyBorder="1"/>
    <xf numFmtId="0" fontId="0" fillId="2" borderId="1" xfId="0" applyFill="1" applyBorder="1"/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2" fontId="0" fillId="2" borderId="0" xfId="1" applyNumberFormat="1" applyFont="1" applyFill="1"/>
    <xf numFmtId="43" fontId="0" fillId="2" borderId="0" xfId="1" applyFont="1" applyFill="1"/>
    <xf numFmtId="166" fontId="7" fillId="2" borderId="1" xfId="2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0" fillId="0" borderId="4" xfId="0" applyBorder="1"/>
    <xf numFmtId="0" fontId="5" fillId="4" borderId="1" xfId="0" applyFont="1" applyFill="1" applyBorder="1" applyAlignment="1">
      <alignment horizontal="center" vertical="center" wrapText="1"/>
    </xf>
    <xf numFmtId="0" fontId="0" fillId="0" borderId="3" xfId="0" applyBorder="1"/>
    <xf numFmtId="14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166" fontId="7" fillId="2" borderId="8" xfId="2" applyNumberFormat="1" applyFont="1" applyFill="1" applyBorder="1" applyAlignment="1">
      <alignment horizontal="center"/>
    </xf>
    <xf numFmtId="0" fontId="0" fillId="0" borderId="7" xfId="0" applyBorder="1"/>
    <xf numFmtId="166" fontId="7" fillId="2" borderId="1" xfId="2" applyNumberFormat="1" applyFont="1" applyFill="1" applyBorder="1" applyAlignment="1">
      <alignment horizont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hur%20Stankevich/Desktop/&#1062;&#1077;&#1085;&#1090;&#1088;&#1086;&#1050;&#1088;&#1077;&#1076;&#1080;&#1090;%202021Q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струкция"/>
      <sheetName val="&gt;"/>
      <sheetName val="Inputs"/>
      <sheetName val="Оценка"/>
      <sheetName val="Риски и Лимиты"/>
      <sheetName val="&gt;&gt;"/>
      <sheetName val="Отчет"/>
      <sheetName val="Тех лист"/>
    </sheetNames>
    <sheetDataSet>
      <sheetData sheetId="0"/>
      <sheetData sheetId="1"/>
      <sheetData sheetId="2">
        <row r="30">
          <cell r="D30">
            <v>31737833</v>
          </cell>
          <cell r="E30">
            <v>44527898</v>
          </cell>
          <cell r="F30">
            <v>61430621</v>
          </cell>
          <cell r="G30">
            <v>14338239</v>
          </cell>
          <cell r="H30">
            <v>28021621</v>
          </cell>
        </row>
      </sheetData>
      <sheetData sheetId="3"/>
      <sheetData sheetId="4"/>
      <sheetData sheetId="5"/>
      <sheetData sheetId="6"/>
      <sheetData sheetId="7">
        <row r="3">
          <cell r="I3" t="str">
            <v>Крупнейшие</v>
          </cell>
          <cell r="J3" t="str">
            <v>с 1 по 30 места</v>
          </cell>
        </row>
        <row r="4">
          <cell r="I4" t="str">
            <v>Крупные</v>
          </cell>
          <cell r="J4" t="str">
            <v>с 31 по 100 места</v>
          </cell>
        </row>
        <row r="5">
          <cell r="I5" t="str">
            <v>Средние</v>
          </cell>
          <cell r="J5" t="str">
            <v>с 101 по 200 места</v>
          </cell>
        </row>
        <row r="6">
          <cell r="I6" t="str">
            <v>Небольшие</v>
          </cell>
          <cell r="J6" t="str">
            <v>с 201 места</v>
          </cell>
        </row>
        <row r="20">
          <cell r="B20">
            <v>3</v>
          </cell>
          <cell r="C20">
            <v>4</v>
          </cell>
          <cell r="D20">
            <v>1</v>
          </cell>
          <cell r="E20">
            <v>2</v>
          </cell>
          <cell r="F20">
            <v>3</v>
          </cell>
        </row>
        <row r="22">
          <cell r="B22" t="str">
            <v>Q3/2020</v>
          </cell>
          <cell r="C22" t="str">
            <v>Q4/2020</v>
          </cell>
          <cell r="D22" t="str">
            <v>Q1/2021</v>
          </cell>
          <cell r="E22" t="str">
            <v>Q2/2021</v>
          </cell>
          <cell r="F22" t="str">
            <v>Q3/2021</v>
          </cell>
        </row>
        <row r="26">
          <cell r="B26" t="str">
            <v>9/2020</v>
          </cell>
          <cell r="C26" t="str">
            <v>10/2020</v>
          </cell>
          <cell r="D26" t="str">
            <v>11/2020</v>
          </cell>
          <cell r="E26" t="str">
            <v>12/2020</v>
          </cell>
          <cell r="F26" t="str">
            <v>1/2021</v>
          </cell>
          <cell r="G26" t="str">
            <v>2/2021</v>
          </cell>
          <cell r="H26" t="str">
            <v>3/2021</v>
          </cell>
          <cell r="I26" t="str">
            <v>4/2021</v>
          </cell>
          <cell r="J26" t="str">
            <v>5/2021</v>
          </cell>
          <cell r="K26" t="str">
            <v>6/2021</v>
          </cell>
          <cell r="L26" t="str">
            <v>7/2021</v>
          </cell>
          <cell r="M26" t="str">
            <v>8/2021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tabSelected="1" workbookViewId="0">
      <selection activeCell="Q60" sqref="Q60"/>
    </sheetView>
  </sheetViews>
  <sheetFormatPr defaultColWidth="0" defaultRowHeight="15" zeroHeight="1" x14ac:dyDescent="0.25"/>
  <cols>
    <col min="1" max="1" width="2.7109375" style="34" customWidth="1"/>
    <col min="2" max="2" width="6.7109375" style="33" customWidth="1"/>
    <col min="3" max="3" width="34.85546875" style="34" customWidth="1"/>
    <col min="4" max="16" width="12.85546875" style="34" customWidth="1"/>
    <col min="17" max="19" width="9.140625" style="34" customWidth="1"/>
    <col min="20" max="20" width="9.140625" style="34" hidden="1" customWidth="1"/>
    <col min="21" max="16384" width="9.140625" style="34" hidden="1"/>
  </cols>
  <sheetData>
    <row r="1" spans="1:9" s="9" customFormat="1" ht="15" customHeight="1" x14ac:dyDescent="0.25">
      <c r="B1" s="1"/>
      <c r="H1" s="2" t="s">
        <v>0</v>
      </c>
    </row>
    <row r="2" spans="1:9" s="9" customFormat="1" ht="15" customHeight="1" x14ac:dyDescent="0.25">
      <c r="B2" s="1">
        <v>1</v>
      </c>
      <c r="C2" s="3" t="s">
        <v>1</v>
      </c>
      <c r="D2" s="40"/>
      <c r="E2" s="41"/>
      <c r="F2" s="39"/>
      <c r="H2" s="4"/>
      <c r="I2" s="5" t="s">
        <v>2</v>
      </c>
    </row>
    <row r="3" spans="1:9" s="9" customFormat="1" ht="15" customHeight="1" x14ac:dyDescent="0.25">
      <c r="B3" s="1">
        <f>B2+1</f>
        <v>2</v>
      </c>
      <c r="C3" s="3" t="s">
        <v>3</v>
      </c>
      <c r="D3" s="42"/>
      <c r="E3" s="41"/>
      <c r="F3" s="39"/>
    </row>
    <row r="4" spans="1:9" s="9" customFormat="1" ht="15" customHeight="1" x14ac:dyDescent="0.25">
      <c r="B4" s="1">
        <f t="shared" ref="B4:B5" si="0">B3+1</f>
        <v>3</v>
      </c>
      <c r="C4" s="6" t="s">
        <v>4</v>
      </c>
      <c r="D4" s="10">
        <v>3</v>
      </c>
      <c r="E4" s="11" t="s">
        <v>5</v>
      </c>
      <c r="F4" s="10">
        <v>2021</v>
      </c>
      <c r="H4" s="7"/>
    </row>
    <row r="5" spans="1:9" s="9" customFormat="1" ht="15" customHeight="1" x14ac:dyDescent="0.25">
      <c r="B5" s="1">
        <f t="shared" si="0"/>
        <v>4</v>
      </c>
      <c r="C5" s="3" t="s">
        <v>6</v>
      </c>
      <c r="D5" s="40" t="s">
        <v>7</v>
      </c>
      <c r="E5" s="41"/>
      <c r="F5" s="39"/>
      <c r="H5" s="7"/>
    </row>
    <row r="6" spans="1:9" s="9" customFormat="1" ht="15" customHeight="1" x14ac:dyDescent="0.25">
      <c r="B6" s="1"/>
      <c r="C6" s="8"/>
    </row>
    <row r="7" spans="1:9" s="9" customFormat="1" ht="15" customHeight="1" x14ac:dyDescent="0.25">
      <c r="B7" s="1">
        <f>B5+1</f>
        <v>5</v>
      </c>
      <c r="C7" s="3" t="s">
        <v>8</v>
      </c>
      <c r="D7" s="43" t="s">
        <v>9</v>
      </c>
      <c r="E7" s="41"/>
      <c r="F7" s="39"/>
    </row>
    <row r="8" spans="1:9" s="9" customFormat="1" ht="15" customHeight="1" x14ac:dyDescent="0.25">
      <c r="B8" s="1">
        <f>B7+1</f>
        <v>6</v>
      </c>
      <c r="C8" s="3" t="s">
        <v>10</v>
      </c>
      <c r="D8" s="44" t="str">
        <f>IF(D7="","",VLOOKUP(D7,Размер_банка,2,FALSE))</f>
        <v>с 31 по 100 места</v>
      </c>
      <c r="E8" s="41"/>
      <c r="F8" s="39"/>
    </row>
    <row r="9" spans="1:9" s="9" customFormat="1" ht="15" customHeight="1" x14ac:dyDescent="0.25">
      <c r="A9" s="12"/>
      <c r="B9" s="12"/>
      <c r="C9" s="12"/>
      <c r="D9" s="12"/>
      <c r="E9" s="12"/>
      <c r="F9" s="12"/>
    </row>
    <row r="10" spans="1:9" s="9" customFormat="1" ht="15" customHeight="1" x14ac:dyDescent="0.25">
      <c r="A10" s="12"/>
      <c r="B10" s="1">
        <f>B8+1</f>
        <v>7</v>
      </c>
      <c r="C10" s="13" t="s">
        <v>11</v>
      </c>
      <c r="D10" s="14"/>
      <c r="E10" s="14"/>
      <c r="F10" s="15"/>
    </row>
    <row r="11" spans="1:9" s="9" customFormat="1" ht="15" customHeight="1" x14ac:dyDescent="0.25">
      <c r="A11" s="12"/>
      <c r="B11" s="12"/>
      <c r="C11" s="16" t="s">
        <v>12</v>
      </c>
      <c r="D11" s="17"/>
      <c r="E11" s="17"/>
      <c r="F11" s="18"/>
    </row>
    <row r="12" spans="1:9" s="9" customFormat="1" ht="15" customHeight="1" x14ac:dyDescent="0.25">
      <c r="A12" s="12"/>
      <c r="B12" s="12"/>
      <c r="C12" s="12"/>
      <c r="D12" s="12"/>
      <c r="E12" s="12"/>
      <c r="F12" s="12"/>
    </row>
    <row r="13" spans="1:9" s="9" customFormat="1" ht="15" customHeight="1" x14ac:dyDescent="0.25">
      <c r="B13" s="1"/>
      <c r="C13" s="19" t="s">
        <v>13</v>
      </c>
      <c r="D13" s="20"/>
    </row>
    <row r="14" spans="1:9" s="9" customFormat="1" ht="15" customHeight="1" x14ac:dyDescent="0.25">
      <c r="B14" s="1">
        <f>B10+1</f>
        <v>8</v>
      </c>
      <c r="C14" s="3" t="s">
        <v>14</v>
      </c>
      <c r="D14" s="21">
        <f>H33</f>
        <v>0</v>
      </c>
    </row>
    <row r="15" spans="1:9" s="9" customFormat="1" ht="15" customHeight="1" x14ac:dyDescent="0.25">
      <c r="B15" s="1">
        <f>B14+1</f>
        <v>9</v>
      </c>
      <c r="C15" s="3" t="s">
        <v>15</v>
      </c>
      <c r="D15" s="21">
        <f>H37</f>
        <v>0</v>
      </c>
    </row>
    <row r="16" spans="1:9" s="9" customFormat="1" ht="15" customHeight="1" x14ac:dyDescent="0.25">
      <c r="B16" s="1">
        <f t="shared" ref="B16:B19" si="1">B15+1</f>
        <v>10</v>
      </c>
      <c r="C16" s="3" t="s">
        <v>16</v>
      </c>
      <c r="D16" s="22"/>
    </row>
    <row r="17" spans="2:15" s="9" customFormat="1" ht="15" customHeight="1" x14ac:dyDescent="0.25">
      <c r="B17" s="1">
        <f t="shared" si="1"/>
        <v>11</v>
      </c>
      <c r="C17" s="3" t="s">
        <v>17</v>
      </c>
      <c r="D17" s="22"/>
    </row>
    <row r="18" spans="2:15" s="9" customFormat="1" ht="15" customHeight="1" x14ac:dyDescent="0.25">
      <c r="B18" s="1">
        <f t="shared" si="1"/>
        <v>12</v>
      </c>
      <c r="C18" s="3" t="s">
        <v>18</v>
      </c>
      <c r="D18" s="22"/>
    </row>
    <row r="19" spans="2:15" s="9" customFormat="1" ht="15" customHeight="1" x14ac:dyDescent="0.25">
      <c r="B19" s="1">
        <f t="shared" si="1"/>
        <v>13</v>
      </c>
      <c r="C19" s="3" t="s">
        <v>19</v>
      </c>
      <c r="D19" s="22"/>
      <c r="F19" s="23"/>
    </row>
    <row r="20" spans="2:15" s="9" customFormat="1" ht="15" customHeight="1" x14ac:dyDescent="0.25">
      <c r="B20" s="1"/>
      <c r="F20" s="23"/>
    </row>
    <row r="21" spans="2:15" s="9" customFormat="1" ht="15" customHeight="1" x14ac:dyDescent="0.25">
      <c r="B21" s="1">
        <f>B19+1</f>
        <v>14</v>
      </c>
      <c r="C21" s="3" t="s">
        <v>20</v>
      </c>
      <c r="D21" s="21">
        <f>D14</f>
        <v>0</v>
      </c>
    </row>
    <row r="22" spans="2:15" s="9" customFormat="1" ht="15" customHeight="1" x14ac:dyDescent="0.25">
      <c r="B22" s="1">
        <f>B21+1</f>
        <v>15</v>
      </c>
      <c r="C22" s="3" t="s">
        <v>21</v>
      </c>
      <c r="D22" s="22"/>
    </row>
    <row r="23" spans="2:15" s="9" customFormat="1" ht="15" customHeight="1" x14ac:dyDescent="0.25">
      <c r="B23" s="1">
        <f t="shared" ref="B23:B25" si="2">B22+1</f>
        <v>16</v>
      </c>
      <c r="C23" s="3" t="s">
        <v>22</v>
      </c>
      <c r="D23" s="22"/>
    </row>
    <row r="24" spans="2:15" s="9" customFormat="1" ht="15" customHeight="1" x14ac:dyDescent="0.25">
      <c r="B24" s="1">
        <f t="shared" si="2"/>
        <v>17</v>
      </c>
      <c r="C24" s="3" t="s">
        <v>23</v>
      </c>
      <c r="D24" s="22">
        <f>H39</f>
        <v>0</v>
      </c>
      <c r="I24" s="24"/>
    </row>
    <row r="25" spans="2:15" s="9" customFormat="1" ht="15" customHeight="1" x14ac:dyDescent="0.25">
      <c r="B25" s="1">
        <f t="shared" si="2"/>
        <v>18</v>
      </c>
      <c r="C25" s="3" t="s">
        <v>24</v>
      </c>
      <c r="D25" s="22"/>
    </row>
    <row r="26" spans="2:15" s="9" customFormat="1" ht="15" customHeight="1" x14ac:dyDescent="0.25">
      <c r="B26" s="1"/>
      <c r="J26" s="36"/>
    </row>
    <row r="27" spans="2:15" s="9" customFormat="1" ht="15" customHeight="1" x14ac:dyDescent="0.25">
      <c r="B27" s="1">
        <f>B25+1</f>
        <v>19</v>
      </c>
      <c r="C27" s="3" t="s">
        <v>25</v>
      </c>
      <c r="D27" s="22"/>
    </row>
    <row r="28" spans="2:15" s="9" customFormat="1" ht="15" customHeight="1" x14ac:dyDescent="0.25">
      <c r="B28" s="1"/>
    </row>
    <row r="29" spans="2:15" s="9" customFormat="1" ht="15" customHeight="1" x14ac:dyDescent="0.25">
      <c r="B29" s="1"/>
      <c r="C29" s="19" t="s">
        <v>26</v>
      </c>
      <c r="D29" s="25" t="str">
        <f>'[1]Тех лист'!B22</f>
        <v>Q3/2020</v>
      </c>
      <c r="E29" s="25" t="str">
        <f>'[1]Тех лист'!C22</f>
        <v>Q4/2020</v>
      </c>
      <c r="F29" s="25" t="str">
        <f>'[1]Тех лист'!D22</f>
        <v>Q1/2021</v>
      </c>
      <c r="G29" s="25" t="str">
        <f>'[1]Тех лист'!E22</f>
        <v>Q2/2021</v>
      </c>
      <c r="H29" s="25" t="str">
        <f>'[1]Тех лист'!F22</f>
        <v>Q3/2021</v>
      </c>
    </row>
    <row r="30" spans="2:15" s="9" customFormat="1" ht="15" customHeight="1" x14ac:dyDescent="0.25">
      <c r="B30" s="1">
        <f>B27+1</f>
        <v>20</v>
      </c>
      <c r="C30" s="3" t="s">
        <v>27</v>
      </c>
      <c r="D30" s="22"/>
      <c r="E30" s="22"/>
      <c r="F30" s="22"/>
      <c r="G30" s="22"/>
      <c r="H30" s="22"/>
      <c r="M30" s="26"/>
      <c r="N30" s="26"/>
      <c r="O30" s="26"/>
    </row>
    <row r="31" spans="2:15" s="9" customFormat="1" ht="15" customHeight="1" x14ac:dyDescent="0.25">
      <c r="B31" s="1">
        <f>B30+1</f>
        <v>21</v>
      </c>
      <c r="C31" s="3" t="s">
        <v>28</v>
      </c>
      <c r="D31" s="21">
        <f>IF('[1]Тех лист'!B20=1,[1]Inputs!D30,IF([1]Inputs!D30-K30=0,"",[1]Inputs!D30-K30))</f>
        <v>31737833</v>
      </c>
      <c r="E31" s="21">
        <f>IF('[1]Тех лист'!C20=1,[1]Inputs!E30,IF([1]Inputs!E30-[1]Inputs!D30=0,"",[1]Inputs!E30-[1]Inputs!D30))</f>
        <v>12790065</v>
      </c>
      <c r="F31" s="21">
        <f>IF('[1]Тех лист'!D20=1,[1]Inputs!F30,IF([1]Inputs!F30-[1]Inputs!E30=0,"",[1]Inputs!F30-[1]Inputs!E30))</f>
        <v>61430621</v>
      </c>
      <c r="G31" s="21">
        <f>IF('[1]Тех лист'!E20=1,[1]Inputs!G30,IF([1]Inputs!G30-[1]Inputs!F30=0,"",[1]Inputs!G30-[1]Inputs!F30))</f>
        <v>-47092382</v>
      </c>
      <c r="H31" s="21">
        <f>IF('[1]Тех лист'!F20=1,[1]Inputs!H30,IF([1]Inputs!H30-[1]Inputs!G30=0,"",[1]Inputs!H30-[1]Inputs!G30))</f>
        <v>13683382</v>
      </c>
      <c r="M31" s="26"/>
      <c r="N31" s="26"/>
      <c r="O31" s="26"/>
    </row>
    <row r="32" spans="2:15" s="9" customFormat="1" ht="15" customHeight="1" x14ac:dyDescent="0.25">
      <c r="B32" s="1">
        <f t="shared" ref="B32:B35" si="3">B31+1</f>
        <v>22</v>
      </c>
      <c r="C32" s="27" t="s">
        <v>29</v>
      </c>
      <c r="D32" s="28"/>
      <c r="E32" s="37">
        <f>IF(E31="",0,E31/D31-1)</f>
        <v>-0.59700887581077133</v>
      </c>
      <c r="F32" s="37">
        <f t="shared" ref="F32:G32" si="4">IF(F31="",0,F31/E31-1)</f>
        <v>3.8029952154269742</v>
      </c>
      <c r="G32" s="37">
        <f t="shared" si="4"/>
        <v>-1.7665945945752364</v>
      </c>
      <c r="H32" s="37">
        <f>IF(H31="",0,H31/G31-1)</f>
        <v>-1.2905646607555337</v>
      </c>
      <c r="K32" s="26"/>
      <c r="L32" s="26"/>
      <c r="M32" s="26"/>
      <c r="N32" s="26"/>
      <c r="O32" s="26"/>
    </row>
    <row r="33" spans="2:16" s="9" customFormat="1" ht="15" customHeight="1" x14ac:dyDescent="0.25">
      <c r="B33" s="1">
        <f t="shared" si="3"/>
        <v>23</v>
      </c>
      <c r="C33" s="3" t="s">
        <v>14</v>
      </c>
      <c r="D33" s="22"/>
      <c r="E33" s="22"/>
      <c r="F33" s="22"/>
      <c r="G33" s="22"/>
      <c r="H33" s="22"/>
    </row>
    <row r="34" spans="2:16" s="9" customFormat="1" ht="15" customHeight="1" x14ac:dyDescent="0.25">
      <c r="B34" s="1">
        <f t="shared" si="3"/>
        <v>24</v>
      </c>
      <c r="C34" s="27" t="s">
        <v>30</v>
      </c>
      <c r="D34" s="28"/>
      <c r="E34" s="37">
        <f>IF(E33="",0,E33/D33-1)</f>
        <v>0</v>
      </c>
      <c r="F34" s="37">
        <f>IF(F33="",0,F33/E33-1)</f>
        <v>0</v>
      </c>
      <c r="G34" s="37">
        <f>IF(G33="",0,G33/F33-1)</f>
        <v>0</v>
      </c>
      <c r="H34" s="37">
        <f>IF(H33="",0,H33/G33-1)</f>
        <v>0</v>
      </c>
      <c r="K34" s="38" t="s">
        <v>31</v>
      </c>
      <c r="L34" s="39"/>
    </row>
    <row r="35" spans="2:16" s="9" customFormat="1" ht="15" customHeight="1" x14ac:dyDescent="0.25">
      <c r="B35" s="1">
        <f t="shared" si="3"/>
        <v>25</v>
      </c>
      <c r="C35" s="27" t="s">
        <v>32</v>
      </c>
      <c r="D35" s="28"/>
      <c r="E35" s="37">
        <f>E32-E34</f>
        <v>-0.59700887581077133</v>
      </c>
      <c r="F35" s="37">
        <f t="shared" ref="F35:G35" si="5">F32-F34</f>
        <v>3.8029952154269742</v>
      </c>
      <c r="G35" s="37">
        <f t="shared" si="5"/>
        <v>-1.7665945945752364</v>
      </c>
      <c r="H35" s="37">
        <f>H32-H34</f>
        <v>-1.2905646607555337</v>
      </c>
      <c r="K35" s="46">
        <f>AVERAGE(E35:H35)</f>
        <v>3.7206771071358224E-2</v>
      </c>
      <c r="L35" s="47"/>
    </row>
    <row r="36" spans="2:16" s="9" customFormat="1" ht="15" customHeight="1" x14ac:dyDescent="0.25">
      <c r="B36" s="1"/>
    </row>
    <row r="37" spans="2:16" s="9" customFormat="1" ht="15" customHeight="1" x14ac:dyDescent="0.25">
      <c r="B37" s="1">
        <f>B35+1</f>
        <v>26</v>
      </c>
      <c r="C37" s="3" t="s">
        <v>15</v>
      </c>
      <c r="D37" s="22"/>
      <c r="E37" s="22"/>
      <c r="F37" s="22"/>
      <c r="G37" s="22"/>
      <c r="H37" s="22"/>
    </row>
    <row r="38" spans="2:16" s="9" customFormat="1" ht="15" customHeight="1" x14ac:dyDescent="0.25">
      <c r="B38" s="1">
        <f>B37+1</f>
        <v>27</v>
      </c>
      <c r="C38" s="27" t="s">
        <v>33</v>
      </c>
      <c r="D38" s="28"/>
      <c r="E38" s="37">
        <f>IF(E37="",0,E37/D37-1)</f>
        <v>0</v>
      </c>
      <c r="F38" s="37">
        <f>IF(F37="",0,F37/E37-1)</f>
        <v>0</v>
      </c>
      <c r="G38" s="37">
        <f>IF(G37="",0,G37/F37-1)</f>
        <v>0</v>
      </c>
      <c r="H38" s="37">
        <f>IF(H37="",0,H37/G37-1)</f>
        <v>0</v>
      </c>
    </row>
    <row r="39" spans="2:16" s="9" customFormat="1" ht="15" customHeight="1" x14ac:dyDescent="0.25">
      <c r="B39" s="1">
        <f t="shared" ref="B39:B41" si="6">B38+1</f>
        <v>28</v>
      </c>
      <c r="C39" s="3" t="s">
        <v>23</v>
      </c>
      <c r="D39" s="22"/>
      <c r="E39" s="22"/>
      <c r="F39" s="22"/>
      <c r="G39" s="22"/>
      <c r="H39" s="22"/>
    </row>
    <row r="40" spans="2:16" s="9" customFormat="1" ht="15" customHeight="1" x14ac:dyDescent="0.25">
      <c r="B40" s="1">
        <f t="shared" si="6"/>
        <v>29</v>
      </c>
      <c r="C40" s="27" t="s">
        <v>29</v>
      </c>
      <c r="D40" s="28"/>
      <c r="E40" s="37">
        <f>IF(E39="",0,E39/D39-1)</f>
        <v>0</v>
      </c>
      <c r="F40" s="37">
        <f t="shared" ref="F40:H40" si="7">IF(F39="",0,F39/E39-1)</f>
        <v>0</v>
      </c>
      <c r="G40" s="37">
        <f t="shared" si="7"/>
        <v>0</v>
      </c>
      <c r="H40" s="37">
        <f t="shared" si="7"/>
        <v>0</v>
      </c>
      <c r="K40" s="38" t="s">
        <v>34</v>
      </c>
      <c r="L40" s="39"/>
    </row>
    <row r="41" spans="2:16" s="9" customFormat="1" ht="15" customHeight="1" x14ac:dyDescent="0.25">
      <c r="B41" s="1">
        <f t="shared" si="6"/>
        <v>30</v>
      </c>
      <c r="C41" s="27" t="s">
        <v>35</v>
      </c>
      <c r="D41" s="28"/>
      <c r="E41" s="37">
        <f>E38-E40</f>
        <v>0</v>
      </c>
      <c r="F41" s="37">
        <f t="shared" ref="F41:H41" si="8">F38-F40</f>
        <v>0</v>
      </c>
      <c r="G41" s="37">
        <f t="shared" si="8"/>
        <v>0</v>
      </c>
      <c r="H41" s="37">
        <f t="shared" si="8"/>
        <v>0</v>
      </c>
      <c r="K41" s="48">
        <f>AVERAGE(E41:H41)</f>
        <v>0</v>
      </c>
      <c r="L41" s="39"/>
    </row>
    <row r="42" spans="2:16" s="9" customFormat="1" ht="15" customHeight="1" x14ac:dyDescent="0.25">
      <c r="B42" s="1"/>
    </row>
    <row r="43" spans="2:16" s="9" customFormat="1" ht="15" customHeight="1" x14ac:dyDescent="0.25">
      <c r="B43" s="1"/>
      <c r="C43" s="19" t="s">
        <v>36</v>
      </c>
      <c r="D43" s="29" t="str">
        <f>J53</f>
        <v>3/2021</v>
      </c>
      <c r="E43" s="29" t="str">
        <f t="shared" ref="E43:I43" si="9">K53</f>
        <v>4/2021</v>
      </c>
      <c r="F43" s="29" t="str">
        <f t="shared" si="9"/>
        <v>5/2021</v>
      </c>
      <c r="G43" s="29" t="str">
        <f t="shared" si="9"/>
        <v>6/2021</v>
      </c>
      <c r="H43" s="29" t="str">
        <f t="shared" si="9"/>
        <v>7/2021</v>
      </c>
      <c r="I43" s="25" t="str">
        <f t="shared" si="9"/>
        <v>8/2021</v>
      </c>
    </row>
    <row r="44" spans="2:16" s="9" customFormat="1" ht="35.25" customHeight="1" x14ac:dyDescent="0.25">
      <c r="B44" s="1">
        <f>B41+1</f>
        <v>31</v>
      </c>
      <c r="C44" s="3" t="s">
        <v>37</v>
      </c>
      <c r="D44" s="30"/>
      <c r="E44" s="30"/>
      <c r="F44" s="30"/>
      <c r="G44" s="30"/>
      <c r="H44" s="30"/>
      <c r="I44" s="30"/>
      <c r="K44" s="45" t="s">
        <v>38</v>
      </c>
      <c r="L44" s="41"/>
      <c r="M44" s="41"/>
      <c r="N44" s="41"/>
      <c r="O44" s="41"/>
      <c r="P44" s="39"/>
    </row>
    <row r="45" spans="2:16" s="9" customFormat="1" ht="35.25" customHeight="1" x14ac:dyDescent="0.25">
      <c r="B45" s="1">
        <f>B44+1</f>
        <v>32</v>
      </c>
      <c r="C45" s="3" t="s">
        <v>39</v>
      </c>
      <c r="D45" s="30"/>
      <c r="E45" s="30"/>
      <c r="F45" s="30"/>
      <c r="G45" s="30"/>
      <c r="H45" s="30"/>
      <c r="I45" s="30"/>
      <c r="K45" s="45" t="s">
        <v>40</v>
      </c>
      <c r="L45" s="41"/>
      <c r="M45" s="41"/>
      <c r="N45" s="41"/>
      <c r="O45" s="41"/>
      <c r="P45" s="39"/>
    </row>
    <row r="46" spans="2:16" s="9" customFormat="1" ht="35.25" customHeight="1" x14ac:dyDescent="0.25">
      <c r="B46" s="1">
        <f t="shared" ref="B46:B50" si="10">B45+1</f>
        <v>33</v>
      </c>
      <c r="C46" s="3" t="s">
        <v>41</v>
      </c>
      <c r="D46" s="30"/>
      <c r="E46" s="30"/>
      <c r="F46" s="30"/>
      <c r="G46" s="30"/>
      <c r="H46" s="30"/>
      <c r="I46" s="30"/>
      <c r="K46" s="45" t="s">
        <v>42</v>
      </c>
      <c r="L46" s="41"/>
      <c r="M46" s="41"/>
      <c r="N46" s="41"/>
      <c r="O46" s="41"/>
      <c r="P46" s="39"/>
    </row>
    <row r="47" spans="2:16" s="9" customFormat="1" ht="35.25" customHeight="1" x14ac:dyDescent="0.25">
      <c r="B47" s="1">
        <f t="shared" si="10"/>
        <v>34</v>
      </c>
      <c r="C47" s="3" t="s">
        <v>43</v>
      </c>
      <c r="D47" s="30"/>
      <c r="E47" s="30"/>
      <c r="F47" s="30"/>
      <c r="G47" s="30"/>
      <c r="H47" s="30"/>
      <c r="I47" s="30"/>
      <c r="K47" s="45" t="s">
        <v>44</v>
      </c>
      <c r="L47" s="41"/>
      <c r="M47" s="41"/>
      <c r="N47" s="41"/>
      <c r="O47" s="41"/>
      <c r="P47" s="39"/>
    </row>
    <row r="48" spans="2:16" s="9" customFormat="1" ht="35.25" customHeight="1" x14ac:dyDescent="0.25">
      <c r="B48" s="1">
        <f t="shared" si="10"/>
        <v>35</v>
      </c>
      <c r="C48" s="3" t="s">
        <v>45</v>
      </c>
      <c r="D48" s="30"/>
      <c r="E48" s="30"/>
      <c r="F48" s="30"/>
      <c r="G48" s="30"/>
      <c r="H48" s="30"/>
      <c r="I48" s="30"/>
      <c r="K48" s="45" t="s">
        <v>46</v>
      </c>
      <c r="L48" s="41"/>
      <c r="M48" s="41"/>
      <c r="N48" s="41"/>
      <c r="O48" s="41"/>
      <c r="P48" s="39"/>
    </row>
    <row r="49" spans="2:16" s="9" customFormat="1" ht="35.25" customHeight="1" x14ac:dyDescent="0.25">
      <c r="B49" s="1">
        <f t="shared" si="10"/>
        <v>36</v>
      </c>
      <c r="C49" s="3" t="s">
        <v>47</v>
      </c>
      <c r="D49" s="30"/>
      <c r="E49" s="30"/>
      <c r="F49" s="30"/>
      <c r="G49" s="30"/>
      <c r="H49" s="30"/>
      <c r="I49" s="30"/>
      <c r="K49" s="45" t="s">
        <v>48</v>
      </c>
      <c r="L49" s="41"/>
      <c r="M49" s="41"/>
      <c r="N49" s="41"/>
      <c r="O49" s="41"/>
      <c r="P49" s="39"/>
    </row>
    <row r="50" spans="2:16" s="9" customFormat="1" ht="35.25" customHeight="1" x14ac:dyDescent="0.25">
      <c r="B50" s="1">
        <f t="shared" si="10"/>
        <v>37</v>
      </c>
      <c r="C50" s="3" t="s">
        <v>49</v>
      </c>
      <c r="D50" s="30"/>
      <c r="E50" s="30"/>
      <c r="F50" s="30"/>
      <c r="G50" s="30"/>
      <c r="H50" s="30"/>
      <c r="I50" s="30"/>
      <c r="K50" s="45" t="s">
        <v>50</v>
      </c>
      <c r="L50" s="41"/>
      <c r="M50" s="41"/>
      <c r="N50" s="41"/>
      <c r="O50" s="41"/>
      <c r="P50" s="39"/>
    </row>
    <row r="51" spans="2:16" s="9" customFormat="1" ht="15" customHeight="1" x14ac:dyDescent="0.25">
      <c r="B51" s="1"/>
    </row>
    <row r="52" spans="2:16" s="9" customFormat="1" ht="15" customHeight="1" x14ac:dyDescent="0.25">
      <c r="B52" s="1"/>
    </row>
    <row r="53" spans="2:16" s="9" customFormat="1" ht="15" customHeight="1" x14ac:dyDescent="0.25">
      <c r="B53" s="1"/>
      <c r="C53" s="19" t="s">
        <v>51</v>
      </c>
      <c r="D53" s="29" t="str">
        <f>'[1]Тех лист'!B26</f>
        <v>9/2020</v>
      </c>
      <c r="E53" s="29" t="str">
        <f>'[1]Тех лист'!C26</f>
        <v>10/2020</v>
      </c>
      <c r="F53" s="29" t="str">
        <f>'[1]Тех лист'!D26</f>
        <v>11/2020</v>
      </c>
      <c r="G53" s="29" t="str">
        <f>'[1]Тех лист'!E26</f>
        <v>12/2020</v>
      </c>
      <c r="H53" s="29" t="str">
        <f>'[1]Тех лист'!F26</f>
        <v>1/2021</v>
      </c>
      <c r="I53" s="29" t="str">
        <f>'[1]Тех лист'!G26</f>
        <v>2/2021</v>
      </c>
      <c r="J53" s="29" t="str">
        <f>'[1]Тех лист'!H26</f>
        <v>3/2021</v>
      </c>
      <c r="K53" s="29" t="str">
        <f>'[1]Тех лист'!I26</f>
        <v>4/2021</v>
      </c>
      <c r="L53" s="29" t="str">
        <f>'[1]Тех лист'!J26</f>
        <v>5/2021</v>
      </c>
      <c r="M53" s="29" t="str">
        <f>'[1]Тех лист'!K26</f>
        <v>6/2021</v>
      </c>
      <c r="N53" s="29" t="str">
        <f>'[1]Тех лист'!L26</f>
        <v>7/2021</v>
      </c>
      <c r="O53" s="25" t="str">
        <f>'[1]Тех лист'!M26</f>
        <v>8/2021</v>
      </c>
    </row>
    <row r="54" spans="2:16" s="9" customFormat="1" ht="15" customHeight="1" x14ac:dyDescent="0.25">
      <c r="B54" s="1">
        <f>B50+1</f>
        <v>38</v>
      </c>
      <c r="C54" s="3" t="s">
        <v>52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</row>
    <row r="55" spans="2:16" s="9" customFormat="1" ht="15" customHeight="1" x14ac:dyDescent="0.25">
      <c r="B55" s="1"/>
      <c r="C55" s="27" t="s">
        <v>53</v>
      </c>
      <c r="D55" s="32">
        <f>IF(D54=MIN($D$54:$O$54),D54,NA())</f>
        <v>0</v>
      </c>
      <c r="E55" s="32">
        <f t="shared" ref="E55:O55" si="11">IF(E54=MIN($D$54:$O$54),E54,NA())</f>
        <v>0</v>
      </c>
      <c r="F55" s="32">
        <f t="shared" si="11"/>
        <v>0</v>
      </c>
      <c r="G55" s="32">
        <f t="shared" si="11"/>
        <v>0</v>
      </c>
      <c r="H55" s="32">
        <f t="shared" si="11"/>
        <v>0</v>
      </c>
      <c r="I55" s="32">
        <f t="shared" si="11"/>
        <v>0</v>
      </c>
      <c r="J55" s="32">
        <f t="shared" si="11"/>
        <v>0</v>
      </c>
      <c r="K55" s="32">
        <f t="shared" si="11"/>
        <v>0</v>
      </c>
      <c r="L55" s="32">
        <f t="shared" si="11"/>
        <v>0</v>
      </c>
      <c r="M55" s="32">
        <f t="shared" si="11"/>
        <v>0</v>
      </c>
      <c r="N55" s="32">
        <f t="shared" si="11"/>
        <v>0</v>
      </c>
      <c r="O55" s="32">
        <f t="shared" si="11"/>
        <v>0</v>
      </c>
    </row>
    <row r="56" spans="2:16" s="9" customFormat="1" ht="15" customHeight="1" x14ac:dyDescent="0.25">
      <c r="B56" s="1"/>
      <c r="C56" s="27" t="s">
        <v>54</v>
      </c>
      <c r="D56" s="32">
        <f>IF(D54=MAX($D$54:$O$54),D54,NA())</f>
        <v>0</v>
      </c>
      <c r="E56" s="32">
        <f t="shared" ref="E56:O56" si="12">IF(E54=MAX($D$54:$O$54),E54,NA())</f>
        <v>0</v>
      </c>
      <c r="F56" s="32">
        <f t="shared" si="12"/>
        <v>0</v>
      </c>
      <c r="G56" s="32">
        <f t="shared" si="12"/>
        <v>0</v>
      </c>
      <c r="H56" s="32">
        <f t="shared" si="12"/>
        <v>0</v>
      </c>
      <c r="I56" s="32">
        <f t="shared" si="12"/>
        <v>0</v>
      </c>
      <c r="J56" s="32">
        <f t="shared" si="12"/>
        <v>0</v>
      </c>
      <c r="K56" s="32">
        <f t="shared" si="12"/>
        <v>0</v>
      </c>
      <c r="L56" s="32">
        <f t="shared" si="12"/>
        <v>0</v>
      </c>
      <c r="M56" s="32">
        <f t="shared" si="12"/>
        <v>0</v>
      </c>
      <c r="N56" s="32">
        <f t="shared" si="12"/>
        <v>0</v>
      </c>
      <c r="O56" s="32">
        <f t="shared" si="12"/>
        <v>0</v>
      </c>
    </row>
    <row r="57" spans="2:16" s="9" customFormat="1" ht="15" customHeight="1" x14ac:dyDescent="0.25">
      <c r="B57" s="1">
        <f>B54+1</f>
        <v>39</v>
      </c>
      <c r="C57" s="3" t="s">
        <v>55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</row>
    <row r="58" spans="2:16" s="9" customFormat="1" ht="15" customHeight="1" x14ac:dyDescent="0.25">
      <c r="B58" s="1"/>
      <c r="C58" s="27" t="s">
        <v>53</v>
      </c>
      <c r="D58" s="32">
        <f>IF(D57=MIN($D$57:$O$57),D57,NA())</f>
        <v>0</v>
      </c>
      <c r="E58" s="32">
        <f t="shared" ref="E58:O58" si="13">IF(E57=MIN($D$57:$O$57),E57,NA())</f>
        <v>0</v>
      </c>
      <c r="F58" s="32">
        <f t="shared" si="13"/>
        <v>0</v>
      </c>
      <c r="G58" s="32">
        <f t="shared" si="13"/>
        <v>0</v>
      </c>
      <c r="H58" s="32">
        <f t="shared" si="13"/>
        <v>0</v>
      </c>
      <c r="I58" s="32">
        <f t="shared" si="13"/>
        <v>0</v>
      </c>
      <c r="J58" s="32">
        <f t="shared" si="13"/>
        <v>0</v>
      </c>
      <c r="K58" s="32">
        <f t="shared" si="13"/>
        <v>0</v>
      </c>
      <c r="L58" s="32">
        <f t="shared" si="13"/>
        <v>0</v>
      </c>
      <c r="M58" s="32">
        <f t="shared" si="13"/>
        <v>0</v>
      </c>
      <c r="N58" s="32">
        <f t="shared" si="13"/>
        <v>0</v>
      </c>
      <c r="O58" s="32">
        <f t="shared" si="13"/>
        <v>0</v>
      </c>
    </row>
    <row r="59" spans="2:16" s="9" customFormat="1" ht="15" customHeight="1" x14ac:dyDescent="0.25">
      <c r="B59" s="1"/>
      <c r="C59" s="27" t="s">
        <v>54</v>
      </c>
      <c r="D59" s="32">
        <f>IF(D57=MAX($D$57:$O$57),D57,NA())</f>
        <v>0</v>
      </c>
      <c r="E59" s="32">
        <f t="shared" ref="E59:O59" si="14">IF(E57=MAX($D$57:$O$57),E57,NA())</f>
        <v>0</v>
      </c>
      <c r="F59" s="32">
        <f t="shared" si="14"/>
        <v>0</v>
      </c>
      <c r="G59" s="32">
        <f t="shared" si="14"/>
        <v>0</v>
      </c>
      <c r="H59" s="32">
        <f t="shared" si="14"/>
        <v>0</v>
      </c>
      <c r="I59" s="32">
        <f t="shared" si="14"/>
        <v>0</v>
      </c>
      <c r="J59" s="32">
        <f t="shared" si="14"/>
        <v>0</v>
      </c>
      <c r="K59" s="32">
        <f t="shared" si="14"/>
        <v>0</v>
      </c>
      <c r="L59" s="32">
        <f t="shared" si="14"/>
        <v>0</v>
      </c>
      <c r="M59" s="32">
        <f t="shared" si="14"/>
        <v>0</v>
      </c>
      <c r="N59" s="32">
        <f t="shared" si="14"/>
        <v>0</v>
      </c>
      <c r="O59" s="32">
        <f t="shared" si="14"/>
        <v>0</v>
      </c>
    </row>
    <row r="60" spans="2:16" ht="15" customHeight="1" x14ac:dyDescent="0.25"/>
    <row r="61" spans="2:16" ht="15" customHeight="1" x14ac:dyDescent="0.25"/>
    <row r="62" spans="2:16" ht="15" customHeight="1" x14ac:dyDescent="0.25"/>
    <row r="63" spans="2:16" ht="15" customHeight="1" x14ac:dyDescent="0.25"/>
    <row r="64" spans="2:16" ht="15" customHeight="1" x14ac:dyDescent="0.25"/>
    <row r="65" spans="4:4" ht="15" customHeight="1" x14ac:dyDescent="0.25"/>
    <row r="66" spans="4:4" ht="15" customHeight="1" x14ac:dyDescent="0.25"/>
    <row r="67" spans="4:4" ht="15" customHeight="1" x14ac:dyDescent="0.25"/>
    <row r="68" spans="4:4" ht="15" customHeight="1" x14ac:dyDescent="0.25">
      <c r="D68" s="35"/>
    </row>
    <row r="69" spans="4:4" ht="15" customHeight="1" x14ac:dyDescent="0.25">
      <c r="D69" s="35"/>
    </row>
    <row r="70" spans="4:4" ht="15" customHeight="1" x14ac:dyDescent="0.25"/>
    <row r="71" spans="4:4" ht="15" customHeight="1" x14ac:dyDescent="0.25"/>
    <row r="72" spans="4:4" ht="15" customHeight="1" x14ac:dyDescent="0.25"/>
    <row r="73" spans="4:4" ht="15" customHeight="1" x14ac:dyDescent="0.25"/>
    <row r="74" spans="4:4" ht="15" customHeight="1" x14ac:dyDescent="0.25"/>
    <row r="75" spans="4:4" ht="15" customHeight="1" x14ac:dyDescent="0.25"/>
    <row r="76" spans="4:4" ht="15" customHeight="1" x14ac:dyDescent="0.25"/>
    <row r="77" spans="4:4" ht="15" customHeight="1" x14ac:dyDescent="0.25"/>
    <row r="78" spans="4:4" ht="15" customHeight="1" x14ac:dyDescent="0.25"/>
    <row r="79" spans="4:4" ht="15" customHeight="1" x14ac:dyDescent="0.25"/>
  </sheetData>
  <mergeCells count="16">
    <mergeCell ref="K47:P47"/>
    <mergeCell ref="K48:P48"/>
    <mergeCell ref="K49:P49"/>
    <mergeCell ref="K50:P50"/>
    <mergeCell ref="K35:L35"/>
    <mergeCell ref="K40:L40"/>
    <mergeCell ref="K41:L41"/>
    <mergeCell ref="K44:P44"/>
    <mergeCell ref="K45:P45"/>
    <mergeCell ref="K46:P46"/>
    <mergeCell ref="K34:L34"/>
    <mergeCell ref="D2:F2"/>
    <mergeCell ref="D3:F3"/>
    <mergeCell ref="D5:F5"/>
    <mergeCell ref="D7:F7"/>
    <mergeCell ref="D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 Станкевич</dc:creator>
  <cp:lastModifiedBy>Артур Станкевич</cp:lastModifiedBy>
  <dcterms:created xsi:type="dcterms:W3CDTF">2021-11-30T17:30:25Z</dcterms:created>
  <dcterms:modified xsi:type="dcterms:W3CDTF">2021-12-03T17:34:24Z</dcterms:modified>
</cp:coreProperties>
</file>