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DATA ANALYTICS\POWER BI\FOURTH SESSION\"/>
    </mc:Choice>
  </mc:AlternateContent>
  <bookViews>
    <workbookView xWindow="0" yWindow="0" windowWidth="20490" windowHeight="7650" activeTab="5"/>
  </bookViews>
  <sheets>
    <sheet name="Task" sheetId="2" r:id="rId1"/>
    <sheet name="Payrol Report" sheetId="1" r:id="rId2"/>
    <sheet name="DataTable" sheetId="4" r:id="rId3"/>
    <sheet name="PivotTable" sheetId="5" r:id="rId4"/>
    <sheet name="Report" sheetId="6" r:id="rId5"/>
    <sheet name="Dashboard" sheetId="7" r:id="rId6"/>
  </sheets>
  <definedNames>
    <definedName name="_xlnm._FilterDatabase" localSheetId="1" hidden="1">'Payrol Report'!$A$1:$R$23</definedName>
  </definedNames>
  <calcPr calcId="162913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6" l="1"/>
  <c r="B7" i="6"/>
  <c r="B3" i="6"/>
  <c r="R23" i="4"/>
  <c r="Q23" i="4"/>
  <c r="P23" i="4"/>
  <c r="O23" i="4"/>
  <c r="N23" i="4"/>
  <c r="M23" i="4"/>
  <c r="L23" i="4"/>
  <c r="K23" i="4"/>
  <c r="J23" i="4"/>
  <c r="E23" i="4"/>
  <c r="C23" i="4"/>
  <c r="R22" i="4"/>
  <c r="Q22" i="4"/>
  <c r="P22" i="4"/>
  <c r="O22" i="4"/>
  <c r="N22" i="4"/>
  <c r="M22" i="4"/>
  <c r="L22" i="4"/>
  <c r="K22" i="4"/>
  <c r="J22" i="4"/>
  <c r="E22" i="4"/>
  <c r="C22" i="4"/>
  <c r="R21" i="4"/>
  <c r="Q21" i="4"/>
  <c r="P21" i="4"/>
  <c r="O21" i="4"/>
  <c r="N21" i="4"/>
  <c r="M21" i="4"/>
  <c r="L21" i="4"/>
  <c r="K21" i="4"/>
  <c r="J21" i="4"/>
  <c r="E21" i="4"/>
  <c r="C21" i="4"/>
  <c r="R20" i="4"/>
  <c r="Q20" i="4"/>
  <c r="P20" i="4"/>
  <c r="O20" i="4"/>
  <c r="N20" i="4"/>
  <c r="M20" i="4"/>
  <c r="L20" i="4"/>
  <c r="K20" i="4"/>
  <c r="J20" i="4"/>
  <c r="E20" i="4"/>
  <c r="C20" i="4"/>
  <c r="R19" i="4"/>
  <c r="Q19" i="4"/>
  <c r="P19" i="4"/>
  <c r="O19" i="4"/>
  <c r="N19" i="4"/>
  <c r="M19" i="4"/>
  <c r="L19" i="4"/>
  <c r="K19" i="4"/>
  <c r="J19" i="4"/>
  <c r="E19" i="4"/>
  <c r="C19" i="4"/>
  <c r="R18" i="4"/>
  <c r="Q18" i="4"/>
  <c r="P18" i="4"/>
  <c r="O18" i="4"/>
  <c r="N18" i="4"/>
  <c r="M18" i="4"/>
  <c r="L18" i="4"/>
  <c r="K18" i="4"/>
  <c r="J18" i="4"/>
  <c r="E18" i="4"/>
  <c r="C18" i="4"/>
  <c r="R17" i="4"/>
  <c r="Q17" i="4"/>
  <c r="P17" i="4"/>
  <c r="O17" i="4"/>
  <c r="N17" i="4"/>
  <c r="M17" i="4"/>
  <c r="L17" i="4"/>
  <c r="K17" i="4"/>
  <c r="J17" i="4"/>
  <c r="E17" i="4"/>
  <c r="C17" i="4"/>
  <c r="R16" i="4"/>
  <c r="Q16" i="4"/>
  <c r="P16" i="4"/>
  <c r="O16" i="4"/>
  <c r="N16" i="4"/>
  <c r="M16" i="4"/>
  <c r="L16" i="4"/>
  <c r="K16" i="4"/>
  <c r="J16" i="4"/>
  <c r="E16" i="4"/>
  <c r="C16" i="4"/>
  <c r="R15" i="4"/>
  <c r="Q15" i="4"/>
  <c r="P15" i="4"/>
  <c r="O15" i="4"/>
  <c r="N15" i="4"/>
  <c r="M15" i="4"/>
  <c r="L15" i="4"/>
  <c r="K15" i="4"/>
  <c r="J15" i="4"/>
  <c r="E15" i="4"/>
  <c r="C15" i="4"/>
  <c r="R14" i="4"/>
  <c r="Q14" i="4"/>
  <c r="P14" i="4"/>
  <c r="O14" i="4"/>
  <c r="N14" i="4"/>
  <c r="M14" i="4"/>
  <c r="L14" i="4"/>
  <c r="K14" i="4"/>
  <c r="J14" i="4"/>
  <c r="E14" i="4"/>
  <c r="C14" i="4"/>
  <c r="R13" i="4"/>
  <c r="Q13" i="4"/>
  <c r="P13" i="4"/>
  <c r="O13" i="4"/>
  <c r="N13" i="4"/>
  <c r="M13" i="4"/>
  <c r="L13" i="4"/>
  <c r="K13" i="4"/>
  <c r="J13" i="4"/>
  <c r="E13" i="4"/>
  <c r="C13" i="4"/>
  <c r="R12" i="4"/>
  <c r="Q12" i="4"/>
  <c r="P12" i="4"/>
  <c r="O12" i="4"/>
  <c r="N12" i="4"/>
  <c r="M12" i="4"/>
  <c r="L12" i="4"/>
  <c r="K12" i="4"/>
  <c r="J12" i="4"/>
  <c r="E12" i="4"/>
  <c r="C12" i="4"/>
  <c r="R11" i="4"/>
  <c r="Q11" i="4"/>
  <c r="P11" i="4"/>
  <c r="O11" i="4"/>
  <c r="N11" i="4"/>
  <c r="M11" i="4"/>
  <c r="L11" i="4"/>
  <c r="K11" i="4"/>
  <c r="J11" i="4"/>
  <c r="E11" i="4"/>
  <c r="C11" i="4"/>
  <c r="R10" i="4"/>
  <c r="Q10" i="4"/>
  <c r="P10" i="4"/>
  <c r="O10" i="4"/>
  <c r="N10" i="4"/>
  <c r="M10" i="4"/>
  <c r="L10" i="4"/>
  <c r="K10" i="4"/>
  <c r="J10" i="4"/>
  <c r="E10" i="4"/>
  <c r="C10" i="4"/>
  <c r="R9" i="4"/>
  <c r="Q9" i="4"/>
  <c r="P9" i="4"/>
  <c r="O9" i="4"/>
  <c r="N9" i="4"/>
  <c r="M9" i="4"/>
  <c r="L9" i="4"/>
  <c r="K9" i="4"/>
  <c r="J9" i="4"/>
  <c r="E9" i="4"/>
  <c r="C9" i="4"/>
  <c r="R8" i="4"/>
  <c r="Q8" i="4"/>
  <c r="P8" i="4"/>
  <c r="O8" i="4"/>
  <c r="N8" i="4"/>
  <c r="M8" i="4"/>
  <c r="L8" i="4"/>
  <c r="K8" i="4"/>
  <c r="J8" i="4"/>
  <c r="E8" i="4"/>
  <c r="C8" i="4"/>
  <c r="R7" i="4"/>
  <c r="Q7" i="4"/>
  <c r="P7" i="4"/>
  <c r="O7" i="4"/>
  <c r="N7" i="4"/>
  <c r="M7" i="4"/>
  <c r="L7" i="4"/>
  <c r="K7" i="4"/>
  <c r="J7" i="4"/>
  <c r="E7" i="4"/>
  <c r="C7" i="4"/>
  <c r="R6" i="4"/>
  <c r="Q6" i="4"/>
  <c r="P6" i="4"/>
  <c r="O6" i="4"/>
  <c r="N6" i="4"/>
  <c r="M6" i="4"/>
  <c r="L6" i="4"/>
  <c r="K6" i="4"/>
  <c r="J6" i="4"/>
  <c r="E6" i="4"/>
  <c r="C6" i="4"/>
  <c r="R5" i="4"/>
  <c r="Q5" i="4"/>
  <c r="P5" i="4"/>
  <c r="O5" i="4"/>
  <c r="N5" i="4"/>
  <c r="M5" i="4"/>
  <c r="L5" i="4"/>
  <c r="K5" i="4"/>
  <c r="J5" i="4"/>
  <c r="E5" i="4"/>
  <c r="C5" i="4"/>
  <c r="R4" i="4"/>
  <c r="Q4" i="4"/>
  <c r="P4" i="4"/>
  <c r="O4" i="4"/>
  <c r="N4" i="4"/>
  <c r="M4" i="4"/>
  <c r="L4" i="4"/>
  <c r="K4" i="4"/>
  <c r="J4" i="4"/>
  <c r="E4" i="4"/>
  <c r="C4" i="4"/>
  <c r="R23" i="1"/>
  <c r="Q23" i="1"/>
  <c r="P23" i="1"/>
  <c r="O23" i="1"/>
  <c r="N23" i="1"/>
  <c r="M23" i="1"/>
  <c r="L23" i="1"/>
  <c r="K23" i="1"/>
  <c r="J23" i="1"/>
  <c r="E23" i="1"/>
  <c r="C23" i="1"/>
  <c r="R22" i="1"/>
  <c r="Q22" i="1"/>
  <c r="P22" i="1"/>
  <c r="O22" i="1"/>
  <c r="N22" i="1"/>
  <c r="M22" i="1"/>
  <c r="L22" i="1"/>
  <c r="K22" i="1"/>
  <c r="J22" i="1"/>
  <c r="E22" i="1"/>
  <c r="C22" i="1"/>
  <c r="R21" i="1"/>
  <c r="Q21" i="1"/>
  <c r="P21" i="1"/>
  <c r="O21" i="1"/>
  <c r="N21" i="1"/>
  <c r="M21" i="1"/>
  <c r="L21" i="1"/>
  <c r="K21" i="1"/>
  <c r="J21" i="1"/>
  <c r="E21" i="1"/>
  <c r="C21" i="1"/>
  <c r="R20" i="1"/>
  <c r="Q20" i="1"/>
  <c r="P20" i="1"/>
  <c r="O20" i="1"/>
  <c r="N20" i="1"/>
  <c r="M20" i="1"/>
  <c r="L20" i="1"/>
  <c r="K20" i="1"/>
  <c r="J20" i="1"/>
  <c r="E20" i="1"/>
  <c r="C20" i="1"/>
  <c r="R19" i="1"/>
  <c r="Q19" i="1"/>
  <c r="P19" i="1"/>
  <c r="O19" i="1"/>
  <c r="N19" i="1"/>
  <c r="M19" i="1"/>
  <c r="L19" i="1"/>
  <c r="K19" i="1"/>
  <c r="J19" i="1"/>
  <c r="E19" i="1"/>
  <c r="C19" i="1"/>
  <c r="R18" i="1"/>
  <c r="Q18" i="1"/>
  <c r="P18" i="1"/>
  <c r="O18" i="1"/>
  <c r="N18" i="1"/>
  <c r="M18" i="1"/>
  <c r="L18" i="1"/>
  <c r="K18" i="1"/>
  <c r="J18" i="1"/>
  <c r="E18" i="1"/>
  <c r="C18" i="1"/>
  <c r="R17" i="1"/>
  <c r="Q17" i="1"/>
  <c r="P17" i="1"/>
  <c r="O17" i="1"/>
  <c r="N17" i="1"/>
  <c r="M17" i="1"/>
  <c r="L17" i="1"/>
  <c r="K17" i="1"/>
  <c r="J17" i="1"/>
  <c r="E17" i="1"/>
  <c r="C17" i="1"/>
  <c r="R16" i="1"/>
  <c r="Q16" i="1"/>
  <c r="P16" i="1"/>
  <c r="O16" i="1"/>
  <c r="N16" i="1"/>
  <c r="M16" i="1"/>
  <c r="L16" i="1"/>
  <c r="K16" i="1"/>
  <c r="J16" i="1"/>
  <c r="E16" i="1"/>
  <c r="C16" i="1"/>
  <c r="R15" i="1"/>
  <c r="Q15" i="1"/>
  <c r="P15" i="1"/>
  <c r="O15" i="1"/>
  <c r="N15" i="1"/>
  <c r="M15" i="1"/>
  <c r="L15" i="1"/>
  <c r="K15" i="1"/>
  <c r="J15" i="1"/>
  <c r="E15" i="1"/>
  <c r="C15" i="1"/>
  <c r="R14" i="1"/>
  <c r="Q14" i="1"/>
  <c r="P14" i="1"/>
  <c r="O14" i="1"/>
  <c r="N14" i="1"/>
  <c r="M14" i="1"/>
  <c r="L14" i="1"/>
  <c r="K14" i="1"/>
  <c r="J14" i="1"/>
  <c r="E14" i="1"/>
  <c r="C14" i="1"/>
  <c r="R13" i="1"/>
  <c r="Q13" i="1"/>
  <c r="P13" i="1"/>
  <c r="O13" i="1"/>
  <c r="N13" i="1"/>
  <c r="M13" i="1"/>
  <c r="L13" i="1"/>
  <c r="K13" i="1"/>
  <c r="J13" i="1"/>
  <c r="E13" i="1"/>
  <c r="C13" i="1"/>
  <c r="R12" i="1"/>
  <c r="Q12" i="1"/>
  <c r="P12" i="1"/>
  <c r="O12" i="1"/>
  <c r="N12" i="1"/>
  <c r="M12" i="1"/>
  <c r="L12" i="1"/>
  <c r="K12" i="1"/>
  <c r="J12" i="1"/>
  <c r="E12" i="1"/>
  <c r="C12" i="1"/>
  <c r="R11" i="1"/>
  <c r="Q11" i="1"/>
  <c r="P11" i="1"/>
  <c r="O11" i="1"/>
  <c r="N11" i="1"/>
  <c r="M11" i="1"/>
  <c r="L11" i="1"/>
  <c r="K11" i="1"/>
  <c r="J11" i="1"/>
  <c r="E11" i="1"/>
  <c r="C11" i="1"/>
  <c r="R10" i="1"/>
  <c r="Q10" i="1"/>
  <c r="P10" i="1"/>
  <c r="O10" i="1"/>
  <c r="N10" i="1"/>
  <c r="M10" i="1"/>
  <c r="L10" i="1"/>
  <c r="K10" i="1"/>
  <c r="J10" i="1"/>
  <c r="E10" i="1"/>
  <c r="C10" i="1"/>
  <c r="R9" i="1"/>
  <c r="Q9" i="1"/>
  <c r="P9" i="1"/>
  <c r="O9" i="1"/>
  <c r="N9" i="1"/>
  <c r="M9" i="1"/>
  <c r="L9" i="1"/>
  <c r="K9" i="1"/>
  <c r="J9" i="1"/>
  <c r="E9" i="1"/>
  <c r="C9" i="1"/>
  <c r="R8" i="1"/>
  <c r="Q8" i="1"/>
  <c r="P8" i="1"/>
  <c r="O8" i="1"/>
  <c r="N8" i="1"/>
  <c r="M8" i="1"/>
  <c r="L8" i="1"/>
  <c r="K8" i="1"/>
  <c r="J8" i="1"/>
  <c r="E8" i="1"/>
  <c r="C8" i="1"/>
  <c r="R7" i="1"/>
  <c r="Q7" i="1"/>
  <c r="P7" i="1"/>
  <c r="O7" i="1"/>
  <c r="N7" i="1"/>
  <c r="M7" i="1"/>
  <c r="L7" i="1"/>
  <c r="K7" i="1"/>
  <c r="J7" i="1"/>
  <c r="E7" i="1"/>
  <c r="C7" i="1"/>
  <c r="R6" i="1"/>
  <c r="Q6" i="1"/>
  <c r="P6" i="1"/>
  <c r="O6" i="1"/>
  <c r="N6" i="1"/>
  <c r="M6" i="1"/>
  <c r="L6" i="1"/>
  <c r="K6" i="1"/>
  <c r="J6" i="1"/>
  <c r="E6" i="1"/>
  <c r="C6" i="1"/>
  <c r="R5" i="1"/>
  <c r="Q5" i="1"/>
  <c r="P5" i="1"/>
  <c r="O5" i="1"/>
  <c r="N5" i="1"/>
  <c r="M5" i="1"/>
  <c r="L5" i="1"/>
  <c r="K5" i="1"/>
  <c r="J5" i="1"/>
  <c r="E5" i="1"/>
  <c r="C5" i="1"/>
  <c r="R4" i="1"/>
  <c r="Q4" i="1"/>
  <c r="P4" i="1"/>
  <c r="O4" i="1"/>
  <c r="N4" i="1"/>
  <c r="M4" i="1"/>
  <c r="L4" i="1"/>
  <c r="K4" i="1"/>
  <c r="J4" i="1"/>
  <c r="E4" i="1"/>
  <c r="C4" i="1"/>
</calcChain>
</file>

<file path=xl/sharedStrings.xml><?xml version="1.0" encoding="utf-8"?>
<sst xmlns="http://schemas.openxmlformats.org/spreadsheetml/2006/main" count="259" uniqueCount="133">
  <si>
    <t>Grade</t>
  </si>
  <si>
    <t>Rate</t>
  </si>
  <si>
    <t>First Name</t>
  </si>
  <si>
    <t>Full Name</t>
  </si>
  <si>
    <t>Last Name</t>
  </si>
  <si>
    <t>Hours Worked</t>
  </si>
  <si>
    <t>Total Weekly Wage</t>
  </si>
  <si>
    <t>Total Hours Worked</t>
  </si>
  <si>
    <t>Jon</t>
  </si>
  <si>
    <t>Yang</t>
  </si>
  <si>
    <t>Eugene</t>
  </si>
  <si>
    <t>Huang</t>
  </si>
  <si>
    <t>Ruben</t>
  </si>
  <si>
    <t>Torres</t>
  </si>
  <si>
    <t>Christy</t>
  </si>
  <si>
    <t>Zhu</t>
  </si>
  <si>
    <t>Elizabeth</t>
  </si>
  <si>
    <t>Johnson</t>
  </si>
  <si>
    <t>Julio</t>
  </si>
  <si>
    <t>Ruiz</t>
  </si>
  <si>
    <t>Janet</t>
  </si>
  <si>
    <t>Alvarez</t>
  </si>
  <si>
    <t>Marco</t>
  </si>
  <si>
    <t>Mehta</t>
  </si>
  <si>
    <t>Rob</t>
  </si>
  <si>
    <t>Verhoff</t>
  </si>
  <si>
    <t>Shannon</t>
  </si>
  <si>
    <t>Carlson</t>
  </si>
  <si>
    <t>Jacquelyn</t>
  </si>
  <si>
    <t>Suarez</t>
  </si>
  <si>
    <t>Curtis</t>
  </si>
  <si>
    <t>Lu</t>
  </si>
  <si>
    <t>Lauren</t>
  </si>
  <si>
    <t>Walker</t>
  </si>
  <si>
    <t>Ian</t>
  </si>
  <si>
    <t>Jenkins</t>
  </si>
  <si>
    <t>Sydney</t>
  </si>
  <si>
    <t>Bennett</t>
  </si>
  <si>
    <t>Chloe</t>
  </si>
  <si>
    <t>Young</t>
  </si>
  <si>
    <t>Wyatt</t>
  </si>
  <si>
    <t>Hill</t>
  </si>
  <si>
    <t>Wang</t>
  </si>
  <si>
    <t>Clarence</t>
  </si>
  <si>
    <t>Rai</t>
  </si>
  <si>
    <t>Luke</t>
  </si>
  <si>
    <t>Lal</t>
  </si>
  <si>
    <t>BENCHMARK</t>
  </si>
  <si>
    <t>Hourly Rate</t>
  </si>
  <si>
    <t>Task</t>
  </si>
  <si>
    <t>2. Use NESTEDIF function to determine the hourly rate of employee based on selected grade and set a default text of "Not Selected" when no grade is selected</t>
  </si>
  <si>
    <t>1. Use dropdown to create random Grade for all employee. NB: Value should be 1 and 2 only</t>
  </si>
  <si>
    <t>Weekly Wage</t>
  </si>
  <si>
    <t>Bonus plus Total Weekly Wage</t>
  </si>
  <si>
    <t>0.10% Bonus</t>
  </si>
  <si>
    <t>10% Bonus Amount</t>
  </si>
  <si>
    <t>Total Wages</t>
  </si>
  <si>
    <t>Hours_Week 1</t>
  </si>
  <si>
    <t>Hours_Week 2</t>
  </si>
  <si>
    <t>Hours_Week 3</t>
  </si>
  <si>
    <t>Hours_Week 4</t>
  </si>
  <si>
    <t>Wages_Week 1</t>
  </si>
  <si>
    <t>Wages_Week 2</t>
  </si>
  <si>
    <t>Wages_Week 3</t>
  </si>
  <si>
    <t>Wages_Week 4</t>
  </si>
  <si>
    <t>3. Calculate weekly wage for each employees (NB:if you will drag implement absolute referencing)</t>
  </si>
  <si>
    <t>4. Calculate the total weekly hours worked for each employees</t>
  </si>
  <si>
    <t>5. Calculate the total weekly wage for each employees</t>
  </si>
  <si>
    <t xml:space="preserve">6. Add 0.1% bonus to any employees with a total weekly hours worked of 100 or more </t>
  </si>
  <si>
    <t>2. Average, Minimum and Maximum Wage Paid (Doughnut chart)</t>
  </si>
  <si>
    <t>1. Total Wages, Total Bonus, Total Hours Worked (Card)</t>
  </si>
  <si>
    <t>8. Plot a doughnut chart for the employee grade (chart also required)</t>
  </si>
  <si>
    <t>3. Average, Minimum and Maximum Bonus Paid (Doughnut chart)</t>
  </si>
  <si>
    <t>4. Average, Minimum and Maximum Hours Worked (Doughnut chart)</t>
  </si>
  <si>
    <t>5. Find the percentage of top 5 employees total salary (chart also required)</t>
  </si>
  <si>
    <t>6. Top 5 employees with highest bonus (chart also required)</t>
  </si>
  <si>
    <t>7. Bottom 5 employees with lowest working hours (chart also required)</t>
  </si>
  <si>
    <t>10. Which employee had the lowest wage</t>
  </si>
  <si>
    <t>9. Which employee had the highest wage</t>
  </si>
  <si>
    <t>11. Which employee had the highest total hourly worked value</t>
  </si>
  <si>
    <t>12. Which employee had the lowest total hourly worked value</t>
  </si>
  <si>
    <t>Analysis, Visualization and Dashboards Creation (NB: Use PivotTable for the analysis and you can use Excel or PowerBI for the Visualization)</t>
  </si>
  <si>
    <t>PAYROLL CALCULATOR FOR ABC COMPANY LTD</t>
  </si>
  <si>
    <t>Sum of Total Wages</t>
  </si>
  <si>
    <t>Sum of 10% Bonus Amount</t>
  </si>
  <si>
    <t>Sum of Total Hours Worked</t>
  </si>
  <si>
    <t>Values</t>
  </si>
  <si>
    <t>Min of 10% Bonus Amount</t>
  </si>
  <si>
    <t>Average of Total Hours Worked</t>
  </si>
  <si>
    <t>Row Labels</t>
  </si>
  <si>
    <t>Christy Zhu</t>
  </si>
  <si>
    <t>Elizabeth Johnson</t>
  </si>
  <si>
    <t>Eugene Huang</t>
  </si>
  <si>
    <t>Ian Jenkins</t>
  </si>
  <si>
    <t>Jacquelyn Suarez</t>
  </si>
  <si>
    <t>Julio Ruiz</t>
  </si>
  <si>
    <t>Luke Lal</t>
  </si>
  <si>
    <t>Marco Mehta</t>
  </si>
  <si>
    <t>Rob Verhoff</t>
  </si>
  <si>
    <t>Ruben Torres</t>
  </si>
  <si>
    <t>Sydney Bennett</t>
  </si>
  <si>
    <t>Wyatt Hill</t>
  </si>
  <si>
    <t>Grand Total</t>
  </si>
  <si>
    <t>Count of Grade</t>
  </si>
  <si>
    <t>Column Labels</t>
  </si>
  <si>
    <t>REPORT VIEW</t>
  </si>
  <si>
    <t>Value</t>
  </si>
  <si>
    <t>Item</t>
  </si>
  <si>
    <t>Total Bonus</t>
  </si>
  <si>
    <t>Average Total Wages</t>
  </si>
  <si>
    <t>Min Total Wages</t>
  </si>
  <si>
    <t>Max Total Wages</t>
  </si>
  <si>
    <t>Average  Total Hours Worked</t>
  </si>
  <si>
    <t>Minimum 10% Bonus Amount</t>
  </si>
  <si>
    <t>Maximum 10% Bonus Amount</t>
  </si>
  <si>
    <t>Average 10% Bonus Amount</t>
  </si>
  <si>
    <t>Minimum Total Hours Worked</t>
  </si>
  <si>
    <t>Maximum Total Hours Worked</t>
  </si>
  <si>
    <t>Top 5</t>
  </si>
  <si>
    <t>% Wages</t>
  </si>
  <si>
    <t>Botom 5</t>
  </si>
  <si>
    <t>Hourly Worked</t>
  </si>
  <si>
    <t>HIGHEST PAID EMPLOYEE</t>
  </si>
  <si>
    <t>EMPLOYEE WITH MIN WAGE</t>
  </si>
  <si>
    <t>EMPLOYEES WITH HIGHEST WORKING HOURS</t>
  </si>
  <si>
    <t>EMPLOYEES WITH MIN WORKING HOURS</t>
  </si>
  <si>
    <t>COUNT</t>
  </si>
  <si>
    <t xml:space="preserve">GRADE </t>
  </si>
  <si>
    <t>Average of 10% Bonus Amount</t>
  </si>
  <si>
    <t>Max of 10% Bonus Amount</t>
  </si>
  <si>
    <t>Min of Total Hours Worked</t>
  </si>
  <si>
    <t>Max of Total Hours Worked</t>
  </si>
  <si>
    <t>Average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</si>
</sst>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.6"/>
      <color rgb="FF374151"/>
      <name val="Segoe UI"/>
      <family val="2"/>
    </font>
    <font>
      <sz val="12"/>
      <color rgb="FF37415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0" borderId="1" xfId="0" applyNumberFormat="1" applyFont="1" applyFill="1" applyBorder="1"/>
    <xf numFmtId="164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164" fontId="2" fillId="7" borderId="1" xfId="0" applyNumberFormat="1" applyFont="1" applyFill="1" applyBorder="1"/>
    <xf numFmtId="0" fontId="7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/>
    <xf numFmtId="0" fontId="4" fillId="0" borderId="0" xfId="0" applyFont="1"/>
    <xf numFmtId="0" fontId="8" fillId="2" borderId="0" xfId="0" applyFont="1" applyFill="1" applyAlignment="1">
      <alignment horizontal="center"/>
    </xf>
    <xf numFmtId="0" fontId="2" fillId="9" borderId="1" xfId="0" applyFont="1" applyFill="1" applyBorder="1"/>
    <xf numFmtId="164" fontId="2" fillId="9" borderId="1" xfId="0" applyNumberFormat="1" applyFont="1" applyFill="1" applyBorder="1"/>
    <xf numFmtId="0" fontId="2" fillId="0" borderId="0" xfId="0" applyFont="1" applyBorder="1"/>
    <xf numFmtId="168" fontId="2" fillId="0" borderId="1" xfId="1" applyNumberFormat="1" applyFont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0" fontId="6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/>
    <xf numFmtId="165" fontId="2" fillId="9" borderId="1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0" fontId="2" fillId="0" borderId="5" xfId="0" applyNumberFormat="1" applyFont="1" applyFill="1" applyBorder="1"/>
    <xf numFmtId="0" fontId="2" fillId="0" borderId="5" xfId="0" applyFont="1" applyBorder="1"/>
    <xf numFmtId="0" fontId="7" fillId="6" borderId="5" xfId="0" applyNumberFormat="1" applyFont="1" applyFill="1" applyBorder="1" applyAlignment="1">
      <alignment vertical="center" wrapText="1"/>
    </xf>
    <xf numFmtId="0" fontId="2" fillId="6" borderId="5" xfId="0" applyNumberFormat="1" applyFont="1" applyFill="1" applyBorder="1"/>
    <xf numFmtId="164" fontId="2" fillId="7" borderId="5" xfId="0" applyNumberFormat="1" applyFont="1" applyFill="1" applyBorder="1"/>
    <xf numFmtId="0" fontId="2" fillId="9" borderId="5" xfId="0" applyFont="1" applyFill="1" applyBorder="1"/>
    <xf numFmtId="165" fontId="2" fillId="9" borderId="5" xfId="0" applyNumberFormat="1" applyFont="1" applyFill="1" applyBorder="1"/>
    <xf numFmtId="164" fontId="2" fillId="9" borderId="5" xfId="0" applyNumberFormat="1" applyFont="1" applyFill="1" applyBorder="1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1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9" fillId="11" borderId="1" xfId="0" applyFont="1" applyFill="1" applyBorder="1" applyAlignment="1">
      <alignment horizontal="center"/>
    </xf>
    <xf numFmtId="0" fontId="0" fillId="0" borderId="1" xfId="0" applyBorder="1"/>
    <xf numFmtId="166" fontId="0" fillId="0" borderId="1" xfId="1" applyFont="1" applyBorder="1"/>
    <xf numFmtId="0" fontId="0" fillId="0" borderId="1" xfId="0" applyBorder="1" applyAlignment="1">
      <alignment horizontal="left"/>
    </xf>
    <xf numFmtId="166" fontId="0" fillId="0" borderId="1" xfId="0" applyNumberFormat="1" applyBorder="1"/>
    <xf numFmtId="1" fontId="0" fillId="0" borderId="1" xfId="0" applyNumberFormat="1" applyBorder="1"/>
    <xf numFmtId="10" fontId="0" fillId="0" borderId="1" xfId="0" applyNumberFormat="1" applyBorder="1"/>
    <xf numFmtId="167" fontId="0" fillId="0" borderId="1" xfId="0" applyNumberFormat="1" applyBorder="1"/>
    <xf numFmtId="169" fontId="0" fillId="0" borderId="1" xfId="0" applyNumberFormat="1" applyBorder="1"/>
    <xf numFmtId="0" fontId="11" fillId="0" borderId="0" xfId="0" applyFont="1" applyAlignment="1"/>
    <xf numFmtId="0" fontId="10" fillId="0" borderId="1" xfId="0" applyFont="1" applyFill="1" applyBorder="1"/>
    <xf numFmtId="0" fontId="10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9" fillId="11" borderId="1" xfId="0" applyNumberFormat="1" applyFont="1" applyFill="1" applyBorder="1" applyAlignment="1">
      <alignment horizontal="center"/>
    </xf>
    <xf numFmtId="0" fontId="13" fillId="13" borderId="0" xfId="0" applyFont="1" applyFill="1"/>
    <xf numFmtId="0" fontId="3" fillId="2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2" fillId="12" borderId="0" xfId="0" applyFont="1" applyFill="1" applyAlignment="1">
      <alignment horizontal="center"/>
    </xf>
    <xf numFmtId="0" fontId="9" fillId="11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55">
    <dxf>
      <numFmt numFmtId="169" formatCode="_(* #,##0_);_(* \(#,##0\);_(* &quot;-&quot;??_);_(@_)"/>
    </dxf>
    <dxf>
      <numFmt numFmtId="170" formatCode="_(* #,##0.0_);_(* \(#,##0.0\);_(* &quot;-&quot;??_);_(@_)"/>
    </dxf>
    <dxf>
      <numFmt numFmtId="167" formatCode="_(* #,##0.00_);_(* \(#,##0.00\);_(* &quot;-&quot;??_);_(@_)"/>
    </dxf>
    <dxf>
      <numFmt numFmtId="1" formatCode="0"/>
    </dxf>
    <dxf>
      <numFmt numFmtId="171" formatCode="0.0"/>
    </dxf>
    <dxf>
      <numFmt numFmtId="2" formatCode="0.00"/>
    </dxf>
    <dxf>
      <numFmt numFmtId="169" formatCode="_(* #,##0_);_(* \(#,##0\);_(* &quot;-&quot;??_);_(@_)"/>
    </dxf>
    <dxf>
      <numFmt numFmtId="170" formatCode="_(* #,##0.0_);_(* \(#,##0.0\);_(* &quot;-&quot;??_);_(@_)"/>
    </dxf>
    <dxf>
      <numFmt numFmtId="167" formatCode="_(* #,##0.00_);_(* \(#,##0.00\);_(* &quot;-&quot;??_);_(@_)"/>
    </dxf>
    <dxf>
      <numFmt numFmtId="1" formatCode="0"/>
    </dxf>
    <dxf>
      <numFmt numFmtId="171" formatCode="0.0"/>
    </dxf>
    <dxf>
      <numFmt numFmtId="2" formatCode="0.00"/>
    </dxf>
    <dxf>
      <numFmt numFmtId="167" formatCode="_(* #,##0.00_);_(* \(#,##0.00\);_(* &quot;-&quot;??_);_(@_)"/>
    </dxf>
    <dxf>
      <numFmt numFmtId="169" formatCode="_(* #,##0_);_(* \(#,##0\);_(* &quot;-&quot;??_);_(@_)"/>
    </dxf>
    <dxf>
      <numFmt numFmtId="170" formatCode="_(* #,##0.0_);_(* \(#,##0.0\);_(* &quot;-&quot;??_);_(@_)"/>
    </dxf>
    <dxf>
      <numFmt numFmtId="167" formatCode="_(* #,##0.00_);_(* \(#,##0.00\);_(* &quot;-&quot;??_);_(@_)"/>
    </dxf>
    <dxf>
      <numFmt numFmtId="1" formatCode="0"/>
    </dxf>
    <dxf>
      <numFmt numFmtId="171" formatCode="0.0"/>
    </dxf>
    <dxf>
      <numFmt numFmtId="2" formatCode="0.00"/>
    </dxf>
    <dxf>
      <numFmt numFmtId="166" formatCode="_(&quot;$&quot;* #,##0.00_);_(&quot;$&quot;* \(#,##0.00\);_(&quot;$&quot;* &quot;-&quot;??_);_(@_)"/>
    </dxf>
    <dxf>
      <numFmt numFmtId="169" formatCode="_(* #,##0_);_(* \(#,##0\);_(* &quot;-&quot;??_);_(@_)"/>
    </dxf>
    <dxf>
      <numFmt numFmtId="170" formatCode="_(* #,##0.0_);_(* \(#,##0.0\);_(* &quot;-&quot;??_);_(@_)"/>
    </dxf>
    <dxf>
      <numFmt numFmtId="167" formatCode="_(* #,##0.00_);_(* \(#,##0.00\);_(* &quot;-&quot;??_);_(@_)"/>
    </dxf>
    <dxf>
      <numFmt numFmtId="1" formatCode="0"/>
    </dxf>
    <dxf>
      <numFmt numFmtId="171" formatCode="0.0"/>
    </dxf>
    <dxf>
      <numFmt numFmtId="2" formatCode="0.00"/>
    </dxf>
    <dxf>
      <numFmt numFmtId="167" formatCode="_(* #,##0.00_);_(* \(#,##0.00\);_(* &quot;-&quot;??_);_(@_)"/>
    </dxf>
    <dxf>
      <numFmt numFmtId="166" formatCode="_(&quot;$&quot;* #,##0.00_);_(&quot;$&quot;* \(#,##0.00\);_(&quot;$&quot;* &quot;-&quot;??_);_(@_)"/>
    </dxf>
    <dxf>
      <numFmt numFmtId="169" formatCode="_(* #,##0_);_(* \(#,##0\);_(* &quot;-&quot;??_);_(@_)"/>
    </dxf>
    <dxf>
      <numFmt numFmtId="170" formatCode="_(* #,##0.0_);_(* \(#,##0.0\);_(* &quot;-&quot;??_);_(@_)"/>
    </dxf>
    <dxf>
      <numFmt numFmtId="167" formatCode="_(* #,##0.00_);_(* \(#,##0.00\);_(* &quot;-&quot;??_);_(@_)"/>
    </dxf>
    <dxf>
      <numFmt numFmtId="1" formatCode="0"/>
    </dxf>
    <dxf>
      <numFmt numFmtId="171" formatCode="0.0"/>
    </dxf>
    <dxf>
      <numFmt numFmtId="2" formatCode="0.00"/>
    </dxf>
    <dxf>
      <numFmt numFmtId="0" formatCode="General"/>
    </dxf>
    <dxf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_);[Red]\(&quot;$&quot;#,##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.00_);[Red]\(&quot;$&quot;#,##0.0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[Assignment_payroll_calculator.xlsx]PivotTable!PivotTable4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Average, Min &amp; Max</a:t>
            </a:r>
            <a:r>
              <a:rPr lang="en-US" sz="1600" b="1" baseline="0"/>
              <a:t> </a:t>
            </a:r>
            <a:r>
              <a:rPr lang="en-US" sz="1600" b="1"/>
              <a:t>Wage</a:t>
            </a:r>
            <a:r>
              <a:rPr lang="en-US" sz="1600" b="1" baseline="0"/>
              <a:t> Paid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316486909998395"/>
              <c:y val="-0.179775227881911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4-413C-870A-26D41B0D38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4-413C-870A-26D41B0D383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94-413C-870A-26D41B0D3838}"/>
              </c:ext>
            </c:extLst>
          </c:dPt>
          <c:dLbls>
            <c:dLbl>
              <c:idx val="0"/>
              <c:layout>
                <c:manualLayout>
                  <c:x val="0.13888888888888878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294-413C-870A-26D41B0D3838}"/>
                </c:ext>
              </c:extLst>
            </c:dLbl>
            <c:dLbl>
              <c:idx val="1"/>
              <c:layout>
                <c:manualLayout>
                  <c:x val="0.15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294-413C-870A-26D41B0D3838}"/>
                </c:ext>
              </c:extLst>
            </c:dLbl>
            <c:dLbl>
              <c:idx val="2"/>
              <c:layout>
                <c:manualLayout>
                  <c:x val="-0.18316486909998395"/>
                  <c:y val="-0.179775227881911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294-413C-870A-26D41B0D38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PivotTable!$C$4:$C$6</c:f>
              <c:strCache>
                <c:ptCount val="3"/>
                <c:pt idx="0">
                  <c:v>Average Total</c:v>
                </c:pt>
                <c:pt idx="1">
                  <c:v>Min Total Wages</c:v>
                </c:pt>
                <c:pt idx="2">
                  <c:v>Max Total Wages</c:v>
                </c:pt>
              </c:strCache>
            </c:strRef>
          </c:cat>
          <c:val>
            <c:numRef>
              <c:f>PivotTable!$D$4:$D$6</c:f>
              <c:numCache>
                <c:formatCode>_("$"* #,##0.00_);_("$"* \(#,##0.00\);_("$"* "-"??_);_(@_)</c:formatCode>
                <c:ptCount val="3"/>
                <c:pt idx="0">
                  <c:v>4074.625</c:v>
                </c:pt>
                <c:pt idx="1">
                  <c:v>1850</c:v>
                </c:pt>
                <c:pt idx="2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4-413C-870A-26D41B0D38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[Assignment_payroll_calculator.xlsx]PivotTable!PivotTable7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Average, Min &amp; Max Hours Worked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6106106106106108"/>
              <c:y val="-6.584362139917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PivotTable!$D$16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1B-4E16-9012-9B1D755E3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1B-4E16-9012-9B1D755E35A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1B-4E16-9012-9B1D755E35AB}"/>
              </c:ext>
            </c:extLst>
          </c:dPt>
          <c:dLbls>
            <c:dLbl>
              <c:idx val="0"/>
              <c:layout>
                <c:manualLayout>
                  <c:x val="0.13888888888888878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21B-4E16-9012-9B1D755E35AB}"/>
                </c:ext>
              </c:extLst>
            </c:dLbl>
            <c:dLbl>
              <c:idx val="1"/>
              <c:layout>
                <c:manualLayout>
                  <c:x val="0.15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21B-4E16-9012-9B1D755E35AB}"/>
                </c:ext>
              </c:extLst>
            </c:dLbl>
            <c:dLbl>
              <c:idx val="2"/>
              <c:layout>
                <c:manualLayout>
                  <c:x val="-0.26106106106106108"/>
                  <c:y val="-6.584362139917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21B-4E16-9012-9B1D755E3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PivotTable!$C$17:$C$19</c:f>
              <c:strCache>
                <c:ptCount val="3"/>
                <c:pt idx="0">
                  <c:v>Average of Total Hours Worked</c:v>
                </c:pt>
                <c:pt idx="1">
                  <c:v>Min of Total Hours Worked</c:v>
                </c:pt>
                <c:pt idx="2">
                  <c:v>Max of Total Hours Worked</c:v>
                </c:pt>
              </c:strCache>
            </c:strRef>
          </c:cat>
          <c:val>
            <c:numRef>
              <c:f>PivotTable!$D$17:$D$19</c:f>
              <c:numCache>
                <c:formatCode>0</c:formatCode>
                <c:ptCount val="3"/>
                <c:pt idx="0">
                  <c:v>109.35</c:v>
                </c:pt>
                <c:pt idx="1">
                  <c:v>73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B-4E16-9012-9B1D755E3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71707056035473E-2"/>
          <c:y val="0.80310293132637511"/>
          <c:w val="0.91890706622837182"/>
          <c:h val="0.16397535428544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[Assignment_payroll_calculator.xlsx]PivotTable!PivotTable6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Average, Min</a:t>
            </a:r>
            <a:r>
              <a:rPr lang="en-US" sz="1600" b="1" baseline="0"/>
              <a:t> &amp; </a:t>
            </a:r>
            <a:r>
              <a:rPr lang="en-US" sz="1600" b="1"/>
              <a:t>Max Bonus</a:t>
            </a:r>
            <a:r>
              <a:rPr lang="en-US" sz="1600" b="1" baseline="0"/>
              <a:t> Paid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3449909232438024"/>
              <c:y val="-4.4817927170868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PivotTable!$D$10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2-4571-81C6-973BF82682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42-4571-81C6-973BF826827C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42-4571-81C6-973BF826827C}"/>
              </c:ext>
            </c:extLst>
          </c:dPt>
          <c:dLbls>
            <c:dLbl>
              <c:idx val="0"/>
              <c:layout>
                <c:manualLayout>
                  <c:x val="0.13888888888888878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42-4571-81C6-973BF826827C}"/>
                </c:ext>
              </c:extLst>
            </c:dLbl>
            <c:dLbl>
              <c:idx val="1"/>
              <c:layout>
                <c:manualLayout>
                  <c:x val="0.15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F42-4571-81C6-973BF826827C}"/>
                </c:ext>
              </c:extLst>
            </c:dLbl>
            <c:dLbl>
              <c:idx val="2"/>
              <c:layout>
                <c:manualLayout>
                  <c:x val="-0.23449909232438024"/>
                  <c:y val="-4.4817927170868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F42-4571-81C6-973BF82682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PivotTable!$C$11:$C$13</c:f>
              <c:strCache>
                <c:ptCount val="3"/>
                <c:pt idx="0">
                  <c:v>Average of 10% Bonus Amount</c:v>
                </c:pt>
                <c:pt idx="1">
                  <c:v>Min of 10% Bonus Amount</c:v>
                </c:pt>
                <c:pt idx="2">
                  <c:v>Max of 10% Bonus Amount</c:v>
                </c:pt>
              </c:strCache>
            </c:strRef>
          </c:cat>
          <c:val>
            <c:numRef>
              <c:f>PivotTable!$D$11:$D$13</c:f>
              <c:numCache>
                <c:formatCode>_("$"* #,##0.00_);_("$"* \(#,##0.00\);_("$"* "-"??_);_(@_)</c:formatCode>
                <c:ptCount val="3"/>
                <c:pt idx="0">
                  <c:v>227.125</c:v>
                </c:pt>
                <c:pt idx="1">
                  <c:v>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2-4571-81C6-973BF8268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682798796491897E-2"/>
          <c:y val="0.78125204937618087"/>
          <c:w val="0.96113846744766651"/>
          <c:h val="0.18648992405361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[Assignment_payroll_calculator.xlsx]PivotTable!PivotTable8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Percentage</a:t>
            </a:r>
            <a:r>
              <a:rPr lang="en-GB" b="1" baseline="0"/>
              <a:t> of Top 5 Employees Total Salary 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50"/>
          </a:solidFill>
          <a:ln>
            <a:noFill/>
          </a:ln>
          <a:effectLst/>
        </c:spPr>
      </c:pivotFmt>
      <c:pivotFmt>
        <c:idx val="28"/>
        <c:spPr>
          <a:solidFill>
            <a:srgbClr val="00B050"/>
          </a:solidFill>
          <a:ln>
            <a:noFill/>
          </a:ln>
          <a:effectLst/>
        </c:spPr>
      </c:pivotFmt>
      <c:pivotFmt>
        <c:idx val="29"/>
        <c:spPr>
          <a:solidFill>
            <a:srgbClr val="00B050"/>
          </a:solidFill>
          <a:ln>
            <a:noFill/>
          </a:ln>
          <a:effectLst/>
        </c:spPr>
      </c:pivotFmt>
      <c:pivotFmt>
        <c:idx val="30"/>
        <c:spPr>
          <a:solidFill>
            <a:srgbClr val="00B05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B050"/>
          </a:solidFill>
          <a:ln>
            <a:noFill/>
          </a:ln>
          <a:effectLst/>
        </c:spPr>
      </c:pivotFmt>
      <c:pivotFmt>
        <c:idx val="34"/>
        <c:spPr>
          <a:solidFill>
            <a:srgbClr val="00B050"/>
          </a:solidFill>
          <a:ln>
            <a:noFill/>
          </a:ln>
          <a:effectLst/>
        </c:spPr>
      </c:pivotFmt>
      <c:pivotFmt>
        <c:idx val="35"/>
        <c:spPr>
          <a:solidFill>
            <a:srgbClr val="00B050"/>
          </a:solidFill>
          <a:ln>
            <a:noFill/>
          </a:ln>
          <a:effectLst/>
        </c:spPr>
      </c:pivotFmt>
      <c:pivotFmt>
        <c:idx val="36"/>
        <c:spPr>
          <a:solidFill>
            <a:srgbClr val="00B05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solidFill>
            <a:srgbClr val="00B050"/>
          </a:solidFill>
          <a:ln>
            <a:noFill/>
          </a:ln>
          <a:effectLst/>
        </c:spPr>
      </c:pivotFmt>
      <c:pivotFmt>
        <c:idx val="40"/>
        <c:spPr>
          <a:solidFill>
            <a:srgbClr val="0070C0"/>
          </a:solidFill>
          <a:ln>
            <a:noFill/>
          </a:ln>
          <a:effectLst/>
        </c:spPr>
      </c:pivotFmt>
      <c:pivotFmt>
        <c:idx val="41"/>
        <c:spPr>
          <a:solidFill>
            <a:srgbClr val="ED7D31"/>
          </a:solidFill>
          <a:ln>
            <a:noFill/>
          </a:ln>
          <a:effectLst/>
        </c:spPr>
      </c:pivotFmt>
      <c:pivotFmt>
        <c:idx val="42"/>
        <c:spPr>
          <a:solidFill>
            <a:srgbClr val="FFFF00"/>
          </a:solidFill>
          <a:ln>
            <a:noFill/>
          </a:ln>
          <a:effectLst/>
        </c:spPr>
      </c:pivotFmt>
      <c:pivotFmt>
        <c:idx val="4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012096951568205E-2"/>
          <c:y val="0.15663680593736076"/>
          <c:w val="0.91342911681494354"/>
          <c:h val="0.46455293171790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4C-461C-9731-C156EBE62643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4C-461C-9731-C156EBE62643}"/>
              </c:ext>
            </c:extLst>
          </c:dPt>
          <c:dPt>
            <c:idx val="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4C-461C-9731-C156EBE6264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4C-461C-9731-C156EBE6264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4C-461C-9731-C156EBE626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PivotTable!$F$4:$F$9</c:f>
              <c:strCache>
                <c:ptCount val="5"/>
                <c:pt idx="0">
                  <c:v>Marco Mehta</c:v>
                </c:pt>
                <c:pt idx="1">
                  <c:v>Sydney Bennett</c:v>
                </c:pt>
                <c:pt idx="2">
                  <c:v>Jacquelyn Suarez</c:v>
                </c:pt>
                <c:pt idx="3">
                  <c:v>Wyatt Hill</c:v>
                </c:pt>
                <c:pt idx="4">
                  <c:v>Luke Lal</c:v>
                </c:pt>
              </c:strCache>
            </c:strRef>
          </c:cat>
          <c:val>
            <c:numRef>
              <c:f>PivotTable!$G$4:$G$9</c:f>
              <c:numCache>
                <c:formatCode>0.00%</c:formatCode>
                <c:ptCount val="5"/>
                <c:pt idx="0">
                  <c:v>0.28323141293852588</c:v>
                </c:pt>
                <c:pt idx="1">
                  <c:v>0.22481493401995495</c:v>
                </c:pt>
                <c:pt idx="2">
                  <c:v>0.18941100740263919</c:v>
                </c:pt>
                <c:pt idx="3">
                  <c:v>0.15288059221113615</c:v>
                </c:pt>
                <c:pt idx="4">
                  <c:v>0.1496620534277438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4C-461C-9731-C156EBE6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571824"/>
        <c:axId val="602569200"/>
      </c:barChart>
      <c:catAx>
        <c:axId val="60257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9200"/>
        <c:crosses val="autoZero"/>
        <c:auto val="1"/>
        <c:lblAlgn val="ctr"/>
        <c:lblOffset val="100"/>
        <c:noMultiLvlLbl val="0"/>
      </c:catAx>
      <c:valAx>
        <c:axId val="60256920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6025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[Assignment_payroll_calculator.xlsx]PivotTable!PivotTable9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Top 5 Employees With Highest</a:t>
            </a:r>
            <a:r>
              <a:rPr lang="en-GB" sz="1600" b="1" baseline="0"/>
              <a:t> Bonus</a:t>
            </a:r>
            <a:r>
              <a:rPr lang="en-GB" sz="1600" b="1"/>
              <a:t> </a:t>
            </a:r>
          </a:p>
        </c:rich>
      </c:tx>
      <c:layout>
        <c:manualLayout>
          <c:xMode val="edge"/>
          <c:yMode val="edge"/>
          <c:x val="0.18007625407563133"/>
          <c:y val="1.4492620487634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50"/>
          </a:solidFill>
          <a:ln>
            <a:noFill/>
          </a:ln>
          <a:effectLst/>
        </c:spPr>
      </c:pivotFmt>
      <c:pivotFmt>
        <c:idx val="28"/>
        <c:spPr>
          <a:solidFill>
            <a:srgbClr val="00B050"/>
          </a:solidFill>
          <a:ln>
            <a:noFill/>
          </a:ln>
          <a:effectLst/>
        </c:spPr>
      </c:pivotFmt>
      <c:pivotFmt>
        <c:idx val="29"/>
        <c:spPr>
          <a:solidFill>
            <a:srgbClr val="00B050"/>
          </a:solidFill>
          <a:ln>
            <a:noFill/>
          </a:ln>
          <a:effectLst/>
        </c:spPr>
      </c:pivotFmt>
      <c:pivotFmt>
        <c:idx val="30"/>
        <c:spPr>
          <a:solidFill>
            <a:srgbClr val="00B05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B050"/>
          </a:solidFill>
          <a:ln>
            <a:noFill/>
          </a:ln>
          <a:effectLst/>
        </c:spPr>
      </c:pivotFmt>
      <c:pivotFmt>
        <c:idx val="34"/>
        <c:spPr>
          <a:solidFill>
            <a:srgbClr val="00B050"/>
          </a:solidFill>
          <a:ln>
            <a:noFill/>
          </a:ln>
          <a:effectLst/>
        </c:spPr>
      </c:pivotFmt>
      <c:pivotFmt>
        <c:idx val="35"/>
        <c:spPr>
          <a:solidFill>
            <a:srgbClr val="00B050"/>
          </a:solidFill>
          <a:ln>
            <a:noFill/>
          </a:ln>
          <a:effectLst/>
        </c:spPr>
      </c:pivotFmt>
      <c:pivotFmt>
        <c:idx val="36"/>
        <c:spPr>
          <a:solidFill>
            <a:srgbClr val="00B05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solidFill>
            <a:srgbClr val="00B050"/>
          </a:solidFill>
          <a:ln>
            <a:noFill/>
          </a:ln>
          <a:effectLst/>
        </c:spPr>
      </c:pivotFmt>
      <c:pivotFmt>
        <c:idx val="40"/>
        <c:spPr>
          <a:solidFill>
            <a:srgbClr val="0070C0"/>
          </a:solidFill>
          <a:ln>
            <a:noFill/>
          </a:ln>
          <a:effectLst/>
        </c:spPr>
      </c:pivotFmt>
      <c:pivotFmt>
        <c:idx val="41"/>
        <c:spPr>
          <a:solidFill>
            <a:srgbClr val="ED7D31"/>
          </a:solidFill>
          <a:ln>
            <a:noFill/>
          </a:ln>
          <a:effectLst/>
        </c:spPr>
      </c:pivotFmt>
      <c:pivotFmt>
        <c:idx val="42"/>
        <c:spPr>
          <a:solidFill>
            <a:srgbClr val="FFFF00"/>
          </a:solidFill>
          <a:ln>
            <a:noFill/>
          </a:ln>
          <a:effectLst/>
        </c:spPr>
      </c:pivotFmt>
      <c:pivotFmt>
        <c:idx val="4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7678678232538976E-2"/>
          <c:y val="6.6411091296497651E-2"/>
          <c:w val="0.95076250683747265"/>
          <c:h val="0.67509103101886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PivotTable!$G$12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4B-46F2-B560-EC39B8446FA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B-46F2-B560-EC39B8446FA8}"/>
              </c:ext>
            </c:extLst>
          </c:dPt>
          <c:dPt>
            <c:idx val="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4B-46F2-B560-EC39B8446FA8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4B-46F2-B560-EC39B8446FA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4B-46F2-B560-EC39B8446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PivotTable!$F$13:$F$18</c:f>
              <c:strCache>
                <c:ptCount val="5"/>
                <c:pt idx="0">
                  <c:v>Marco Mehta</c:v>
                </c:pt>
                <c:pt idx="1">
                  <c:v>Sydney Bennett</c:v>
                </c:pt>
                <c:pt idx="2">
                  <c:v>Jacquelyn Suarez</c:v>
                </c:pt>
                <c:pt idx="3">
                  <c:v>Ruben Torres</c:v>
                </c:pt>
                <c:pt idx="4">
                  <c:v>Rob Verhoff</c:v>
                </c:pt>
              </c:strCache>
            </c:strRef>
          </c:cat>
          <c:val>
            <c:numRef>
              <c:f>PivotTable!$G$13:$G$18</c:f>
              <c:numCache>
                <c:formatCode>_(* #,##0.00_);_(* \(#,##0.00\);_(* "-"??_);_(@_)</c:formatCode>
                <c:ptCount val="5"/>
                <c:pt idx="0">
                  <c:v>800</c:v>
                </c:pt>
                <c:pt idx="1">
                  <c:v>635</c:v>
                </c:pt>
                <c:pt idx="2">
                  <c:v>535</c:v>
                </c:pt>
                <c:pt idx="3">
                  <c:v>400</c:v>
                </c:pt>
                <c:pt idx="4">
                  <c:v>357.5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4B-46F2-B560-EC39B844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571824"/>
        <c:axId val="602569200"/>
      </c:barChart>
      <c:catAx>
        <c:axId val="60257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9200"/>
        <c:crosses val="autoZero"/>
        <c:auto val="1"/>
        <c:lblAlgn val="ctr"/>
        <c:lblOffset val="100"/>
        <c:noMultiLvlLbl val="0"/>
      </c:catAx>
      <c:valAx>
        <c:axId val="60256920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6025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[Assignment_payroll_calculator.xlsx]PivotTable!PivotTable10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Bottom</a:t>
            </a:r>
            <a:r>
              <a:rPr lang="en-GB" b="1" baseline="0"/>
              <a:t> 5 Employees With Lowest Working Hours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50"/>
          </a:solidFill>
          <a:ln>
            <a:noFill/>
          </a:ln>
          <a:effectLst/>
        </c:spPr>
      </c:pivotFmt>
      <c:pivotFmt>
        <c:idx val="28"/>
        <c:spPr>
          <a:solidFill>
            <a:srgbClr val="00B050"/>
          </a:solidFill>
          <a:ln>
            <a:noFill/>
          </a:ln>
          <a:effectLst/>
        </c:spPr>
      </c:pivotFmt>
      <c:pivotFmt>
        <c:idx val="29"/>
        <c:spPr>
          <a:solidFill>
            <a:srgbClr val="00B050"/>
          </a:solidFill>
          <a:ln>
            <a:noFill/>
          </a:ln>
          <a:effectLst/>
        </c:spPr>
      </c:pivotFmt>
      <c:pivotFmt>
        <c:idx val="30"/>
        <c:spPr>
          <a:solidFill>
            <a:srgbClr val="00B05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B050"/>
          </a:solidFill>
          <a:ln>
            <a:noFill/>
          </a:ln>
          <a:effectLst/>
        </c:spPr>
      </c:pivotFmt>
      <c:pivotFmt>
        <c:idx val="34"/>
        <c:spPr>
          <a:solidFill>
            <a:srgbClr val="00B050"/>
          </a:solidFill>
          <a:ln>
            <a:noFill/>
          </a:ln>
          <a:effectLst/>
        </c:spPr>
      </c:pivotFmt>
      <c:pivotFmt>
        <c:idx val="35"/>
        <c:spPr>
          <a:solidFill>
            <a:srgbClr val="00B050"/>
          </a:solidFill>
          <a:ln>
            <a:noFill/>
          </a:ln>
          <a:effectLst/>
        </c:spPr>
      </c:pivotFmt>
      <c:pivotFmt>
        <c:idx val="36"/>
        <c:spPr>
          <a:solidFill>
            <a:srgbClr val="00B05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solidFill>
            <a:srgbClr val="00B050"/>
          </a:solidFill>
          <a:ln>
            <a:noFill/>
          </a:ln>
          <a:effectLst/>
        </c:spPr>
      </c:pivotFmt>
      <c:pivotFmt>
        <c:idx val="40"/>
        <c:spPr>
          <a:solidFill>
            <a:srgbClr val="0070C0"/>
          </a:solidFill>
          <a:ln>
            <a:noFill/>
          </a:ln>
          <a:effectLst/>
        </c:spPr>
      </c:pivotFmt>
      <c:pivotFmt>
        <c:idx val="41"/>
        <c:spPr>
          <a:solidFill>
            <a:srgbClr val="ED7D31"/>
          </a:solidFill>
          <a:ln>
            <a:noFill/>
          </a:ln>
          <a:effectLst/>
        </c:spPr>
      </c:pivotFmt>
      <c:pivotFmt>
        <c:idx val="42"/>
        <c:spPr>
          <a:solidFill>
            <a:srgbClr val="FFFF00"/>
          </a:solidFill>
          <a:ln>
            <a:noFill/>
          </a:ln>
          <a:effectLst/>
        </c:spPr>
      </c:pivotFmt>
      <c:pivotFmt>
        <c:idx val="4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012096951568205E-2"/>
          <c:y val="0.1362860905539986"/>
          <c:w val="0.91342911681494354"/>
          <c:h val="0.48490354040833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5A-4CA6-8DE9-7BA92574DB76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5A-4CA6-8DE9-7BA92574DB76}"/>
              </c:ext>
            </c:extLst>
          </c:dPt>
          <c:dPt>
            <c:idx val="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5A-4CA6-8DE9-7BA92574DB7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5A-4CA6-8DE9-7BA92574DB7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5A-4CA6-8DE9-7BA92574DB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PivotTable!$I$4:$I$9</c:f>
              <c:strCache>
                <c:ptCount val="5"/>
                <c:pt idx="0">
                  <c:v>Christy Zhu</c:v>
                </c:pt>
                <c:pt idx="1">
                  <c:v>Elizabeth Johnson</c:v>
                </c:pt>
                <c:pt idx="2">
                  <c:v>Eugene Huang</c:v>
                </c:pt>
                <c:pt idx="3">
                  <c:v>Julio Ruiz</c:v>
                </c:pt>
                <c:pt idx="4">
                  <c:v>Ian Jenkins</c:v>
                </c:pt>
              </c:strCache>
            </c:strRef>
          </c:cat>
          <c:val>
            <c:numRef>
              <c:f>PivotTable!$J$4:$J$9</c:f>
              <c:numCache>
                <c:formatCode>_(* #,##0.00_);_(* \(#,##0.00\);_(* "-"??_);_(@_)</c:formatCode>
                <c:ptCount val="5"/>
                <c:pt idx="0">
                  <c:v>84</c:v>
                </c:pt>
                <c:pt idx="1">
                  <c:v>76</c:v>
                </c:pt>
                <c:pt idx="2">
                  <c:v>76</c:v>
                </c:pt>
                <c:pt idx="3">
                  <c:v>74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5A-4CA6-8DE9-7BA92574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571824"/>
        <c:axId val="602569200"/>
      </c:barChart>
      <c:catAx>
        <c:axId val="60257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9200"/>
        <c:crosses val="autoZero"/>
        <c:auto val="1"/>
        <c:lblAlgn val="ctr"/>
        <c:lblOffset val="100"/>
        <c:noMultiLvlLbl val="0"/>
      </c:catAx>
      <c:valAx>
        <c:axId val="60256920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6025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[Assignment_payroll_calculator.xlsx]PivotTable!PivotTable11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Employees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693679585047643"/>
              <c:y val="-0.106446788653343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7177838901305477E-2"/>
                  <c:h val="6.451728198134378E-2"/>
                </c:manualLayout>
              </c15:layout>
            </c:ext>
          </c:extLst>
        </c:dLbl>
      </c:pivotFmt>
      <c:pivotFmt>
        <c:idx val="13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339340088876107"/>
              <c:y val="-0.306067849265975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5587206409309261E-2"/>
                  <c:h val="9.001818395025436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PivotTable!$J$14:$J$15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91-459C-9669-EFA178DF4A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1-459C-9669-EFA178DF4A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1-459C-9669-EFA178DF4A67}"/>
              </c:ext>
            </c:extLst>
          </c:dPt>
          <c:dLbls>
            <c:dLbl>
              <c:idx val="0"/>
              <c:layout>
                <c:manualLayout>
                  <c:x val="0.2693679585047643"/>
                  <c:y val="-0.106446788653343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177838901305477E-2"/>
                      <c:h val="6.4517281981343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791-459C-9669-EFA178DF4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PivotTable!$I$16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PivotTable!$J$16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1-459C-9669-EFA178DF4A67}"/>
            </c:ext>
          </c:extLst>
        </c:ser>
        <c:ser>
          <c:idx val="1"/>
          <c:order val="1"/>
          <c:tx>
            <c:strRef>
              <c:f>PivotTable!$K$14:$K$15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791-459C-9669-EFA178DF4A67}"/>
              </c:ext>
            </c:extLst>
          </c:dPt>
          <c:dLbls>
            <c:dLbl>
              <c:idx val="0"/>
              <c:layout>
                <c:manualLayout>
                  <c:x val="-0.339340088876107"/>
                  <c:y val="-0.306067849265975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87206409309261E-2"/>
                      <c:h val="9.00181839502543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791-459C-9669-EFA178DF4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PivotTable!$I$16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PivotTable!$K$16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91-459C-9669-EFA178DF4A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[Assignment_payroll_calculator.xlsx]PivotTable!PivotTable15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Employees With Highest</a:t>
            </a:r>
            <a:r>
              <a:rPr lang="en-GB" sz="1600" b="1" baseline="0"/>
              <a:t> Hourly Worked</a:t>
            </a:r>
            <a:endParaRPr lang="en-GB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78"/>
              <c:y val="-6.481481481481481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769490211093702"/>
              <c:y val="-0.17886873452559321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PivotTable!$N$12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9-4597-897C-2D349980AA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49-4597-897C-2D349980AA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49-4597-897C-2D349980AA93}"/>
              </c:ext>
            </c:extLst>
          </c:dPt>
          <c:dLbls>
            <c:delete val="1"/>
          </c:dLbls>
          <c:cat>
            <c:strRef>
              <c:f>PivotTable!$M$13:$M$14</c:f>
              <c:strCache>
                <c:ptCount val="2"/>
                <c:pt idx="0">
                  <c:v>Marco Mehta</c:v>
                </c:pt>
                <c:pt idx="1">
                  <c:v>Ruben Torres</c:v>
                </c:pt>
              </c:strCache>
            </c:strRef>
          </c:cat>
          <c:val>
            <c:numRef>
              <c:f>PivotTable!$N$13:$N$14</c:f>
              <c:numCache>
                <c:formatCode>_(* #,##0_);_(* \(#,##0\);_(* "-"??_);_(@_)</c:formatCode>
                <c:ptCount val="2"/>
                <c:pt idx="0">
                  <c:v>160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49-4597-897C-2D349980A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170429</xdr:colOff>
      <xdr:row>1</xdr:row>
      <xdr:rowOff>19050</xdr:rowOff>
    </xdr:from>
    <xdr:to>
      <xdr:col>18</xdr:col>
      <xdr:colOff>304120</xdr:colOff>
      <xdr:row>3</xdr:row>
      <xdr:rowOff>133350</xdr:rowOff>
    </xdr:to>
    <xdr:sp macro="" textlink="">
      <xdr:nvSpPr>
        <xdr:cNvPr id="4" name="Rectangle 3"/>
        <xdr:cNvSpPr/>
      </xdr:nvSpPr>
      <xdr:spPr>
        <a:xfrm>
          <a:off x="9314429" y="209550"/>
          <a:ext cx="1962491" cy="495300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551428</xdr:colOff>
      <xdr:row>45</xdr:row>
      <xdr:rowOff>54769</xdr:rowOff>
    </xdr:from>
    <xdr:to>
      <xdr:col>32</xdr:col>
      <xdr:colOff>314324</xdr:colOff>
      <xdr:row>49</xdr:row>
      <xdr:rowOff>171450</xdr:rowOff>
    </xdr:to>
    <xdr:sp macro="" textlink="">
      <xdr:nvSpPr>
        <xdr:cNvPr id="5" name="Rectangle 4"/>
        <xdr:cNvSpPr/>
      </xdr:nvSpPr>
      <xdr:spPr>
        <a:xfrm>
          <a:off x="16401028" y="8627269"/>
          <a:ext cx="3420496" cy="878681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585108</xdr:colOff>
      <xdr:row>4</xdr:row>
      <xdr:rowOff>128783</xdr:rowOff>
    </xdr:from>
    <xdr:to>
      <xdr:col>9</xdr:col>
      <xdr:colOff>262618</xdr:colOff>
      <xdr:row>23</xdr:row>
      <xdr:rowOff>1</xdr:rowOff>
    </xdr:to>
    <xdr:sp macro="" textlink="">
      <xdr:nvSpPr>
        <xdr:cNvPr id="6" name="Rectangle 5"/>
        <xdr:cNvSpPr/>
      </xdr:nvSpPr>
      <xdr:spPr>
        <a:xfrm>
          <a:off x="1197429" y="890783"/>
          <a:ext cx="4576082" cy="3490718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224518</xdr:colOff>
      <xdr:row>1</xdr:row>
      <xdr:rowOff>38099</xdr:rowOff>
    </xdr:from>
    <xdr:to>
      <xdr:col>18</xdr:col>
      <xdr:colOff>224519</xdr:colOff>
      <xdr:row>3</xdr:row>
      <xdr:rowOff>114300</xdr:rowOff>
    </xdr:to>
    <xdr:sp macro="" textlink="PivotTable!B4">
      <xdr:nvSpPr>
        <xdr:cNvPr id="12" name="TextBox 11"/>
        <xdr:cNvSpPr txBox="1"/>
      </xdr:nvSpPr>
      <xdr:spPr>
        <a:xfrm>
          <a:off x="9368518" y="228599"/>
          <a:ext cx="1828801" cy="457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0EB8839-7E4D-45F3-9740-28B3AECA21F1}" type="TxLink">
            <a:rPr lang="en-US" sz="2400" b="1" i="0" u="none" strike="noStrike">
              <a:solidFill>
                <a:srgbClr val="00B050"/>
              </a:solidFill>
              <a:latin typeface="Calibri"/>
              <a:cs typeface="Calibri"/>
            </a:rPr>
            <a:pPr/>
            <a:t> $81,492.50 </a:t>
          </a:fld>
          <a:endParaRPr lang="en-GB" sz="2400" b="1">
            <a:solidFill>
              <a:srgbClr val="00B050"/>
            </a:solidFill>
          </a:endParaRPr>
        </a:p>
      </xdr:txBody>
    </xdr:sp>
    <xdr:clientData/>
  </xdr:twoCellAnchor>
  <xdr:twoCellAnchor>
    <xdr:from>
      <xdr:col>20</xdr:col>
      <xdr:colOff>386102</xdr:colOff>
      <xdr:row>45</xdr:row>
      <xdr:rowOff>74498</xdr:rowOff>
    </xdr:from>
    <xdr:to>
      <xdr:col>26</xdr:col>
      <xdr:colOff>391545</xdr:colOff>
      <xdr:row>49</xdr:row>
      <xdr:rowOff>171450</xdr:rowOff>
    </xdr:to>
    <xdr:sp macro="" textlink="">
      <xdr:nvSpPr>
        <xdr:cNvPr id="14" name="Rectangle 13"/>
        <xdr:cNvSpPr/>
      </xdr:nvSpPr>
      <xdr:spPr>
        <a:xfrm>
          <a:off x="12578102" y="8646998"/>
          <a:ext cx="3663043" cy="858952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585105</xdr:colOff>
      <xdr:row>45</xdr:row>
      <xdr:rowOff>128248</xdr:rowOff>
    </xdr:from>
    <xdr:to>
      <xdr:col>32</xdr:col>
      <xdr:colOff>251392</xdr:colOff>
      <xdr:row>49</xdr:row>
      <xdr:rowOff>133350</xdr:rowOff>
    </xdr:to>
    <xdr:sp macro="" textlink="PivotTable!B7">
      <xdr:nvSpPr>
        <xdr:cNvPr id="15" name="TextBox 14"/>
        <xdr:cNvSpPr txBox="1"/>
      </xdr:nvSpPr>
      <xdr:spPr>
        <a:xfrm>
          <a:off x="16434705" y="8700748"/>
          <a:ext cx="3323887" cy="7671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B436BD9-9C81-44D6-9CFB-CED579B62AC5}" type="TxLink">
            <a:rPr lang="en-US" sz="2400" b="1" i="0" u="none" strike="noStrike">
              <a:solidFill>
                <a:srgbClr val="00B050"/>
              </a:solidFill>
              <a:latin typeface="Calibri"/>
              <a:ea typeface="+mn-ea"/>
              <a:cs typeface="Calibri"/>
            </a:rPr>
            <a:pPr marL="0" indent="0"/>
            <a:t> $4,542.50 </a:t>
          </a:fld>
          <a:endParaRPr lang="en-GB" sz="2400" b="1" i="0" u="none" strike="noStrike">
            <a:solidFill>
              <a:srgbClr val="00B05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435426</xdr:colOff>
      <xdr:row>45</xdr:row>
      <xdr:rowOff>158184</xdr:rowOff>
    </xdr:from>
    <xdr:to>
      <xdr:col>26</xdr:col>
      <xdr:colOff>317044</xdr:colOff>
      <xdr:row>49</xdr:row>
      <xdr:rowOff>133350</xdr:rowOff>
    </xdr:to>
    <xdr:sp macro="" textlink="PivotTable!B10">
      <xdr:nvSpPr>
        <xdr:cNvPr id="17" name="TextBox 16"/>
        <xdr:cNvSpPr txBox="1"/>
      </xdr:nvSpPr>
      <xdr:spPr>
        <a:xfrm>
          <a:off x="12627426" y="8730684"/>
          <a:ext cx="3539218" cy="737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500C059-39C8-41D3-8C87-EBAD65BFB275}" type="TxLink">
            <a:rPr lang="en-US" sz="2800" b="1" i="0" u="none" strike="noStrike">
              <a:solidFill>
                <a:srgbClr val="00B050"/>
              </a:solidFill>
              <a:latin typeface="Calibri"/>
              <a:ea typeface="+mn-ea"/>
              <a:cs typeface="Calibri"/>
            </a:rPr>
            <a:pPr marL="0" indent="0"/>
            <a:t> 2,187 </a:t>
          </a:fld>
          <a:endParaRPr lang="en-GB" sz="2800" b="1" i="0" u="none" strike="noStrike">
            <a:solidFill>
              <a:srgbClr val="00B05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27214</xdr:colOff>
      <xdr:row>4</xdr:row>
      <xdr:rowOff>160564</xdr:rowOff>
    </xdr:from>
    <xdr:to>
      <xdr:col>9</xdr:col>
      <xdr:colOff>186418</xdr:colOff>
      <xdr:row>22</xdr:row>
      <xdr:rowOff>122465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588168</xdr:colOff>
      <xdr:row>24</xdr:row>
      <xdr:rowOff>45244</xdr:rowOff>
    </xdr:from>
    <xdr:to>
      <xdr:col>9</xdr:col>
      <xdr:colOff>273843</xdr:colOff>
      <xdr:row>40</xdr:row>
      <xdr:rowOff>142875</xdr:rowOff>
    </xdr:to>
    <xdr:sp macro="" textlink="">
      <xdr:nvSpPr>
        <xdr:cNvPr id="28" name="Rectangle 27"/>
        <xdr:cNvSpPr/>
      </xdr:nvSpPr>
      <xdr:spPr>
        <a:xfrm>
          <a:off x="1195387" y="4617244"/>
          <a:ext cx="4543425" cy="3145631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16669</xdr:colOff>
      <xdr:row>24</xdr:row>
      <xdr:rowOff>133350</xdr:rowOff>
    </xdr:from>
    <xdr:to>
      <xdr:col>9</xdr:col>
      <xdr:colOff>223838</xdr:colOff>
      <xdr:row>40</xdr:row>
      <xdr:rowOff>119062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108857</xdr:rowOff>
    </xdr:from>
    <xdr:to>
      <xdr:col>16</xdr:col>
      <xdr:colOff>581025</xdr:colOff>
      <xdr:row>22</xdr:row>
      <xdr:rowOff>149678</xdr:rowOff>
    </xdr:to>
    <xdr:sp macro="" textlink="">
      <xdr:nvSpPr>
        <xdr:cNvPr id="33" name="Rectangle 32"/>
        <xdr:cNvSpPr/>
      </xdr:nvSpPr>
      <xdr:spPr>
        <a:xfrm>
          <a:off x="5825218" y="870857"/>
          <a:ext cx="4552950" cy="3469821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344259</xdr:colOff>
      <xdr:row>4</xdr:row>
      <xdr:rowOff>149679</xdr:rowOff>
    </xdr:from>
    <xdr:to>
      <xdr:col>16</xdr:col>
      <xdr:colOff>506184</xdr:colOff>
      <xdr:row>22</xdr:row>
      <xdr:rowOff>121104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24</xdr:row>
      <xdr:rowOff>59532</xdr:rowOff>
    </xdr:from>
    <xdr:to>
      <xdr:col>16</xdr:col>
      <xdr:colOff>581025</xdr:colOff>
      <xdr:row>40</xdr:row>
      <xdr:rowOff>154782</xdr:rowOff>
    </xdr:to>
    <xdr:sp macro="" textlink="">
      <xdr:nvSpPr>
        <xdr:cNvPr id="20" name="Rectangle 19"/>
        <xdr:cNvSpPr/>
      </xdr:nvSpPr>
      <xdr:spPr>
        <a:xfrm>
          <a:off x="5845969" y="4631532"/>
          <a:ext cx="4450556" cy="3143250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428625</xdr:colOff>
      <xdr:row>24</xdr:row>
      <xdr:rowOff>154781</xdr:rowOff>
    </xdr:from>
    <xdr:to>
      <xdr:col>16</xdr:col>
      <xdr:colOff>542924</xdr:colOff>
      <xdr:row>40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40821</xdr:colOff>
      <xdr:row>4</xdr:row>
      <xdr:rowOff>95251</xdr:rowOff>
    </xdr:from>
    <xdr:to>
      <xdr:col>24</xdr:col>
      <xdr:colOff>390524</xdr:colOff>
      <xdr:row>22</xdr:row>
      <xdr:rowOff>163286</xdr:rowOff>
    </xdr:to>
    <xdr:sp macro="" textlink="">
      <xdr:nvSpPr>
        <xdr:cNvPr id="22" name="Rectangle 21"/>
        <xdr:cNvSpPr/>
      </xdr:nvSpPr>
      <xdr:spPr>
        <a:xfrm>
          <a:off x="10450285" y="857251"/>
          <a:ext cx="4635953" cy="3497035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163286</xdr:colOff>
      <xdr:row>5</xdr:row>
      <xdr:rowOff>0</xdr:rowOff>
    </xdr:from>
    <xdr:to>
      <xdr:col>24</xdr:col>
      <xdr:colOff>299357</xdr:colOff>
      <xdr:row>23</xdr:row>
      <xdr:rowOff>54428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83343</xdr:colOff>
      <xdr:row>24</xdr:row>
      <xdr:rowOff>59531</xdr:rowOff>
    </xdr:from>
    <xdr:to>
      <xdr:col>24</xdr:col>
      <xdr:colOff>349705</xdr:colOff>
      <xdr:row>41</xdr:row>
      <xdr:rowOff>27214</xdr:rowOff>
    </xdr:to>
    <xdr:sp macro="" textlink="">
      <xdr:nvSpPr>
        <xdr:cNvPr id="24" name="Rectangle 23"/>
        <xdr:cNvSpPr/>
      </xdr:nvSpPr>
      <xdr:spPr>
        <a:xfrm>
          <a:off x="10406062" y="4631531"/>
          <a:ext cx="4516893" cy="3206183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130968</xdr:colOff>
      <xdr:row>24</xdr:row>
      <xdr:rowOff>119062</xdr:rowOff>
    </xdr:from>
    <xdr:to>
      <xdr:col>24</xdr:col>
      <xdr:colOff>285749</xdr:colOff>
      <xdr:row>40</xdr:row>
      <xdr:rowOff>149679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601436</xdr:colOff>
      <xdr:row>4</xdr:row>
      <xdr:rowOff>30956</xdr:rowOff>
    </xdr:from>
    <xdr:to>
      <xdr:col>32</xdr:col>
      <xdr:colOff>307181</xdr:colOff>
      <xdr:row>23</xdr:row>
      <xdr:rowOff>59871</xdr:rowOff>
    </xdr:to>
    <xdr:sp macro="" textlink="">
      <xdr:nvSpPr>
        <xdr:cNvPr id="26" name="Rectangle 25"/>
        <xdr:cNvSpPr/>
      </xdr:nvSpPr>
      <xdr:spPr>
        <a:xfrm>
          <a:off x="15231836" y="792956"/>
          <a:ext cx="4582545" cy="3648415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146957</xdr:colOff>
      <xdr:row>4</xdr:row>
      <xdr:rowOff>95250</xdr:rowOff>
    </xdr:from>
    <xdr:to>
      <xdr:col>32</xdr:col>
      <xdr:colOff>255814</xdr:colOff>
      <xdr:row>22</xdr:row>
      <xdr:rowOff>149679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590551</xdr:colOff>
      <xdr:row>45</xdr:row>
      <xdr:rowOff>125187</xdr:rowOff>
    </xdr:from>
    <xdr:to>
      <xdr:col>7</xdr:col>
      <xdr:colOff>323850</xdr:colOff>
      <xdr:row>50</xdr:row>
      <xdr:rowOff>76201</xdr:rowOff>
    </xdr:to>
    <xdr:sp macro="" textlink="">
      <xdr:nvSpPr>
        <xdr:cNvPr id="30" name="Rectangle 29"/>
        <xdr:cNvSpPr/>
      </xdr:nvSpPr>
      <xdr:spPr>
        <a:xfrm>
          <a:off x="1200151" y="8697687"/>
          <a:ext cx="3390899" cy="903514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16331</xdr:colOff>
      <xdr:row>45</xdr:row>
      <xdr:rowOff>182337</xdr:rowOff>
    </xdr:from>
    <xdr:to>
      <xdr:col>7</xdr:col>
      <xdr:colOff>247651</xdr:colOff>
      <xdr:row>50</xdr:row>
      <xdr:rowOff>19051</xdr:rowOff>
    </xdr:to>
    <xdr:sp macro="" textlink="PivotTable!P4">
      <xdr:nvSpPr>
        <xdr:cNvPr id="32" name="TextBox 31"/>
        <xdr:cNvSpPr txBox="1"/>
      </xdr:nvSpPr>
      <xdr:spPr>
        <a:xfrm>
          <a:off x="1235531" y="8754837"/>
          <a:ext cx="3279320" cy="789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FE1FA44-A493-4585-92DB-EC37C0E69B9D}" type="TxLink">
            <a:rPr lang="en-US" sz="2400" b="1" i="0" u="none" strike="noStrike">
              <a:solidFill>
                <a:srgbClr val="00B050"/>
              </a:solidFill>
              <a:latin typeface="Calibri"/>
              <a:ea typeface="+mn-ea"/>
              <a:cs typeface="Calibri"/>
            </a:rPr>
            <a:pPr marL="0" indent="0"/>
            <a:t> $8,800.00 </a:t>
          </a:fld>
          <a:endParaRPr lang="en-GB" sz="2400" b="1" i="0" u="none" strike="noStrike">
            <a:solidFill>
              <a:srgbClr val="00B05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593271</xdr:colOff>
      <xdr:row>45</xdr:row>
      <xdr:rowOff>125186</xdr:rowOff>
    </xdr:from>
    <xdr:to>
      <xdr:col>13</xdr:col>
      <xdr:colOff>525236</xdr:colOff>
      <xdr:row>50</xdr:row>
      <xdr:rowOff>43544</xdr:rowOff>
    </xdr:to>
    <xdr:sp macro="" textlink="">
      <xdr:nvSpPr>
        <xdr:cNvPr id="34" name="Rectangle 33"/>
        <xdr:cNvSpPr/>
      </xdr:nvSpPr>
      <xdr:spPr>
        <a:xfrm>
          <a:off x="4860471" y="8697686"/>
          <a:ext cx="3589565" cy="870858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38099</xdr:colOff>
      <xdr:row>46</xdr:row>
      <xdr:rowOff>21771</xdr:rowOff>
    </xdr:from>
    <xdr:to>
      <xdr:col>13</xdr:col>
      <xdr:colOff>446315</xdr:colOff>
      <xdr:row>49</xdr:row>
      <xdr:rowOff>185056</xdr:rowOff>
    </xdr:to>
    <xdr:sp macro="" textlink="PivotTable!P9">
      <xdr:nvSpPr>
        <xdr:cNvPr id="36" name="TextBox 35"/>
        <xdr:cNvSpPr txBox="1"/>
      </xdr:nvSpPr>
      <xdr:spPr>
        <a:xfrm>
          <a:off x="4914899" y="8784771"/>
          <a:ext cx="3456216" cy="734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54E5055-D871-4376-9097-69166FB3DBED}" type="TxLink">
            <a:rPr lang="en-US" sz="2800" b="1" i="0" u="none" strike="noStrike">
              <a:solidFill>
                <a:srgbClr val="00B050"/>
              </a:solidFill>
              <a:latin typeface="Calibri"/>
              <a:ea typeface="+mn-ea"/>
              <a:cs typeface="Calibri"/>
            </a:rPr>
            <a:pPr marL="0" indent="0"/>
            <a:t> $1,850.00 </a:t>
          </a:fld>
          <a:endParaRPr lang="en-GB" sz="2800" b="1" i="0" u="none" strike="noStrike">
            <a:solidFill>
              <a:srgbClr val="00B05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566057</xdr:colOff>
      <xdr:row>45</xdr:row>
      <xdr:rowOff>57150</xdr:rowOff>
    </xdr:from>
    <xdr:to>
      <xdr:col>7</xdr:col>
      <xdr:colOff>269421</xdr:colOff>
      <xdr:row>45</xdr:row>
      <xdr:rowOff>70757</xdr:rowOff>
    </xdr:to>
    <xdr:cxnSp macro="">
      <xdr:nvCxnSpPr>
        <xdr:cNvPr id="53" name="Straight Connector 52"/>
        <xdr:cNvCxnSpPr/>
      </xdr:nvCxnSpPr>
      <xdr:spPr>
        <a:xfrm flipV="1">
          <a:off x="1175657" y="8629650"/>
          <a:ext cx="3360964" cy="1360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579666</xdr:colOff>
      <xdr:row>42</xdr:row>
      <xdr:rowOff>21771</xdr:rowOff>
    </xdr:from>
    <xdr:to>
      <xdr:col>7</xdr:col>
      <xdr:colOff>310245</xdr:colOff>
      <xdr:row>44</xdr:row>
      <xdr:rowOff>145596</xdr:rowOff>
    </xdr:to>
    <xdr:sp macro="" textlink="">
      <xdr:nvSpPr>
        <xdr:cNvPr id="56" name="TextBox 55"/>
        <xdr:cNvSpPr txBox="1"/>
      </xdr:nvSpPr>
      <xdr:spPr>
        <a:xfrm>
          <a:off x="1189266" y="8022771"/>
          <a:ext cx="3388179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baseline="0">
              <a:solidFill>
                <a:schemeClr val="bg1">
                  <a:lumMod val="50000"/>
                </a:schemeClr>
              </a:solidFill>
            </a:rPr>
            <a:t>Employee With Highest Wage</a:t>
          </a:r>
          <a:endParaRPr lang="en-GB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361949</xdr:colOff>
      <xdr:row>44</xdr:row>
      <xdr:rowOff>180975</xdr:rowOff>
    </xdr:from>
    <xdr:to>
      <xdr:col>26</xdr:col>
      <xdr:colOff>334735</xdr:colOff>
      <xdr:row>45</xdr:row>
      <xdr:rowOff>4081</xdr:rowOff>
    </xdr:to>
    <xdr:cxnSp macro="">
      <xdr:nvCxnSpPr>
        <xdr:cNvPr id="57" name="Straight Connector 56"/>
        <xdr:cNvCxnSpPr/>
      </xdr:nvCxnSpPr>
      <xdr:spPr>
        <a:xfrm>
          <a:off x="12553949" y="8562975"/>
          <a:ext cx="3630386" cy="1360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388145</xdr:colOff>
      <xdr:row>42</xdr:row>
      <xdr:rowOff>57149</xdr:rowOff>
    </xdr:from>
    <xdr:to>
      <xdr:col>26</xdr:col>
      <xdr:colOff>292895</xdr:colOff>
      <xdr:row>44</xdr:row>
      <xdr:rowOff>109196</xdr:rowOff>
    </xdr:to>
    <xdr:sp macro="" textlink="">
      <xdr:nvSpPr>
        <xdr:cNvPr id="59" name="TextBox 58"/>
        <xdr:cNvSpPr txBox="1"/>
      </xdr:nvSpPr>
      <xdr:spPr>
        <a:xfrm>
          <a:off x="12580145" y="8058149"/>
          <a:ext cx="3562350" cy="433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baseline="0">
              <a:solidFill>
                <a:schemeClr val="bg1">
                  <a:lumMod val="50000"/>
                </a:schemeClr>
              </a:solidFill>
            </a:rPr>
            <a:t>Total Hours Worked</a:t>
          </a:r>
          <a:endParaRPr lang="en-GB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491556</xdr:colOff>
      <xdr:row>44</xdr:row>
      <xdr:rowOff>170090</xdr:rowOff>
    </xdr:from>
    <xdr:to>
      <xdr:col>32</xdr:col>
      <xdr:colOff>142875</xdr:colOff>
      <xdr:row>44</xdr:row>
      <xdr:rowOff>183697</xdr:rowOff>
    </xdr:to>
    <xdr:cxnSp macro="">
      <xdr:nvCxnSpPr>
        <xdr:cNvPr id="61" name="Straight Connector 60"/>
        <xdr:cNvCxnSpPr/>
      </xdr:nvCxnSpPr>
      <xdr:spPr>
        <a:xfrm>
          <a:off x="16341156" y="8552090"/>
          <a:ext cx="3308919" cy="1360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491556</xdr:colOff>
      <xdr:row>41</xdr:row>
      <xdr:rowOff>183356</xdr:rowOff>
    </xdr:from>
    <xdr:to>
      <xdr:col>32</xdr:col>
      <xdr:colOff>205807</xdr:colOff>
      <xdr:row>44</xdr:row>
      <xdr:rowOff>74498</xdr:rowOff>
    </xdr:to>
    <xdr:sp macro="" textlink="">
      <xdr:nvSpPr>
        <xdr:cNvPr id="64" name="TextBox 63"/>
        <xdr:cNvSpPr txBox="1"/>
      </xdr:nvSpPr>
      <xdr:spPr>
        <a:xfrm>
          <a:off x="16341156" y="7993856"/>
          <a:ext cx="3371851" cy="4626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baseline="0">
              <a:solidFill>
                <a:schemeClr val="bg1">
                  <a:lumMod val="50000"/>
                </a:schemeClr>
              </a:solidFill>
            </a:rPr>
            <a:t>Total Bonus Paid</a:t>
          </a:r>
          <a:endParaRPr lang="en-GB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47285</xdr:colOff>
      <xdr:row>3</xdr:row>
      <xdr:rowOff>189139</xdr:rowOff>
    </xdr:from>
    <xdr:to>
      <xdr:col>18</xdr:col>
      <xdr:colOff>95250</xdr:colOff>
      <xdr:row>4</xdr:row>
      <xdr:rowOff>0</xdr:rowOff>
    </xdr:to>
    <xdr:cxnSp macro="">
      <xdr:nvCxnSpPr>
        <xdr:cNvPr id="65" name="Straight Connector 64"/>
        <xdr:cNvCxnSpPr/>
      </xdr:nvCxnSpPr>
      <xdr:spPr>
        <a:xfrm>
          <a:off x="7362485" y="760639"/>
          <a:ext cx="3705565" cy="13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54428</xdr:colOff>
      <xdr:row>1</xdr:row>
      <xdr:rowOff>38100</xdr:rowOff>
    </xdr:from>
    <xdr:to>
      <xdr:col>15</xdr:col>
      <xdr:colOff>158183</xdr:colOff>
      <xdr:row>3</xdr:row>
      <xdr:rowOff>114300</xdr:rowOff>
    </xdr:to>
    <xdr:sp macro="" textlink="">
      <xdr:nvSpPr>
        <xdr:cNvPr id="70" name="TextBox 69"/>
        <xdr:cNvSpPr txBox="1"/>
      </xdr:nvSpPr>
      <xdr:spPr>
        <a:xfrm>
          <a:off x="7369628" y="228600"/>
          <a:ext cx="193255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 baseline="0">
              <a:solidFill>
                <a:schemeClr val="bg1">
                  <a:lumMod val="50000"/>
                </a:schemeClr>
              </a:solidFill>
            </a:rPr>
            <a:t>Total Wages</a:t>
          </a:r>
          <a:endParaRPr lang="en-GB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28576</xdr:colOff>
      <xdr:row>45</xdr:row>
      <xdr:rowOff>86065</xdr:rowOff>
    </xdr:from>
    <xdr:to>
      <xdr:col>20</xdr:col>
      <xdr:colOff>284390</xdr:colOff>
      <xdr:row>49</xdr:row>
      <xdr:rowOff>171450</xdr:rowOff>
    </xdr:to>
    <xdr:sp macro="" textlink="">
      <xdr:nvSpPr>
        <xdr:cNvPr id="71" name="Rectangle 70"/>
        <xdr:cNvSpPr/>
      </xdr:nvSpPr>
      <xdr:spPr>
        <a:xfrm>
          <a:off x="8562976" y="8658565"/>
          <a:ext cx="3913414" cy="847385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115662</xdr:colOff>
      <xdr:row>45</xdr:row>
      <xdr:rowOff>151039</xdr:rowOff>
    </xdr:from>
    <xdr:to>
      <xdr:col>20</xdr:col>
      <xdr:colOff>209550</xdr:colOff>
      <xdr:row>49</xdr:row>
      <xdr:rowOff>133350</xdr:rowOff>
    </xdr:to>
    <xdr:sp macro="" textlink="PivotTable!P18">
      <xdr:nvSpPr>
        <xdr:cNvPr id="73" name="TextBox 72"/>
        <xdr:cNvSpPr txBox="1"/>
      </xdr:nvSpPr>
      <xdr:spPr>
        <a:xfrm>
          <a:off x="8650062" y="8723539"/>
          <a:ext cx="3751488" cy="744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D0A89B3-2565-4762-8D2E-18459DE98AB5}" type="TxLink">
            <a:rPr lang="en-US" sz="2800" b="1" i="0" u="none" strike="noStrike">
              <a:solidFill>
                <a:srgbClr val="00B050"/>
              </a:solidFill>
              <a:latin typeface="Calibri"/>
              <a:ea typeface="+mn-ea"/>
              <a:cs typeface="Calibri"/>
            </a:rPr>
            <a:pPr marL="0" indent="0"/>
            <a:t> 73 </a:t>
          </a:fld>
          <a:endParaRPr lang="en-GB" sz="2800" b="1" i="0" u="none" strike="noStrike">
            <a:solidFill>
              <a:srgbClr val="00B05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11227</xdr:colOff>
      <xdr:row>45</xdr:row>
      <xdr:rowOff>35378</xdr:rowOff>
    </xdr:from>
    <xdr:to>
      <xdr:col>20</xdr:col>
      <xdr:colOff>253434</xdr:colOff>
      <xdr:row>45</xdr:row>
      <xdr:rowOff>48986</xdr:rowOff>
    </xdr:to>
    <xdr:cxnSp macro="">
      <xdr:nvCxnSpPr>
        <xdr:cNvPr id="74" name="Straight Connector 73"/>
        <xdr:cNvCxnSpPr/>
      </xdr:nvCxnSpPr>
      <xdr:spPr>
        <a:xfrm>
          <a:off x="8545627" y="8607878"/>
          <a:ext cx="3899807" cy="13608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603477</xdr:colOff>
      <xdr:row>42</xdr:row>
      <xdr:rowOff>62252</xdr:rowOff>
    </xdr:from>
    <xdr:to>
      <xdr:col>20</xdr:col>
      <xdr:colOff>285750</xdr:colOff>
      <xdr:row>44</xdr:row>
      <xdr:rowOff>143894</xdr:rowOff>
    </xdr:to>
    <xdr:sp macro="" textlink="">
      <xdr:nvSpPr>
        <xdr:cNvPr id="75" name="TextBox 74"/>
        <xdr:cNvSpPr txBox="1"/>
      </xdr:nvSpPr>
      <xdr:spPr>
        <a:xfrm>
          <a:off x="8528277" y="8063252"/>
          <a:ext cx="3949473" cy="4626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1" baseline="0">
              <a:solidFill>
                <a:schemeClr val="bg1">
                  <a:lumMod val="50000"/>
                </a:schemeClr>
              </a:solidFill>
            </a:rPr>
            <a:t>Employee With Lowest Total Hourly Worked</a:t>
          </a:r>
          <a:endParaRPr lang="en-GB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24</xdr:col>
      <xdr:colOff>582385</xdr:colOff>
      <xdr:row>23</xdr:row>
      <xdr:rowOff>188119</xdr:rowOff>
    </xdr:from>
    <xdr:to>
      <xdr:col>32</xdr:col>
      <xdr:colOff>242207</xdr:colOff>
      <xdr:row>40</xdr:row>
      <xdr:rowOff>171450</xdr:rowOff>
    </xdr:to>
    <xdr:sp macro="" textlink="">
      <xdr:nvSpPr>
        <xdr:cNvPr id="79" name="Rectangle 78"/>
        <xdr:cNvSpPr/>
      </xdr:nvSpPr>
      <xdr:spPr>
        <a:xfrm>
          <a:off x="15212785" y="4569619"/>
          <a:ext cx="4536622" cy="3221831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76198</xdr:colOff>
      <xdr:row>24</xdr:row>
      <xdr:rowOff>69057</xdr:rowOff>
    </xdr:from>
    <xdr:to>
      <xdr:col>32</xdr:col>
      <xdr:colOff>130627</xdr:colOff>
      <xdr:row>40</xdr:row>
      <xdr:rowOff>76200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590551</xdr:colOff>
      <xdr:row>45</xdr:row>
      <xdr:rowOff>32657</xdr:rowOff>
    </xdr:from>
    <xdr:to>
      <xdr:col>13</xdr:col>
      <xdr:colOff>307522</xdr:colOff>
      <xdr:row>45</xdr:row>
      <xdr:rowOff>46265</xdr:rowOff>
    </xdr:to>
    <xdr:cxnSp macro="">
      <xdr:nvCxnSpPr>
        <xdr:cNvPr id="82" name="Straight Connector 81"/>
        <xdr:cNvCxnSpPr/>
      </xdr:nvCxnSpPr>
      <xdr:spPr>
        <a:xfrm flipV="1">
          <a:off x="4857751" y="8605157"/>
          <a:ext cx="3374571" cy="13608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601436</xdr:colOff>
      <xdr:row>42</xdr:row>
      <xdr:rowOff>35379</xdr:rowOff>
    </xdr:from>
    <xdr:to>
      <xdr:col>13</xdr:col>
      <xdr:colOff>332015</xdr:colOff>
      <xdr:row>44</xdr:row>
      <xdr:rowOff>159204</xdr:rowOff>
    </xdr:to>
    <xdr:sp macro="" textlink="">
      <xdr:nvSpPr>
        <xdr:cNvPr id="83" name="TextBox 82"/>
        <xdr:cNvSpPr txBox="1"/>
      </xdr:nvSpPr>
      <xdr:spPr>
        <a:xfrm>
          <a:off x="4868636" y="8036379"/>
          <a:ext cx="3388179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baseline="0">
              <a:solidFill>
                <a:schemeClr val="bg1">
                  <a:lumMod val="50000"/>
                </a:schemeClr>
              </a:solidFill>
            </a:rPr>
            <a:t>Employee With Lowest Wage</a:t>
          </a:r>
          <a:endParaRPr lang="en-GB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11906</xdr:colOff>
      <xdr:row>3</xdr:row>
      <xdr:rowOff>119062</xdr:rowOff>
    </xdr:from>
    <xdr:to>
      <xdr:col>11</xdr:col>
      <xdr:colOff>440531</xdr:colOff>
      <xdr:row>3</xdr:row>
      <xdr:rowOff>130969</xdr:rowOff>
    </xdr:to>
    <xdr:cxnSp macro="">
      <xdr:nvCxnSpPr>
        <xdr:cNvPr id="87" name="Straight Connector 86"/>
        <xdr:cNvCxnSpPr/>
      </xdr:nvCxnSpPr>
      <xdr:spPr>
        <a:xfrm>
          <a:off x="1226344" y="690562"/>
          <a:ext cx="5893593" cy="119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571501</xdr:colOff>
      <xdr:row>1</xdr:row>
      <xdr:rowOff>95250</xdr:rowOff>
    </xdr:from>
    <xdr:to>
      <xdr:col>11</xdr:col>
      <xdr:colOff>464344</xdr:colOff>
      <xdr:row>3</xdr:row>
      <xdr:rowOff>65995</xdr:rowOff>
    </xdr:to>
    <xdr:sp macro="" textlink="">
      <xdr:nvSpPr>
        <xdr:cNvPr id="90" name="TextBox 89"/>
        <xdr:cNvSpPr txBox="1"/>
      </xdr:nvSpPr>
      <xdr:spPr>
        <a:xfrm>
          <a:off x="1178720" y="285750"/>
          <a:ext cx="5965030" cy="351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="1" baseline="0">
              <a:solidFill>
                <a:schemeClr val="tx1"/>
              </a:solidFill>
            </a:rPr>
            <a:t>Payroll Calculator Analysis</a:t>
          </a:r>
          <a:endParaRPr lang="en-GB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272143</xdr:colOff>
      <xdr:row>71</xdr:row>
      <xdr:rowOff>71437</xdr:rowOff>
    </xdr:from>
    <xdr:to>
      <xdr:col>23</xdr:col>
      <xdr:colOff>341881</xdr:colOff>
      <xdr:row>73</xdr:row>
      <xdr:rowOff>83344</xdr:rowOff>
    </xdr:to>
    <xdr:sp macro="" textlink="">
      <xdr:nvSpPr>
        <xdr:cNvPr id="92" name="TextBox 91"/>
        <xdr:cNvSpPr txBox="1"/>
      </xdr:nvSpPr>
      <xdr:spPr>
        <a:xfrm>
          <a:off x="10681607" y="13596937"/>
          <a:ext cx="3743667" cy="392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1" baseline="0">
              <a:solidFill>
                <a:schemeClr val="tx1"/>
              </a:solidFill>
            </a:rPr>
            <a:t>Prepared by Stanley Ofosu Acheampong</a:t>
          </a:r>
          <a:endParaRPr lang="en-GB" sz="1600" b="1" i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29.536196064815" createdVersion="6" refreshedVersion="6" minRefreshableVersion="3" recordCount="20">
  <cacheSource type="worksheet">
    <worksheetSource name="Table2"/>
  </cacheSource>
  <cacheFields count="18">
    <cacheField name="First Name" numFmtId="0">
      <sharedItems/>
    </cacheField>
    <cacheField name="Last Name" numFmtId="0">
      <sharedItems/>
    </cacheField>
    <cacheField name="Full Name" numFmtId="0">
      <sharedItems count="21">
        <s v="Jon Yang"/>
        <s v="Eugene Huang"/>
        <s v="Ruben Torres"/>
        <s v="Christy Zhu"/>
        <s v="Elizabeth Johnson"/>
        <s v="Julio Ruiz"/>
        <s v="Janet Alvarez"/>
        <s v="Marco Mehta"/>
        <s v="Rob Verhoff"/>
        <s v="Shannon Carlson"/>
        <s v="Jacquelyn Suarez"/>
        <s v="Curtis Lu"/>
        <s v="Lauren Walker"/>
        <s v="Ian Jenkins"/>
        <s v="Sydney Bennett"/>
        <s v="Chloe Young"/>
        <s v="Wyatt Hill"/>
        <s v="Shannon Wang"/>
        <s v="Clarence Rai"/>
        <s v="Luke Lal"/>
        <s v="Kwaku Darpah" u="1"/>
      </sharedItems>
    </cacheField>
    <cacheField name="Grade" numFmtId="0">
      <sharedItems containsSemiMixedTypes="0" containsString="0" containsNumber="1" containsInteger="1" minValue="1" maxValue="2" count="2">
        <n v="1"/>
        <n v="2"/>
      </sharedItems>
    </cacheField>
    <cacheField name="Rate" numFmtId="0">
      <sharedItems containsSemiMixedTypes="0" containsString="0" containsNumber="1" containsInteger="1" minValue="25" maxValue="50"/>
    </cacheField>
    <cacheField name="Hours_Week 1" numFmtId="0">
      <sharedItems containsSemiMixedTypes="0" containsString="0" containsNumber="1" containsInteger="1" minValue="11" maxValue="40"/>
    </cacheField>
    <cacheField name="Hours_Week 2" numFmtId="0">
      <sharedItems containsSemiMixedTypes="0" containsString="0" containsNumber="1" containsInteger="1" minValue="13" maxValue="40"/>
    </cacheField>
    <cacheField name="Hours_Week 3" numFmtId="0">
      <sharedItems containsSemiMixedTypes="0" containsString="0" containsNumber="1" containsInteger="1" minValue="10" maxValue="40"/>
    </cacheField>
    <cacheField name="Hours_Week 4" numFmtId="0">
      <sharedItems containsSemiMixedTypes="0" containsString="0" containsNumber="1" containsInteger="1" minValue="10" maxValue="40"/>
    </cacheField>
    <cacheField name="Total Hours Worked" numFmtId="0">
      <sharedItems containsSemiMixedTypes="0" containsString="0" containsNumber="1" containsInteger="1" minValue="73" maxValue="160" count="18">
        <n v="115"/>
        <n v="76"/>
        <n v="160"/>
        <n v="84"/>
        <n v="74"/>
        <n v="137"/>
        <n v="143"/>
        <n v="133"/>
        <n v="107"/>
        <n v="99"/>
        <n v="113"/>
        <n v="73"/>
        <n v="127"/>
        <n v="94"/>
        <n v="95"/>
        <n v="126"/>
        <n v="102"/>
        <n v="93"/>
      </sharedItems>
    </cacheField>
    <cacheField name="Wages_Week 1" numFmtId="164">
      <sharedItems containsSemiMixedTypes="0" containsString="0" containsNumber="1" containsInteger="1" minValue="275" maxValue="2000"/>
    </cacheField>
    <cacheField name="Wages_Week 2" numFmtId="164">
      <sharedItems containsSemiMixedTypes="0" containsString="0" containsNumber="1" containsInteger="1" minValue="425" maxValue="2000"/>
    </cacheField>
    <cacheField name="Wages_Week 3" numFmtId="164">
      <sharedItems containsSemiMixedTypes="0" containsString="0" containsNumber="1" containsInteger="1" minValue="375" maxValue="2000"/>
    </cacheField>
    <cacheField name="Wages_Week 4" numFmtId="164">
      <sharedItems containsSemiMixedTypes="0" containsString="0" containsNumber="1" containsInteger="1" minValue="300" maxValue="2000"/>
    </cacheField>
    <cacheField name="Total Weekly Wage" numFmtId="164">
      <sharedItems containsSemiMixedTypes="0" containsString="0" containsNumber="1" containsInteger="1" minValue="1850" maxValue="8000"/>
    </cacheField>
    <cacheField name="0.10% Bonus" numFmtId="0">
      <sharedItems containsSemiMixedTypes="0" containsString="0" containsNumber="1" minValue="0" maxValue="0.1"/>
    </cacheField>
    <cacheField name="10% Bonus Amount" numFmtId="165">
      <sharedItems containsSemiMixedTypes="0" containsString="0" containsNumber="1" minValue="0" maxValue="800" count="12">
        <n v="287.5"/>
        <n v="0"/>
        <n v="400"/>
        <n v="342.5"/>
        <n v="800"/>
        <n v="357.5"/>
        <n v="332.5"/>
        <n v="535"/>
        <n v="282.5"/>
        <n v="635"/>
        <n v="315"/>
        <n v="255"/>
      </sharedItems>
    </cacheField>
    <cacheField name="Total Wages" numFmtId="164">
      <sharedItems containsSemiMixedTypes="0" containsString="0" containsNumber="1" minValue="1850" maxValue="8800" count="19">
        <n v="3162.5"/>
        <n v="3800"/>
        <n v="4400"/>
        <n v="4200"/>
        <n v="1850"/>
        <n v="3767.5"/>
        <n v="8800"/>
        <n v="3932.5"/>
        <n v="3657.5"/>
        <n v="5885"/>
        <n v="2475"/>
        <n v="3107.5"/>
        <n v="3650"/>
        <n v="6985"/>
        <n v="2350"/>
        <n v="4750"/>
        <n v="3465"/>
        <n v="2805"/>
        <n v="465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Jon"/>
    <s v="Yang"/>
    <x v="0"/>
    <x v="0"/>
    <n v="25"/>
    <n v="15"/>
    <n v="20"/>
    <n v="40"/>
    <n v="40"/>
    <x v="0"/>
    <n v="375"/>
    <n v="500"/>
    <n v="1000"/>
    <n v="1000"/>
    <n v="2875"/>
    <n v="0.1"/>
    <x v="0"/>
    <x v="0"/>
  </r>
  <r>
    <s v="Eugene"/>
    <s v="Huang"/>
    <x v="1"/>
    <x v="1"/>
    <n v="50"/>
    <n v="12"/>
    <n v="28"/>
    <n v="14"/>
    <n v="22"/>
    <x v="1"/>
    <n v="600"/>
    <n v="1400"/>
    <n v="700"/>
    <n v="1100"/>
    <n v="3800"/>
    <n v="0"/>
    <x v="1"/>
    <x v="1"/>
  </r>
  <r>
    <s v="Ruben"/>
    <s v="Torres"/>
    <x v="2"/>
    <x v="0"/>
    <n v="25"/>
    <n v="40"/>
    <n v="40"/>
    <n v="40"/>
    <n v="40"/>
    <x v="2"/>
    <n v="1000"/>
    <n v="1000"/>
    <n v="1000"/>
    <n v="1000"/>
    <n v="4000"/>
    <n v="0.1"/>
    <x v="2"/>
    <x v="2"/>
  </r>
  <r>
    <s v="Christy"/>
    <s v="Zhu"/>
    <x v="3"/>
    <x v="1"/>
    <n v="50"/>
    <n v="25"/>
    <n v="13"/>
    <n v="17"/>
    <n v="29"/>
    <x v="3"/>
    <n v="1250"/>
    <n v="650"/>
    <n v="850"/>
    <n v="1450"/>
    <n v="4200"/>
    <n v="0"/>
    <x v="1"/>
    <x v="3"/>
  </r>
  <r>
    <s v="Elizabeth"/>
    <s v="Johnson"/>
    <x v="4"/>
    <x v="1"/>
    <n v="50"/>
    <n v="16"/>
    <n v="26"/>
    <n v="10"/>
    <n v="24"/>
    <x v="1"/>
    <n v="800"/>
    <n v="1300"/>
    <n v="500"/>
    <n v="1200"/>
    <n v="3800"/>
    <n v="0"/>
    <x v="1"/>
    <x v="1"/>
  </r>
  <r>
    <s v="Julio"/>
    <s v="Ruiz"/>
    <x v="5"/>
    <x v="0"/>
    <n v="25"/>
    <n v="14"/>
    <n v="21"/>
    <n v="27"/>
    <n v="12"/>
    <x v="4"/>
    <n v="350"/>
    <n v="525"/>
    <n v="675"/>
    <n v="300"/>
    <n v="1850"/>
    <n v="0"/>
    <x v="1"/>
    <x v="4"/>
  </r>
  <r>
    <s v="Janet"/>
    <s v="Alvarez"/>
    <x v="6"/>
    <x v="0"/>
    <n v="25"/>
    <n v="40"/>
    <n v="17"/>
    <n v="40"/>
    <n v="40"/>
    <x v="5"/>
    <n v="1000"/>
    <n v="425"/>
    <n v="1000"/>
    <n v="1000"/>
    <n v="3425"/>
    <n v="0.1"/>
    <x v="3"/>
    <x v="5"/>
  </r>
  <r>
    <s v="Marco"/>
    <s v="Mehta"/>
    <x v="7"/>
    <x v="1"/>
    <n v="50"/>
    <n v="40"/>
    <n v="40"/>
    <n v="40"/>
    <n v="40"/>
    <x v="2"/>
    <n v="2000"/>
    <n v="2000"/>
    <n v="2000"/>
    <n v="2000"/>
    <n v="8000"/>
    <n v="0.1"/>
    <x v="4"/>
    <x v="6"/>
  </r>
  <r>
    <s v="Rob"/>
    <s v="Verhoff"/>
    <x v="8"/>
    <x v="0"/>
    <n v="25"/>
    <n v="40"/>
    <n v="40"/>
    <n v="40"/>
    <n v="23"/>
    <x v="6"/>
    <n v="1000"/>
    <n v="1000"/>
    <n v="1000"/>
    <n v="575"/>
    <n v="3575"/>
    <n v="0.1"/>
    <x v="5"/>
    <x v="7"/>
  </r>
  <r>
    <s v="Shannon"/>
    <s v="Carlson"/>
    <x v="9"/>
    <x v="0"/>
    <n v="25"/>
    <n v="13"/>
    <n v="40"/>
    <n v="40"/>
    <n v="40"/>
    <x v="7"/>
    <n v="325"/>
    <n v="1000"/>
    <n v="1000"/>
    <n v="1000"/>
    <n v="3325"/>
    <n v="0.1"/>
    <x v="6"/>
    <x v="8"/>
  </r>
  <r>
    <s v="Jacquelyn"/>
    <s v="Suarez"/>
    <x v="10"/>
    <x v="1"/>
    <n v="50"/>
    <n v="35"/>
    <n v="25"/>
    <n v="19"/>
    <n v="28"/>
    <x v="8"/>
    <n v="1750"/>
    <n v="1250"/>
    <n v="950"/>
    <n v="1400"/>
    <n v="5350"/>
    <n v="0.1"/>
    <x v="7"/>
    <x v="9"/>
  </r>
  <r>
    <s v="Curtis"/>
    <s v="Lu"/>
    <x v="11"/>
    <x v="0"/>
    <n v="25"/>
    <n v="20"/>
    <n v="34"/>
    <n v="28"/>
    <n v="17"/>
    <x v="9"/>
    <n v="500"/>
    <n v="850"/>
    <n v="700"/>
    <n v="425"/>
    <n v="2475"/>
    <n v="0"/>
    <x v="1"/>
    <x v="10"/>
  </r>
  <r>
    <s v="Lauren"/>
    <s v="Walker"/>
    <x v="12"/>
    <x v="0"/>
    <n v="25"/>
    <n v="11"/>
    <n v="27"/>
    <n v="35"/>
    <n v="40"/>
    <x v="10"/>
    <n v="275"/>
    <n v="675"/>
    <n v="875"/>
    <n v="1000"/>
    <n v="2825"/>
    <n v="0.1"/>
    <x v="8"/>
    <x v="11"/>
  </r>
  <r>
    <s v="Ian"/>
    <s v="Jenkins"/>
    <x v="13"/>
    <x v="1"/>
    <n v="50"/>
    <n v="28"/>
    <n v="14"/>
    <n v="21"/>
    <n v="10"/>
    <x v="11"/>
    <n v="1400"/>
    <n v="700"/>
    <n v="1050"/>
    <n v="500"/>
    <n v="3650"/>
    <n v="0"/>
    <x v="1"/>
    <x v="12"/>
  </r>
  <r>
    <s v="Sydney"/>
    <s v="Bennett"/>
    <x v="14"/>
    <x v="1"/>
    <n v="50"/>
    <n v="24"/>
    <n v="23"/>
    <n v="40"/>
    <n v="40"/>
    <x v="12"/>
    <n v="1200"/>
    <n v="1150"/>
    <n v="2000"/>
    <n v="2000"/>
    <n v="6350"/>
    <n v="0.1"/>
    <x v="9"/>
    <x v="13"/>
  </r>
  <r>
    <s v="Chloe"/>
    <s v="Young"/>
    <x v="15"/>
    <x v="0"/>
    <n v="25"/>
    <n v="16"/>
    <n v="40"/>
    <n v="15"/>
    <n v="23"/>
    <x v="13"/>
    <n v="400"/>
    <n v="1000"/>
    <n v="375"/>
    <n v="575"/>
    <n v="2350"/>
    <n v="0"/>
    <x v="1"/>
    <x v="14"/>
  </r>
  <r>
    <s v="Wyatt"/>
    <s v="Hill"/>
    <x v="16"/>
    <x v="1"/>
    <n v="50"/>
    <n v="12"/>
    <n v="40"/>
    <n v="29"/>
    <n v="14"/>
    <x v="14"/>
    <n v="600"/>
    <n v="2000"/>
    <n v="1450"/>
    <n v="700"/>
    <n v="4750"/>
    <n v="0"/>
    <x v="1"/>
    <x v="15"/>
  </r>
  <r>
    <s v="Shannon"/>
    <s v="Wang"/>
    <x v="17"/>
    <x v="0"/>
    <n v="25"/>
    <n v="19"/>
    <n v="40"/>
    <n v="40"/>
    <n v="27"/>
    <x v="15"/>
    <n v="475"/>
    <n v="1000"/>
    <n v="1000"/>
    <n v="675"/>
    <n v="3150"/>
    <n v="0.1"/>
    <x v="10"/>
    <x v="16"/>
  </r>
  <r>
    <s v="Clarence"/>
    <s v="Rai"/>
    <x v="18"/>
    <x v="0"/>
    <n v="25"/>
    <n v="26"/>
    <n v="40"/>
    <n v="20"/>
    <n v="16"/>
    <x v="16"/>
    <n v="650"/>
    <n v="1000"/>
    <n v="500"/>
    <n v="400"/>
    <n v="2550"/>
    <n v="0.1"/>
    <x v="11"/>
    <x v="17"/>
  </r>
  <r>
    <s v="Luke"/>
    <s v="Lal"/>
    <x v="19"/>
    <x v="1"/>
    <n v="50"/>
    <n v="15"/>
    <n v="20"/>
    <n v="40"/>
    <n v="18"/>
    <x v="17"/>
    <n v="750"/>
    <n v="1000"/>
    <n v="2000"/>
    <n v="900"/>
    <n v="4650"/>
    <n v="0"/>
    <x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17:N18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numFmtId="164" showAll="0"/>
  </pivotFields>
  <rowFields count="1">
    <field x="2"/>
  </rowFields>
  <rowItems count="1">
    <i>
      <x v="6"/>
    </i>
  </rowItems>
  <colItems count="1">
    <i/>
  </colItems>
  <dataFields count="1">
    <dataField name="Sum of Total Hours Worked" fld="9" baseField="0" baseItem="0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5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16:D1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numFmtId="164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Total Hours Worked" fld="9" subtotal="average" baseField="0" baseItem="0" numFmtId="1"/>
    <dataField name="Min of Total Hours Worked" fld="9" subtotal="min" baseField="0" baseItem="0" numFmtId="1"/>
    <dataField name="Max of Total Hours Worked" fld="9" subtotal="max" baseField="0" baseItem="0" numFmtId="1"/>
  </dataFields>
  <chartFormats count="8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4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8:N9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dataField="1" numFmtId="164" showAll="0"/>
  </pivotFields>
  <rowFields count="1">
    <field x="2"/>
  </rowFields>
  <rowItems count="1">
    <i>
      <x v="10"/>
    </i>
  </rowItems>
  <colItems count="1">
    <i/>
  </colItems>
  <dataFields count="1">
    <dataField name="Sum of Total Wages" fld="17" baseField="0" baseItem="0" numFmtId="166"/>
  </dataFields>
  <formats count="7"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C3:D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dataField="1" numFmtId="164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Total" fld="17" subtotal="average" baseField="0" baseItem="1897520640" numFmtId="166"/>
    <dataField name="Min Total Wages" fld="17" subtotal="min" baseField="0" baseItem="1" numFmtId="166"/>
    <dataField name="Max Total Wages" fld="17" subtotal="max" baseField="0" baseItem="1" numFmtId="166"/>
  </dataField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dataField="1" numFmtId="164" showAll="0"/>
  </pivotFields>
  <rowItems count="1">
    <i/>
  </rowItems>
  <colItems count="1">
    <i/>
  </colItems>
  <dataFields count="1">
    <dataField name="Sum of Total Wages" fld="17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1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">
  <location ref="I14:K16" firstHeaderRow="1" firstDataRow="2" firstDataCol="1"/>
  <pivotFields count="18"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numFmtId="164" showAll="0"/>
  </pivotFields>
  <rowItems count="1">
    <i/>
  </rowItems>
  <colFields count="1">
    <field x="3"/>
  </colFields>
  <colItems count="2">
    <i>
      <x/>
    </i>
    <i>
      <x v="1"/>
    </i>
  </colItems>
  <dataFields count="1">
    <dataField name="Count of Grade" fld="3" subtotal="count" baseField="2" baseItem="0"/>
  </dataFields>
  <formats count="2">
    <format dxfId="35">
      <pivotArea outline="0" collapsedLevelsAreSubtotals="1" fieldPosition="0"/>
    </format>
    <format dxfId="34">
      <pivotArea outline="0" collapsedLevelsAreSubtotals="1" fieldPosition="0"/>
    </format>
  </formats>
  <chartFormats count="4"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M12:N14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numFmtId="164" showAll="0"/>
  </pivotFields>
  <rowFields count="1">
    <field x="2"/>
  </rowFields>
  <rowItems count="2">
    <i>
      <x v="14"/>
    </i>
    <i>
      <x v="16"/>
    </i>
  </rowItems>
  <colItems count="1">
    <i/>
  </colItems>
  <dataFields count="1">
    <dataField name="Sum of Total Hours Worked" fld="9" baseField="0" baseItem="0"/>
  </dataFields>
  <formats count="6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chartFormats count="3"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3:G9" firstHeaderRow="1" firstDataRow="1" firstDataCol="1"/>
  <pivotFields count="18">
    <pivotField showAll="0"/>
    <pivotField showAll="0"/>
    <pivotField axis="axisRow" showAll="0" measureFilter="1" sortType="descending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dataField="1" numFmtId="164" showAll="0"/>
  </pivotFields>
  <rowFields count="1">
    <field x="2"/>
  </rowFields>
  <rowItems count="6">
    <i>
      <x v="14"/>
    </i>
    <i>
      <x v="19"/>
    </i>
    <i>
      <x v="7"/>
    </i>
    <i>
      <x v="20"/>
    </i>
    <i>
      <x v="13"/>
    </i>
    <i t="grand">
      <x/>
    </i>
  </rowItems>
  <colItems count="1">
    <i/>
  </colItems>
  <dataFields count="1">
    <dataField name="Sum of Total Wages" fld="17" showDataAs="percentOfTotal" baseField="0" baseItem="0" numFmtId="10"/>
  </dataFields>
  <chartFormats count="18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3:J9" firstHeaderRow="1" firstDataRow="1" firstDataCol="1"/>
  <pivotFields count="18">
    <pivotField showAll="0"/>
    <pivotField showAll="0"/>
    <pivotField axis="axisRow" showAll="0" measureFilter="1" sortType="descending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numFmtId="164" showAll="0"/>
  </pivotFields>
  <rowFields count="1">
    <field x="2"/>
  </rowFields>
  <rowItems count="6">
    <i>
      <x v="1"/>
    </i>
    <i>
      <x v="4"/>
    </i>
    <i>
      <x v="5"/>
    </i>
    <i>
      <x v="10"/>
    </i>
    <i>
      <x v="6"/>
    </i>
    <i t="grand">
      <x/>
    </i>
  </rowItems>
  <colItems count="1">
    <i/>
  </colItems>
  <dataFields count="1">
    <dataField name="Sum of Total Hours Worked" fld="9" baseField="0" baseItem="0"/>
  </dataFields>
  <formats count="1">
    <format dxfId="12">
      <pivotArea outline="0" collapsedLevelsAreSubtotals="1" fieldPosition="0"/>
    </format>
  </formats>
  <chartFormats count="6"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A1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numFmtId="164" showAll="0"/>
  </pivotFields>
  <rowItems count="1">
    <i/>
  </rowItems>
  <colItems count="1">
    <i/>
  </colItems>
  <dataFields count="1">
    <dataField name="Sum of Total Hours Worked" fld="9" baseField="0" baseItem="0" numFmtId="169"/>
  </dataFields>
  <formats count="6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C10:D1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dataField="1" numFmtId="165" showAll="0"/>
    <pivotField numFmtId="164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10% Bonus Amount" fld="16" subtotal="average" baseField="0" baseItem="0" numFmtId="166"/>
    <dataField name="Min of 10% Bonus Amount" fld="16" subtotal="min" baseField="0" baseItem="0" numFmtId="166"/>
    <dataField name="Max of 10% Bonus Amount" fld="16" subtotal="max" baseField="0" baseItem="0" numFmtId="166"/>
  </dataFields>
  <chartFormats count="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5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3:N4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5" showAll="0"/>
    <pivotField dataField="1" numFmtId="164" showAll="0"/>
  </pivotFields>
  <rowFields count="1">
    <field x="2"/>
  </rowFields>
  <rowItems count="1">
    <i>
      <x v="14"/>
    </i>
  </rowItems>
  <colItems count="1">
    <i/>
  </colItems>
  <dataFields count="1">
    <dataField name="Sum of Total Wages" fld="17" baseField="0" baseItem="0" numFmtId="166"/>
  </dataFields>
  <formats count="7"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2:G18" firstHeaderRow="1" firstDataRow="1" firstDataCol="1"/>
  <pivotFields count="18">
    <pivotField showAll="0"/>
    <pivotField showAll="0"/>
    <pivotField axis="axisRow" showAll="0" measureFilter="1" sortType="descending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dataField="1" numFmtId="165" showAll="0"/>
    <pivotField numFmtId="164" showAll="0"/>
  </pivotFields>
  <rowFields count="1">
    <field x="2"/>
  </rowFields>
  <rowItems count="6">
    <i>
      <x v="14"/>
    </i>
    <i>
      <x v="19"/>
    </i>
    <i>
      <x v="7"/>
    </i>
    <i>
      <x v="16"/>
    </i>
    <i>
      <x v="15"/>
    </i>
    <i t="grand">
      <x/>
    </i>
  </rowItems>
  <colItems count="1">
    <i/>
  </colItems>
  <dataFields count="1">
    <dataField name="Sum of 10% Bonus Amount" fld="16" baseField="0" baseItem="0" numFmtId="167"/>
  </dataFields>
  <formats count="1">
    <format dxfId="26">
      <pivotArea outline="0" collapsedLevelsAreSubtotals="1" fieldPosition="0"/>
    </format>
  </formats>
  <chartFormats count="6"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A7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dataField="1" numFmtId="165" showAll="0"/>
    <pivotField numFmtId="164" showAll="0"/>
  </pivotFields>
  <rowItems count="1">
    <i/>
  </rowItems>
  <colItems count="1">
    <i/>
  </colItems>
  <dataFields count="1">
    <dataField name="Sum of 10% Bonus Amount" fld="16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3:R23" totalsRowShown="0" tableBorderDxfId="54">
  <autoFilter ref="A3:R23"/>
  <tableColumns count="18">
    <tableColumn id="1" name="First Name" dataDxfId="53"/>
    <tableColumn id="2" name="Last Name" dataDxfId="52"/>
    <tableColumn id="3" name="Full Name" dataDxfId="51">
      <calculatedColumnFormula>CONCATENATE(A4," ",B4)</calculatedColumnFormula>
    </tableColumn>
    <tableColumn id="4" name="Grade" dataDxfId="50"/>
    <tableColumn id="5" name="Rate" dataDxfId="49">
      <calculatedColumnFormula>IF(D4=1,25,IF(D4=2,50,"Not Selected"))</calculatedColumnFormula>
    </tableColumn>
    <tableColumn id="6" name="Hours_Week 1" dataDxfId="48"/>
    <tableColumn id="7" name="Hours_Week 2" dataDxfId="47"/>
    <tableColumn id="8" name="Hours_Week 3" dataDxfId="46"/>
    <tableColumn id="9" name="Hours_Week 4" dataDxfId="45"/>
    <tableColumn id="10" name="Total Hours Worked" dataDxfId="44">
      <calculatedColumnFormula>SUM(F4:I4)</calculatedColumnFormula>
    </tableColumn>
    <tableColumn id="11" name="Wages_Week 1" dataDxfId="43">
      <calculatedColumnFormula>$E4*F4</calculatedColumnFormula>
    </tableColumn>
    <tableColumn id="12" name="Wages_Week 2" dataDxfId="42">
      <calculatedColumnFormula>$E4*G4</calculatedColumnFormula>
    </tableColumn>
    <tableColumn id="13" name="Wages_Week 3" dataDxfId="41">
      <calculatedColumnFormula>$E4*H4</calculatedColumnFormula>
    </tableColumn>
    <tableColumn id="14" name="Wages_Week 4" dataDxfId="40">
      <calculatedColumnFormula>$E4*I4</calculatedColumnFormula>
    </tableColumn>
    <tableColumn id="15" name="Total Weekly Wage" dataDxfId="39">
      <calculatedColumnFormula>SUM(K4:N4)</calculatedColumnFormula>
    </tableColumn>
    <tableColumn id="16" name="0.10% Bonus" dataDxfId="38">
      <calculatedColumnFormula>IF(J4&gt;=100,0.1,0)</calculatedColumnFormula>
    </tableColumn>
    <tableColumn id="17" name="10% Bonus Amount" dataDxfId="37">
      <calculatedColumnFormula>O4*P4</calculatedColumnFormula>
    </tableColumn>
    <tableColumn id="18" name="Total Wages" dataDxfId="36">
      <calculatedColumnFormula>O4+Q4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1" sqref="D21"/>
    </sheetView>
  </sheetViews>
  <sheetFormatPr defaultRowHeight="15.75" x14ac:dyDescent="0.25"/>
  <cols>
    <col min="1" max="1" width="6.85546875" style="1" bestFit="1" customWidth="1"/>
    <col min="2" max="2" width="16.140625" style="1" customWidth="1"/>
    <col min="3" max="3" width="9.140625" style="1"/>
    <col min="4" max="4" width="152.85546875" style="1" bestFit="1" customWidth="1"/>
    <col min="5" max="16384" width="9.140625" style="1"/>
  </cols>
  <sheetData>
    <row r="1" spans="1:4" x14ac:dyDescent="0.25">
      <c r="A1" s="60" t="s">
        <v>47</v>
      </c>
      <c r="B1" s="60"/>
      <c r="D1" s="2" t="s">
        <v>49</v>
      </c>
    </row>
    <row r="2" spans="1:4" x14ac:dyDescent="0.25">
      <c r="A2" s="4" t="s">
        <v>0</v>
      </c>
      <c r="B2" s="4" t="s">
        <v>48</v>
      </c>
      <c r="D2" s="1" t="s">
        <v>51</v>
      </c>
    </row>
    <row r="3" spans="1:4" x14ac:dyDescent="0.25">
      <c r="A3" s="3">
        <v>1</v>
      </c>
      <c r="B3" s="19">
        <v>25</v>
      </c>
      <c r="D3" s="5" t="s">
        <v>50</v>
      </c>
    </row>
    <row r="4" spans="1:4" x14ac:dyDescent="0.25">
      <c r="A4" s="3">
        <v>2</v>
      </c>
      <c r="B4" s="19">
        <v>50</v>
      </c>
      <c r="D4" s="1" t="s">
        <v>65</v>
      </c>
    </row>
    <row r="5" spans="1:4" x14ac:dyDescent="0.25">
      <c r="D5" s="1" t="s">
        <v>66</v>
      </c>
    </row>
    <row r="6" spans="1:4" x14ac:dyDescent="0.25">
      <c r="D6" s="1" t="s">
        <v>67</v>
      </c>
    </row>
    <row r="7" spans="1:4" x14ac:dyDescent="0.25">
      <c r="D7" s="1" t="s">
        <v>68</v>
      </c>
    </row>
    <row r="9" spans="1:4" x14ac:dyDescent="0.25">
      <c r="D9" s="14" t="s">
        <v>81</v>
      </c>
    </row>
    <row r="10" spans="1:4" x14ac:dyDescent="0.25">
      <c r="D10" s="1" t="s">
        <v>70</v>
      </c>
    </row>
    <row r="11" spans="1:4" x14ac:dyDescent="0.25">
      <c r="D11" s="1" t="s">
        <v>69</v>
      </c>
    </row>
    <row r="12" spans="1:4" x14ac:dyDescent="0.25">
      <c r="D12" s="1" t="s">
        <v>72</v>
      </c>
    </row>
    <row r="13" spans="1:4" x14ac:dyDescent="0.25">
      <c r="D13" s="1" t="s">
        <v>73</v>
      </c>
    </row>
    <row r="14" spans="1:4" x14ac:dyDescent="0.25">
      <c r="D14" s="1" t="s">
        <v>74</v>
      </c>
    </row>
    <row r="15" spans="1:4" x14ac:dyDescent="0.25">
      <c r="D15" s="1" t="s">
        <v>75</v>
      </c>
    </row>
    <row r="16" spans="1:4" x14ac:dyDescent="0.25">
      <c r="D16" s="1" t="s">
        <v>76</v>
      </c>
    </row>
    <row r="17" spans="4:4" x14ac:dyDescent="0.25">
      <c r="D17" s="1" t="s">
        <v>71</v>
      </c>
    </row>
    <row r="18" spans="4:4" x14ac:dyDescent="0.25">
      <c r="D18" s="1" t="s">
        <v>78</v>
      </c>
    </row>
    <row r="19" spans="4:4" x14ac:dyDescent="0.25">
      <c r="D19" s="1" t="s">
        <v>77</v>
      </c>
    </row>
    <row r="20" spans="4:4" x14ac:dyDescent="0.25">
      <c r="D20" s="1" t="s">
        <v>79</v>
      </c>
    </row>
    <row r="21" spans="4:4" x14ac:dyDescent="0.25">
      <c r="D21" s="1" t="s">
        <v>80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79" workbookViewId="0">
      <selection activeCell="E17" sqref="E17"/>
    </sheetView>
  </sheetViews>
  <sheetFormatPr defaultRowHeight="15.75" x14ac:dyDescent="0.25"/>
  <cols>
    <col min="1" max="1" width="13.5703125" style="1" customWidth="1"/>
    <col min="2" max="2" width="12" style="1" customWidth="1"/>
    <col min="3" max="3" width="21.140625" style="1" customWidth="1"/>
    <col min="4" max="4" width="13.28515625" style="1" customWidth="1"/>
    <col min="5" max="5" width="13.42578125" style="1" customWidth="1"/>
    <col min="6" max="10" width="13" style="1" customWidth="1"/>
    <col min="11" max="11" width="19.140625" style="1" customWidth="1"/>
    <col min="12" max="12" width="18.5703125" style="1" customWidth="1"/>
    <col min="13" max="13" width="19" style="1" customWidth="1"/>
    <col min="14" max="14" width="16.5703125" style="1" bestFit="1" customWidth="1"/>
    <col min="15" max="15" width="23.42578125" style="1" customWidth="1"/>
    <col min="16" max="16" width="17.140625" style="1" customWidth="1"/>
    <col min="17" max="17" width="21" style="1" bestFit="1" customWidth="1"/>
    <col min="18" max="18" width="15.85546875" style="1" customWidth="1"/>
    <col min="19" max="16384" width="9.140625" style="1"/>
  </cols>
  <sheetData>
    <row r="1" spans="1:18" ht="21" x14ac:dyDescent="0.35">
      <c r="A1" s="64" t="s">
        <v>82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18" x14ac:dyDescent="0.25">
      <c r="A2" s="18"/>
      <c r="B2" s="18"/>
      <c r="C2" s="18"/>
      <c r="D2" s="18"/>
      <c r="E2" s="18"/>
      <c r="F2" s="61" t="s">
        <v>5</v>
      </c>
      <c r="G2" s="61"/>
      <c r="H2" s="61"/>
      <c r="I2" s="61"/>
      <c r="J2" s="61"/>
      <c r="K2" s="62" t="s">
        <v>52</v>
      </c>
      <c r="L2" s="62"/>
      <c r="M2" s="62"/>
      <c r="N2" s="62"/>
      <c r="O2" s="62"/>
      <c r="P2" s="63" t="s">
        <v>53</v>
      </c>
      <c r="Q2" s="63"/>
      <c r="R2" s="63"/>
    </row>
    <row r="3" spans="1:18" x14ac:dyDescent="0.25">
      <c r="A3" s="6" t="s">
        <v>2</v>
      </c>
      <c r="B3" s="6" t="s">
        <v>4</v>
      </c>
      <c r="C3" s="6" t="s">
        <v>3</v>
      </c>
      <c r="D3" s="6" t="s">
        <v>0</v>
      </c>
      <c r="E3" s="6" t="s">
        <v>1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7</v>
      </c>
      <c r="K3" s="6" t="s">
        <v>61</v>
      </c>
      <c r="L3" s="6" t="s">
        <v>62</v>
      </c>
      <c r="M3" s="6" t="s">
        <v>63</v>
      </c>
      <c r="N3" s="6" t="s">
        <v>64</v>
      </c>
      <c r="O3" s="20" t="s">
        <v>6</v>
      </c>
      <c r="P3" s="15" t="s">
        <v>54</v>
      </c>
      <c r="Q3" s="20" t="s">
        <v>55</v>
      </c>
      <c r="R3" s="22" t="s">
        <v>56</v>
      </c>
    </row>
    <row r="4" spans="1:18" x14ac:dyDescent="0.25">
      <c r="A4" s="7" t="s">
        <v>8</v>
      </c>
      <c r="B4" s="7" t="s">
        <v>9</v>
      </c>
      <c r="C4" s="7" t="str">
        <f>CONCATENATE(A4," ",B4)</f>
        <v>Jon Yang</v>
      </c>
      <c r="D4" s="3">
        <v>1</v>
      </c>
      <c r="E4" s="3">
        <f>IF(D4=1,25,IF(D4=2,50,"Not Selected"))</f>
        <v>25</v>
      </c>
      <c r="F4" s="12">
        <v>15</v>
      </c>
      <c r="G4" s="12">
        <v>20</v>
      </c>
      <c r="H4" s="12">
        <v>40</v>
      </c>
      <c r="I4" s="12">
        <v>40</v>
      </c>
      <c r="J4" s="13">
        <f t="shared" ref="J4:J9" si="0">SUM(F4:I4)</f>
        <v>115</v>
      </c>
      <c r="K4" s="11">
        <f>$E4*F4</f>
        <v>375</v>
      </c>
      <c r="L4" s="11">
        <f>$E4*G4</f>
        <v>500</v>
      </c>
      <c r="M4" s="11">
        <f>$E4*H4</f>
        <v>1000</v>
      </c>
      <c r="N4" s="11">
        <f>$E4*I4</f>
        <v>1000</v>
      </c>
      <c r="O4" s="11">
        <f>SUM(K4:N4)</f>
        <v>2875</v>
      </c>
      <c r="P4" s="16">
        <f>IF(J4&gt;=100,0.1,0)</f>
        <v>0.1</v>
      </c>
      <c r="Q4" s="25">
        <f>O4*P4</f>
        <v>287.5</v>
      </c>
      <c r="R4" s="17">
        <f>O4+Q4</f>
        <v>3162.5</v>
      </c>
    </row>
    <row r="5" spans="1:18" x14ac:dyDescent="0.25">
      <c r="A5" s="7" t="s">
        <v>10</v>
      </c>
      <c r="B5" s="7" t="s">
        <v>11</v>
      </c>
      <c r="C5" s="7" t="str">
        <f t="shared" ref="C5:C23" si="1">CONCATENATE(A5," ",B5)</f>
        <v>Eugene Huang</v>
      </c>
      <c r="D5" s="3">
        <v>2</v>
      </c>
      <c r="E5" s="3">
        <f t="shared" ref="E5:E23" si="2">IF(D5=1,25,IF(D5=2,50,"Not Selected"))</f>
        <v>50</v>
      </c>
      <c r="F5" s="12">
        <v>12</v>
      </c>
      <c r="G5" s="12">
        <v>28</v>
      </c>
      <c r="H5" s="12">
        <v>14</v>
      </c>
      <c r="I5" s="12">
        <v>22</v>
      </c>
      <c r="J5" s="13">
        <f t="shared" si="0"/>
        <v>76</v>
      </c>
      <c r="K5" s="11">
        <f t="shared" ref="K5:K21" si="3">$E5*F5</f>
        <v>600</v>
      </c>
      <c r="L5" s="11">
        <f t="shared" ref="L5:L21" si="4">$E5*G5</f>
        <v>1400</v>
      </c>
      <c r="M5" s="11">
        <f t="shared" ref="M5:M21" si="5">$E5*H5</f>
        <v>700</v>
      </c>
      <c r="N5" s="11">
        <f t="shared" ref="N5:N21" si="6">$E5*I5</f>
        <v>1100</v>
      </c>
      <c r="O5" s="11">
        <f>SUM(K5:N5)</f>
        <v>3800</v>
      </c>
      <c r="P5" s="16">
        <f t="shared" ref="P5:P23" si="7">IF(J5&gt;=100,0.1,0)</f>
        <v>0</v>
      </c>
      <c r="Q5" s="25">
        <f t="shared" ref="Q5:Q23" si="8">O5*P5</f>
        <v>0</v>
      </c>
      <c r="R5" s="17">
        <f t="shared" ref="R5:R23" si="9">O5+Q5</f>
        <v>3800</v>
      </c>
    </row>
    <row r="6" spans="1:18" x14ac:dyDescent="0.25">
      <c r="A6" s="7" t="s">
        <v>12</v>
      </c>
      <c r="B6" s="7" t="s">
        <v>13</v>
      </c>
      <c r="C6" s="7" t="str">
        <f t="shared" si="1"/>
        <v>Ruben Torres</v>
      </c>
      <c r="D6" s="3">
        <v>1</v>
      </c>
      <c r="E6" s="3">
        <f t="shared" si="2"/>
        <v>25</v>
      </c>
      <c r="F6" s="12">
        <v>40</v>
      </c>
      <c r="G6" s="12">
        <v>40</v>
      </c>
      <c r="H6" s="12">
        <v>40</v>
      </c>
      <c r="I6" s="12">
        <v>40</v>
      </c>
      <c r="J6" s="13">
        <f t="shared" si="0"/>
        <v>160</v>
      </c>
      <c r="K6" s="11">
        <f t="shared" si="3"/>
        <v>1000</v>
      </c>
      <c r="L6" s="11">
        <f t="shared" si="4"/>
        <v>1000</v>
      </c>
      <c r="M6" s="11">
        <f t="shared" si="5"/>
        <v>1000</v>
      </c>
      <c r="N6" s="11">
        <f t="shared" si="6"/>
        <v>1000</v>
      </c>
      <c r="O6" s="11">
        <f>SUM(K6:N6)</f>
        <v>4000</v>
      </c>
      <c r="P6" s="16">
        <f t="shared" si="7"/>
        <v>0.1</v>
      </c>
      <c r="Q6" s="25">
        <f t="shared" si="8"/>
        <v>400</v>
      </c>
      <c r="R6" s="17">
        <f t="shared" si="9"/>
        <v>4400</v>
      </c>
    </row>
    <row r="7" spans="1:18" x14ac:dyDescent="0.25">
      <c r="A7" s="7" t="s">
        <v>14</v>
      </c>
      <c r="B7" s="7" t="s">
        <v>15</v>
      </c>
      <c r="C7" s="7" t="str">
        <f t="shared" si="1"/>
        <v>Christy Zhu</v>
      </c>
      <c r="D7" s="3">
        <v>2</v>
      </c>
      <c r="E7" s="3">
        <f t="shared" si="2"/>
        <v>50</v>
      </c>
      <c r="F7" s="12">
        <v>25</v>
      </c>
      <c r="G7" s="12">
        <v>13</v>
      </c>
      <c r="H7" s="12">
        <v>17</v>
      </c>
      <c r="I7" s="12">
        <v>29</v>
      </c>
      <c r="J7" s="13">
        <f t="shared" si="0"/>
        <v>84</v>
      </c>
      <c r="K7" s="11">
        <f t="shared" si="3"/>
        <v>1250</v>
      </c>
      <c r="L7" s="11">
        <f t="shared" si="4"/>
        <v>650</v>
      </c>
      <c r="M7" s="11">
        <f t="shared" si="5"/>
        <v>850</v>
      </c>
      <c r="N7" s="11">
        <f t="shared" si="6"/>
        <v>1450</v>
      </c>
      <c r="O7" s="11">
        <f>SUM(K7:N7)</f>
        <v>4200</v>
      </c>
      <c r="P7" s="16">
        <f t="shared" si="7"/>
        <v>0</v>
      </c>
      <c r="Q7" s="25">
        <f t="shared" si="8"/>
        <v>0</v>
      </c>
      <c r="R7" s="17">
        <f t="shared" si="9"/>
        <v>4200</v>
      </c>
    </row>
    <row r="8" spans="1:18" x14ac:dyDescent="0.25">
      <c r="A8" s="7" t="s">
        <v>16</v>
      </c>
      <c r="B8" s="7" t="s">
        <v>17</v>
      </c>
      <c r="C8" s="7" t="str">
        <f t="shared" si="1"/>
        <v>Elizabeth Johnson</v>
      </c>
      <c r="D8" s="3">
        <v>2</v>
      </c>
      <c r="E8" s="3">
        <f t="shared" si="2"/>
        <v>50</v>
      </c>
      <c r="F8" s="12">
        <v>16</v>
      </c>
      <c r="G8" s="12">
        <v>26</v>
      </c>
      <c r="H8" s="12">
        <v>10</v>
      </c>
      <c r="I8" s="12">
        <v>24</v>
      </c>
      <c r="J8" s="13">
        <f t="shared" si="0"/>
        <v>76</v>
      </c>
      <c r="K8" s="11">
        <f t="shared" si="3"/>
        <v>800</v>
      </c>
      <c r="L8" s="11">
        <f t="shared" si="4"/>
        <v>1300</v>
      </c>
      <c r="M8" s="11">
        <f t="shared" si="5"/>
        <v>500</v>
      </c>
      <c r="N8" s="11">
        <f t="shared" si="6"/>
        <v>1200</v>
      </c>
      <c r="O8" s="11">
        <f t="shared" ref="O8:O23" si="10">SUM(K8:N8)</f>
        <v>3800</v>
      </c>
      <c r="P8" s="16">
        <f t="shared" si="7"/>
        <v>0</v>
      </c>
      <c r="Q8" s="25">
        <f t="shared" si="8"/>
        <v>0</v>
      </c>
      <c r="R8" s="17">
        <f t="shared" si="9"/>
        <v>3800</v>
      </c>
    </row>
    <row r="9" spans="1:18" x14ac:dyDescent="0.25">
      <c r="A9" s="7" t="s">
        <v>18</v>
      </c>
      <c r="B9" s="7" t="s">
        <v>19</v>
      </c>
      <c r="C9" s="7" t="str">
        <f t="shared" si="1"/>
        <v>Julio Ruiz</v>
      </c>
      <c r="D9" s="3">
        <v>1</v>
      </c>
      <c r="E9" s="3">
        <f t="shared" si="2"/>
        <v>25</v>
      </c>
      <c r="F9" s="12">
        <v>14</v>
      </c>
      <c r="G9" s="12">
        <v>21</v>
      </c>
      <c r="H9" s="12">
        <v>27</v>
      </c>
      <c r="I9" s="12">
        <v>12</v>
      </c>
      <c r="J9" s="13">
        <f t="shared" si="0"/>
        <v>74</v>
      </c>
      <c r="K9" s="11">
        <f t="shared" si="3"/>
        <v>350</v>
      </c>
      <c r="L9" s="11">
        <f t="shared" si="4"/>
        <v>525</v>
      </c>
      <c r="M9" s="11">
        <f t="shared" si="5"/>
        <v>675</v>
      </c>
      <c r="N9" s="11">
        <f t="shared" si="6"/>
        <v>300</v>
      </c>
      <c r="O9" s="11">
        <f t="shared" si="10"/>
        <v>1850</v>
      </c>
      <c r="P9" s="16">
        <f t="shared" si="7"/>
        <v>0</v>
      </c>
      <c r="Q9" s="25">
        <f t="shared" si="8"/>
        <v>0</v>
      </c>
      <c r="R9" s="17">
        <f t="shared" si="9"/>
        <v>1850</v>
      </c>
    </row>
    <row r="10" spans="1:18" x14ac:dyDescent="0.25">
      <c r="A10" s="7" t="s">
        <v>20</v>
      </c>
      <c r="B10" s="7" t="s">
        <v>21</v>
      </c>
      <c r="C10" s="7" t="str">
        <f t="shared" si="1"/>
        <v>Janet Alvarez</v>
      </c>
      <c r="D10" s="3">
        <v>1</v>
      </c>
      <c r="E10" s="3">
        <f t="shared" si="2"/>
        <v>25</v>
      </c>
      <c r="F10" s="12">
        <v>40</v>
      </c>
      <c r="G10" s="12">
        <v>17</v>
      </c>
      <c r="H10" s="12">
        <v>40</v>
      </c>
      <c r="I10" s="12">
        <v>40</v>
      </c>
      <c r="J10" s="13">
        <f t="shared" ref="J10:J23" si="11">SUM(F10:I10)</f>
        <v>137</v>
      </c>
      <c r="K10" s="11">
        <f t="shared" si="3"/>
        <v>1000</v>
      </c>
      <c r="L10" s="11">
        <f t="shared" si="4"/>
        <v>425</v>
      </c>
      <c r="M10" s="11">
        <f t="shared" si="5"/>
        <v>1000</v>
      </c>
      <c r="N10" s="11">
        <f t="shared" si="6"/>
        <v>1000</v>
      </c>
      <c r="O10" s="11">
        <f t="shared" si="10"/>
        <v>3425</v>
      </c>
      <c r="P10" s="16">
        <f t="shared" si="7"/>
        <v>0.1</v>
      </c>
      <c r="Q10" s="25">
        <f t="shared" si="8"/>
        <v>342.5</v>
      </c>
      <c r="R10" s="17">
        <f t="shared" si="9"/>
        <v>3767.5</v>
      </c>
    </row>
    <row r="11" spans="1:18" x14ac:dyDescent="0.25">
      <c r="A11" s="7" t="s">
        <v>22</v>
      </c>
      <c r="B11" s="7" t="s">
        <v>23</v>
      </c>
      <c r="C11" s="7" t="str">
        <f t="shared" si="1"/>
        <v>Marco Mehta</v>
      </c>
      <c r="D11" s="3">
        <v>2</v>
      </c>
      <c r="E11" s="3">
        <f t="shared" si="2"/>
        <v>50</v>
      </c>
      <c r="F11" s="12">
        <v>40</v>
      </c>
      <c r="G11" s="12">
        <v>40</v>
      </c>
      <c r="H11" s="12">
        <v>40</v>
      </c>
      <c r="I11" s="12">
        <v>40</v>
      </c>
      <c r="J11" s="13">
        <f t="shared" si="11"/>
        <v>160</v>
      </c>
      <c r="K11" s="11">
        <f t="shared" si="3"/>
        <v>2000</v>
      </c>
      <c r="L11" s="11">
        <f t="shared" si="4"/>
        <v>2000</v>
      </c>
      <c r="M11" s="11">
        <f t="shared" si="5"/>
        <v>2000</v>
      </c>
      <c r="N11" s="11">
        <f t="shared" si="6"/>
        <v>2000</v>
      </c>
      <c r="O11" s="11">
        <f t="shared" si="10"/>
        <v>8000</v>
      </c>
      <c r="P11" s="16">
        <f t="shared" si="7"/>
        <v>0.1</v>
      </c>
      <c r="Q11" s="25">
        <f t="shared" si="8"/>
        <v>800</v>
      </c>
      <c r="R11" s="17">
        <f t="shared" si="9"/>
        <v>8800</v>
      </c>
    </row>
    <row r="12" spans="1:18" x14ac:dyDescent="0.25">
      <c r="A12" s="7" t="s">
        <v>24</v>
      </c>
      <c r="B12" s="7" t="s">
        <v>25</v>
      </c>
      <c r="C12" s="7" t="str">
        <f t="shared" si="1"/>
        <v>Rob Verhoff</v>
      </c>
      <c r="D12" s="3">
        <v>1</v>
      </c>
      <c r="E12" s="3">
        <f t="shared" si="2"/>
        <v>25</v>
      </c>
      <c r="F12" s="12">
        <v>40</v>
      </c>
      <c r="G12" s="12">
        <v>40</v>
      </c>
      <c r="H12" s="12">
        <v>40</v>
      </c>
      <c r="I12" s="12">
        <v>23</v>
      </c>
      <c r="J12" s="13">
        <f t="shared" si="11"/>
        <v>143</v>
      </c>
      <c r="K12" s="11">
        <f t="shared" si="3"/>
        <v>1000</v>
      </c>
      <c r="L12" s="11">
        <f t="shared" si="4"/>
        <v>1000</v>
      </c>
      <c r="M12" s="11">
        <f t="shared" si="5"/>
        <v>1000</v>
      </c>
      <c r="N12" s="11">
        <f t="shared" si="6"/>
        <v>575</v>
      </c>
      <c r="O12" s="11">
        <f t="shared" si="10"/>
        <v>3575</v>
      </c>
      <c r="P12" s="16">
        <f t="shared" si="7"/>
        <v>0.1</v>
      </c>
      <c r="Q12" s="25">
        <f t="shared" si="8"/>
        <v>357.5</v>
      </c>
      <c r="R12" s="17">
        <f t="shared" si="9"/>
        <v>3932.5</v>
      </c>
    </row>
    <row r="13" spans="1:18" x14ac:dyDescent="0.25">
      <c r="A13" s="7" t="s">
        <v>26</v>
      </c>
      <c r="B13" s="7" t="s">
        <v>27</v>
      </c>
      <c r="C13" s="7" t="str">
        <f t="shared" si="1"/>
        <v>Shannon Carlson</v>
      </c>
      <c r="D13" s="3">
        <v>1</v>
      </c>
      <c r="E13" s="3">
        <f t="shared" si="2"/>
        <v>25</v>
      </c>
      <c r="F13" s="12">
        <v>13</v>
      </c>
      <c r="G13" s="12">
        <v>40</v>
      </c>
      <c r="H13" s="12">
        <v>40</v>
      </c>
      <c r="I13" s="12">
        <v>40</v>
      </c>
      <c r="J13" s="13">
        <f t="shared" si="11"/>
        <v>133</v>
      </c>
      <c r="K13" s="11">
        <f t="shared" si="3"/>
        <v>325</v>
      </c>
      <c r="L13" s="11">
        <f t="shared" si="4"/>
        <v>1000</v>
      </c>
      <c r="M13" s="11">
        <f t="shared" si="5"/>
        <v>1000</v>
      </c>
      <c r="N13" s="11">
        <f t="shared" si="6"/>
        <v>1000</v>
      </c>
      <c r="O13" s="11">
        <f t="shared" si="10"/>
        <v>3325</v>
      </c>
      <c r="P13" s="16">
        <f t="shared" si="7"/>
        <v>0.1</v>
      </c>
      <c r="Q13" s="25">
        <f t="shared" si="8"/>
        <v>332.5</v>
      </c>
      <c r="R13" s="17">
        <f t="shared" si="9"/>
        <v>3657.5</v>
      </c>
    </row>
    <row r="14" spans="1:18" x14ac:dyDescent="0.25">
      <c r="A14" s="7" t="s">
        <v>28</v>
      </c>
      <c r="B14" s="7" t="s">
        <v>29</v>
      </c>
      <c r="C14" s="7" t="str">
        <f t="shared" si="1"/>
        <v>Jacquelyn Suarez</v>
      </c>
      <c r="D14" s="3">
        <v>2</v>
      </c>
      <c r="E14" s="3">
        <f t="shared" si="2"/>
        <v>50</v>
      </c>
      <c r="F14" s="12">
        <v>35</v>
      </c>
      <c r="G14" s="12">
        <v>25</v>
      </c>
      <c r="H14" s="12">
        <v>19</v>
      </c>
      <c r="I14" s="12">
        <v>28</v>
      </c>
      <c r="J14" s="13">
        <f t="shared" si="11"/>
        <v>107</v>
      </c>
      <c r="K14" s="11">
        <f t="shared" si="3"/>
        <v>1750</v>
      </c>
      <c r="L14" s="11">
        <f t="shared" si="4"/>
        <v>1250</v>
      </c>
      <c r="M14" s="11">
        <f t="shared" si="5"/>
        <v>950</v>
      </c>
      <c r="N14" s="11">
        <f t="shared" si="6"/>
        <v>1400</v>
      </c>
      <c r="O14" s="11">
        <f t="shared" si="10"/>
        <v>5350</v>
      </c>
      <c r="P14" s="16">
        <f t="shared" si="7"/>
        <v>0.1</v>
      </c>
      <c r="Q14" s="25">
        <f t="shared" si="8"/>
        <v>535</v>
      </c>
      <c r="R14" s="17">
        <f t="shared" si="9"/>
        <v>5885</v>
      </c>
    </row>
    <row r="15" spans="1:18" x14ac:dyDescent="0.25">
      <c r="A15" s="7" t="s">
        <v>30</v>
      </c>
      <c r="B15" s="7" t="s">
        <v>31</v>
      </c>
      <c r="C15" s="7" t="str">
        <f t="shared" si="1"/>
        <v>Curtis Lu</v>
      </c>
      <c r="D15" s="3">
        <v>1</v>
      </c>
      <c r="E15" s="3">
        <f t="shared" si="2"/>
        <v>25</v>
      </c>
      <c r="F15" s="12">
        <v>20</v>
      </c>
      <c r="G15" s="12">
        <v>34</v>
      </c>
      <c r="H15" s="12">
        <v>28</v>
      </c>
      <c r="I15" s="12">
        <v>17</v>
      </c>
      <c r="J15" s="13">
        <f t="shared" si="11"/>
        <v>99</v>
      </c>
      <c r="K15" s="11">
        <f t="shared" si="3"/>
        <v>500</v>
      </c>
      <c r="L15" s="11">
        <f t="shared" si="4"/>
        <v>850</v>
      </c>
      <c r="M15" s="11">
        <f t="shared" si="5"/>
        <v>700</v>
      </c>
      <c r="N15" s="11">
        <f t="shared" si="6"/>
        <v>425</v>
      </c>
      <c r="O15" s="11">
        <f t="shared" si="10"/>
        <v>2475</v>
      </c>
      <c r="P15" s="16">
        <f t="shared" si="7"/>
        <v>0</v>
      </c>
      <c r="Q15" s="25">
        <f t="shared" si="8"/>
        <v>0</v>
      </c>
      <c r="R15" s="17">
        <f t="shared" si="9"/>
        <v>2475</v>
      </c>
    </row>
    <row r="16" spans="1:18" x14ac:dyDescent="0.25">
      <c r="A16" s="7" t="s">
        <v>32</v>
      </c>
      <c r="B16" s="7" t="s">
        <v>33</v>
      </c>
      <c r="C16" s="7" t="str">
        <f t="shared" si="1"/>
        <v>Lauren Walker</v>
      </c>
      <c r="D16" s="3">
        <v>1</v>
      </c>
      <c r="E16" s="3">
        <f t="shared" si="2"/>
        <v>25</v>
      </c>
      <c r="F16" s="12">
        <v>11</v>
      </c>
      <c r="G16" s="12">
        <v>27</v>
      </c>
      <c r="H16" s="12">
        <v>35</v>
      </c>
      <c r="I16" s="12">
        <v>40</v>
      </c>
      <c r="J16" s="13">
        <f t="shared" si="11"/>
        <v>113</v>
      </c>
      <c r="K16" s="11">
        <f t="shared" si="3"/>
        <v>275</v>
      </c>
      <c r="L16" s="11">
        <f>$E16*G16</f>
        <v>675</v>
      </c>
      <c r="M16" s="11">
        <f t="shared" si="5"/>
        <v>875</v>
      </c>
      <c r="N16" s="11">
        <f t="shared" si="6"/>
        <v>1000</v>
      </c>
      <c r="O16" s="11">
        <f t="shared" si="10"/>
        <v>2825</v>
      </c>
      <c r="P16" s="16">
        <f t="shared" si="7"/>
        <v>0.1</v>
      </c>
      <c r="Q16" s="25">
        <f t="shared" si="8"/>
        <v>282.5</v>
      </c>
      <c r="R16" s="17">
        <f t="shared" si="9"/>
        <v>3107.5</v>
      </c>
    </row>
    <row r="17" spans="1:18" x14ac:dyDescent="0.25">
      <c r="A17" s="7" t="s">
        <v>34</v>
      </c>
      <c r="B17" s="7" t="s">
        <v>35</v>
      </c>
      <c r="C17" s="7" t="str">
        <f t="shared" si="1"/>
        <v>Ian Jenkins</v>
      </c>
      <c r="D17" s="3">
        <v>2</v>
      </c>
      <c r="E17" s="3">
        <f t="shared" si="2"/>
        <v>50</v>
      </c>
      <c r="F17" s="12">
        <v>28</v>
      </c>
      <c r="G17" s="12">
        <v>14</v>
      </c>
      <c r="H17" s="12">
        <v>21</v>
      </c>
      <c r="I17" s="12">
        <v>10</v>
      </c>
      <c r="J17" s="13">
        <f t="shared" si="11"/>
        <v>73</v>
      </c>
      <c r="K17" s="11">
        <f t="shared" si="3"/>
        <v>1400</v>
      </c>
      <c r="L17" s="11">
        <f t="shared" si="4"/>
        <v>700</v>
      </c>
      <c r="M17" s="11">
        <f t="shared" si="5"/>
        <v>1050</v>
      </c>
      <c r="N17" s="11">
        <f t="shared" si="6"/>
        <v>500</v>
      </c>
      <c r="O17" s="11">
        <f t="shared" si="10"/>
        <v>3650</v>
      </c>
      <c r="P17" s="16">
        <f t="shared" si="7"/>
        <v>0</v>
      </c>
      <c r="Q17" s="25">
        <f t="shared" si="8"/>
        <v>0</v>
      </c>
      <c r="R17" s="17">
        <f t="shared" si="9"/>
        <v>3650</v>
      </c>
    </row>
    <row r="18" spans="1:18" x14ac:dyDescent="0.25">
      <c r="A18" s="7" t="s">
        <v>36</v>
      </c>
      <c r="B18" s="7" t="s">
        <v>37</v>
      </c>
      <c r="C18" s="7" t="str">
        <f t="shared" si="1"/>
        <v>Sydney Bennett</v>
      </c>
      <c r="D18" s="3">
        <v>2</v>
      </c>
      <c r="E18" s="3">
        <f t="shared" si="2"/>
        <v>50</v>
      </c>
      <c r="F18" s="12">
        <v>24</v>
      </c>
      <c r="G18" s="12">
        <v>23</v>
      </c>
      <c r="H18" s="12">
        <v>40</v>
      </c>
      <c r="I18" s="12">
        <v>40</v>
      </c>
      <c r="J18" s="13">
        <f t="shared" si="11"/>
        <v>127</v>
      </c>
      <c r="K18" s="11">
        <f t="shared" si="3"/>
        <v>1200</v>
      </c>
      <c r="L18" s="11">
        <f t="shared" si="4"/>
        <v>1150</v>
      </c>
      <c r="M18" s="11">
        <f t="shared" si="5"/>
        <v>2000</v>
      </c>
      <c r="N18" s="11">
        <f t="shared" si="6"/>
        <v>2000</v>
      </c>
      <c r="O18" s="11">
        <f t="shared" si="10"/>
        <v>6350</v>
      </c>
      <c r="P18" s="16">
        <f t="shared" si="7"/>
        <v>0.1</v>
      </c>
      <c r="Q18" s="25">
        <f t="shared" si="8"/>
        <v>635</v>
      </c>
      <c r="R18" s="17">
        <f t="shared" si="9"/>
        <v>6985</v>
      </c>
    </row>
    <row r="19" spans="1:18" x14ac:dyDescent="0.25">
      <c r="A19" s="7" t="s">
        <v>38</v>
      </c>
      <c r="B19" s="7" t="s">
        <v>39</v>
      </c>
      <c r="C19" s="7" t="str">
        <f t="shared" si="1"/>
        <v>Chloe Young</v>
      </c>
      <c r="D19" s="3">
        <v>1</v>
      </c>
      <c r="E19" s="3">
        <f t="shared" si="2"/>
        <v>25</v>
      </c>
      <c r="F19" s="12">
        <v>16</v>
      </c>
      <c r="G19" s="12">
        <v>40</v>
      </c>
      <c r="H19" s="12">
        <v>15</v>
      </c>
      <c r="I19" s="12">
        <v>23</v>
      </c>
      <c r="J19" s="13">
        <f t="shared" si="11"/>
        <v>94</v>
      </c>
      <c r="K19" s="11">
        <f t="shared" si="3"/>
        <v>400</v>
      </c>
      <c r="L19" s="11">
        <f t="shared" si="4"/>
        <v>1000</v>
      </c>
      <c r="M19" s="11">
        <f t="shared" si="5"/>
        <v>375</v>
      </c>
      <c r="N19" s="11">
        <f t="shared" si="6"/>
        <v>575</v>
      </c>
      <c r="O19" s="11">
        <f t="shared" si="10"/>
        <v>2350</v>
      </c>
      <c r="P19" s="16">
        <f t="shared" si="7"/>
        <v>0</v>
      </c>
      <c r="Q19" s="25">
        <f t="shared" si="8"/>
        <v>0</v>
      </c>
      <c r="R19" s="17">
        <f t="shared" si="9"/>
        <v>2350</v>
      </c>
    </row>
    <row r="20" spans="1:18" x14ac:dyDescent="0.25">
      <c r="A20" s="7" t="s">
        <v>40</v>
      </c>
      <c r="B20" s="7" t="s">
        <v>41</v>
      </c>
      <c r="C20" s="7" t="str">
        <f t="shared" si="1"/>
        <v>Wyatt Hill</v>
      </c>
      <c r="D20" s="3">
        <v>2</v>
      </c>
      <c r="E20" s="3">
        <f t="shared" si="2"/>
        <v>50</v>
      </c>
      <c r="F20" s="12">
        <v>12</v>
      </c>
      <c r="G20" s="12">
        <v>40</v>
      </c>
      <c r="H20" s="12">
        <v>29</v>
      </c>
      <c r="I20" s="12">
        <v>14</v>
      </c>
      <c r="J20" s="13">
        <f t="shared" si="11"/>
        <v>95</v>
      </c>
      <c r="K20" s="11">
        <f t="shared" si="3"/>
        <v>600</v>
      </c>
      <c r="L20" s="11">
        <f t="shared" si="4"/>
        <v>2000</v>
      </c>
      <c r="M20" s="11">
        <f t="shared" si="5"/>
        <v>1450</v>
      </c>
      <c r="N20" s="11">
        <f t="shared" si="6"/>
        <v>700</v>
      </c>
      <c r="O20" s="11">
        <f t="shared" si="10"/>
        <v>4750</v>
      </c>
      <c r="P20" s="16">
        <f t="shared" si="7"/>
        <v>0</v>
      </c>
      <c r="Q20" s="25">
        <f t="shared" si="8"/>
        <v>0</v>
      </c>
      <c r="R20" s="17">
        <f t="shared" si="9"/>
        <v>4750</v>
      </c>
    </row>
    <row r="21" spans="1:18" x14ac:dyDescent="0.25">
      <c r="A21" s="7" t="s">
        <v>26</v>
      </c>
      <c r="B21" s="7" t="s">
        <v>42</v>
      </c>
      <c r="C21" s="7" t="str">
        <f t="shared" si="1"/>
        <v>Shannon Wang</v>
      </c>
      <c r="D21" s="3">
        <v>1</v>
      </c>
      <c r="E21" s="3">
        <f t="shared" si="2"/>
        <v>25</v>
      </c>
      <c r="F21" s="12">
        <v>19</v>
      </c>
      <c r="G21" s="12">
        <v>40</v>
      </c>
      <c r="H21" s="12">
        <v>40</v>
      </c>
      <c r="I21" s="12">
        <v>27</v>
      </c>
      <c r="J21" s="13">
        <f t="shared" si="11"/>
        <v>126</v>
      </c>
      <c r="K21" s="11">
        <f t="shared" si="3"/>
        <v>475</v>
      </c>
      <c r="L21" s="11">
        <f t="shared" si="4"/>
        <v>1000</v>
      </c>
      <c r="M21" s="11">
        <f t="shared" si="5"/>
        <v>1000</v>
      </c>
      <c r="N21" s="11">
        <f t="shared" si="6"/>
        <v>675</v>
      </c>
      <c r="O21" s="11">
        <f t="shared" si="10"/>
        <v>3150</v>
      </c>
      <c r="P21" s="16">
        <f t="shared" si="7"/>
        <v>0.1</v>
      </c>
      <c r="Q21" s="25">
        <f t="shared" si="8"/>
        <v>315</v>
      </c>
      <c r="R21" s="17">
        <f t="shared" si="9"/>
        <v>3465</v>
      </c>
    </row>
    <row r="22" spans="1:18" x14ac:dyDescent="0.25">
      <c r="A22" s="7" t="s">
        <v>43</v>
      </c>
      <c r="B22" s="7" t="s">
        <v>44</v>
      </c>
      <c r="C22" s="7" t="str">
        <f t="shared" si="1"/>
        <v>Clarence Rai</v>
      </c>
      <c r="D22" s="3">
        <v>1</v>
      </c>
      <c r="E22" s="3">
        <f t="shared" si="2"/>
        <v>25</v>
      </c>
      <c r="F22" s="12">
        <v>26</v>
      </c>
      <c r="G22" s="12">
        <v>40</v>
      </c>
      <c r="H22" s="12">
        <v>20</v>
      </c>
      <c r="I22" s="12">
        <v>16</v>
      </c>
      <c r="J22" s="13">
        <f t="shared" si="11"/>
        <v>102</v>
      </c>
      <c r="K22" s="11">
        <f t="shared" ref="K22:N23" si="12">$E22*F22</f>
        <v>650</v>
      </c>
      <c r="L22" s="11">
        <f t="shared" si="12"/>
        <v>1000</v>
      </c>
      <c r="M22" s="11">
        <f t="shared" si="12"/>
        <v>500</v>
      </c>
      <c r="N22" s="11">
        <f t="shared" si="12"/>
        <v>400</v>
      </c>
      <c r="O22" s="11">
        <f t="shared" si="10"/>
        <v>2550</v>
      </c>
      <c r="P22" s="16">
        <f t="shared" si="7"/>
        <v>0.1</v>
      </c>
      <c r="Q22" s="25">
        <f t="shared" si="8"/>
        <v>255</v>
      </c>
      <c r="R22" s="17">
        <f t="shared" si="9"/>
        <v>2805</v>
      </c>
    </row>
    <row r="23" spans="1:18" x14ac:dyDescent="0.25">
      <c r="A23" s="7" t="s">
        <v>45</v>
      </c>
      <c r="B23" s="7" t="s">
        <v>46</v>
      </c>
      <c r="C23" s="7" t="str">
        <f t="shared" si="1"/>
        <v>Luke Lal</v>
      </c>
      <c r="D23" s="3">
        <v>2</v>
      </c>
      <c r="E23" s="3">
        <f t="shared" si="2"/>
        <v>50</v>
      </c>
      <c r="F23" s="12">
        <v>15</v>
      </c>
      <c r="G23" s="12">
        <v>20</v>
      </c>
      <c r="H23" s="12">
        <v>40</v>
      </c>
      <c r="I23" s="12">
        <v>18</v>
      </c>
      <c r="J23" s="13">
        <f t="shared" si="11"/>
        <v>93</v>
      </c>
      <c r="K23" s="11">
        <f t="shared" si="12"/>
        <v>750</v>
      </c>
      <c r="L23" s="11">
        <f t="shared" si="12"/>
        <v>1000</v>
      </c>
      <c r="M23" s="11">
        <f t="shared" si="12"/>
        <v>2000</v>
      </c>
      <c r="N23" s="11">
        <f t="shared" si="12"/>
        <v>900</v>
      </c>
      <c r="O23" s="11">
        <f t="shared" si="10"/>
        <v>4650</v>
      </c>
      <c r="P23" s="16">
        <f t="shared" si="7"/>
        <v>0</v>
      </c>
      <c r="Q23" s="25">
        <f t="shared" si="8"/>
        <v>0</v>
      </c>
      <c r="R23" s="17">
        <f t="shared" si="9"/>
        <v>4650</v>
      </c>
    </row>
    <row r="25" spans="1:18" x14ac:dyDescent="0.25">
      <c r="E25" s="9"/>
      <c r="F25" s="8"/>
      <c r="G25" s="8"/>
      <c r="H25" s="8"/>
      <c r="I25" s="8"/>
    </row>
    <row r="26" spans="1:18" x14ac:dyDescent="0.25">
      <c r="E26" s="23"/>
      <c r="F26" s="8"/>
      <c r="G26" s="24"/>
      <c r="H26" s="8"/>
      <c r="I26" s="8"/>
    </row>
    <row r="27" spans="1:18" x14ac:dyDescent="0.25">
      <c r="E27" s="9"/>
      <c r="F27" s="8"/>
      <c r="G27" s="24"/>
      <c r="H27" s="8"/>
      <c r="I27" s="8"/>
    </row>
    <row r="28" spans="1:18" x14ac:dyDescent="0.25">
      <c r="E28" s="9"/>
      <c r="F28" s="8"/>
      <c r="G28" s="24"/>
      <c r="H28" s="8"/>
      <c r="I28" s="8"/>
    </row>
    <row r="29" spans="1:18" x14ac:dyDescent="0.25">
      <c r="E29" s="9"/>
      <c r="F29" s="8"/>
      <c r="G29" s="24"/>
      <c r="H29" s="8"/>
      <c r="I29" s="8"/>
    </row>
    <row r="30" spans="1:18" x14ac:dyDescent="0.25">
      <c r="E30" s="9"/>
      <c r="F30" s="8"/>
      <c r="G30" s="8"/>
      <c r="H30" s="8"/>
      <c r="I30" s="8"/>
    </row>
    <row r="31" spans="1:18" x14ac:dyDescent="0.25">
      <c r="E31" s="9"/>
      <c r="F31" s="8"/>
      <c r="G31" s="8"/>
      <c r="H31" s="8"/>
      <c r="I31" s="8"/>
    </row>
    <row r="32" spans="1:18" x14ac:dyDescent="0.25">
      <c r="E32" s="9"/>
      <c r="F32" s="8"/>
      <c r="G32" s="8"/>
      <c r="H32" s="8"/>
      <c r="I32" s="8"/>
    </row>
    <row r="33" spans="5:9" x14ac:dyDescent="0.25">
      <c r="E33" s="9"/>
      <c r="F33" s="8"/>
      <c r="G33" s="8"/>
      <c r="H33" s="8"/>
      <c r="I33" s="8"/>
    </row>
    <row r="34" spans="5:9" x14ac:dyDescent="0.25">
      <c r="E34" s="9"/>
      <c r="F34" s="8"/>
      <c r="G34" s="8"/>
      <c r="H34" s="8"/>
      <c r="I34" s="8"/>
    </row>
    <row r="35" spans="5:9" x14ac:dyDescent="0.25">
      <c r="E35" s="9"/>
      <c r="F35" s="8"/>
      <c r="G35" s="8"/>
      <c r="H35" s="8"/>
      <c r="I35" s="8"/>
    </row>
    <row r="36" spans="5:9" x14ac:dyDescent="0.25">
      <c r="E36" s="9"/>
      <c r="F36" s="8"/>
      <c r="G36" s="8"/>
      <c r="H36" s="8"/>
      <c r="I36" s="8"/>
    </row>
    <row r="37" spans="5:9" x14ac:dyDescent="0.25">
      <c r="E37" s="9"/>
      <c r="F37" s="8"/>
      <c r="G37" s="8"/>
      <c r="H37" s="8"/>
      <c r="I37" s="8"/>
    </row>
    <row r="38" spans="5:9" x14ac:dyDescent="0.25">
      <c r="E38" s="9"/>
      <c r="F38" s="8"/>
      <c r="G38" s="8"/>
      <c r="H38" s="8"/>
      <c r="I38" s="8"/>
    </row>
    <row r="39" spans="5:9" x14ac:dyDescent="0.25">
      <c r="E39" s="9"/>
      <c r="F39" s="8"/>
      <c r="G39" s="8"/>
      <c r="H39" s="8"/>
      <c r="I39" s="8"/>
    </row>
    <row r="40" spans="5:9" x14ac:dyDescent="0.25">
      <c r="E40" s="9"/>
      <c r="F40" s="8"/>
      <c r="G40" s="8"/>
      <c r="H40" s="8"/>
      <c r="I40" s="8"/>
    </row>
    <row r="41" spans="5:9" x14ac:dyDescent="0.25">
      <c r="E41" s="9"/>
      <c r="F41" s="8"/>
      <c r="G41" s="8"/>
      <c r="H41" s="8"/>
      <c r="I41" s="8"/>
    </row>
    <row r="42" spans="5:9" x14ac:dyDescent="0.25">
      <c r="E42" s="9"/>
      <c r="F42" s="8"/>
      <c r="G42" s="8"/>
      <c r="H42" s="8"/>
      <c r="I42" s="8"/>
    </row>
    <row r="43" spans="5:9" x14ac:dyDescent="0.25">
      <c r="E43" s="9"/>
      <c r="F43" s="8"/>
      <c r="G43" s="8"/>
      <c r="H43" s="8"/>
      <c r="I43" s="8"/>
    </row>
    <row r="44" spans="5:9" x14ac:dyDescent="0.25">
      <c r="E44" s="9"/>
      <c r="F44" s="8"/>
      <c r="G44" s="8"/>
      <c r="H44" s="8"/>
      <c r="I44" s="8"/>
    </row>
    <row r="45" spans="5:9" x14ac:dyDescent="0.25">
      <c r="E45" s="10"/>
    </row>
  </sheetData>
  <mergeCells count="4">
    <mergeCell ref="F2:J2"/>
    <mergeCell ref="K2:O2"/>
    <mergeCell ref="P2:R2"/>
    <mergeCell ref="A1:R1"/>
  </mergeCells>
  <dataValidations count="1">
    <dataValidation type="list" allowBlank="1" showInputMessage="1" showErrorMessage="1" sqref="D4:D23">
      <formula1>"1,2"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K1" workbookViewId="0">
      <selection sqref="A1:XFD1048576"/>
    </sheetView>
  </sheetViews>
  <sheetFormatPr defaultRowHeight="15" x14ac:dyDescent="0.25"/>
  <cols>
    <col min="1" max="1" width="16" bestFit="1" customWidth="1"/>
    <col min="2" max="2" width="15.7109375" bestFit="1" customWidth="1"/>
    <col min="3" max="3" width="17.7109375" bestFit="1" customWidth="1"/>
    <col min="4" max="4" width="11.42578125" bestFit="1" customWidth="1"/>
    <col min="5" max="5" width="10" bestFit="1" customWidth="1"/>
    <col min="6" max="9" width="19.85546875" bestFit="1" customWidth="1"/>
    <col min="10" max="10" width="25.5703125" bestFit="1" customWidth="1"/>
    <col min="11" max="14" width="20.5703125" bestFit="1" customWidth="1"/>
    <col min="15" max="15" width="24.85546875" bestFit="1" customWidth="1"/>
    <col min="16" max="16" width="18" bestFit="1" customWidth="1"/>
    <col min="17" max="17" width="25" bestFit="1" customWidth="1"/>
    <col min="18" max="18" width="17.7109375" bestFit="1" customWidth="1"/>
  </cols>
  <sheetData>
    <row r="1" spans="1:18" s="1" customFormat="1" ht="21" x14ac:dyDescent="0.35">
      <c r="A1" s="64" t="s">
        <v>82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18" s="1" customFormat="1" ht="15.75" x14ac:dyDescent="0.25">
      <c r="A2" s="18"/>
      <c r="B2" s="18"/>
      <c r="C2" s="18"/>
      <c r="D2" s="18"/>
      <c r="E2" s="18"/>
      <c r="F2" s="61" t="s">
        <v>5</v>
      </c>
      <c r="G2" s="61"/>
      <c r="H2" s="61"/>
      <c r="I2" s="61"/>
      <c r="J2" s="61"/>
      <c r="K2" s="62" t="s">
        <v>52</v>
      </c>
      <c r="L2" s="62"/>
      <c r="M2" s="62"/>
      <c r="N2" s="62"/>
      <c r="O2" s="62"/>
      <c r="P2" s="63" t="s">
        <v>53</v>
      </c>
      <c r="Q2" s="63"/>
      <c r="R2" s="63"/>
    </row>
    <row r="3" spans="1:18" s="1" customFormat="1" ht="15.75" x14ac:dyDescent="0.25">
      <c r="A3" s="26" t="s">
        <v>2</v>
      </c>
      <c r="B3" s="6" t="s">
        <v>4</v>
      </c>
      <c r="C3" s="6" t="s">
        <v>3</v>
      </c>
      <c r="D3" s="6" t="s">
        <v>0</v>
      </c>
      <c r="E3" s="6" t="s">
        <v>1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7</v>
      </c>
      <c r="K3" s="6" t="s">
        <v>61</v>
      </c>
      <c r="L3" s="6" t="s">
        <v>62</v>
      </c>
      <c r="M3" s="6" t="s">
        <v>63</v>
      </c>
      <c r="N3" s="6" t="s">
        <v>64</v>
      </c>
      <c r="O3" s="21" t="s">
        <v>6</v>
      </c>
      <c r="P3" s="15" t="s">
        <v>54</v>
      </c>
      <c r="Q3" s="21" t="s">
        <v>55</v>
      </c>
      <c r="R3" s="22" t="s">
        <v>56</v>
      </c>
    </row>
    <row r="4" spans="1:18" s="1" customFormat="1" ht="15.75" x14ac:dyDescent="0.25">
      <c r="A4" s="27" t="s">
        <v>8</v>
      </c>
      <c r="B4" s="7" t="s">
        <v>9</v>
      </c>
      <c r="C4" s="7" t="str">
        <f>CONCATENATE(A4," ",B4)</f>
        <v>Jon Yang</v>
      </c>
      <c r="D4" s="3">
        <v>1</v>
      </c>
      <c r="E4" s="3">
        <f>IF(D4=1,25,IF(D4=2,50,"Not Selected"))</f>
        <v>25</v>
      </c>
      <c r="F4" s="12">
        <v>15</v>
      </c>
      <c r="G4" s="12">
        <v>20</v>
      </c>
      <c r="H4" s="12">
        <v>40</v>
      </c>
      <c r="I4" s="12">
        <v>40</v>
      </c>
      <c r="J4" s="13">
        <f t="shared" ref="J4:J9" si="0">SUM(F4:I4)</f>
        <v>115</v>
      </c>
      <c r="K4" s="11">
        <f t="shared" ref="K4:K21" si="1">$E4*F4</f>
        <v>375</v>
      </c>
      <c r="L4" s="11">
        <f t="shared" ref="L4:N19" si="2">$E4*G4</f>
        <v>500</v>
      </c>
      <c r="M4" s="11">
        <f t="shared" si="2"/>
        <v>1000</v>
      </c>
      <c r="N4" s="11">
        <f t="shared" si="2"/>
        <v>1000</v>
      </c>
      <c r="O4" s="11">
        <f>SUM(K4:N4)</f>
        <v>2875</v>
      </c>
      <c r="P4" s="16">
        <f>IF(J4&gt;=100,0.1,0)</f>
        <v>0.1</v>
      </c>
      <c r="Q4" s="25">
        <f>O4*P4</f>
        <v>287.5</v>
      </c>
      <c r="R4" s="17">
        <f>O4+Q4</f>
        <v>3162.5</v>
      </c>
    </row>
    <row r="5" spans="1:18" s="1" customFormat="1" ht="15.75" x14ac:dyDescent="0.25">
      <c r="A5" s="27" t="s">
        <v>10</v>
      </c>
      <c r="B5" s="7" t="s">
        <v>11</v>
      </c>
      <c r="C5" s="7" t="str">
        <f t="shared" ref="C5:C23" si="3">CONCATENATE(A5," ",B5)</f>
        <v>Eugene Huang</v>
      </c>
      <c r="D5" s="3">
        <v>2</v>
      </c>
      <c r="E5" s="3">
        <f t="shared" ref="E5:E23" si="4">IF(D5=1,25,IF(D5=2,50,"Not Selected"))</f>
        <v>50</v>
      </c>
      <c r="F5" s="12">
        <v>12</v>
      </c>
      <c r="G5" s="12">
        <v>28</v>
      </c>
      <c r="H5" s="12">
        <v>14</v>
      </c>
      <c r="I5" s="12">
        <v>22</v>
      </c>
      <c r="J5" s="13">
        <f t="shared" si="0"/>
        <v>76</v>
      </c>
      <c r="K5" s="11">
        <f t="shared" si="1"/>
        <v>600</v>
      </c>
      <c r="L5" s="11">
        <f t="shared" si="2"/>
        <v>1400</v>
      </c>
      <c r="M5" s="11">
        <f t="shared" si="2"/>
        <v>700</v>
      </c>
      <c r="N5" s="11">
        <f t="shared" si="2"/>
        <v>1100</v>
      </c>
      <c r="O5" s="11">
        <f>SUM(K5:N5)</f>
        <v>3800</v>
      </c>
      <c r="P5" s="16">
        <f t="shared" ref="P5:P23" si="5">IF(J5&gt;=100,0.1,0)</f>
        <v>0</v>
      </c>
      <c r="Q5" s="25">
        <f t="shared" ref="Q5:Q23" si="6">O5*P5</f>
        <v>0</v>
      </c>
      <c r="R5" s="17">
        <f t="shared" ref="R5:R23" si="7">O5+Q5</f>
        <v>3800</v>
      </c>
    </row>
    <row r="6" spans="1:18" s="1" customFormat="1" ht="15.75" x14ac:dyDescent="0.25">
      <c r="A6" s="27" t="s">
        <v>12</v>
      </c>
      <c r="B6" s="7" t="s">
        <v>13</v>
      </c>
      <c r="C6" s="7" t="str">
        <f t="shared" si="3"/>
        <v>Ruben Torres</v>
      </c>
      <c r="D6" s="3">
        <v>1</v>
      </c>
      <c r="E6" s="3">
        <f t="shared" si="4"/>
        <v>25</v>
      </c>
      <c r="F6" s="12">
        <v>40</v>
      </c>
      <c r="G6" s="12">
        <v>40</v>
      </c>
      <c r="H6" s="12">
        <v>40</v>
      </c>
      <c r="I6" s="12">
        <v>40</v>
      </c>
      <c r="J6" s="13">
        <f t="shared" si="0"/>
        <v>160</v>
      </c>
      <c r="K6" s="11">
        <f t="shared" si="1"/>
        <v>1000</v>
      </c>
      <c r="L6" s="11">
        <f t="shared" si="2"/>
        <v>1000</v>
      </c>
      <c r="M6" s="11">
        <f t="shared" si="2"/>
        <v>1000</v>
      </c>
      <c r="N6" s="11">
        <f t="shared" si="2"/>
        <v>1000</v>
      </c>
      <c r="O6" s="11">
        <f>SUM(K6:N6)</f>
        <v>4000</v>
      </c>
      <c r="P6" s="16">
        <f t="shared" si="5"/>
        <v>0.1</v>
      </c>
      <c r="Q6" s="25">
        <f t="shared" si="6"/>
        <v>400</v>
      </c>
      <c r="R6" s="17">
        <f t="shared" si="7"/>
        <v>4400</v>
      </c>
    </row>
    <row r="7" spans="1:18" s="1" customFormat="1" ht="15.75" x14ac:dyDescent="0.25">
      <c r="A7" s="27" t="s">
        <v>14</v>
      </c>
      <c r="B7" s="7" t="s">
        <v>15</v>
      </c>
      <c r="C7" s="7" t="str">
        <f t="shared" si="3"/>
        <v>Christy Zhu</v>
      </c>
      <c r="D7" s="3">
        <v>2</v>
      </c>
      <c r="E7" s="3">
        <f t="shared" si="4"/>
        <v>50</v>
      </c>
      <c r="F7" s="12">
        <v>25</v>
      </c>
      <c r="G7" s="12">
        <v>13</v>
      </c>
      <c r="H7" s="12">
        <v>17</v>
      </c>
      <c r="I7" s="12">
        <v>29</v>
      </c>
      <c r="J7" s="13">
        <f t="shared" si="0"/>
        <v>84</v>
      </c>
      <c r="K7" s="11">
        <f t="shared" si="1"/>
        <v>1250</v>
      </c>
      <c r="L7" s="11">
        <f t="shared" si="2"/>
        <v>650</v>
      </c>
      <c r="M7" s="11">
        <f t="shared" si="2"/>
        <v>850</v>
      </c>
      <c r="N7" s="11">
        <f t="shared" si="2"/>
        <v>1450</v>
      </c>
      <c r="O7" s="11">
        <f>SUM(K7:N7)</f>
        <v>4200</v>
      </c>
      <c r="P7" s="16">
        <f t="shared" si="5"/>
        <v>0</v>
      </c>
      <c r="Q7" s="25">
        <f t="shared" si="6"/>
        <v>0</v>
      </c>
      <c r="R7" s="17">
        <f t="shared" si="7"/>
        <v>4200</v>
      </c>
    </row>
    <row r="8" spans="1:18" s="1" customFormat="1" ht="15.75" x14ac:dyDescent="0.25">
      <c r="A8" s="27" t="s">
        <v>16</v>
      </c>
      <c r="B8" s="7" t="s">
        <v>17</v>
      </c>
      <c r="C8" s="7" t="str">
        <f t="shared" si="3"/>
        <v>Elizabeth Johnson</v>
      </c>
      <c r="D8" s="3">
        <v>2</v>
      </c>
      <c r="E8" s="3">
        <f t="shared" si="4"/>
        <v>50</v>
      </c>
      <c r="F8" s="12">
        <v>16</v>
      </c>
      <c r="G8" s="12">
        <v>26</v>
      </c>
      <c r="H8" s="12">
        <v>10</v>
      </c>
      <c r="I8" s="12">
        <v>24</v>
      </c>
      <c r="J8" s="13">
        <f t="shared" si="0"/>
        <v>76</v>
      </c>
      <c r="K8" s="11">
        <f t="shared" si="1"/>
        <v>800</v>
      </c>
      <c r="L8" s="11">
        <f t="shared" si="2"/>
        <v>1300</v>
      </c>
      <c r="M8" s="11">
        <f t="shared" si="2"/>
        <v>500</v>
      </c>
      <c r="N8" s="11">
        <f t="shared" si="2"/>
        <v>1200</v>
      </c>
      <c r="O8" s="11">
        <f t="shared" ref="O8:O23" si="8">SUM(K8:N8)</f>
        <v>3800</v>
      </c>
      <c r="P8" s="16">
        <f t="shared" si="5"/>
        <v>0</v>
      </c>
      <c r="Q8" s="25">
        <f t="shared" si="6"/>
        <v>0</v>
      </c>
      <c r="R8" s="17">
        <f t="shared" si="7"/>
        <v>3800</v>
      </c>
    </row>
    <row r="9" spans="1:18" s="1" customFormat="1" ht="15.75" x14ac:dyDescent="0.25">
      <c r="A9" s="27" t="s">
        <v>18</v>
      </c>
      <c r="B9" s="7" t="s">
        <v>19</v>
      </c>
      <c r="C9" s="7" t="str">
        <f t="shared" si="3"/>
        <v>Julio Ruiz</v>
      </c>
      <c r="D9" s="3">
        <v>1</v>
      </c>
      <c r="E9" s="3">
        <f t="shared" si="4"/>
        <v>25</v>
      </c>
      <c r="F9" s="12">
        <v>14</v>
      </c>
      <c r="G9" s="12">
        <v>21</v>
      </c>
      <c r="H9" s="12">
        <v>27</v>
      </c>
      <c r="I9" s="12">
        <v>12</v>
      </c>
      <c r="J9" s="13">
        <f t="shared" si="0"/>
        <v>74</v>
      </c>
      <c r="K9" s="11">
        <f t="shared" si="1"/>
        <v>350</v>
      </c>
      <c r="L9" s="11">
        <f t="shared" si="2"/>
        <v>525</v>
      </c>
      <c r="M9" s="11">
        <f t="shared" si="2"/>
        <v>675</v>
      </c>
      <c r="N9" s="11">
        <f t="shared" si="2"/>
        <v>300</v>
      </c>
      <c r="O9" s="11">
        <f t="shared" si="8"/>
        <v>1850</v>
      </c>
      <c r="P9" s="16">
        <f t="shared" si="5"/>
        <v>0</v>
      </c>
      <c r="Q9" s="25">
        <f t="shared" si="6"/>
        <v>0</v>
      </c>
      <c r="R9" s="17">
        <f t="shared" si="7"/>
        <v>1850</v>
      </c>
    </row>
    <row r="10" spans="1:18" s="1" customFormat="1" ht="15.75" x14ac:dyDescent="0.25">
      <c r="A10" s="27" t="s">
        <v>20</v>
      </c>
      <c r="B10" s="7" t="s">
        <v>21</v>
      </c>
      <c r="C10" s="7" t="str">
        <f t="shared" si="3"/>
        <v>Janet Alvarez</v>
      </c>
      <c r="D10" s="3">
        <v>1</v>
      </c>
      <c r="E10" s="3">
        <f t="shared" si="4"/>
        <v>25</v>
      </c>
      <c r="F10" s="12">
        <v>40</v>
      </c>
      <c r="G10" s="12">
        <v>17</v>
      </c>
      <c r="H10" s="12">
        <v>40</v>
      </c>
      <c r="I10" s="12">
        <v>40</v>
      </c>
      <c r="J10" s="13">
        <f t="shared" ref="J10:J23" si="9">SUM(F10:I10)</f>
        <v>137</v>
      </c>
      <c r="K10" s="11">
        <f t="shared" si="1"/>
        <v>1000</v>
      </c>
      <c r="L10" s="11">
        <f t="shared" si="2"/>
        <v>425</v>
      </c>
      <c r="M10" s="11">
        <f t="shared" si="2"/>
        <v>1000</v>
      </c>
      <c r="N10" s="11">
        <f t="shared" si="2"/>
        <v>1000</v>
      </c>
      <c r="O10" s="11">
        <f t="shared" si="8"/>
        <v>3425</v>
      </c>
      <c r="P10" s="16">
        <f t="shared" si="5"/>
        <v>0.1</v>
      </c>
      <c r="Q10" s="25">
        <f t="shared" si="6"/>
        <v>342.5</v>
      </c>
      <c r="R10" s="17">
        <f t="shared" si="7"/>
        <v>3767.5</v>
      </c>
    </row>
    <row r="11" spans="1:18" s="1" customFormat="1" ht="15.75" x14ac:dyDescent="0.25">
      <c r="A11" s="27" t="s">
        <v>22</v>
      </c>
      <c r="B11" s="7" t="s">
        <v>23</v>
      </c>
      <c r="C11" s="7" t="str">
        <f t="shared" si="3"/>
        <v>Marco Mehta</v>
      </c>
      <c r="D11" s="3">
        <v>2</v>
      </c>
      <c r="E11" s="3">
        <f t="shared" si="4"/>
        <v>50</v>
      </c>
      <c r="F11" s="12">
        <v>40</v>
      </c>
      <c r="G11" s="12">
        <v>40</v>
      </c>
      <c r="H11" s="12">
        <v>40</v>
      </c>
      <c r="I11" s="12">
        <v>40</v>
      </c>
      <c r="J11" s="13">
        <f t="shared" si="9"/>
        <v>160</v>
      </c>
      <c r="K11" s="11">
        <f t="shared" si="1"/>
        <v>2000</v>
      </c>
      <c r="L11" s="11">
        <f t="shared" si="2"/>
        <v>2000</v>
      </c>
      <c r="M11" s="11">
        <f t="shared" si="2"/>
        <v>2000</v>
      </c>
      <c r="N11" s="11">
        <f t="shared" si="2"/>
        <v>2000</v>
      </c>
      <c r="O11" s="11">
        <f t="shared" si="8"/>
        <v>8000</v>
      </c>
      <c r="P11" s="16">
        <f t="shared" si="5"/>
        <v>0.1</v>
      </c>
      <c r="Q11" s="25">
        <f t="shared" si="6"/>
        <v>800</v>
      </c>
      <c r="R11" s="17">
        <f t="shared" si="7"/>
        <v>8800</v>
      </c>
    </row>
    <row r="12" spans="1:18" s="1" customFormat="1" ht="15.75" x14ac:dyDescent="0.25">
      <c r="A12" s="27" t="s">
        <v>24</v>
      </c>
      <c r="B12" s="7" t="s">
        <v>25</v>
      </c>
      <c r="C12" s="7" t="str">
        <f t="shared" si="3"/>
        <v>Rob Verhoff</v>
      </c>
      <c r="D12" s="3">
        <v>1</v>
      </c>
      <c r="E12" s="3">
        <f t="shared" si="4"/>
        <v>25</v>
      </c>
      <c r="F12" s="12">
        <v>40</v>
      </c>
      <c r="G12" s="12">
        <v>40</v>
      </c>
      <c r="H12" s="12">
        <v>40</v>
      </c>
      <c r="I12" s="12">
        <v>23</v>
      </c>
      <c r="J12" s="13">
        <f t="shared" si="9"/>
        <v>143</v>
      </c>
      <c r="K12" s="11">
        <f t="shared" si="1"/>
        <v>1000</v>
      </c>
      <c r="L12" s="11">
        <f t="shared" si="2"/>
        <v>1000</v>
      </c>
      <c r="M12" s="11">
        <f t="shared" si="2"/>
        <v>1000</v>
      </c>
      <c r="N12" s="11">
        <f t="shared" si="2"/>
        <v>575</v>
      </c>
      <c r="O12" s="11">
        <f t="shared" si="8"/>
        <v>3575</v>
      </c>
      <c r="P12" s="16">
        <f t="shared" si="5"/>
        <v>0.1</v>
      </c>
      <c r="Q12" s="25">
        <f t="shared" si="6"/>
        <v>357.5</v>
      </c>
      <c r="R12" s="17">
        <f t="shared" si="7"/>
        <v>3932.5</v>
      </c>
    </row>
    <row r="13" spans="1:18" s="1" customFormat="1" ht="15.75" x14ac:dyDescent="0.25">
      <c r="A13" s="27" t="s">
        <v>26</v>
      </c>
      <c r="B13" s="7" t="s">
        <v>27</v>
      </c>
      <c r="C13" s="7" t="str">
        <f t="shared" si="3"/>
        <v>Shannon Carlson</v>
      </c>
      <c r="D13" s="3">
        <v>1</v>
      </c>
      <c r="E13" s="3">
        <f t="shared" si="4"/>
        <v>25</v>
      </c>
      <c r="F13" s="12">
        <v>13</v>
      </c>
      <c r="G13" s="12">
        <v>40</v>
      </c>
      <c r="H13" s="12">
        <v>40</v>
      </c>
      <c r="I13" s="12">
        <v>40</v>
      </c>
      <c r="J13" s="13">
        <f t="shared" si="9"/>
        <v>133</v>
      </c>
      <c r="K13" s="11">
        <f t="shared" si="1"/>
        <v>325</v>
      </c>
      <c r="L13" s="11">
        <f t="shared" si="2"/>
        <v>1000</v>
      </c>
      <c r="M13" s="11">
        <f t="shared" si="2"/>
        <v>1000</v>
      </c>
      <c r="N13" s="11">
        <f t="shared" si="2"/>
        <v>1000</v>
      </c>
      <c r="O13" s="11">
        <f t="shared" si="8"/>
        <v>3325</v>
      </c>
      <c r="P13" s="16">
        <f t="shared" si="5"/>
        <v>0.1</v>
      </c>
      <c r="Q13" s="25">
        <f t="shared" si="6"/>
        <v>332.5</v>
      </c>
      <c r="R13" s="17">
        <f t="shared" si="7"/>
        <v>3657.5</v>
      </c>
    </row>
    <row r="14" spans="1:18" s="1" customFormat="1" ht="15.75" x14ac:dyDescent="0.25">
      <c r="A14" s="27" t="s">
        <v>28</v>
      </c>
      <c r="B14" s="7" t="s">
        <v>29</v>
      </c>
      <c r="C14" s="7" t="str">
        <f t="shared" si="3"/>
        <v>Jacquelyn Suarez</v>
      </c>
      <c r="D14" s="3">
        <v>2</v>
      </c>
      <c r="E14" s="3">
        <f t="shared" si="4"/>
        <v>50</v>
      </c>
      <c r="F14" s="12">
        <v>35</v>
      </c>
      <c r="G14" s="12">
        <v>25</v>
      </c>
      <c r="H14" s="12">
        <v>19</v>
      </c>
      <c r="I14" s="12">
        <v>28</v>
      </c>
      <c r="J14" s="13">
        <f t="shared" si="9"/>
        <v>107</v>
      </c>
      <c r="K14" s="11">
        <f t="shared" si="1"/>
        <v>1750</v>
      </c>
      <c r="L14" s="11">
        <f t="shared" si="2"/>
        <v>1250</v>
      </c>
      <c r="M14" s="11">
        <f t="shared" si="2"/>
        <v>950</v>
      </c>
      <c r="N14" s="11">
        <f t="shared" si="2"/>
        <v>1400</v>
      </c>
      <c r="O14" s="11">
        <f t="shared" si="8"/>
        <v>5350</v>
      </c>
      <c r="P14" s="16">
        <f t="shared" si="5"/>
        <v>0.1</v>
      </c>
      <c r="Q14" s="25">
        <f t="shared" si="6"/>
        <v>535</v>
      </c>
      <c r="R14" s="17">
        <f t="shared" si="7"/>
        <v>5885</v>
      </c>
    </row>
    <row r="15" spans="1:18" s="1" customFormat="1" ht="15.75" x14ac:dyDescent="0.25">
      <c r="A15" s="27" t="s">
        <v>30</v>
      </c>
      <c r="B15" s="7" t="s">
        <v>31</v>
      </c>
      <c r="C15" s="7" t="str">
        <f t="shared" si="3"/>
        <v>Curtis Lu</v>
      </c>
      <c r="D15" s="3">
        <v>1</v>
      </c>
      <c r="E15" s="3">
        <f t="shared" si="4"/>
        <v>25</v>
      </c>
      <c r="F15" s="12">
        <v>20</v>
      </c>
      <c r="G15" s="12">
        <v>34</v>
      </c>
      <c r="H15" s="12">
        <v>28</v>
      </c>
      <c r="I15" s="12">
        <v>17</v>
      </c>
      <c r="J15" s="13">
        <f t="shared" si="9"/>
        <v>99</v>
      </c>
      <c r="K15" s="11">
        <f t="shared" si="1"/>
        <v>500</v>
      </c>
      <c r="L15" s="11">
        <f t="shared" si="2"/>
        <v>850</v>
      </c>
      <c r="M15" s="11">
        <f t="shared" si="2"/>
        <v>700</v>
      </c>
      <c r="N15" s="11">
        <f t="shared" si="2"/>
        <v>425</v>
      </c>
      <c r="O15" s="11">
        <f t="shared" si="8"/>
        <v>2475</v>
      </c>
      <c r="P15" s="16">
        <f t="shared" si="5"/>
        <v>0</v>
      </c>
      <c r="Q15" s="25">
        <f t="shared" si="6"/>
        <v>0</v>
      </c>
      <c r="R15" s="17">
        <f t="shared" si="7"/>
        <v>2475</v>
      </c>
    </row>
    <row r="16" spans="1:18" s="1" customFormat="1" ht="15.75" x14ac:dyDescent="0.25">
      <c r="A16" s="27" t="s">
        <v>32</v>
      </c>
      <c r="B16" s="7" t="s">
        <v>33</v>
      </c>
      <c r="C16" s="7" t="str">
        <f t="shared" si="3"/>
        <v>Lauren Walker</v>
      </c>
      <c r="D16" s="3">
        <v>1</v>
      </c>
      <c r="E16" s="3">
        <f t="shared" si="4"/>
        <v>25</v>
      </c>
      <c r="F16" s="12">
        <v>11</v>
      </c>
      <c r="G16" s="12">
        <v>27</v>
      </c>
      <c r="H16" s="12">
        <v>35</v>
      </c>
      <c r="I16" s="12">
        <v>40</v>
      </c>
      <c r="J16" s="13">
        <f t="shared" si="9"/>
        <v>113</v>
      </c>
      <c r="K16" s="11">
        <f t="shared" si="1"/>
        <v>275</v>
      </c>
      <c r="L16" s="11">
        <f>$E16*G16</f>
        <v>675</v>
      </c>
      <c r="M16" s="11">
        <f t="shared" si="2"/>
        <v>875</v>
      </c>
      <c r="N16" s="11">
        <f t="shared" si="2"/>
        <v>1000</v>
      </c>
      <c r="O16" s="11">
        <f t="shared" si="8"/>
        <v>2825</v>
      </c>
      <c r="P16" s="16">
        <f t="shared" si="5"/>
        <v>0.1</v>
      </c>
      <c r="Q16" s="25">
        <f t="shared" si="6"/>
        <v>282.5</v>
      </c>
      <c r="R16" s="17">
        <f t="shared" si="7"/>
        <v>3107.5</v>
      </c>
    </row>
    <row r="17" spans="1:18" s="1" customFormat="1" ht="15.75" x14ac:dyDescent="0.25">
      <c r="A17" s="27" t="s">
        <v>34</v>
      </c>
      <c r="B17" s="7" t="s">
        <v>35</v>
      </c>
      <c r="C17" s="7" t="str">
        <f t="shared" si="3"/>
        <v>Ian Jenkins</v>
      </c>
      <c r="D17" s="3">
        <v>2</v>
      </c>
      <c r="E17" s="3">
        <f t="shared" si="4"/>
        <v>50</v>
      </c>
      <c r="F17" s="12">
        <v>28</v>
      </c>
      <c r="G17" s="12">
        <v>14</v>
      </c>
      <c r="H17" s="12">
        <v>21</v>
      </c>
      <c r="I17" s="12">
        <v>10</v>
      </c>
      <c r="J17" s="13">
        <f t="shared" si="9"/>
        <v>73</v>
      </c>
      <c r="K17" s="11">
        <f t="shared" si="1"/>
        <v>1400</v>
      </c>
      <c r="L17" s="11">
        <f t="shared" si="2"/>
        <v>700</v>
      </c>
      <c r="M17" s="11">
        <f t="shared" si="2"/>
        <v>1050</v>
      </c>
      <c r="N17" s="11">
        <f t="shared" si="2"/>
        <v>500</v>
      </c>
      <c r="O17" s="11">
        <f t="shared" si="8"/>
        <v>3650</v>
      </c>
      <c r="P17" s="16">
        <f t="shared" si="5"/>
        <v>0</v>
      </c>
      <c r="Q17" s="25">
        <f t="shared" si="6"/>
        <v>0</v>
      </c>
      <c r="R17" s="17">
        <f t="shared" si="7"/>
        <v>3650</v>
      </c>
    </row>
    <row r="18" spans="1:18" s="1" customFormat="1" ht="15.75" x14ac:dyDescent="0.25">
      <c r="A18" s="27" t="s">
        <v>36</v>
      </c>
      <c r="B18" s="7" t="s">
        <v>37</v>
      </c>
      <c r="C18" s="7" t="str">
        <f t="shared" si="3"/>
        <v>Sydney Bennett</v>
      </c>
      <c r="D18" s="3">
        <v>2</v>
      </c>
      <c r="E18" s="3">
        <f t="shared" si="4"/>
        <v>50</v>
      </c>
      <c r="F18" s="12">
        <v>24</v>
      </c>
      <c r="G18" s="12">
        <v>23</v>
      </c>
      <c r="H18" s="12">
        <v>40</v>
      </c>
      <c r="I18" s="12">
        <v>40</v>
      </c>
      <c r="J18" s="13">
        <f t="shared" si="9"/>
        <v>127</v>
      </c>
      <c r="K18" s="11">
        <f t="shared" si="1"/>
        <v>1200</v>
      </c>
      <c r="L18" s="11">
        <f t="shared" si="2"/>
        <v>1150</v>
      </c>
      <c r="M18" s="11">
        <f t="shared" si="2"/>
        <v>2000</v>
      </c>
      <c r="N18" s="11">
        <f t="shared" si="2"/>
        <v>2000</v>
      </c>
      <c r="O18" s="11">
        <f t="shared" si="8"/>
        <v>6350</v>
      </c>
      <c r="P18" s="16">
        <f t="shared" si="5"/>
        <v>0.1</v>
      </c>
      <c r="Q18" s="25">
        <f t="shared" si="6"/>
        <v>635</v>
      </c>
      <c r="R18" s="17">
        <f t="shared" si="7"/>
        <v>6985</v>
      </c>
    </row>
    <row r="19" spans="1:18" s="1" customFormat="1" ht="15.75" x14ac:dyDescent="0.25">
      <c r="A19" s="27" t="s">
        <v>38</v>
      </c>
      <c r="B19" s="7" t="s">
        <v>39</v>
      </c>
      <c r="C19" s="7" t="str">
        <f t="shared" si="3"/>
        <v>Chloe Young</v>
      </c>
      <c r="D19" s="3">
        <v>1</v>
      </c>
      <c r="E19" s="3">
        <f t="shared" si="4"/>
        <v>25</v>
      </c>
      <c r="F19" s="12">
        <v>16</v>
      </c>
      <c r="G19" s="12">
        <v>40</v>
      </c>
      <c r="H19" s="12">
        <v>15</v>
      </c>
      <c r="I19" s="12">
        <v>23</v>
      </c>
      <c r="J19" s="13">
        <f t="shared" si="9"/>
        <v>94</v>
      </c>
      <c r="K19" s="11">
        <f t="shared" si="1"/>
        <v>400</v>
      </c>
      <c r="L19" s="11">
        <f t="shared" si="2"/>
        <v>1000</v>
      </c>
      <c r="M19" s="11">
        <f t="shared" si="2"/>
        <v>375</v>
      </c>
      <c r="N19" s="11">
        <f t="shared" si="2"/>
        <v>575</v>
      </c>
      <c r="O19" s="11">
        <f t="shared" si="8"/>
        <v>2350</v>
      </c>
      <c r="P19" s="16">
        <f t="shared" si="5"/>
        <v>0</v>
      </c>
      <c r="Q19" s="25">
        <f t="shared" si="6"/>
        <v>0</v>
      </c>
      <c r="R19" s="17">
        <f t="shared" si="7"/>
        <v>2350</v>
      </c>
    </row>
    <row r="20" spans="1:18" s="1" customFormat="1" ht="15.75" x14ac:dyDescent="0.25">
      <c r="A20" s="27" t="s">
        <v>40</v>
      </c>
      <c r="B20" s="7" t="s">
        <v>41</v>
      </c>
      <c r="C20" s="7" t="str">
        <f t="shared" si="3"/>
        <v>Wyatt Hill</v>
      </c>
      <c r="D20" s="3">
        <v>2</v>
      </c>
      <c r="E20" s="3">
        <f t="shared" si="4"/>
        <v>50</v>
      </c>
      <c r="F20" s="12">
        <v>12</v>
      </c>
      <c r="G20" s="12">
        <v>40</v>
      </c>
      <c r="H20" s="12">
        <v>29</v>
      </c>
      <c r="I20" s="12">
        <v>14</v>
      </c>
      <c r="J20" s="13">
        <f t="shared" si="9"/>
        <v>95</v>
      </c>
      <c r="K20" s="11">
        <f t="shared" si="1"/>
        <v>600</v>
      </c>
      <c r="L20" s="11">
        <f t="shared" ref="L20:N21" si="10">$E20*G20</f>
        <v>2000</v>
      </c>
      <c r="M20" s="11">
        <f t="shared" si="10"/>
        <v>1450</v>
      </c>
      <c r="N20" s="11">
        <f t="shared" si="10"/>
        <v>700</v>
      </c>
      <c r="O20" s="11">
        <f t="shared" si="8"/>
        <v>4750</v>
      </c>
      <c r="P20" s="16">
        <f t="shared" si="5"/>
        <v>0</v>
      </c>
      <c r="Q20" s="25">
        <f t="shared" si="6"/>
        <v>0</v>
      </c>
      <c r="R20" s="17">
        <f t="shared" si="7"/>
        <v>4750</v>
      </c>
    </row>
    <row r="21" spans="1:18" s="1" customFormat="1" ht="15.75" x14ac:dyDescent="0.25">
      <c r="A21" s="27" t="s">
        <v>26</v>
      </c>
      <c r="B21" s="7" t="s">
        <v>42</v>
      </c>
      <c r="C21" s="7" t="str">
        <f t="shared" si="3"/>
        <v>Shannon Wang</v>
      </c>
      <c r="D21" s="3">
        <v>1</v>
      </c>
      <c r="E21" s="3">
        <f t="shared" si="4"/>
        <v>25</v>
      </c>
      <c r="F21" s="12">
        <v>19</v>
      </c>
      <c r="G21" s="12">
        <v>40</v>
      </c>
      <c r="H21" s="12">
        <v>40</v>
      </c>
      <c r="I21" s="12">
        <v>27</v>
      </c>
      <c r="J21" s="13">
        <f t="shared" si="9"/>
        <v>126</v>
      </c>
      <c r="K21" s="11">
        <f t="shared" si="1"/>
        <v>475</v>
      </c>
      <c r="L21" s="11">
        <f t="shared" si="10"/>
        <v>1000</v>
      </c>
      <c r="M21" s="11">
        <f t="shared" si="10"/>
        <v>1000</v>
      </c>
      <c r="N21" s="11">
        <f t="shared" si="10"/>
        <v>675</v>
      </c>
      <c r="O21" s="11">
        <f t="shared" si="8"/>
        <v>3150</v>
      </c>
      <c r="P21" s="16">
        <f t="shared" si="5"/>
        <v>0.1</v>
      </c>
      <c r="Q21" s="25">
        <f t="shared" si="6"/>
        <v>315</v>
      </c>
      <c r="R21" s="17">
        <f t="shared" si="7"/>
        <v>3465</v>
      </c>
    </row>
    <row r="22" spans="1:18" s="1" customFormat="1" ht="15.75" x14ac:dyDescent="0.25">
      <c r="A22" s="27" t="s">
        <v>43</v>
      </c>
      <c r="B22" s="7" t="s">
        <v>44</v>
      </c>
      <c r="C22" s="7" t="str">
        <f t="shared" si="3"/>
        <v>Clarence Rai</v>
      </c>
      <c r="D22" s="3">
        <v>1</v>
      </c>
      <c r="E22" s="3">
        <f t="shared" si="4"/>
        <v>25</v>
      </c>
      <c r="F22" s="12">
        <v>26</v>
      </c>
      <c r="G22" s="12">
        <v>40</v>
      </c>
      <c r="H22" s="12">
        <v>20</v>
      </c>
      <c r="I22" s="12">
        <v>16</v>
      </c>
      <c r="J22" s="13">
        <f t="shared" si="9"/>
        <v>102</v>
      </c>
      <c r="K22" s="11">
        <f t="shared" ref="K22:N23" si="11">$E22*F22</f>
        <v>650</v>
      </c>
      <c r="L22" s="11">
        <f t="shared" si="11"/>
        <v>1000</v>
      </c>
      <c r="M22" s="11">
        <f t="shared" si="11"/>
        <v>500</v>
      </c>
      <c r="N22" s="11">
        <f t="shared" si="11"/>
        <v>400</v>
      </c>
      <c r="O22" s="11">
        <f t="shared" si="8"/>
        <v>2550</v>
      </c>
      <c r="P22" s="16">
        <f t="shared" si="5"/>
        <v>0.1</v>
      </c>
      <c r="Q22" s="25">
        <f t="shared" si="6"/>
        <v>255</v>
      </c>
      <c r="R22" s="17">
        <f t="shared" si="7"/>
        <v>2805</v>
      </c>
    </row>
    <row r="23" spans="1:18" s="1" customFormat="1" ht="15.75" x14ac:dyDescent="0.25">
      <c r="A23" s="28" t="s">
        <v>45</v>
      </c>
      <c r="B23" s="29" t="s">
        <v>46</v>
      </c>
      <c r="C23" s="29" t="str">
        <f t="shared" si="3"/>
        <v>Luke Lal</v>
      </c>
      <c r="D23" s="30">
        <v>2</v>
      </c>
      <c r="E23" s="30">
        <f t="shared" si="4"/>
        <v>50</v>
      </c>
      <c r="F23" s="31">
        <v>15</v>
      </c>
      <c r="G23" s="31">
        <v>20</v>
      </c>
      <c r="H23" s="31">
        <v>40</v>
      </c>
      <c r="I23" s="31">
        <v>18</v>
      </c>
      <c r="J23" s="32">
        <f t="shared" si="9"/>
        <v>93</v>
      </c>
      <c r="K23" s="33">
        <f t="shared" si="11"/>
        <v>750</v>
      </c>
      <c r="L23" s="33">
        <f t="shared" si="11"/>
        <v>1000</v>
      </c>
      <c r="M23" s="33">
        <f t="shared" si="11"/>
        <v>2000</v>
      </c>
      <c r="N23" s="33">
        <f t="shared" si="11"/>
        <v>900</v>
      </c>
      <c r="O23" s="33">
        <f t="shared" si="8"/>
        <v>4650</v>
      </c>
      <c r="P23" s="34">
        <f t="shared" si="5"/>
        <v>0</v>
      </c>
      <c r="Q23" s="35">
        <f t="shared" si="6"/>
        <v>0</v>
      </c>
      <c r="R23" s="36">
        <f t="shared" si="7"/>
        <v>4650</v>
      </c>
    </row>
  </sheetData>
  <mergeCells count="4">
    <mergeCell ref="A1:R1"/>
    <mergeCell ref="F2:J2"/>
    <mergeCell ref="K2:O2"/>
    <mergeCell ref="P2:R2"/>
  </mergeCells>
  <dataValidations count="1">
    <dataValidation type="list" allowBlank="1" showInputMessage="1" showErrorMessage="1" sqref="D4:D23">
      <formula1>"1,2"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topLeftCell="E1" workbookViewId="0">
      <selection activeCell="P18" sqref="P18"/>
    </sheetView>
  </sheetViews>
  <sheetFormatPr defaultRowHeight="15" x14ac:dyDescent="0.25"/>
  <cols>
    <col min="1" max="1" width="25" customWidth="1"/>
    <col min="2" max="2" width="25" bestFit="1" customWidth="1"/>
    <col min="3" max="3" width="22.140625" customWidth="1"/>
    <col min="4" max="4" width="10.5703125" customWidth="1"/>
    <col min="5" max="5" width="18.7109375" bestFit="1" customWidth="1"/>
    <col min="6" max="6" width="16.140625" customWidth="1"/>
    <col min="7" max="7" width="25" customWidth="1"/>
    <col min="9" max="9" width="17" customWidth="1"/>
    <col min="10" max="10" width="25.7109375" customWidth="1"/>
    <col min="11" max="11" width="2" customWidth="1"/>
    <col min="12" max="12" width="11.28515625" bestFit="1" customWidth="1"/>
    <col min="13" max="13" width="13.140625" customWidth="1"/>
    <col min="14" max="14" width="18.7109375" customWidth="1"/>
    <col min="15" max="15" width="18.7109375" bestFit="1" customWidth="1"/>
    <col min="16" max="16" width="10.5703125" bestFit="1" customWidth="1"/>
  </cols>
  <sheetData>
    <row r="3" spans="1:16" x14ac:dyDescent="0.25">
      <c r="A3" t="s">
        <v>83</v>
      </c>
      <c r="C3" s="39" t="s">
        <v>86</v>
      </c>
      <c r="F3" s="39" t="s">
        <v>89</v>
      </c>
      <c r="G3" t="s">
        <v>83</v>
      </c>
      <c r="I3" s="39" t="s">
        <v>89</v>
      </c>
      <c r="J3" t="s">
        <v>85</v>
      </c>
      <c r="M3" s="39" t="s">
        <v>89</v>
      </c>
      <c r="N3" t="s">
        <v>83</v>
      </c>
    </row>
    <row r="4" spans="1:16" x14ac:dyDescent="0.25">
      <c r="A4" s="38">
        <v>81492.5</v>
      </c>
      <c r="B4" s="38">
        <v>81492.5</v>
      </c>
      <c r="C4" s="43" t="s">
        <v>132</v>
      </c>
      <c r="D4" s="38">
        <v>4074.625</v>
      </c>
      <c r="F4" s="43" t="s">
        <v>97</v>
      </c>
      <c r="G4" s="44">
        <v>0.28323141293852588</v>
      </c>
      <c r="I4" s="43" t="s">
        <v>90</v>
      </c>
      <c r="J4" s="41">
        <v>84</v>
      </c>
      <c r="M4" s="43" t="s">
        <v>97</v>
      </c>
      <c r="N4" s="38">
        <v>8800</v>
      </c>
      <c r="O4" s="43" t="s">
        <v>97</v>
      </c>
      <c r="P4" s="38">
        <v>8800</v>
      </c>
    </row>
    <row r="5" spans="1:16" x14ac:dyDescent="0.25">
      <c r="C5" s="43" t="s">
        <v>110</v>
      </c>
      <c r="D5" s="38">
        <v>1850</v>
      </c>
      <c r="F5" s="43" t="s">
        <v>100</v>
      </c>
      <c r="G5" s="44">
        <v>0.22481493401995495</v>
      </c>
      <c r="I5" s="43" t="s">
        <v>91</v>
      </c>
      <c r="J5" s="41">
        <v>76</v>
      </c>
    </row>
    <row r="6" spans="1:16" x14ac:dyDescent="0.25">
      <c r="A6" t="s">
        <v>84</v>
      </c>
      <c r="C6" s="43" t="s">
        <v>111</v>
      </c>
      <c r="D6" s="38">
        <v>8800</v>
      </c>
      <c r="F6" s="43" t="s">
        <v>94</v>
      </c>
      <c r="G6" s="44">
        <v>0.18941100740263919</v>
      </c>
      <c r="I6" s="43" t="s">
        <v>92</v>
      </c>
      <c r="J6" s="41">
        <v>76</v>
      </c>
    </row>
    <row r="7" spans="1:16" x14ac:dyDescent="0.25">
      <c r="A7" s="38">
        <v>4542.5</v>
      </c>
      <c r="B7" s="38">
        <v>4542.5</v>
      </c>
      <c r="F7" s="43" t="s">
        <v>101</v>
      </c>
      <c r="G7" s="44">
        <v>0.15288059221113615</v>
      </c>
      <c r="I7" s="43" t="s">
        <v>95</v>
      </c>
      <c r="J7" s="41">
        <v>74</v>
      </c>
    </row>
    <row r="8" spans="1:16" x14ac:dyDescent="0.25">
      <c r="F8" s="43" t="s">
        <v>96</v>
      </c>
      <c r="G8" s="44">
        <v>0.1496620534277438</v>
      </c>
      <c r="I8" s="43" t="s">
        <v>93</v>
      </c>
      <c r="J8" s="41">
        <v>73</v>
      </c>
      <c r="M8" s="39" t="s">
        <v>89</v>
      </c>
      <c r="N8" t="s">
        <v>83</v>
      </c>
    </row>
    <row r="9" spans="1:16" x14ac:dyDescent="0.25">
      <c r="A9" t="s">
        <v>85</v>
      </c>
      <c r="F9" s="43" t="s">
        <v>102</v>
      </c>
      <c r="G9" s="44">
        <v>1</v>
      </c>
      <c r="I9" s="43" t="s">
        <v>102</v>
      </c>
      <c r="J9" s="41">
        <v>383</v>
      </c>
      <c r="M9" s="43" t="s">
        <v>95</v>
      </c>
      <c r="N9" s="38">
        <v>1850</v>
      </c>
      <c r="P9" s="38">
        <v>1850</v>
      </c>
    </row>
    <row r="10" spans="1:16" x14ac:dyDescent="0.25">
      <c r="A10" s="42">
        <v>2187</v>
      </c>
      <c r="B10" s="42">
        <v>2187</v>
      </c>
      <c r="C10" s="39" t="s">
        <v>86</v>
      </c>
    </row>
    <row r="11" spans="1:16" x14ac:dyDescent="0.25">
      <c r="C11" s="43" t="s">
        <v>128</v>
      </c>
      <c r="D11" s="38">
        <v>227.125</v>
      </c>
    </row>
    <row r="12" spans="1:16" x14ac:dyDescent="0.25">
      <c r="C12" s="43" t="s">
        <v>87</v>
      </c>
      <c r="D12" s="38">
        <v>0</v>
      </c>
      <c r="F12" s="39" t="s">
        <v>89</v>
      </c>
      <c r="G12" t="s">
        <v>84</v>
      </c>
      <c r="M12" s="39" t="s">
        <v>89</v>
      </c>
      <c r="N12" t="s">
        <v>85</v>
      </c>
    </row>
    <row r="13" spans="1:16" x14ac:dyDescent="0.25">
      <c r="C13" s="43" t="s">
        <v>129</v>
      </c>
      <c r="D13" s="38">
        <v>800</v>
      </c>
      <c r="F13" s="43" t="s">
        <v>97</v>
      </c>
      <c r="G13" s="41">
        <v>800</v>
      </c>
      <c r="M13" s="43" t="s">
        <v>97</v>
      </c>
      <c r="N13" s="42">
        <v>160</v>
      </c>
    </row>
    <row r="14" spans="1:16" x14ac:dyDescent="0.25">
      <c r="F14" s="43" t="s">
        <v>100</v>
      </c>
      <c r="G14" s="41">
        <v>635</v>
      </c>
      <c r="J14" s="39" t="s">
        <v>104</v>
      </c>
      <c r="M14" s="43" t="s">
        <v>99</v>
      </c>
      <c r="N14" s="42">
        <v>160</v>
      </c>
    </row>
    <row r="15" spans="1:16" x14ac:dyDescent="0.25">
      <c r="F15" s="43" t="s">
        <v>94</v>
      </c>
      <c r="G15" s="41">
        <v>535</v>
      </c>
      <c r="J15">
        <v>1</v>
      </c>
      <c r="K15">
        <v>2</v>
      </c>
    </row>
    <row r="16" spans="1:16" x14ac:dyDescent="0.25">
      <c r="A16" s="42"/>
      <c r="C16" s="39" t="s">
        <v>86</v>
      </c>
      <c r="F16" s="43" t="s">
        <v>99</v>
      </c>
      <c r="G16" s="41">
        <v>400</v>
      </c>
      <c r="I16" t="s">
        <v>103</v>
      </c>
      <c r="J16" s="37">
        <v>11</v>
      </c>
      <c r="K16" s="37">
        <v>9</v>
      </c>
    </row>
    <row r="17" spans="3:16" x14ac:dyDescent="0.25">
      <c r="C17" s="43" t="s">
        <v>88</v>
      </c>
      <c r="D17" s="40">
        <v>109.35</v>
      </c>
      <c r="F17" s="43" t="s">
        <v>98</v>
      </c>
      <c r="G17" s="41">
        <v>357.5</v>
      </c>
      <c r="M17" s="39" t="s">
        <v>89</v>
      </c>
      <c r="N17" t="s">
        <v>85</v>
      </c>
    </row>
    <row r="18" spans="3:16" x14ac:dyDescent="0.25">
      <c r="C18" s="43" t="s">
        <v>130</v>
      </c>
      <c r="D18" s="40">
        <v>73</v>
      </c>
      <c r="F18" s="43" t="s">
        <v>102</v>
      </c>
      <c r="G18" s="41">
        <v>2727.5</v>
      </c>
      <c r="M18" s="43" t="s">
        <v>93</v>
      </c>
      <c r="N18" s="42">
        <v>73</v>
      </c>
      <c r="P18" s="42">
        <v>73</v>
      </c>
    </row>
    <row r="19" spans="3:16" x14ac:dyDescent="0.25">
      <c r="C19" s="43" t="s">
        <v>131</v>
      </c>
      <c r="D19" s="40">
        <v>160</v>
      </c>
    </row>
  </sheetData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34" sqref="F34"/>
    </sheetView>
  </sheetViews>
  <sheetFormatPr defaultRowHeight="15" x14ac:dyDescent="0.25"/>
  <cols>
    <col min="1" max="1" width="18.7109375" bestFit="1" customWidth="1"/>
    <col min="2" max="2" width="23.28515625" customWidth="1"/>
    <col min="4" max="4" width="29.7109375" bestFit="1" customWidth="1"/>
    <col min="5" max="6" width="14.5703125" bestFit="1" customWidth="1"/>
  </cols>
  <sheetData>
    <row r="1" spans="1:7" ht="23.25" x14ac:dyDescent="0.35">
      <c r="A1" s="65" t="s">
        <v>105</v>
      </c>
      <c r="B1" s="65"/>
      <c r="C1" s="65"/>
      <c r="D1" s="65"/>
      <c r="E1" s="65"/>
      <c r="F1" s="54"/>
      <c r="G1" s="54"/>
    </row>
    <row r="2" spans="1:7" x14ac:dyDescent="0.25">
      <c r="A2" s="45" t="s">
        <v>107</v>
      </c>
      <c r="B2" s="45" t="s">
        <v>106</v>
      </c>
      <c r="D2" s="45" t="s">
        <v>107</v>
      </c>
      <c r="E2" s="45" t="s">
        <v>106</v>
      </c>
    </row>
    <row r="3" spans="1:7" x14ac:dyDescent="0.25">
      <c r="A3" s="46" t="s">
        <v>56</v>
      </c>
      <c r="B3" s="47">
        <f>GETPIVOTDATA("Total Wages",PivotTable!$A$3)</f>
        <v>81492.5</v>
      </c>
      <c r="D3" s="48" t="s">
        <v>109</v>
      </c>
      <c r="E3" s="49">
        <v>4074.625</v>
      </c>
    </row>
    <row r="4" spans="1:7" x14ac:dyDescent="0.25">
      <c r="D4" s="48" t="s">
        <v>110</v>
      </c>
      <c r="E4" s="49">
        <v>1850</v>
      </c>
    </row>
    <row r="5" spans="1:7" x14ac:dyDescent="0.25">
      <c r="D5" s="48" t="s">
        <v>111</v>
      </c>
      <c r="E5" s="49">
        <v>8800</v>
      </c>
    </row>
    <row r="6" spans="1:7" x14ac:dyDescent="0.25">
      <c r="A6" s="45" t="s">
        <v>107</v>
      </c>
      <c r="B6" s="45" t="s">
        <v>106</v>
      </c>
    </row>
    <row r="7" spans="1:7" x14ac:dyDescent="0.25">
      <c r="A7" s="46" t="s">
        <v>108</v>
      </c>
      <c r="B7" s="47">
        <f>GETPIVOTDATA("10% Bonus Amount",PivotTable!$A$6)</f>
        <v>4542.5</v>
      </c>
    </row>
    <row r="8" spans="1:7" x14ac:dyDescent="0.25">
      <c r="D8" s="45" t="s">
        <v>107</v>
      </c>
      <c r="E8" s="45" t="s">
        <v>106</v>
      </c>
    </row>
    <row r="9" spans="1:7" x14ac:dyDescent="0.25">
      <c r="D9" s="48" t="s">
        <v>112</v>
      </c>
      <c r="E9" s="50">
        <v>109.35</v>
      </c>
    </row>
    <row r="10" spans="1:7" x14ac:dyDescent="0.25">
      <c r="A10" s="45" t="s">
        <v>107</v>
      </c>
      <c r="B10" s="45" t="s">
        <v>106</v>
      </c>
      <c r="D10" s="48" t="s">
        <v>116</v>
      </c>
      <c r="E10" s="50">
        <v>73</v>
      </c>
    </row>
    <row r="11" spans="1:7" x14ac:dyDescent="0.25">
      <c r="A11" s="46" t="s">
        <v>7</v>
      </c>
      <c r="B11" s="47">
        <f>GETPIVOTDATA("Total Hours Worked",PivotTable!$A$9)</f>
        <v>2187</v>
      </c>
      <c r="D11" s="48" t="s">
        <v>117</v>
      </c>
      <c r="E11" s="50">
        <v>160</v>
      </c>
    </row>
    <row r="14" spans="1:7" x14ac:dyDescent="0.25">
      <c r="A14" s="66" t="s">
        <v>122</v>
      </c>
      <c r="B14" s="66"/>
      <c r="D14" s="45" t="s">
        <v>118</v>
      </c>
      <c r="E14" s="45" t="s">
        <v>119</v>
      </c>
    </row>
    <row r="15" spans="1:7" x14ac:dyDescent="0.25">
      <c r="A15" s="48" t="s">
        <v>97</v>
      </c>
      <c r="B15" s="49">
        <v>8800</v>
      </c>
      <c r="D15" s="48" t="s">
        <v>97</v>
      </c>
      <c r="E15" s="51">
        <v>0.28323141293852588</v>
      </c>
    </row>
    <row r="16" spans="1:7" x14ac:dyDescent="0.25">
      <c r="D16" s="48" t="s">
        <v>100</v>
      </c>
      <c r="E16" s="51">
        <v>0.22481493401995495</v>
      </c>
    </row>
    <row r="17" spans="1:5" x14ac:dyDescent="0.25">
      <c r="D17" s="48" t="s">
        <v>94</v>
      </c>
      <c r="E17" s="51">
        <v>0.18941100740263919</v>
      </c>
    </row>
    <row r="18" spans="1:5" x14ac:dyDescent="0.25">
      <c r="A18" s="66" t="s">
        <v>123</v>
      </c>
      <c r="B18" s="66"/>
      <c r="D18" s="48" t="s">
        <v>101</v>
      </c>
      <c r="E18" s="51">
        <v>0.15288059221113615</v>
      </c>
    </row>
    <row r="19" spans="1:5" x14ac:dyDescent="0.25">
      <c r="A19" s="48" t="s">
        <v>95</v>
      </c>
      <c r="B19" s="49">
        <v>1850</v>
      </c>
      <c r="D19" s="48" t="s">
        <v>96</v>
      </c>
      <c r="E19" s="51">
        <v>0.1496620534277438</v>
      </c>
    </row>
    <row r="22" spans="1:5" x14ac:dyDescent="0.25">
      <c r="A22" s="66" t="s">
        <v>124</v>
      </c>
      <c r="B22" s="66"/>
      <c r="D22" s="45" t="s">
        <v>118</v>
      </c>
      <c r="E22" s="45" t="s">
        <v>108</v>
      </c>
    </row>
    <row r="23" spans="1:5" x14ac:dyDescent="0.25">
      <c r="A23" s="48" t="s">
        <v>97</v>
      </c>
      <c r="B23" s="53">
        <v>160</v>
      </c>
      <c r="D23" s="48" t="s">
        <v>97</v>
      </c>
      <c r="E23" s="52">
        <v>800</v>
      </c>
    </row>
    <row r="24" spans="1:5" x14ac:dyDescent="0.25">
      <c r="A24" s="48" t="s">
        <v>99</v>
      </c>
      <c r="B24" s="53">
        <v>160</v>
      </c>
      <c r="D24" s="48" t="s">
        <v>100</v>
      </c>
      <c r="E24" s="52">
        <v>635</v>
      </c>
    </row>
    <row r="25" spans="1:5" x14ac:dyDescent="0.25">
      <c r="D25" s="48" t="s">
        <v>94</v>
      </c>
      <c r="E25" s="52">
        <v>535</v>
      </c>
    </row>
    <row r="26" spans="1:5" x14ac:dyDescent="0.25">
      <c r="A26" s="45" t="s">
        <v>107</v>
      </c>
      <c r="B26" s="45" t="s">
        <v>106</v>
      </c>
      <c r="D26" s="48" t="s">
        <v>99</v>
      </c>
      <c r="E26" s="52">
        <v>400</v>
      </c>
    </row>
    <row r="27" spans="1:5" x14ac:dyDescent="0.25">
      <c r="A27" s="48" t="s">
        <v>115</v>
      </c>
      <c r="B27" s="49">
        <v>227.125</v>
      </c>
      <c r="D27" s="48" t="s">
        <v>98</v>
      </c>
      <c r="E27" s="52">
        <v>357.5</v>
      </c>
    </row>
    <row r="28" spans="1:5" x14ac:dyDescent="0.25">
      <c r="A28" s="48" t="s">
        <v>113</v>
      </c>
      <c r="B28" s="49">
        <v>0</v>
      </c>
    </row>
    <row r="29" spans="1:5" x14ac:dyDescent="0.25">
      <c r="A29" s="48" t="s">
        <v>114</v>
      </c>
      <c r="B29" s="49">
        <v>800</v>
      </c>
    </row>
    <row r="31" spans="1:5" x14ac:dyDescent="0.25">
      <c r="A31" s="66" t="s">
        <v>125</v>
      </c>
      <c r="B31" s="66"/>
      <c r="D31" s="45" t="s">
        <v>120</v>
      </c>
      <c r="E31" s="45" t="s">
        <v>121</v>
      </c>
    </row>
    <row r="32" spans="1:5" x14ac:dyDescent="0.25">
      <c r="A32" s="48" t="s">
        <v>93</v>
      </c>
      <c r="B32" s="53">
        <v>73</v>
      </c>
      <c r="D32" s="48" t="s">
        <v>90</v>
      </c>
      <c r="E32" s="52">
        <v>84</v>
      </c>
    </row>
    <row r="33" spans="1:5" x14ac:dyDescent="0.25">
      <c r="D33" s="48" t="s">
        <v>91</v>
      </c>
      <c r="E33" s="52">
        <v>76</v>
      </c>
    </row>
    <row r="34" spans="1:5" x14ac:dyDescent="0.25">
      <c r="D34" s="48" t="s">
        <v>92</v>
      </c>
      <c r="E34" s="52">
        <v>76</v>
      </c>
    </row>
    <row r="35" spans="1:5" x14ac:dyDescent="0.25">
      <c r="A35" s="45" t="s">
        <v>127</v>
      </c>
      <c r="B35" s="58" t="s">
        <v>126</v>
      </c>
      <c r="D35" s="48" t="s">
        <v>95</v>
      </c>
      <c r="E35" s="52">
        <v>74</v>
      </c>
    </row>
    <row r="36" spans="1:5" x14ac:dyDescent="0.25">
      <c r="A36" s="55">
        <v>1</v>
      </c>
      <c r="B36" s="56">
        <v>11</v>
      </c>
      <c r="D36" s="48" t="s">
        <v>93</v>
      </c>
      <c r="E36" s="52">
        <v>73</v>
      </c>
    </row>
    <row r="37" spans="1:5" x14ac:dyDescent="0.25">
      <c r="A37" s="57">
        <v>2</v>
      </c>
      <c r="B37" s="56">
        <v>9</v>
      </c>
    </row>
  </sheetData>
  <mergeCells count="5">
    <mergeCell ref="A1:E1"/>
    <mergeCell ref="A14:B14"/>
    <mergeCell ref="A18:B18"/>
    <mergeCell ref="A22:B22"/>
    <mergeCell ref="A31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2" zoomScale="50" zoomScaleNormal="50" workbookViewId="0">
      <selection activeCell="AK13" sqref="AK13"/>
    </sheetView>
  </sheetViews>
  <sheetFormatPr defaultRowHeight="15" x14ac:dyDescent="0.25"/>
  <cols>
    <col min="1" max="16384" width="9.140625" style="59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Payrol Report</vt:lpstr>
      <vt:lpstr>DataTable</vt:lpstr>
      <vt:lpstr>PivotTable</vt:lpstr>
      <vt:lpstr>Report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2023-10-31T13:28:20Z</cp:lastPrinted>
  <dcterms:created xsi:type="dcterms:W3CDTF">2023-10-21T02:01:48Z</dcterms:created>
  <dcterms:modified xsi:type="dcterms:W3CDTF">2023-10-31T13:41:23Z</dcterms:modified>
</cp:coreProperties>
</file>