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 Office\DATA SCIENCE\GIT Courses\Assignments\"/>
    </mc:Choice>
  </mc:AlternateContent>
  <bookViews>
    <workbookView xWindow="0" yWindow="0" windowWidth="20490" windowHeight="8220" activeTab="1"/>
  </bookViews>
  <sheets>
    <sheet name="Task" sheetId="2" r:id="rId1"/>
    <sheet name="Payrol Report" sheetId="1" r:id="rId2"/>
    <sheet name="DataTable" sheetId="4" r:id="rId3"/>
    <sheet name="PivotTable" sheetId="5" r:id="rId4"/>
    <sheet name="Report" sheetId="6" r:id="rId5"/>
  </sheets>
  <definedNames>
    <definedName name="_xlnm._FilterDatabase" localSheetId="1" hidden="1">'Payrol Report'!$A$1:$R$23</definedName>
  </definedNames>
  <calcPr calcId="162913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4" l="1"/>
  <c r="J23" i="4"/>
  <c r="P23" i="4" s="1"/>
  <c r="E23" i="4"/>
  <c r="N23" i="4" s="1"/>
  <c r="C23" i="4"/>
  <c r="L22" i="4"/>
  <c r="J22" i="4"/>
  <c r="P22" i="4" s="1"/>
  <c r="E22" i="4"/>
  <c r="M22" i="4" s="1"/>
  <c r="C22" i="4"/>
  <c r="J21" i="4"/>
  <c r="P21" i="4" s="1"/>
  <c r="E21" i="4"/>
  <c r="L21" i="4" s="1"/>
  <c r="C21" i="4"/>
  <c r="P20" i="4"/>
  <c r="J20" i="4"/>
  <c r="E20" i="4"/>
  <c r="K20" i="4" s="1"/>
  <c r="C20" i="4"/>
  <c r="K19" i="4"/>
  <c r="J19" i="4"/>
  <c r="P19" i="4" s="1"/>
  <c r="E19" i="4"/>
  <c r="N19" i="4" s="1"/>
  <c r="C19" i="4"/>
  <c r="N18" i="4"/>
  <c r="K18" i="4"/>
  <c r="J18" i="4"/>
  <c r="P18" i="4" s="1"/>
  <c r="E18" i="4"/>
  <c r="M18" i="4" s="1"/>
  <c r="C18" i="4"/>
  <c r="J17" i="4"/>
  <c r="P17" i="4" s="1"/>
  <c r="E17" i="4"/>
  <c r="L17" i="4" s="1"/>
  <c r="C17" i="4"/>
  <c r="P16" i="4"/>
  <c r="L16" i="4"/>
  <c r="J16" i="4"/>
  <c r="E16" i="4"/>
  <c r="K16" i="4" s="1"/>
  <c r="C16" i="4"/>
  <c r="P15" i="4"/>
  <c r="J15" i="4"/>
  <c r="E15" i="4"/>
  <c r="N15" i="4" s="1"/>
  <c r="C15" i="4"/>
  <c r="K14" i="4"/>
  <c r="J14" i="4"/>
  <c r="P14" i="4" s="1"/>
  <c r="E14" i="4"/>
  <c r="M14" i="4" s="1"/>
  <c r="C14" i="4"/>
  <c r="J13" i="4"/>
  <c r="P13" i="4" s="1"/>
  <c r="E13" i="4"/>
  <c r="L13" i="4" s="1"/>
  <c r="C13" i="4"/>
  <c r="L12" i="4"/>
  <c r="J12" i="4"/>
  <c r="P12" i="4" s="1"/>
  <c r="E12" i="4"/>
  <c r="K12" i="4" s="1"/>
  <c r="C12" i="4"/>
  <c r="P11" i="4"/>
  <c r="L11" i="4"/>
  <c r="J11" i="4"/>
  <c r="E11" i="4"/>
  <c r="N11" i="4" s="1"/>
  <c r="C11" i="4"/>
  <c r="J10" i="4"/>
  <c r="P10" i="4" s="1"/>
  <c r="E10" i="4"/>
  <c r="M10" i="4" s="1"/>
  <c r="C10" i="4"/>
  <c r="J9" i="4"/>
  <c r="P9" i="4" s="1"/>
  <c r="E9" i="4"/>
  <c r="L9" i="4" s="1"/>
  <c r="C9" i="4"/>
  <c r="J8" i="4"/>
  <c r="P8" i="4" s="1"/>
  <c r="E8" i="4"/>
  <c r="K8" i="4" s="1"/>
  <c r="C8" i="4"/>
  <c r="L7" i="4"/>
  <c r="K7" i="4"/>
  <c r="J7" i="4"/>
  <c r="P7" i="4" s="1"/>
  <c r="E7" i="4"/>
  <c r="N7" i="4" s="1"/>
  <c r="C7" i="4"/>
  <c r="N6" i="4"/>
  <c r="J6" i="4"/>
  <c r="P6" i="4" s="1"/>
  <c r="E6" i="4"/>
  <c r="M6" i="4" s="1"/>
  <c r="C6" i="4"/>
  <c r="J5" i="4"/>
  <c r="P5" i="4" s="1"/>
  <c r="E5" i="4"/>
  <c r="L5" i="4" s="1"/>
  <c r="C5" i="4"/>
  <c r="P4" i="4"/>
  <c r="J4" i="4"/>
  <c r="E4" i="4"/>
  <c r="K4" i="4" s="1"/>
  <c r="C4" i="4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4" i="1"/>
  <c r="E5" i="1"/>
  <c r="E6" i="1"/>
  <c r="E7" i="1"/>
  <c r="E8" i="1"/>
  <c r="K8" i="1" s="1"/>
  <c r="E9" i="1"/>
  <c r="E10" i="1"/>
  <c r="E11" i="1"/>
  <c r="E12" i="1"/>
  <c r="K12" i="1" s="1"/>
  <c r="E13" i="1"/>
  <c r="E14" i="1"/>
  <c r="E15" i="1"/>
  <c r="E16" i="1"/>
  <c r="K16" i="1" s="1"/>
  <c r="E17" i="1"/>
  <c r="E18" i="1"/>
  <c r="E19" i="1"/>
  <c r="E20" i="1"/>
  <c r="L20" i="1" s="1"/>
  <c r="E21" i="1"/>
  <c r="E22" i="1"/>
  <c r="E23" i="1"/>
  <c r="E4" i="1"/>
  <c r="L4" i="1" s="1"/>
  <c r="L16" i="1"/>
  <c r="K22" i="1"/>
  <c r="O22" i="1" s="1"/>
  <c r="L22" i="1"/>
  <c r="M22" i="1"/>
  <c r="N22" i="1"/>
  <c r="K23" i="1"/>
  <c r="O23" i="1" s="1"/>
  <c r="L23" i="1"/>
  <c r="M23" i="1"/>
  <c r="N23" i="1"/>
  <c r="K5" i="1"/>
  <c r="O5" i="1" s="1"/>
  <c r="L5" i="1"/>
  <c r="M5" i="1"/>
  <c r="N5" i="1"/>
  <c r="K6" i="1"/>
  <c r="O6" i="1" s="1"/>
  <c r="L6" i="1"/>
  <c r="M6" i="1"/>
  <c r="N6" i="1"/>
  <c r="K7" i="1"/>
  <c r="O7" i="1" s="1"/>
  <c r="L7" i="1"/>
  <c r="M7" i="1"/>
  <c r="N7" i="1"/>
  <c r="N8" i="1"/>
  <c r="K9" i="1"/>
  <c r="O9" i="1" s="1"/>
  <c r="L9" i="1"/>
  <c r="M9" i="1"/>
  <c r="N9" i="1"/>
  <c r="K10" i="1"/>
  <c r="O10" i="1" s="1"/>
  <c r="L10" i="1"/>
  <c r="M10" i="1"/>
  <c r="N10" i="1"/>
  <c r="K11" i="1"/>
  <c r="O11" i="1" s="1"/>
  <c r="L11" i="1"/>
  <c r="M11" i="1"/>
  <c r="N11" i="1"/>
  <c r="N12" i="1"/>
  <c r="K13" i="1"/>
  <c r="O13" i="1" s="1"/>
  <c r="L13" i="1"/>
  <c r="M13" i="1"/>
  <c r="N13" i="1"/>
  <c r="K14" i="1"/>
  <c r="O14" i="1" s="1"/>
  <c r="L14" i="1"/>
  <c r="M14" i="1"/>
  <c r="N14" i="1"/>
  <c r="K15" i="1"/>
  <c r="O15" i="1" s="1"/>
  <c r="L15" i="1"/>
  <c r="M15" i="1"/>
  <c r="N15" i="1"/>
  <c r="K17" i="1"/>
  <c r="O17" i="1" s="1"/>
  <c r="L17" i="1"/>
  <c r="M17" i="1"/>
  <c r="N17" i="1"/>
  <c r="K18" i="1"/>
  <c r="O18" i="1" s="1"/>
  <c r="L18" i="1"/>
  <c r="M18" i="1"/>
  <c r="N18" i="1"/>
  <c r="K19" i="1"/>
  <c r="O19" i="1" s="1"/>
  <c r="L19" i="1"/>
  <c r="M19" i="1"/>
  <c r="N19" i="1"/>
  <c r="K20" i="1"/>
  <c r="K21" i="1"/>
  <c r="O21" i="1" s="1"/>
  <c r="L21" i="1"/>
  <c r="M21" i="1"/>
  <c r="N21" i="1"/>
  <c r="J9" i="1"/>
  <c r="J8" i="1"/>
  <c r="J7" i="1"/>
  <c r="J6" i="1"/>
  <c r="J5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B11" i="6"/>
  <c r="B7" i="6"/>
  <c r="B3" i="6"/>
  <c r="N22" i="4" l="1"/>
  <c r="L8" i="4"/>
  <c r="K10" i="4"/>
  <c r="N14" i="4"/>
  <c r="K15" i="4"/>
  <c r="L19" i="4"/>
  <c r="L4" i="4"/>
  <c r="O4" i="4" s="1"/>
  <c r="K6" i="4"/>
  <c r="N10" i="4"/>
  <c r="K11" i="4"/>
  <c r="L15" i="4"/>
  <c r="L20" i="4"/>
  <c r="K22" i="4"/>
  <c r="O22" i="4" s="1"/>
  <c r="Q22" i="4"/>
  <c r="R22" i="4"/>
  <c r="M21" i="4"/>
  <c r="M4" i="4"/>
  <c r="N5" i="4"/>
  <c r="M8" i="4"/>
  <c r="N9" i="4"/>
  <c r="M12" i="4"/>
  <c r="O12" i="4" s="1"/>
  <c r="N13" i="4"/>
  <c r="M16" i="4"/>
  <c r="N17" i="4"/>
  <c r="M20" i="4"/>
  <c r="O20" i="4" s="1"/>
  <c r="N21" i="4"/>
  <c r="L23" i="4"/>
  <c r="M13" i="4"/>
  <c r="M17" i="4"/>
  <c r="N4" i="4"/>
  <c r="K5" i="4"/>
  <c r="L6" i="4"/>
  <c r="M7" i="4"/>
  <c r="O7" i="4" s="1"/>
  <c r="N8" i="4"/>
  <c r="K9" i="4"/>
  <c r="L10" i="4"/>
  <c r="O10" i="4" s="1"/>
  <c r="M11" i="4"/>
  <c r="O11" i="4" s="1"/>
  <c r="N12" i="4"/>
  <c r="K13" i="4"/>
  <c r="L14" i="4"/>
  <c r="M15" i="4"/>
  <c r="O15" i="4" s="1"/>
  <c r="N16" i="4"/>
  <c r="K17" i="4"/>
  <c r="L18" i="4"/>
  <c r="O18" i="4" s="1"/>
  <c r="M19" i="4"/>
  <c r="O19" i="4" s="1"/>
  <c r="N20" i="4"/>
  <c r="K21" i="4"/>
  <c r="M23" i="4"/>
  <c r="M5" i="4"/>
  <c r="M9" i="4"/>
  <c r="K4" i="1"/>
  <c r="O4" i="1" s="1"/>
  <c r="N4" i="1"/>
  <c r="M4" i="1"/>
  <c r="N20" i="1"/>
  <c r="N16" i="1"/>
  <c r="M12" i="1"/>
  <c r="M8" i="1"/>
  <c r="M20" i="1"/>
  <c r="O20" i="1" s="1"/>
  <c r="M16" i="1"/>
  <c r="O16" i="1" s="1"/>
  <c r="L12" i="1"/>
  <c r="O12" i="1" s="1"/>
  <c r="L8" i="1"/>
  <c r="O8" i="1" s="1"/>
  <c r="O14" i="4" l="1"/>
  <c r="O6" i="4"/>
  <c r="O17" i="4"/>
  <c r="Q17" i="4" s="1"/>
  <c r="R17" i="4" s="1"/>
  <c r="O13" i="4"/>
  <c r="O9" i="4"/>
  <c r="O5" i="4"/>
  <c r="O23" i="4"/>
  <c r="O16" i="4"/>
  <c r="O8" i="4"/>
  <c r="O21" i="4"/>
  <c r="Q19" i="4"/>
  <c r="R19" i="4" s="1"/>
  <c r="Q15" i="4"/>
  <c r="R15" i="4" s="1"/>
  <c r="Q20" i="4"/>
  <c r="R20" i="4" s="1"/>
  <c r="Q12" i="4"/>
  <c r="R12" i="4" s="1"/>
  <c r="Q18" i="4"/>
  <c r="R18" i="4"/>
  <c r="Q10" i="4"/>
  <c r="R10" i="4" s="1"/>
  <c r="Q6" i="4"/>
  <c r="R6" i="4"/>
  <c r="Q14" i="4"/>
  <c r="R14" i="4" s="1"/>
  <c r="Q23" i="4"/>
  <c r="R23" i="4" s="1"/>
  <c r="Q16" i="4"/>
  <c r="R16" i="4" s="1"/>
  <c r="Q8" i="4"/>
  <c r="R8" i="4" s="1"/>
  <c r="Q9" i="4"/>
  <c r="R9" i="4"/>
  <c r="Q4" i="4"/>
  <c r="R4" i="4" s="1"/>
  <c r="Q21" i="4"/>
  <c r="R21" i="4"/>
  <c r="Q5" i="4"/>
  <c r="R5" i="4" s="1"/>
  <c r="Q11" i="4"/>
  <c r="R11" i="4" s="1"/>
  <c r="Q7" i="4"/>
  <c r="R7" i="4" s="1"/>
  <c r="R13" i="4" l="1"/>
  <c r="Q13" i="4"/>
</calcChain>
</file>

<file path=xl/sharedStrings.xml><?xml version="1.0" encoding="utf-8"?>
<sst xmlns="http://schemas.openxmlformats.org/spreadsheetml/2006/main" count="258" uniqueCount="135">
  <si>
    <t>Grade</t>
  </si>
  <si>
    <t>Rate</t>
  </si>
  <si>
    <t>First Name</t>
  </si>
  <si>
    <t>Full Name</t>
  </si>
  <si>
    <t>Last Name</t>
  </si>
  <si>
    <t>Hours Worked</t>
  </si>
  <si>
    <t>Total Weekly Wage</t>
  </si>
  <si>
    <t>Total Hours Worked</t>
  </si>
  <si>
    <t>Jon</t>
  </si>
  <si>
    <t>Yang</t>
  </si>
  <si>
    <t>Eugene</t>
  </si>
  <si>
    <t>Huang</t>
  </si>
  <si>
    <t>Ruben</t>
  </si>
  <si>
    <t>Torres</t>
  </si>
  <si>
    <t>Christy</t>
  </si>
  <si>
    <t>Zhu</t>
  </si>
  <si>
    <t>Elizabeth</t>
  </si>
  <si>
    <t>Johnson</t>
  </si>
  <si>
    <t>Julio</t>
  </si>
  <si>
    <t>Ruiz</t>
  </si>
  <si>
    <t>Janet</t>
  </si>
  <si>
    <t>Alvarez</t>
  </si>
  <si>
    <t>Marco</t>
  </si>
  <si>
    <t>Mehta</t>
  </si>
  <si>
    <t>Rob</t>
  </si>
  <si>
    <t>Verhoff</t>
  </si>
  <si>
    <t>Shannon</t>
  </si>
  <si>
    <t>Carlson</t>
  </si>
  <si>
    <t>Jacquelyn</t>
  </si>
  <si>
    <t>Suarez</t>
  </si>
  <si>
    <t>Curtis</t>
  </si>
  <si>
    <t>Lu</t>
  </si>
  <si>
    <t>Lauren</t>
  </si>
  <si>
    <t>Walker</t>
  </si>
  <si>
    <t>Ian</t>
  </si>
  <si>
    <t>Jenkins</t>
  </si>
  <si>
    <t>Sydney</t>
  </si>
  <si>
    <t>Bennett</t>
  </si>
  <si>
    <t>Chloe</t>
  </si>
  <si>
    <t>Young</t>
  </si>
  <si>
    <t>Wyatt</t>
  </si>
  <si>
    <t>Hill</t>
  </si>
  <si>
    <t>Wang</t>
  </si>
  <si>
    <t>Clarence</t>
  </si>
  <si>
    <t>Rai</t>
  </si>
  <si>
    <t>Luke</t>
  </si>
  <si>
    <t>Lal</t>
  </si>
  <si>
    <t>BENCHMARK</t>
  </si>
  <si>
    <t>Hourly Rate</t>
  </si>
  <si>
    <t>Task</t>
  </si>
  <si>
    <t>2. Use NESTEDIF function to determine the hourly rate of employee based on selected grade and set a default text of "Not Selected" when no grade is selected</t>
  </si>
  <si>
    <t>1. Use dropdown to create random Grade for all employee. NB: Value should be 1 and 2 only</t>
  </si>
  <si>
    <t>Weekly Wage</t>
  </si>
  <si>
    <t>Bonus plus Total Weekly Wage</t>
  </si>
  <si>
    <t>0.10% Bonus</t>
  </si>
  <si>
    <t>10% Bonus Amount</t>
  </si>
  <si>
    <t>Total Wages</t>
  </si>
  <si>
    <t>Hours_Week 1</t>
  </si>
  <si>
    <t>Hours_Week 2</t>
  </si>
  <si>
    <t>Hours_Week 3</t>
  </si>
  <si>
    <t>Hours_Week 4</t>
  </si>
  <si>
    <t>Wages_Week 1</t>
  </si>
  <si>
    <t>Wages_Week 2</t>
  </si>
  <si>
    <t>Wages_Week 3</t>
  </si>
  <si>
    <t>Wages_Week 4</t>
  </si>
  <si>
    <t>3. Calculate weekly wage for each employees (NB:if you will drag implement absolute referencing)</t>
  </si>
  <si>
    <t>4. Calculate the total weekly hours worked for each employees</t>
  </si>
  <si>
    <t>5. Calculate the total weekly wage for each employees</t>
  </si>
  <si>
    <t xml:space="preserve">6. Add 0.1% bonus to any employees with a total weekly hours worked of 100 or more </t>
  </si>
  <si>
    <t>2. Average, Minimum and Maximum Wage Paid (Doughnut chart)</t>
  </si>
  <si>
    <t>1. Total Wages, Total Bonus, Total Hours Worked (Card)</t>
  </si>
  <si>
    <t>8. Plot a doughnut chart for the employee grade (chart also required)</t>
  </si>
  <si>
    <t>3. Average, Minimum and Maximum Bonus Paid (Doughnut chart)</t>
  </si>
  <si>
    <t>4. Average, Minimum and Maximum Hours Worked (Doughnut chart)</t>
  </si>
  <si>
    <t>5. Find the percentage of top 5 employees total salary (chart also required)</t>
  </si>
  <si>
    <t>6. Top 5 employees with highest bonus (chart also required)</t>
  </si>
  <si>
    <t>7. Bottom 5 employees with lowest working hours (chart also required)</t>
  </si>
  <si>
    <t>10. Which employee had the lowest wage</t>
  </si>
  <si>
    <t>9. Which employee had the highest wage</t>
  </si>
  <si>
    <t>11. Which employee had the highest total hourly worked value</t>
  </si>
  <si>
    <t>12. Which employee had the lowest total hourly worked value</t>
  </si>
  <si>
    <t>Analysis, Visualization and Dashboards Creation (NB: Use PivotTable for the analysis and you can use Excel or PowerBI for the Visualization)</t>
  </si>
  <si>
    <t>PAYROLL CALCULATOR FOR ABC COMPANY LTD</t>
  </si>
  <si>
    <t>Sum of Total Wages</t>
  </si>
  <si>
    <t>Sum of 10% Bonus Amount</t>
  </si>
  <si>
    <t>Sum of Total Hours Worked</t>
  </si>
  <si>
    <t>Average of Total Wages</t>
  </si>
  <si>
    <t>Min of Total Wages</t>
  </si>
  <si>
    <t>Max of Total Wages</t>
  </si>
  <si>
    <t>Values</t>
  </si>
  <si>
    <t>Average of 10% Bonus Amount2</t>
  </si>
  <si>
    <t>Min of 10% Bonus Amount</t>
  </si>
  <si>
    <t>Max of 10% Bonus Amount3</t>
  </si>
  <si>
    <t>Average of Total Hours Worked</t>
  </si>
  <si>
    <t>Min of Total Hours Worked2</t>
  </si>
  <si>
    <t>Max of Total Hours Worked3</t>
  </si>
  <si>
    <t>Row Labels</t>
  </si>
  <si>
    <t>Christy Zhu</t>
  </si>
  <si>
    <t>Elizabeth Johnson</t>
  </si>
  <si>
    <t>Eugene Huang</t>
  </si>
  <si>
    <t>Ian Jenkins</t>
  </si>
  <si>
    <t>Jacquelyn Suarez</t>
  </si>
  <si>
    <t>Julio Ruiz</t>
  </si>
  <si>
    <t>Luke Lal</t>
  </si>
  <si>
    <t>Marco Mehta</t>
  </si>
  <si>
    <t>Rob Verhoff</t>
  </si>
  <si>
    <t>Ruben Torres</t>
  </si>
  <si>
    <t>Sydney Bennett</t>
  </si>
  <si>
    <t>Wyatt Hill</t>
  </si>
  <si>
    <t>Grand Total</t>
  </si>
  <si>
    <t>Count of Grade</t>
  </si>
  <si>
    <t>Column Labels</t>
  </si>
  <si>
    <t>REPORT VIEW</t>
  </si>
  <si>
    <t>Value</t>
  </si>
  <si>
    <t>Item</t>
  </si>
  <si>
    <t>Total Bonus</t>
  </si>
  <si>
    <t>Average Total Wages</t>
  </si>
  <si>
    <t>Min Total Wages</t>
  </si>
  <si>
    <t>Max Total Wages</t>
  </si>
  <si>
    <t>Average  Total Hours Worked</t>
  </si>
  <si>
    <t>Minimum 10% Bonus Amount</t>
  </si>
  <si>
    <t>Maximum 10% Bonus Amount</t>
  </si>
  <si>
    <t>Average 10% Bonus Amount</t>
  </si>
  <si>
    <t>Minimum Total Hours Worked</t>
  </si>
  <si>
    <t>Maximum Total Hours Worked</t>
  </si>
  <si>
    <t>Top 5</t>
  </si>
  <si>
    <t>% Wages</t>
  </si>
  <si>
    <t>Botom 5</t>
  </si>
  <si>
    <t>Hourly Worked</t>
  </si>
  <si>
    <t>HIGHEST PAID EMPLOYEE</t>
  </si>
  <si>
    <t>EMPLOYEE WITH MIN WAGE</t>
  </si>
  <si>
    <t>EMPLOYEES WITH HIGHEST WORKING HOURS</t>
  </si>
  <si>
    <t>EMPLOYEES WITH MIN WORKING HOURS</t>
  </si>
  <si>
    <t>COUNT</t>
  </si>
  <si>
    <t xml:space="preserve">GRADE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</si>
</sst>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9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.6"/>
      <color rgb="FF374151"/>
      <name val="Segoe UI"/>
      <family val="2"/>
    </font>
    <font>
      <sz val="12"/>
      <color rgb="FF37415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0" borderId="1" xfId="0" applyNumberFormat="1" applyFont="1" applyFill="1" applyBorder="1"/>
    <xf numFmtId="6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6" fontId="2" fillId="7" borderId="1" xfId="0" applyNumberFormat="1" applyFont="1" applyFill="1" applyBorder="1"/>
    <xf numFmtId="0" fontId="7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/>
    <xf numFmtId="0" fontId="4" fillId="0" borderId="0" xfId="0" applyFont="1"/>
    <xf numFmtId="0" fontId="8" fillId="2" borderId="0" xfId="0" applyFont="1" applyFill="1" applyAlignment="1">
      <alignment horizontal="center"/>
    </xf>
    <xf numFmtId="0" fontId="2" fillId="9" borderId="1" xfId="0" applyFont="1" applyFill="1" applyBorder="1"/>
    <xf numFmtId="6" fontId="2" fillId="9" borderId="1" xfId="0" applyNumberFormat="1" applyFont="1" applyFill="1" applyBorder="1"/>
    <xf numFmtId="0" fontId="2" fillId="0" borderId="0" xfId="0" applyFont="1" applyBorder="1"/>
    <xf numFmtId="164" fontId="2" fillId="0" borderId="1" xfId="1" applyNumberFormat="1" applyFont="1" applyBorder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10" fontId="6" fillId="0" borderId="0" xfId="0" applyNumberFormat="1" applyFont="1" applyFill="1" applyBorder="1" applyAlignment="1">
      <alignment vertical="center" wrapText="1"/>
    </xf>
    <xf numFmtId="8" fontId="2" fillId="0" borderId="0" xfId="0" applyNumberFormat="1" applyFont="1"/>
    <xf numFmtId="8" fontId="2" fillId="9" borderId="1" xfId="0" applyNumberFormat="1" applyFont="1" applyFill="1" applyBorder="1"/>
    <xf numFmtId="0" fontId="3" fillId="2" borderId="3" xfId="0" applyFont="1" applyFill="1" applyBorder="1" applyAlignment="1">
      <alignment horizontal="center"/>
    </xf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0" fontId="2" fillId="0" borderId="5" xfId="0" applyNumberFormat="1" applyFont="1" applyFill="1" applyBorder="1"/>
    <xf numFmtId="0" fontId="2" fillId="0" borderId="5" xfId="0" applyFont="1" applyBorder="1"/>
    <xf numFmtId="0" fontId="7" fillId="6" borderId="5" xfId="0" applyNumberFormat="1" applyFont="1" applyFill="1" applyBorder="1" applyAlignment="1">
      <alignment vertical="center" wrapText="1"/>
    </xf>
    <xf numFmtId="0" fontId="2" fillId="6" borderId="5" xfId="0" applyNumberFormat="1" applyFont="1" applyFill="1" applyBorder="1"/>
    <xf numFmtId="6" fontId="2" fillId="7" borderId="5" xfId="0" applyNumberFormat="1" applyFont="1" applyFill="1" applyBorder="1"/>
    <xf numFmtId="0" fontId="2" fillId="9" borderId="5" xfId="0" applyFont="1" applyFill="1" applyBorder="1"/>
    <xf numFmtId="8" fontId="2" fillId="9" borderId="5" xfId="0" applyNumberFormat="1" applyFont="1" applyFill="1" applyBorder="1"/>
    <xf numFmtId="6" fontId="2" fillId="9" borderId="5" xfId="0" applyNumberFormat="1" applyFont="1" applyFill="1" applyBorder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1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9" fillId="11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left"/>
    </xf>
    <xf numFmtId="44" fontId="0" fillId="0" borderId="1" xfId="0" applyNumberFormat="1" applyBorder="1"/>
    <xf numFmtId="1" fontId="0" fillId="0" borderId="1" xfId="0" applyNumberFormat="1" applyBorder="1"/>
    <xf numFmtId="10" fontId="0" fillId="0" borderId="1" xfId="0" applyNumberFormat="1" applyBorder="1"/>
    <xf numFmtId="43" fontId="0" fillId="0" borderId="1" xfId="0" applyNumberFormat="1" applyBorder="1"/>
    <xf numFmtId="0" fontId="9" fillId="11" borderId="1" xfId="0" applyFont="1" applyFill="1" applyBorder="1" applyAlignment="1">
      <alignment horizontal="center"/>
    </xf>
    <xf numFmtId="169" fontId="0" fillId="0" borderId="1" xfId="0" applyNumberFormat="1" applyBorder="1"/>
    <xf numFmtId="0" fontId="11" fillId="0" borderId="0" xfId="0" applyFont="1" applyAlignment="1"/>
    <xf numFmtId="0" fontId="12" fillId="12" borderId="0" xfId="0" applyFont="1" applyFill="1" applyAlignment="1">
      <alignment horizontal="center"/>
    </xf>
    <xf numFmtId="0" fontId="10" fillId="0" borderId="1" xfId="0" applyFont="1" applyFill="1" applyBorder="1"/>
    <xf numFmtId="0" fontId="10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9" fillId="11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55"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" formatCode="0"/>
    </dxf>
    <dxf>
      <numFmt numFmtId="167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0" formatCode="&quot;$&quot;#,##0_);[Red]\(&quot;$&quot;#,##0\)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2" formatCode="&quot;$&quot;#,##0.00_);[Red]\(&quot;$&quot;#,##0.00\)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0" formatCode="&quot;$&quot;#,##0_);[Red]\(&quot;$&quot;#,##0\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0" formatCode="&quot;$&quot;#,##0_);[Red]\(&quot;$&quot;#,##0\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0" formatCode="&quot;$&quot;#,##0_);[Red]\(&quot;$&quot;#,##0\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0" formatCode="&quot;$&quot;#,##0_);[Red]\(&quot;$&quot;#,##0\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0" formatCode="&quot;$&quot;#,##0_);[Red]\(&quot;$&quot;#,##0\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waku" refreshedDate="45222.862629745374" createdVersion="6" refreshedVersion="6" minRefreshableVersion="3" recordCount="20">
  <cacheSource type="worksheet">
    <worksheetSource name="Table2"/>
  </cacheSource>
  <cacheFields count="18">
    <cacheField name="First Name" numFmtId="0">
      <sharedItems/>
    </cacheField>
    <cacheField name="Last Name" numFmtId="0">
      <sharedItems/>
    </cacheField>
    <cacheField name="Full Name" numFmtId="0">
      <sharedItems count="21">
        <s v="Jon Yang"/>
        <s v="Eugene Huang"/>
        <s v="Ruben Torres"/>
        <s v="Christy Zhu"/>
        <s v="Elizabeth Johnson"/>
        <s v="Julio Ruiz"/>
        <s v="Janet Alvarez"/>
        <s v="Marco Mehta"/>
        <s v="Rob Verhoff"/>
        <s v="Shannon Carlson"/>
        <s v="Jacquelyn Suarez"/>
        <s v="Curtis Lu"/>
        <s v="Lauren Walker"/>
        <s v="Ian Jenkins"/>
        <s v="Sydney Bennett"/>
        <s v="Chloe Young"/>
        <s v="Wyatt Hill"/>
        <s v="Shannon Wang"/>
        <s v="Clarence Rai"/>
        <s v="Luke Lal"/>
        <s v="Kwaku Darpah" u="1"/>
      </sharedItems>
    </cacheField>
    <cacheField name="Grade" numFmtId="0">
      <sharedItems containsSemiMixedTypes="0" containsString="0" containsNumber="1" containsInteger="1" minValue="1" maxValue="2" count="2">
        <n v="1"/>
        <n v="2"/>
      </sharedItems>
    </cacheField>
    <cacheField name="Rate" numFmtId="0">
      <sharedItems containsSemiMixedTypes="0" containsString="0" containsNumber="1" containsInteger="1" minValue="25" maxValue="50"/>
    </cacheField>
    <cacheField name="Hours_Week 1" numFmtId="0">
      <sharedItems containsSemiMixedTypes="0" containsString="0" containsNumber="1" containsInteger="1" minValue="11" maxValue="40"/>
    </cacheField>
    <cacheField name="Hours_Week 2" numFmtId="0">
      <sharedItems containsSemiMixedTypes="0" containsString="0" containsNumber="1" containsInteger="1" minValue="13" maxValue="40"/>
    </cacheField>
    <cacheField name="Hours_Week 3" numFmtId="0">
      <sharedItems containsSemiMixedTypes="0" containsString="0" containsNumber="1" containsInteger="1" minValue="10" maxValue="40"/>
    </cacheField>
    <cacheField name="Hours_Week 4" numFmtId="0">
      <sharedItems containsSemiMixedTypes="0" containsString="0" containsNumber="1" containsInteger="1" minValue="10" maxValue="40"/>
    </cacheField>
    <cacheField name="Total Hours Worked" numFmtId="0">
      <sharedItems containsSemiMixedTypes="0" containsString="0" containsNumber="1" containsInteger="1" minValue="73" maxValue="160"/>
    </cacheField>
    <cacheField name="Wages_Week 1" numFmtId="6">
      <sharedItems containsSemiMixedTypes="0" containsString="0" containsNumber="1" containsInteger="1" minValue="275" maxValue="2000"/>
    </cacheField>
    <cacheField name="Wages_Week 2" numFmtId="6">
      <sharedItems containsSemiMixedTypes="0" containsString="0" containsNumber="1" containsInteger="1" minValue="425" maxValue="2000"/>
    </cacheField>
    <cacheField name="Wages_Week 3" numFmtId="6">
      <sharedItems containsSemiMixedTypes="0" containsString="0" containsNumber="1" containsInteger="1" minValue="375" maxValue="2000"/>
    </cacheField>
    <cacheField name="Wages_Week 4" numFmtId="6">
      <sharedItems containsSemiMixedTypes="0" containsString="0" containsNumber="1" containsInteger="1" minValue="300" maxValue="2000"/>
    </cacheField>
    <cacheField name="Total Weekly Wage" numFmtId="6">
      <sharedItems containsSemiMixedTypes="0" containsString="0" containsNumber="1" containsInteger="1" minValue="1850" maxValue="8000"/>
    </cacheField>
    <cacheField name="0.10% Bonus" numFmtId="0">
      <sharedItems containsSemiMixedTypes="0" containsString="0" containsNumber="1" minValue="0" maxValue="0.1"/>
    </cacheField>
    <cacheField name="10% Bonus Amount" numFmtId="8">
      <sharedItems containsSemiMixedTypes="0" containsString="0" containsNumber="1" minValue="0" maxValue="800"/>
    </cacheField>
    <cacheField name="Total Wages" numFmtId="6">
      <sharedItems containsSemiMixedTypes="0" containsString="0" containsNumber="1" minValue="1850" maxValue="8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Jon"/>
    <s v="Yang"/>
    <x v="0"/>
    <x v="0"/>
    <n v="25"/>
    <n v="15"/>
    <n v="20"/>
    <n v="40"/>
    <n v="40"/>
    <n v="115"/>
    <n v="375"/>
    <n v="500"/>
    <n v="1000"/>
    <n v="1000"/>
    <n v="2875"/>
    <n v="0.1"/>
    <n v="287.5"/>
    <n v="3162.5"/>
  </r>
  <r>
    <s v="Eugene"/>
    <s v="Huang"/>
    <x v="1"/>
    <x v="1"/>
    <n v="50"/>
    <n v="12"/>
    <n v="28"/>
    <n v="14"/>
    <n v="22"/>
    <n v="76"/>
    <n v="600"/>
    <n v="1400"/>
    <n v="700"/>
    <n v="1100"/>
    <n v="3800"/>
    <n v="0"/>
    <n v="0"/>
    <n v="3800"/>
  </r>
  <r>
    <s v="Ruben"/>
    <s v="Torres"/>
    <x v="2"/>
    <x v="0"/>
    <n v="25"/>
    <n v="40"/>
    <n v="40"/>
    <n v="40"/>
    <n v="40"/>
    <n v="160"/>
    <n v="1000"/>
    <n v="1000"/>
    <n v="1000"/>
    <n v="1000"/>
    <n v="4000"/>
    <n v="0.1"/>
    <n v="400"/>
    <n v="4400"/>
  </r>
  <r>
    <s v="Christy"/>
    <s v="Zhu"/>
    <x v="3"/>
    <x v="1"/>
    <n v="50"/>
    <n v="25"/>
    <n v="13"/>
    <n v="17"/>
    <n v="29"/>
    <n v="84"/>
    <n v="1250"/>
    <n v="650"/>
    <n v="850"/>
    <n v="1450"/>
    <n v="4200"/>
    <n v="0"/>
    <n v="0"/>
    <n v="4200"/>
  </r>
  <r>
    <s v="Elizabeth"/>
    <s v="Johnson"/>
    <x v="4"/>
    <x v="1"/>
    <n v="50"/>
    <n v="16"/>
    <n v="26"/>
    <n v="10"/>
    <n v="24"/>
    <n v="76"/>
    <n v="800"/>
    <n v="1300"/>
    <n v="500"/>
    <n v="1200"/>
    <n v="3800"/>
    <n v="0"/>
    <n v="0"/>
    <n v="3800"/>
  </r>
  <r>
    <s v="Julio"/>
    <s v="Ruiz"/>
    <x v="5"/>
    <x v="0"/>
    <n v="25"/>
    <n v="14"/>
    <n v="21"/>
    <n v="27"/>
    <n v="12"/>
    <n v="74"/>
    <n v="350"/>
    <n v="525"/>
    <n v="675"/>
    <n v="300"/>
    <n v="1850"/>
    <n v="0"/>
    <n v="0"/>
    <n v="1850"/>
  </r>
  <r>
    <s v="Janet"/>
    <s v="Alvarez"/>
    <x v="6"/>
    <x v="0"/>
    <n v="25"/>
    <n v="40"/>
    <n v="17"/>
    <n v="40"/>
    <n v="40"/>
    <n v="137"/>
    <n v="1000"/>
    <n v="425"/>
    <n v="1000"/>
    <n v="1000"/>
    <n v="3425"/>
    <n v="0.1"/>
    <n v="342.5"/>
    <n v="3767.5"/>
  </r>
  <r>
    <s v="Marco"/>
    <s v="Mehta"/>
    <x v="7"/>
    <x v="1"/>
    <n v="50"/>
    <n v="40"/>
    <n v="40"/>
    <n v="40"/>
    <n v="40"/>
    <n v="160"/>
    <n v="2000"/>
    <n v="2000"/>
    <n v="2000"/>
    <n v="2000"/>
    <n v="8000"/>
    <n v="0.1"/>
    <n v="800"/>
    <n v="8800"/>
  </r>
  <r>
    <s v="Rob"/>
    <s v="Verhoff"/>
    <x v="8"/>
    <x v="0"/>
    <n v="25"/>
    <n v="40"/>
    <n v="40"/>
    <n v="40"/>
    <n v="23"/>
    <n v="143"/>
    <n v="1000"/>
    <n v="1000"/>
    <n v="1000"/>
    <n v="575"/>
    <n v="3575"/>
    <n v="0.1"/>
    <n v="357.5"/>
    <n v="3932.5"/>
  </r>
  <r>
    <s v="Shannon"/>
    <s v="Carlson"/>
    <x v="9"/>
    <x v="0"/>
    <n v="25"/>
    <n v="13"/>
    <n v="40"/>
    <n v="40"/>
    <n v="40"/>
    <n v="133"/>
    <n v="325"/>
    <n v="1000"/>
    <n v="1000"/>
    <n v="1000"/>
    <n v="3325"/>
    <n v="0.1"/>
    <n v="332.5"/>
    <n v="3657.5"/>
  </r>
  <r>
    <s v="Jacquelyn"/>
    <s v="Suarez"/>
    <x v="10"/>
    <x v="1"/>
    <n v="50"/>
    <n v="35"/>
    <n v="25"/>
    <n v="19"/>
    <n v="28"/>
    <n v="107"/>
    <n v="1750"/>
    <n v="1250"/>
    <n v="950"/>
    <n v="1400"/>
    <n v="5350"/>
    <n v="0.1"/>
    <n v="535"/>
    <n v="5885"/>
  </r>
  <r>
    <s v="Curtis"/>
    <s v="Lu"/>
    <x v="11"/>
    <x v="0"/>
    <n v="25"/>
    <n v="20"/>
    <n v="34"/>
    <n v="28"/>
    <n v="17"/>
    <n v="99"/>
    <n v="500"/>
    <n v="850"/>
    <n v="700"/>
    <n v="425"/>
    <n v="2475"/>
    <n v="0"/>
    <n v="0"/>
    <n v="2475"/>
  </r>
  <r>
    <s v="Lauren"/>
    <s v="Walker"/>
    <x v="12"/>
    <x v="0"/>
    <n v="25"/>
    <n v="11"/>
    <n v="27"/>
    <n v="35"/>
    <n v="40"/>
    <n v="113"/>
    <n v="275"/>
    <n v="675"/>
    <n v="875"/>
    <n v="1000"/>
    <n v="2825"/>
    <n v="0.1"/>
    <n v="282.5"/>
    <n v="3107.5"/>
  </r>
  <r>
    <s v="Ian"/>
    <s v="Jenkins"/>
    <x v="13"/>
    <x v="1"/>
    <n v="50"/>
    <n v="28"/>
    <n v="14"/>
    <n v="21"/>
    <n v="10"/>
    <n v="73"/>
    <n v="1400"/>
    <n v="700"/>
    <n v="1050"/>
    <n v="500"/>
    <n v="3650"/>
    <n v="0"/>
    <n v="0"/>
    <n v="3650"/>
  </r>
  <r>
    <s v="Sydney"/>
    <s v="Bennett"/>
    <x v="14"/>
    <x v="1"/>
    <n v="50"/>
    <n v="24"/>
    <n v="23"/>
    <n v="40"/>
    <n v="40"/>
    <n v="127"/>
    <n v="1200"/>
    <n v="1150"/>
    <n v="2000"/>
    <n v="2000"/>
    <n v="6350"/>
    <n v="0.1"/>
    <n v="635"/>
    <n v="6985"/>
  </r>
  <r>
    <s v="Chloe"/>
    <s v="Young"/>
    <x v="15"/>
    <x v="0"/>
    <n v="25"/>
    <n v="16"/>
    <n v="40"/>
    <n v="15"/>
    <n v="23"/>
    <n v="94"/>
    <n v="400"/>
    <n v="1000"/>
    <n v="375"/>
    <n v="575"/>
    <n v="2350"/>
    <n v="0"/>
    <n v="0"/>
    <n v="2350"/>
  </r>
  <r>
    <s v="Wyatt"/>
    <s v="Hill"/>
    <x v="16"/>
    <x v="1"/>
    <n v="50"/>
    <n v="12"/>
    <n v="40"/>
    <n v="29"/>
    <n v="14"/>
    <n v="95"/>
    <n v="600"/>
    <n v="2000"/>
    <n v="1450"/>
    <n v="700"/>
    <n v="4750"/>
    <n v="0"/>
    <n v="0"/>
    <n v="4750"/>
  </r>
  <r>
    <s v="Shannon"/>
    <s v="Wang"/>
    <x v="17"/>
    <x v="0"/>
    <n v="25"/>
    <n v="19"/>
    <n v="40"/>
    <n v="40"/>
    <n v="27"/>
    <n v="126"/>
    <n v="475"/>
    <n v="1000"/>
    <n v="1000"/>
    <n v="675"/>
    <n v="3150"/>
    <n v="0.1"/>
    <n v="315"/>
    <n v="3465"/>
  </r>
  <r>
    <s v="Clarence"/>
    <s v="Rai"/>
    <x v="18"/>
    <x v="0"/>
    <n v="25"/>
    <n v="26"/>
    <n v="40"/>
    <n v="20"/>
    <n v="16"/>
    <n v="102"/>
    <n v="650"/>
    <n v="1000"/>
    <n v="500"/>
    <n v="400"/>
    <n v="2550"/>
    <n v="0.1"/>
    <n v="255"/>
    <n v="2805"/>
  </r>
  <r>
    <s v="Luke"/>
    <s v="Lal"/>
    <x v="19"/>
    <x v="1"/>
    <n v="50"/>
    <n v="15"/>
    <n v="20"/>
    <n v="40"/>
    <n v="18"/>
    <n v="93"/>
    <n v="750"/>
    <n v="1000"/>
    <n v="2000"/>
    <n v="900"/>
    <n v="4650"/>
    <n v="0"/>
    <n v="0"/>
    <n v="4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7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M17:N18" firstHeaderRow="1" firstDataRow="1" firstDataCol="1"/>
  <pivotFields count="18">
    <pivotField showAll="0"/>
    <pivotField showAll="0"/>
    <pivotField axis="axisRow" showAll="0" measureFilter="1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numFmtId="6" showAll="0"/>
  </pivotFields>
  <rowFields count="1">
    <field x="2"/>
  </rowFields>
  <rowItems count="1">
    <i>
      <x v="6"/>
    </i>
  </rowItems>
  <colItems count="1">
    <i/>
  </colItems>
  <dataFields count="1">
    <dataField name="Sum of Total Hours Worked" fld="9" baseField="0" baseItem="0"/>
  </dataFields>
  <formats count="6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  <format dxfId="3">
      <pivotArea outline="0" collapsedLevelsAreSubtotals="1" fieldPosition="0"/>
    </format>
    <format dxfId="4">
      <pivotArea outline="0" collapsedLevelsAreSubtotals="1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5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6" cacheId="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D1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dataField="1" numFmtId="8" showAll="0"/>
    <pivotField numFmtId="6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Average of 10% Bonus Amount2" fld="16" subtotal="average" baseField="0" baseItem="0" numFmtId="44"/>
    <dataField name="Min of 10% Bonus Amount" fld="16" subtotal="min" baseField="0" baseItem="0" numFmtId="44"/>
    <dataField name="Max of 10% Bonus Amount3" fld="16" subtotal="max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4" cacheId="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D6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dataField="1" numFmtId="6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Average of Total Wages" fld="17" subtotal="average" baseField="0" baseItem="1897520640" numFmtId="44"/>
    <dataField name="Min of Total Wages" fld="17" subtotal="min" baseField="0" baseItem="1" numFmtId="44"/>
    <dataField name="Max of Total Wages" fld="17" subtotal="max" baseField="0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A1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numFmtId="6" showAll="0"/>
  </pivotFields>
  <rowItems count="1">
    <i/>
  </rowItems>
  <colItems count="1">
    <i/>
  </colItems>
  <dataFields count="1">
    <dataField name="Sum of Total Hours Worked" fld="9" baseField="0" baseItem="0" numFmtId="169"/>
  </dataFields>
  <formats count="6"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A7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dataField="1" numFmtId="8" showAll="0"/>
    <pivotField numFmtId="6" showAll="0"/>
  </pivotFields>
  <rowItems count="1">
    <i/>
  </rowItems>
  <colItems count="1">
    <i/>
  </colItems>
  <dataFields count="1">
    <dataField name="Sum of 10% Bonus Amount" fld="16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dataField="1" numFmtId="6" showAll="0"/>
  </pivotFields>
  <rowItems count="1">
    <i/>
  </rowItems>
  <colItems count="1">
    <i/>
  </colItems>
  <dataFields count="1">
    <dataField name="Sum of Total Wages" fld="1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5" cacheId="7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M12:N14" firstHeaderRow="1" firstDataRow="1" firstDataCol="1"/>
  <pivotFields count="18">
    <pivotField showAll="0"/>
    <pivotField showAll="0"/>
    <pivotField axis="axisRow" showAll="0" measureFilter="1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numFmtId="6" showAll="0"/>
  </pivotFields>
  <rowFields count="1">
    <field x="2"/>
  </rowFields>
  <rowItems count="2">
    <i>
      <x v="14"/>
    </i>
    <i>
      <x v="16"/>
    </i>
  </rowItems>
  <colItems count="1">
    <i/>
  </colItems>
  <dataFields count="1">
    <dataField name="Sum of Total Hours Worked" fld="9" baseField="0" baseItem="0"/>
  </dataFields>
  <formats count="6">
    <format dxfId="8">
      <pivotArea outline="0" collapsedLevelsAreSubtotals="1" fieldPosition="0"/>
    </format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collapsedLevelsAreSubtotals="1" fieldPosition="0"/>
    </format>
    <format dxfId="12">
      <pivotArea outline="0" collapsedLevelsAreSubtotals="1" fieldPosition="0"/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7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M8:N9" firstHeaderRow="1" firstDataRow="1" firstDataCol="1"/>
  <pivotFields count="18">
    <pivotField showAll="0"/>
    <pivotField showAll="0"/>
    <pivotField axis="axisRow" showAll="0" measureFilter="1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dataField="1" numFmtId="6" showAll="0"/>
  </pivotFields>
  <rowFields count="1">
    <field x="2"/>
  </rowFields>
  <rowItems count="1">
    <i>
      <x v="10"/>
    </i>
  </rowItems>
  <colItems count="1">
    <i/>
  </colItems>
  <dataFields count="1">
    <dataField name="Sum of Total Wages" fld="17" baseField="0" baseItem="0" numFmtId="44"/>
  </dataFields>
  <formats count="7">
    <format dxfId="14">
      <pivotArea outline="0" collapsedLevelsAreSubtotals="1" fieldPosition="0"/>
    </format>
    <format dxfId="15">
      <pivotArea outline="0" collapsedLevelsAreSubtotals="1" fieldPosition="0"/>
    </format>
    <format dxfId="16">
      <pivotArea outline="0" collapsedLevelsAreSubtotals="1" fieldPosition="0"/>
    </format>
    <format dxfId="17">
      <pivotArea outline="0" collapsedLevelsAreSubtotals="1" fieldPosition="0"/>
    </format>
    <format dxfId="18">
      <pivotArea outline="0" collapsedLevelsAreSubtotals="1" fieldPosition="0"/>
    </format>
    <format dxfId="19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7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M3:N4" firstHeaderRow="1" firstDataRow="1" firstDataCol="1"/>
  <pivotFields count="18">
    <pivotField showAll="0"/>
    <pivotField showAll="0"/>
    <pivotField axis="axisRow" showAll="0" measureFilter="1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dataField="1" numFmtId="6" showAll="0"/>
  </pivotFields>
  <rowFields count="1">
    <field x="2"/>
  </rowFields>
  <rowItems count="1">
    <i>
      <x v="14"/>
    </i>
  </rowItems>
  <colItems count="1">
    <i/>
  </colItems>
  <dataFields count="1">
    <dataField name="Sum of Total Wages" fld="17" baseField="0" baseItem="0" numFmtId="44"/>
  </dataFields>
  <formats count="7">
    <format dxfId="20">
      <pivotArea outline="0" collapsedLevelsAreSubtotals="1" fieldPosition="0"/>
    </format>
    <format dxfId="21">
      <pivotArea outline="0" collapsedLevelsAreSubtotals="1" fieldPosition="0"/>
    </format>
    <format dxfId="22">
      <pivotArea outline="0" collapsedLevelsAreSubtotals="1" fieldPosition="0"/>
    </format>
    <format dxfId="23">
      <pivotArea outline="0" collapsedLevelsAreSubtotals="1" fieldPosition="0"/>
    </format>
    <format dxfId="24">
      <pivotArea outline="0" collapsedLevelsAreSubtotals="1" fieldPosition="0"/>
    </format>
    <format dxfId="25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I14:K16" firstHeaderRow="1" firstDataRow="2" firstDataCol="1"/>
  <pivotFields count="18">
    <pivotField showAll="0"/>
    <pivotField showAll="0"/>
    <pivotField showAll="0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numFmtId="6" showAll="0"/>
  </pivotFields>
  <rowItems count="1">
    <i/>
  </rowItems>
  <colFields count="1">
    <field x="3"/>
  </colFields>
  <colItems count="2">
    <i>
      <x/>
    </i>
    <i>
      <x v="1"/>
    </i>
  </colItems>
  <dataFields count="1">
    <dataField name="Count of Grade" fld="3" subtotal="count" baseField="2" baseItem="0"/>
  </dataFields>
  <formats count="2">
    <format dxfId="27">
      <pivotArea outline="0" collapsedLevelsAreSubtotals="1" fieldPosition="0"/>
    </format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J9" firstHeaderRow="1" firstDataRow="1" firstDataCol="1"/>
  <pivotFields count="18">
    <pivotField showAll="0"/>
    <pivotField showAll="0"/>
    <pivotField axis="axisRow" showAll="0" measureFilter="1" sortType="descending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numFmtId="6" showAll="0"/>
  </pivotFields>
  <rowFields count="1">
    <field x="2"/>
  </rowFields>
  <rowItems count="6">
    <i>
      <x v="1"/>
    </i>
    <i>
      <x v="4"/>
    </i>
    <i>
      <x v="5"/>
    </i>
    <i>
      <x v="10"/>
    </i>
    <i>
      <x v="6"/>
    </i>
    <i t="grand">
      <x/>
    </i>
  </rowItems>
  <colItems count="1">
    <i/>
  </colItems>
  <dataFields count="1">
    <dataField name="Sum of Total Hours Worked" fld="9" baseField="0" baseItem="0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2:G18" firstHeaderRow="1" firstDataRow="1" firstDataCol="1"/>
  <pivotFields count="18">
    <pivotField showAll="0"/>
    <pivotField showAll="0"/>
    <pivotField axis="axisRow" showAll="0" measureFilter="1" sortType="descending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dataField="1" numFmtId="8" showAll="0"/>
    <pivotField numFmtId="6" showAll="0"/>
  </pivotFields>
  <rowFields count="1">
    <field x="2"/>
  </rowFields>
  <rowItems count="6">
    <i>
      <x v="14"/>
    </i>
    <i>
      <x v="19"/>
    </i>
    <i>
      <x v="7"/>
    </i>
    <i>
      <x v="16"/>
    </i>
    <i>
      <x v="15"/>
    </i>
    <i t="grand">
      <x/>
    </i>
  </rowItems>
  <colItems count="1">
    <i/>
  </colItems>
  <dataFields count="1">
    <dataField name="Sum of 10% Bonus Amount" fld="16" baseField="0" baseItem="0" numFmtId="43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9" firstHeaderRow="1" firstDataRow="1" firstDataCol="1"/>
  <pivotFields count="18">
    <pivotField showAll="0"/>
    <pivotField showAll="0"/>
    <pivotField axis="axisRow" showAll="0" measureFilter="1" sortType="descending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dataField="1" numFmtId="6" showAll="0"/>
  </pivotFields>
  <rowFields count="1">
    <field x="2"/>
  </rowFields>
  <rowItems count="6">
    <i>
      <x v="14"/>
    </i>
    <i>
      <x v="19"/>
    </i>
    <i>
      <x v="7"/>
    </i>
    <i>
      <x v="20"/>
    </i>
    <i>
      <x v="13"/>
    </i>
    <i t="grand">
      <x/>
    </i>
  </rowItems>
  <colItems count="1">
    <i/>
  </colItems>
  <dataFields count="1">
    <dataField name="Sum of Total Wages" fld="17" showDataAs="percentOfTotal" baseField="0" baseItem="0" numFmtId="1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6:D1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numFmtId="6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Average of Total Hours Worked" fld="9" subtotal="average" baseField="0" baseItem="0" numFmtId="1"/>
    <dataField name="Min of Total Hours Worked2" fld="9" subtotal="min" baseField="0" baseItem="0" numFmtId="1"/>
    <dataField name="Max of Total Hours Worked3" fld="9" subtotal="max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3:R23" totalsRowShown="0" tableBorderDxfId="54">
  <autoFilter ref="A3:R23"/>
  <tableColumns count="18">
    <tableColumn id="1" name="First Name" dataDxfId="53"/>
    <tableColumn id="2" name="Last Name" dataDxfId="52"/>
    <tableColumn id="3" name="Full Name" dataDxfId="51">
      <calculatedColumnFormula>CONCATENATE(A4," ",B4)</calculatedColumnFormula>
    </tableColumn>
    <tableColumn id="4" name="Grade" dataDxfId="50"/>
    <tableColumn id="5" name="Rate" dataDxfId="49">
      <calculatedColumnFormula>IF(D4=1,25,IF(D4=2,50,"Not Selected"))</calculatedColumnFormula>
    </tableColumn>
    <tableColumn id="6" name="Hours_Week 1" dataDxfId="48"/>
    <tableColumn id="7" name="Hours_Week 2" dataDxfId="47"/>
    <tableColumn id="8" name="Hours_Week 3" dataDxfId="46"/>
    <tableColumn id="9" name="Hours_Week 4" dataDxfId="45"/>
    <tableColumn id="10" name="Total Hours Worked" dataDxfId="44">
      <calculatedColumnFormula>SUM(F4:I4)</calculatedColumnFormula>
    </tableColumn>
    <tableColumn id="11" name="Wages_Week 1" dataDxfId="43">
      <calculatedColumnFormula>$E4*F4</calculatedColumnFormula>
    </tableColumn>
    <tableColumn id="12" name="Wages_Week 2" dataDxfId="42">
      <calculatedColumnFormula>$E4*G4</calculatedColumnFormula>
    </tableColumn>
    <tableColumn id="13" name="Wages_Week 3" dataDxfId="41">
      <calculatedColumnFormula>$E4*H4</calculatedColumnFormula>
    </tableColumn>
    <tableColumn id="14" name="Wages_Week 4" dataDxfId="40">
      <calculatedColumnFormula>$E4*I4</calculatedColumnFormula>
    </tableColumn>
    <tableColumn id="15" name="Total Weekly Wage" dataDxfId="39">
      <calculatedColumnFormula>SUM(K4:N4)</calculatedColumnFormula>
    </tableColumn>
    <tableColumn id="16" name="0.10% Bonus" dataDxfId="38">
      <calculatedColumnFormula>IF(J4&gt;=100,0.1,0)</calculatedColumnFormula>
    </tableColumn>
    <tableColumn id="17" name="10% Bonus Amount" dataDxfId="37">
      <calculatedColumnFormula>O4*P4</calculatedColumnFormula>
    </tableColumn>
    <tableColumn id="18" name="Total Wages" dataDxfId="36">
      <calculatedColumnFormula>O4+Q4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0" sqref="D20"/>
    </sheetView>
  </sheetViews>
  <sheetFormatPr defaultRowHeight="15.75" x14ac:dyDescent="0.25"/>
  <cols>
    <col min="1" max="1" width="6.85546875" style="1" bestFit="1" customWidth="1"/>
    <col min="2" max="2" width="16.140625" style="1" customWidth="1"/>
    <col min="3" max="3" width="9.140625" style="1"/>
    <col min="4" max="4" width="152.85546875" style="1" bestFit="1" customWidth="1"/>
    <col min="5" max="16384" width="9.140625" style="1"/>
  </cols>
  <sheetData>
    <row r="1" spans="1:4" x14ac:dyDescent="0.25">
      <c r="A1" s="23" t="s">
        <v>47</v>
      </c>
      <c r="B1" s="23"/>
      <c r="D1" s="2" t="s">
        <v>49</v>
      </c>
    </row>
    <row r="2" spans="1:4" x14ac:dyDescent="0.25">
      <c r="A2" s="4" t="s">
        <v>0</v>
      </c>
      <c r="B2" s="4" t="s">
        <v>48</v>
      </c>
      <c r="D2" s="1" t="s">
        <v>51</v>
      </c>
    </row>
    <row r="3" spans="1:4" x14ac:dyDescent="0.25">
      <c r="A3" s="3">
        <v>1</v>
      </c>
      <c r="B3" s="19">
        <v>25</v>
      </c>
      <c r="D3" s="5" t="s">
        <v>50</v>
      </c>
    </row>
    <row r="4" spans="1:4" x14ac:dyDescent="0.25">
      <c r="A4" s="3">
        <v>2</v>
      </c>
      <c r="B4" s="19">
        <v>50</v>
      </c>
      <c r="D4" s="1" t="s">
        <v>65</v>
      </c>
    </row>
    <row r="5" spans="1:4" x14ac:dyDescent="0.25">
      <c r="D5" s="1" t="s">
        <v>66</v>
      </c>
    </row>
    <row r="6" spans="1:4" x14ac:dyDescent="0.25">
      <c r="D6" s="1" t="s">
        <v>67</v>
      </c>
    </row>
    <row r="7" spans="1:4" x14ac:dyDescent="0.25">
      <c r="D7" s="1" t="s">
        <v>68</v>
      </c>
    </row>
    <row r="9" spans="1:4" x14ac:dyDescent="0.25">
      <c r="D9" s="14" t="s">
        <v>81</v>
      </c>
    </row>
    <row r="10" spans="1:4" x14ac:dyDescent="0.25">
      <c r="D10" s="1" t="s">
        <v>70</v>
      </c>
    </row>
    <row r="11" spans="1:4" x14ac:dyDescent="0.25">
      <c r="D11" s="1" t="s">
        <v>69</v>
      </c>
    </row>
    <row r="12" spans="1:4" x14ac:dyDescent="0.25">
      <c r="D12" s="1" t="s">
        <v>72</v>
      </c>
    </row>
    <row r="13" spans="1:4" x14ac:dyDescent="0.25">
      <c r="D13" s="1" t="s">
        <v>73</v>
      </c>
    </row>
    <row r="14" spans="1:4" x14ac:dyDescent="0.25">
      <c r="D14" s="1" t="s">
        <v>74</v>
      </c>
    </row>
    <row r="15" spans="1:4" x14ac:dyDescent="0.25">
      <c r="D15" s="1" t="s">
        <v>75</v>
      </c>
    </row>
    <row r="16" spans="1:4" x14ac:dyDescent="0.25">
      <c r="D16" s="1" t="s">
        <v>76</v>
      </c>
    </row>
    <row r="17" spans="4:4" x14ac:dyDescent="0.25">
      <c r="D17" s="1" t="s">
        <v>71</v>
      </c>
    </row>
    <row r="18" spans="4:4" x14ac:dyDescent="0.25">
      <c r="D18" s="1" t="s">
        <v>78</v>
      </c>
    </row>
    <row r="19" spans="4:4" x14ac:dyDescent="0.25">
      <c r="D19" s="1" t="s">
        <v>77</v>
      </c>
    </row>
    <row r="20" spans="4:4" x14ac:dyDescent="0.25">
      <c r="D20" s="1" t="s">
        <v>79</v>
      </c>
    </row>
    <row r="21" spans="4:4" x14ac:dyDescent="0.25">
      <c r="D21" s="1" t="s">
        <v>80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zoomScale="79" workbookViewId="0">
      <selection activeCell="E17" sqref="E17"/>
    </sheetView>
  </sheetViews>
  <sheetFormatPr defaultRowHeight="15.75" x14ac:dyDescent="0.25"/>
  <cols>
    <col min="1" max="1" width="13.5703125" style="1" customWidth="1"/>
    <col min="2" max="2" width="12" style="1" customWidth="1"/>
    <col min="3" max="3" width="21.140625" style="1" customWidth="1"/>
    <col min="4" max="4" width="13.28515625" style="1" customWidth="1"/>
    <col min="5" max="5" width="13.42578125" style="1" customWidth="1"/>
    <col min="6" max="10" width="13" style="1" customWidth="1"/>
    <col min="11" max="11" width="19.140625" style="1" customWidth="1"/>
    <col min="12" max="12" width="18.5703125" style="1" customWidth="1"/>
    <col min="13" max="13" width="19" style="1" customWidth="1"/>
    <col min="14" max="14" width="16.5703125" style="1" bestFit="1" customWidth="1"/>
    <col min="15" max="15" width="23.42578125" style="1" customWidth="1"/>
    <col min="16" max="16" width="17.140625" style="1" customWidth="1"/>
    <col min="17" max="17" width="21" style="1" bestFit="1" customWidth="1"/>
    <col min="18" max="18" width="15.85546875" style="1" customWidth="1"/>
    <col min="19" max="16384" width="9.140625" style="1"/>
  </cols>
  <sheetData>
    <row r="1" spans="1:18" ht="21" x14ac:dyDescent="0.35">
      <c r="A1" s="26" t="s">
        <v>82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 x14ac:dyDescent="0.25">
      <c r="A2" s="18"/>
      <c r="B2" s="18"/>
      <c r="C2" s="18"/>
      <c r="D2" s="18"/>
      <c r="E2" s="18"/>
      <c r="F2" s="24" t="s">
        <v>5</v>
      </c>
      <c r="G2" s="24"/>
      <c r="H2" s="24"/>
      <c r="I2" s="24"/>
      <c r="J2" s="24"/>
      <c r="K2" s="25" t="s">
        <v>52</v>
      </c>
      <c r="L2" s="25"/>
      <c r="M2" s="25"/>
      <c r="N2" s="25"/>
      <c r="O2" s="25"/>
      <c r="P2" s="27" t="s">
        <v>53</v>
      </c>
      <c r="Q2" s="27"/>
      <c r="R2" s="27"/>
    </row>
    <row r="3" spans="1:18" x14ac:dyDescent="0.25">
      <c r="A3" s="6" t="s">
        <v>2</v>
      </c>
      <c r="B3" s="6" t="s">
        <v>4</v>
      </c>
      <c r="C3" s="6" t="s">
        <v>3</v>
      </c>
      <c r="D3" s="6" t="s">
        <v>0</v>
      </c>
      <c r="E3" s="6" t="s">
        <v>1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7</v>
      </c>
      <c r="K3" s="6" t="s">
        <v>61</v>
      </c>
      <c r="L3" s="6" t="s">
        <v>62</v>
      </c>
      <c r="M3" s="6" t="s">
        <v>63</v>
      </c>
      <c r="N3" s="6" t="s">
        <v>64</v>
      </c>
      <c r="O3" s="20" t="s">
        <v>6</v>
      </c>
      <c r="P3" s="15" t="s">
        <v>54</v>
      </c>
      <c r="Q3" s="20" t="s">
        <v>55</v>
      </c>
      <c r="R3" s="22" t="s">
        <v>56</v>
      </c>
    </row>
    <row r="4" spans="1:18" x14ac:dyDescent="0.25">
      <c r="A4" s="7" t="s">
        <v>8</v>
      </c>
      <c r="B4" s="7" t="s">
        <v>9</v>
      </c>
      <c r="C4" s="7" t="str">
        <f>CONCATENATE(A4," ",B4)</f>
        <v>Jon Yang</v>
      </c>
      <c r="D4" s="3">
        <v>1</v>
      </c>
      <c r="E4" s="3">
        <f>IF(D4=1,25,IF(D4=2,50,"Not Selected"))</f>
        <v>25</v>
      </c>
      <c r="F4" s="12">
        <v>15</v>
      </c>
      <c r="G4" s="12">
        <v>20</v>
      </c>
      <c r="H4" s="12">
        <v>40</v>
      </c>
      <c r="I4" s="12">
        <v>40</v>
      </c>
      <c r="J4" s="13">
        <f>SUM(F4:I4)</f>
        <v>115</v>
      </c>
      <c r="K4" s="11">
        <f>$E4*F4</f>
        <v>375</v>
      </c>
      <c r="L4" s="11">
        <f t="shared" ref="L4:N4" si="0">$E4*G4</f>
        <v>500</v>
      </c>
      <c r="M4" s="11">
        <f t="shared" si="0"/>
        <v>1000</v>
      </c>
      <c r="N4" s="11">
        <f t="shared" si="0"/>
        <v>1000</v>
      </c>
      <c r="O4" s="11">
        <f>SUM(K4:N4)</f>
        <v>2875</v>
      </c>
      <c r="P4" s="16">
        <f>IF(J4&gt;=100,0.1,0)</f>
        <v>0.1</v>
      </c>
      <c r="Q4" s="30">
        <f>O4*P4</f>
        <v>287.5</v>
      </c>
      <c r="R4" s="17">
        <f>O4+Q4</f>
        <v>3162.5</v>
      </c>
    </row>
    <row r="5" spans="1:18" x14ac:dyDescent="0.25">
      <c r="A5" s="7" t="s">
        <v>10</v>
      </c>
      <c r="B5" s="7" t="s">
        <v>11</v>
      </c>
      <c r="C5" s="7" t="str">
        <f t="shared" ref="C5:C23" si="1">CONCATENATE(A5," ",B5)</f>
        <v>Eugene Huang</v>
      </c>
      <c r="D5" s="3">
        <v>2</v>
      </c>
      <c r="E5" s="3">
        <f t="shared" ref="E5:E23" si="2">IF(D5=1,25,IF(D5=2,50,"Not Selected"))</f>
        <v>50</v>
      </c>
      <c r="F5" s="12">
        <v>12</v>
      </c>
      <c r="G5" s="12">
        <v>28</v>
      </c>
      <c r="H5" s="12">
        <v>14</v>
      </c>
      <c r="I5" s="12">
        <v>22</v>
      </c>
      <c r="J5" s="13">
        <f>SUM(F5:I5)</f>
        <v>76</v>
      </c>
      <c r="K5" s="11">
        <f t="shared" ref="K5:K23" si="3">$E5*F5</f>
        <v>600</v>
      </c>
      <c r="L5" s="11">
        <f t="shared" ref="L5:L23" si="4">$E5*G5</f>
        <v>1400</v>
      </c>
      <c r="M5" s="11">
        <f t="shared" ref="M5:M23" si="5">$E5*H5</f>
        <v>700</v>
      </c>
      <c r="N5" s="11">
        <f t="shared" ref="N5:N23" si="6">$E5*I5</f>
        <v>1100</v>
      </c>
      <c r="O5" s="11">
        <f>SUM(K5:N5)</f>
        <v>3800</v>
      </c>
      <c r="P5" s="16">
        <f t="shared" ref="P5:P23" si="7">IF(J5&gt;=100,0.1,0)</f>
        <v>0</v>
      </c>
      <c r="Q5" s="30">
        <f t="shared" ref="Q5:Q23" si="8">O5*P5</f>
        <v>0</v>
      </c>
      <c r="R5" s="17">
        <f t="shared" ref="R5:R23" si="9">O5+Q5</f>
        <v>3800</v>
      </c>
    </row>
    <row r="6" spans="1:18" x14ac:dyDescent="0.25">
      <c r="A6" s="7" t="s">
        <v>12</v>
      </c>
      <c r="B6" s="7" t="s">
        <v>13</v>
      </c>
      <c r="C6" s="7" t="str">
        <f t="shared" si="1"/>
        <v>Ruben Torres</v>
      </c>
      <c r="D6" s="3">
        <v>1</v>
      </c>
      <c r="E6" s="3">
        <f t="shared" si="2"/>
        <v>25</v>
      </c>
      <c r="F6" s="12">
        <v>40</v>
      </c>
      <c r="G6" s="12">
        <v>40</v>
      </c>
      <c r="H6" s="12">
        <v>40</v>
      </c>
      <c r="I6" s="12">
        <v>40</v>
      </c>
      <c r="J6" s="13">
        <f>SUM(F6:I6)</f>
        <v>160</v>
      </c>
      <c r="K6" s="11">
        <f t="shared" si="3"/>
        <v>1000</v>
      </c>
      <c r="L6" s="11">
        <f t="shared" si="4"/>
        <v>1000</v>
      </c>
      <c r="M6" s="11">
        <f t="shared" si="5"/>
        <v>1000</v>
      </c>
      <c r="N6" s="11">
        <f t="shared" si="6"/>
        <v>1000</v>
      </c>
      <c r="O6" s="11">
        <f>SUM(K6:N6)</f>
        <v>4000</v>
      </c>
      <c r="P6" s="16">
        <f t="shared" si="7"/>
        <v>0.1</v>
      </c>
      <c r="Q6" s="30">
        <f t="shared" si="8"/>
        <v>400</v>
      </c>
      <c r="R6" s="17">
        <f t="shared" si="9"/>
        <v>4400</v>
      </c>
    </row>
    <row r="7" spans="1:18" x14ac:dyDescent="0.25">
      <c r="A7" s="7" t="s">
        <v>14</v>
      </c>
      <c r="B7" s="7" t="s">
        <v>15</v>
      </c>
      <c r="C7" s="7" t="str">
        <f t="shared" si="1"/>
        <v>Christy Zhu</v>
      </c>
      <c r="D7" s="3">
        <v>2</v>
      </c>
      <c r="E7" s="3">
        <f t="shared" si="2"/>
        <v>50</v>
      </c>
      <c r="F7" s="12">
        <v>25</v>
      </c>
      <c r="G7" s="12">
        <v>13</v>
      </c>
      <c r="H7" s="12">
        <v>17</v>
      </c>
      <c r="I7" s="12">
        <v>29</v>
      </c>
      <c r="J7" s="13">
        <f>SUM(F7:I7)</f>
        <v>84</v>
      </c>
      <c r="K7" s="11">
        <f t="shared" si="3"/>
        <v>1250</v>
      </c>
      <c r="L7" s="11">
        <f t="shared" si="4"/>
        <v>650</v>
      </c>
      <c r="M7" s="11">
        <f t="shared" si="5"/>
        <v>850</v>
      </c>
      <c r="N7" s="11">
        <f t="shared" si="6"/>
        <v>1450</v>
      </c>
      <c r="O7" s="11">
        <f>SUM(K7:N7)</f>
        <v>4200</v>
      </c>
      <c r="P7" s="16">
        <f t="shared" si="7"/>
        <v>0</v>
      </c>
      <c r="Q7" s="30">
        <f t="shared" si="8"/>
        <v>0</v>
      </c>
      <c r="R7" s="17">
        <f t="shared" si="9"/>
        <v>4200</v>
      </c>
    </row>
    <row r="8" spans="1:18" x14ac:dyDescent="0.25">
      <c r="A8" s="7" t="s">
        <v>16</v>
      </c>
      <c r="B8" s="7" t="s">
        <v>17</v>
      </c>
      <c r="C8" s="7" t="str">
        <f t="shared" si="1"/>
        <v>Elizabeth Johnson</v>
      </c>
      <c r="D8" s="3">
        <v>2</v>
      </c>
      <c r="E8" s="3">
        <f t="shared" si="2"/>
        <v>50</v>
      </c>
      <c r="F8" s="12">
        <v>16</v>
      </c>
      <c r="G8" s="12">
        <v>26</v>
      </c>
      <c r="H8" s="12">
        <v>10</v>
      </c>
      <c r="I8" s="12">
        <v>24</v>
      </c>
      <c r="J8" s="13">
        <f>SUM(F8:I8)</f>
        <v>76</v>
      </c>
      <c r="K8" s="11">
        <f t="shared" si="3"/>
        <v>800</v>
      </c>
      <c r="L8" s="11">
        <f t="shared" si="4"/>
        <v>1300</v>
      </c>
      <c r="M8" s="11">
        <f t="shared" si="5"/>
        <v>500</v>
      </c>
      <c r="N8" s="11">
        <f t="shared" si="6"/>
        <v>1200</v>
      </c>
      <c r="O8" s="11">
        <f t="shared" ref="O5:O23" si="10">SUM(K8:N8)</f>
        <v>3800</v>
      </c>
      <c r="P8" s="16">
        <f t="shared" si="7"/>
        <v>0</v>
      </c>
      <c r="Q8" s="30">
        <f t="shared" si="8"/>
        <v>0</v>
      </c>
      <c r="R8" s="17">
        <f t="shared" si="9"/>
        <v>3800</v>
      </c>
    </row>
    <row r="9" spans="1:18" x14ac:dyDescent="0.25">
      <c r="A9" s="7" t="s">
        <v>18</v>
      </c>
      <c r="B9" s="7" t="s">
        <v>19</v>
      </c>
      <c r="C9" s="7" t="str">
        <f t="shared" si="1"/>
        <v>Julio Ruiz</v>
      </c>
      <c r="D9" s="3">
        <v>1</v>
      </c>
      <c r="E9" s="3">
        <f t="shared" si="2"/>
        <v>25</v>
      </c>
      <c r="F9" s="12">
        <v>14</v>
      </c>
      <c r="G9" s="12">
        <v>21</v>
      </c>
      <c r="H9" s="12">
        <v>27</v>
      </c>
      <c r="I9" s="12">
        <v>12</v>
      </c>
      <c r="J9" s="13">
        <f>SUM(F9:I9)</f>
        <v>74</v>
      </c>
      <c r="K9" s="11">
        <f t="shared" si="3"/>
        <v>350</v>
      </c>
      <c r="L9" s="11">
        <f t="shared" si="4"/>
        <v>525</v>
      </c>
      <c r="M9" s="11">
        <f t="shared" si="5"/>
        <v>675</v>
      </c>
      <c r="N9" s="11">
        <f t="shared" si="6"/>
        <v>300</v>
      </c>
      <c r="O9" s="11">
        <f t="shared" si="10"/>
        <v>1850</v>
      </c>
      <c r="P9" s="16">
        <f t="shared" si="7"/>
        <v>0</v>
      </c>
      <c r="Q9" s="30">
        <f t="shared" si="8"/>
        <v>0</v>
      </c>
      <c r="R9" s="17">
        <f t="shared" si="9"/>
        <v>1850</v>
      </c>
    </row>
    <row r="10" spans="1:18" x14ac:dyDescent="0.25">
      <c r="A10" s="7" t="s">
        <v>20</v>
      </c>
      <c r="B10" s="7" t="s">
        <v>21</v>
      </c>
      <c r="C10" s="7" t="str">
        <f t="shared" si="1"/>
        <v>Janet Alvarez</v>
      </c>
      <c r="D10" s="3">
        <v>1</v>
      </c>
      <c r="E10" s="3">
        <f t="shared" si="2"/>
        <v>25</v>
      </c>
      <c r="F10" s="12">
        <v>40</v>
      </c>
      <c r="G10" s="12">
        <v>17</v>
      </c>
      <c r="H10" s="12">
        <v>40</v>
      </c>
      <c r="I10" s="12">
        <v>40</v>
      </c>
      <c r="J10" s="13">
        <f t="shared" ref="J5:J23" si="11">SUM(F10:I10)</f>
        <v>137</v>
      </c>
      <c r="K10" s="11">
        <f t="shared" si="3"/>
        <v>1000</v>
      </c>
      <c r="L10" s="11">
        <f t="shared" si="4"/>
        <v>425</v>
      </c>
      <c r="M10" s="11">
        <f t="shared" si="5"/>
        <v>1000</v>
      </c>
      <c r="N10" s="11">
        <f t="shared" si="6"/>
        <v>1000</v>
      </c>
      <c r="O10" s="11">
        <f t="shared" si="10"/>
        <v>3425</v>
      </c>
      <c r="P10" s="16">
        <f t="shared" si="7"/>
        <v>0.1</v>
      </c>
      <c r="Q10" s="30">
        <f t="shared" si="8"/>
        <v>342.5</v>
      </c>
      <c r="R10" s="17">
        <f t="shared" si="9"/>
        <v>3767.5</v>
      </c>
    </row>
    <row r="11" spans="1:18" x14ac:dyDescent="0.25">
      <c r="A11" s="7" t="s">
        <v>22</v>
      </c>
      <c r="B11" s="7" t="s">
        <v>23</v>
      </c>
      <c r="C11" s="7" t="str">
        <f t="shared" si="1"/>
        <v>Marco Mehta</v>
      </c>
      <c r="D11" s="3">
        <v>2</v>
      </c>
      <c r="E11" s="3">
        <f t="shared" si="2"/>
        <v>50</v>
      </c>
      <c r="F11" s="12">
        <v>40</v>
      </c>
      <c r="G11" s="12">
        <v>40</v>
      </c>
      <c r="H11" s="12">
        <v>40</v>
      </c>
      <c r="I11" s="12">
        <v>40</v>
      </c>
      <c r="J11" s="13">
        <f t="shared" si="11"/>
        <v>160</v>
      </c>
      <c r="K11" s="11">
        <f t="shared" si="3"/>
        <v>2000</v>
      </c>
      <c r="L11" s="11">
        <f t="shared" si="4"/>
        <v>2000</v>
      </c>
      <c r="M11" s="11">
        <f t="shared" si="5"/>
        <v>2000</v>
      </c>
      <c r="N11" s="11">
        <f t="shared" si="6"/>
        <v>2000</v>
      </c>
      <c r="O11" s="11">
        <f t="shared" si="10"/>
        <v>8000</v>
      </c>
      <c r="P11" s="16">
        <f t="shared" si="7"/>
        <v>0.1</v>
      </c>
      <c r="Q11" s="30">
        <f t="shared" si="8"/>
        <v>800</v>
      </c>
      <c r="R11" s="17">
        <f t="shared" si="9"/>
        <v>8800</v>
      </c>
    </row>
    <row r="12" spans="1:18" x14ac:dyDescent="0.25">
      <c r="A12" s="7" t="s">
        <v>24</v>
      </c>
      <c r="B12" s="7" t="s">
        <v>25</v>
      </c>
      <c r="C12" s="7" t="str">
        <f t="shared" si="1"/>
        <v>Rob Verhoff</v>
      </c>
      <c r="D12" s="3">
        <v>1</v>
      </c>
      <c r="E12" s="3">
        <f t="shared" si="2"/>
        <v>25</v>
      </c>
      <c r="F12" s="12">
        <v>40</v>
      </c>
      <c r="G12" s="12">
        <v>40</v>
      </c>
      <c r="H12" s="12">
        <v>40</v>
      </c>
      <c r="I12" s="12">
        <v>23</v>
      </c>
      <c r="J12" s="13">
        <f t="shared" si="11"/>
        <v>143</v>
      </c>
      <c r="K12" s="11">
        <f t="shared" si="3"/>
        <v>1000</v>
      </c>
      <c r="L12" s="11">
        <f t="shared" si="4"/>
        <v>1000</v>
      </c>
      <c r="M12" s="11">
        <f t="shared" si="5"/>
        <v>1000</v>
      </c>
      <c r="N12" s="11">
        <f t="shared" si="6"/>
        <v>575</v>
      </c>
      <c r="O12" s="11">
        <f t="shared" si="10"/>
        <v>3575</v>
      </c>
      <c r="P12" s="16">
        <f t="shared" si="7"/>
        <v>0.1</v>
      </c>
      <c r="Q12" s="30">
        <f t="shared" si="8"/>
        <v>357.5</v>
      </c>
      <c r="R12" s="17">
        <f t="shared" si="9"/>
        <v>3932.5</v>
      </c>
    </row>
    <row r="13" spans="1:18" x14ac:dyDescent="0.25">
      <c r="A13" s="7" t="s">
        <v>26</v>
      </c>
      <c r="B13" s="7" t="s">
        <v>27</v>
      </c>
      <c r="C13" s="7" t="str">
        <f t="shared" si="1"/>
        <v>Shannon Carlson</v>
      </c>
      <c r="D13" s="3">
        <v>1</v>
      </c>
      <c r="E13" s="3">
        <f t="shared" si="2"/>
        <v>25</v>
      </c>
      <c r="F13" s="12">
        <v>13</v>
      </c>
      <c r="G13" s="12">
        <v>40</v>
      </c>
      <c r="H13" s="12">
        <v>40</v>
      </c>
      <c r="I13" s="12">
        <v>40</v>
      </c>
      <c r="J13" s="13">
        <f t="shared" si="11"/>
        <v>133</v>
      </c>
      <c r="K13" s="11">
        <f t="shared" si="3"/>
        <v>325</v>
      </c>
      <c r="L13" s="11">
        <f t="shared" si="4"/>
        <v>1000</v>
      </c>
      <c r="M13" s="11">
        <f t="shared" si="5"/>
        <v>1000</v>
      </c>
      <c r="N13" s="11">
        <f t="shared" si="6"/>
        <v>1000</v>
      </c>
      <c r="O13" s="11">
        <f t="shared" si="10"/>
        <v>3325</v>
      </c>
      <c r="P13" s="16">
        <f t="shared" si="7"/>
        <v>0.1</v>
      </c>
      <c r="Q13" s="30">
        <f t="shared" si="8"/>
        <v>332.5</v>
      </c>
      <c r="R13" s="17">
        <f t="shared" si="9"/>
        <v>3657.5</v>
      </c>
    </row>
    <row r="14" spans="1:18" x14ac:dyDescent="0.25">
      <c r="A14" s="7" t="s">
        <v>28</v>
      </c>
      <c r="B14" s="7" t="s">
        <v>29</v>
      </c>
      <c r="C14" s="7" t="str">
        <f t="shared" si="1"/>
        <v>Jacquelyn Suarez</v>
      </c>
      <c r="D14" s="3">
        <v>2</v>
      </c>
      <c r="E14" s="3">
        <f t="shared" si="2"/>
        <v>50</v>
      </c>
      <c r="F14" s="12">
        <v>35</v>
      </c>
      <c r="G14" s="12">
        <v>25</v>
      </c>
      <c r="H14" s="12">
        <v>19</v>
      </c>
      <c r="I14" s="12">
        <v>28</v>
      </c>
      <c r="J14" s="13">
        <f t="shared" si="11"/>
        <v>107</v>
      </c>
      <c r="K14" s="11">
        <f t="shared" si="3"/>
        <v>1750</v>
      </c>
      <c r="L14" s="11">
        <f t="shared" si="4"/>
        <v>1250</v>
      </c>
      <c r="M14" s="11">
        <f t="shared" si="5"/>
        <v>950</v>
      </c>
      <c r="N14" s="11">
        <f t="shared" si="6"/>
        <v>1400</v>
      </c>
      <c r="O14" s="11">
        <f t="shared" si="10"/>
        <v>5350</v>
      </c>
      <c r="P14" s="16">
        <f t="shared" si="7"/>
        <v>0.1</v>
      </c>
      <c r="Q14" s="30">
        <f t="shared" si="8"/>
        <v>535</v>
      </c>
      <c r="R14" s="17">
        <f t="shared" si="9"/>
        <v>5885</v>
      </c>
    </row>
    <row r="15" spans="1:18" x14ac:dyDescent="0.25">
      <c r="A15" s="7" t="s">
        <v>30</v>
      </c>
      <c r="B15" s="7" t="s">
        <v>31</v>
      </c>
      <c r="C15" s="7" t="str">
        <f t="shared" si="1"/>
        <v>Curtis Lu</v>
      </c>
      <c r="D15" s="3">
        <v>1</v>
      </c>
      <c r="E15" s="3">
        <f t="shared" si="2"/>
        <v>25</v>
      </c>
      <c r="F15" s="12">
        <v>20</v>
      </c>
      <c r="G15" s="12">
        <v>34</v>
      </c>
      <c r="H15" s="12">
        <v>28</v>
      </c>
      <c r="I15" s="12">
        <v>17</v>
      </c>
      <c r="J15" s="13">
        <f t="shared" si="11"/>
        <v>99</v>
      </c>
      <c r="K15" s="11">
        <f t="shared" si="3"/>
        <v>500</v>
      </c>
      <c r="L15" s="11">
        <f t="shared" si="4"/>
        <v>850</v>
      </c>
      <c r="M15" s="11">
        <f t="shared" si="5"/>
        <v>700</v>
      </c>
      <c r="N15" s="11">
        <f t="shared" si="6"/>
        <v>425</v>
      </c>
      <c r="O15" s="11">
        <f t="shared" si="10"/>
        <v>2475</v>
      </c>
      <c r="P15" s="16">
        <f t="shared" si="7"/>
        <v>0</v>
      </c>
      <c r="Q15" s="30">
        <f t="shared" si="8"/>
        <v>0</v>
      </c>
      <c r="R15" s="17">
        <f t="shared" si="9"/>
        <v>2475</v>
      </c>
    </row>
    <row r="16" spans="1:18" x14ac:dyDescent="0.25">
      <c r="A16" s="7" t="s">
        <v>32</v>
      </c>
      <c r="B16" s="7" t="s">
        <v>33</v>
      </c>
      <c r="C16" s="7" t="str">
        <f t="shared" si="1"/>
        <v>Lauren Walker</v>
      </c>
      <c r="D16" s="3">
        <v>1</v>
      </c>
      <c r="E16" s="3">
        <f t="shared" si="2"/>
        <v>25</v>
      </c>
      <c r="F16" s="12">
        <v>11</v>
      </c>
      <c r="G16" s="12">
        <v>27</v>
      </c>
      <c r="H16" s="12">
        <v>35</v>
      </c>
      <c r="I16" s="12">
        <v>40</v>
      </c>
      <c r="J16" s="13">
        <f t="shared" si="11"/>
        <v>113</v>
      </c>
      <c r="K16" s="11">
        <f t="shared" si="3"/>
        <v>275</v>
      </c>
      <c r="L16" s="11">
        <f>$E16*G16</f>
        <v>675</v>
      </c>
      <c r="M16" s="11">
        <f t="shared" si="5"/>
        <v>875</v>
      </c>
      <c r="N16" s="11">
        <f t="shared" si="6"/>
        <v>1000</v>
      </c>
      <c r="O16" s="11">
        <f t="shared" si="10"/>
        <v>2825</v>
      </c>
      <c r="P16" s="16">
        <f t="shared" si="7"/>
        <v>0.1</v>
      </c>
      <c r="Q16" s="30">
        <f t="shared" si="8"/>
        <v>282.5</v>
      </c>
      <c r="R16" s="17">
        <f t="shared" si="9"/>
        <v>3107.5</v>
      </c>
    </row>
    <row r="17" spans="1:18" x14ac:dyDescent="0.25">
      <c r="A17" s="7" t="s">
        <v>34</v>
      </c>
      <c r="B17" s="7" t="s">
        <v>35</v>
      </c>
      <c r="C17" s="7" t="str">
        <f t="shared" si="1"/>
        <v>Ian Jenkins</v>
      </c>
      <c r="D17" s="3">
        <v>2</v>
      </c>
      <c r="E17" s="3">
        <f t="shared" si="2"/>
        <v>50</v>
      </c>
      <c r="F17" s="12">
        <v>28</v>
      </c>
      <c r="G17" s="12">
        <v>14</v>
      </c>
      <c r="H17" s="12">
        <v>21</v>
      </c>
      <c r="I17" s="12">
        <v>10</v>
      </c>
      <c r="J17" s="13">
        <f t="shared" si="11"/>
        <v>73</v>
      </c>
      <c r="K17" s="11">
        <f t="shared" si="3"/>
        <v>1400</v>
      </c>
      <c r="L17" s="11">
        <f t="shared" si="4"/>
        <v>700</v>
      </c>
      <c r="M17" s="11">
        <f t="shared" si="5"/>
        <v>1050</v>
      </c>
      <c r="N17" s="11">
        <f t="shared" si="6"/>
        <v>500</v>
      </c>
      <c r="O17" s="11">
        <f t="shared" si="10"/>
        <v>3650</v>
      </c>
      <c r="P17" s="16">
        <f t="shared" si="7"/>
        <v>0</v>
      </c>
      <c r="Q17" s="30">
        <f t="shared" si="8"/>
        <v>0</v>
      </c>
      <c r="R17" s="17">
        <f t="shared" si="9"/>
        <v>3650</v>
      </c>
    </row>
    <row r="18" spans="1:18" x14ac:dyDescent="0.25">
      <c r="A18" s="7" t="s">
        <v>36</v>
      </c>
      <c r="B18" s="7" t="s">
        <v>37</v>
      </c>
      <c r="C18" s="7" t="str">
        <f t="shared" si="1"/>
        <v>Sydney Bennett</v>
      </c>
      <c r="D18" s="3">
        <v>2</v>
      </c>
      <c r="E18" s="3">
        <f t="shared" si="2"/>
        <v>50</v>
      </c>
      <c r="F18" s="12">
        <v>24</v>
      </c>
      <c r="G18" s="12">
        <v>23</v>
      </c>
      <c r="H18" s="12">
        <v>40</v>
      </c>
      <c r="I18" s="12">
        <v>40</v>
      </c>
      <c r="J18" s="13">
        <f t="shared" si="11"/>
        <v>127</v>
      </c>
      <c r="K18" s="11">
        <f t="shared" si="3"/>
        <v>1200</v>
      </c>
      <c r="L18" s="11">
        <f t="shared" si="4"/>
        <v>1150</v>
      </c>
      <c r="M18" s="11">
        <f t="shared" si="5"/>
        <v>2000</v>
      </c>
      <c r="N18" s="11">
        <f t="shared" si="6"/>
        <v>2000</v>
      </c>
      <c r="O18" s="11">
        <f t="shared" si="10"/>
        <v>6350</v>
      </c>
      <c r="P18" s="16">
        <f t="shared" si="7"/>
        <v>0.1</v>
      </c>
      <c r="Q18" s="30">
        <f t="shared" si="8"/>
        <v>635</v>
      </c>
      <c r="R18" s="17">
        <f t="shared" si="9"/>
        <v>6985</v>
      </c>
    </row>
    <row r="19" spans="1:18" x14ac:dyDescent="0.25">
      <c r="A19" s="7" t="s">
        <v>38</v>
      </c>
      <c r="B19" s="7" t="s">
        <v>39</v>
      </c>
      <c r="C19" s="7" t="str">
        <f t="shared" si="1"/>
        <v>Chloe Young</v>
      </c>
      <c r="D19" s="3">
        <v>1</v>
      </c>
      <c r="E19" s="3">
        <f t="shared" si="2"/>
        <v>25</v>
      </c>
      <c r="F19" s="12">
        <v>16</v>
      </c>
      <c r="G19" s="12">
        <v>40</v>
      </c>
      <c r="H19" s="12">
        <v>15</v>
      </c>
      <c r="I19" s="12">
        <v>23</v>
      </c>
      <c r="J19" s="13">
        <f t="shared" si="11"/>
        <v>94</v>
      </c>
      <c r="K19" s="11">
        <f t="shared" si="3"/>
        <v>400</v>
      </c>
      <c r="L19" s="11">
        <f t="shared" si="4"/>
        <v>1000</v>
      </c>
      <c r="M19" s="11">
        <f t="shared" si="5"/>
        <v>375</v>
      </c>
      <c r="N19" s="11">
        <f t="shared" si="6"/>
        <v>575</v>
      </c>
      <c r="O19" s="11">
        <f t="shared" si="10"/>
        <v>2350</v>
      </c>
      <c r="P19" s="16">
        <f t="shared" si="7"/>
        <v>0</v>
      </c>
      <c r="Q19" s="30">
        <f t="shared" si="8"/>
        <v>0</v>
      </c>
      <c r="R19" s="17">
        <f t="shared" si="9"/>
        <v>2350</v>
      </c>
    </row>
    <row r="20" spans="1:18" x14ac:dyDescent="0.25">
      <c r="A20" s="7" t="s">
        <v>40</v>
      </c>
      <c r="B20" s="7" t="s">
        <v>41</v>
      </c>
      <c r="C20" s="7" t="str">
        <f t="shared" si="1"/>
        <v>Wyatt Hill</v>
      </c>
      <c r="D20" s="3">
        <v>2</v>
      </c>
      <c r="E20" s="3">
        <f t="shared" si="2"/>
        <v>50</v>
      </c>
      <c r="F20" s="12">
        <v>12</v>
      </c>
      <c r="G20" s="12">
        <v>40</v>
      </c>
      <c r="H20" s="12">
        <v>29</v>
      </c>
      <c r="I20" s="12">
        <v>14</v>
      </c>
      <c r="J20" s="13">
        <f t="shared" si="11"/>
        <v>95</v>
      </c>
      <c r="K20" s="11">
        <f t="shared" si="3"/>
        <v>600</v>
      </c>
      <c r="L20" s="11">
        <f t="shared" si="4"/>
        <v>2000</v>
      </c>
      <c r="M20" s="11">
        <f t="shared" si="5"/>
        <v>1450</v>
      </c>
      <c r="N20" s="11">
        <f t="shared" si="6"/>
        <v>700</v>
      </c>
      <c r="O20" s="11">
        <f t="shared" si="10"/>
        <v>4750</v>
      </c>
      <c r="P20" s="16">
        <f t="shared" si="7"/>
        <v>0</v>
      </c>
      <c r="Q20" s="30">
        <f t="shared" si="8"/>
        <v>0</v>
      </c>
      <c r="R20" s="17">
        <f t="shared" si="9"/>
        <v>4750</v>
      </c>
    </row>
    <row r="21" spans="1:18" x14ac:dyDescent="0.25">
      <c r="A21" s="7" t="s">
        <v>26</v>
      </c>
      <c r="B21" s="7" t="s">
        <v>42</v>
      </c>
      <c r="C21" s="7" t="str">
        <f t="shared" si="1"/>
        <v>Shannon Wang</v>
      </c>
      <c r="D21" s="3">
        <v>1</v>
      </c>
      <c r="E21" s="3">
        <f t="shared" si="2"/>
        <v>25</v>
      </c>
      <c r="F21" s="12">
        <v>19</v>
      </c>
      <c r="G21" s="12">
        <v>40</v>
      </c>
      <c r="H21" s="12">
        <v>40</v>
      </c>
      <c r="I21" s="12">
        <v>27</v>
      </c>
      <c r="J21" s="13">
        <f t="shared" si="11"/>
        <v>126</v>
      </c>
      <c r="K21" s="11">
        <f t="shared" si="3"/>
        <v>475</v>
      </c>
      <c r="L21" s="11">
        <f t="shared" si="4"/>
        <v>1000</v>
      </c>
      <c r="M21" s="11">
        <f t="shared" si="5"/>
        <v>1000</v>
      </c>
      <c r="N21" s="11">
        <f t="shared" si="6"/>
        <v>675</v>
      </c>
      <c r="O21" s="11">
        <f t="shared" si="10"/>
        <v>3150</v>
      </c>
      <c r="P21" s="16">
        <f t="shared" si="7"/>
        <v>0.1</v>
      </c>
      <c r="Q21" s="30">
        <f t="shared" si="8"/>
        <v>315</v>
      </c>
      <c r="R21" s="17">
        <f t="shared" si="9"/>
        <v>3465</v>
      </c>
    </row>
    <row r="22" spans="1:18" x14ac:dyDescent="0.25">
      <c r="A22" s="7" t="s">
        <v>43</v>
      </c>
      <c r="B22" s="7" t="s">
        <v>44</v>
      </c>
      <c r="C22" s="7" t="str">
        <f t="shared" si="1"/>
        <v>Clarence Rai</v>
      </c>
      <c r="D22" s="3">
        <v>1</v>
      </c>
      <c r="E22" s="3">
        <f t="shared" si="2"/>
        <v>25</v>
      </c>
      <c r="F22" s="12">
        <v>26</v>
      </c>
      <c r="G22" s="12">
        <v>40</v>
      </c>
      <c r="H22" s="12">
        <v>20</v>
      </c>
      <c r="I22" s="12">
        <v>16</v>
      </c>
      <c r="J22" s="13">
        <f t="shared" si="11"/>
        <v>102</v>
      </c>
      <c r="K22" s="11">
        <f>$E22*F22</f>
        <v>650</v>
      </c>
      <c r="L22" s="11">
        <f>$E22*G22</f>
        <v>1000</v>
      </c>
      <c r="M22" s="11">
        <f>$E22*H22</f>
        <v>500</v>
      </c>
      <c r="N22" s="11">
        <f>$E22*I22</f>
        <v>400</v>
      </c>
      <c r="O22" s="11">
        <f t="shared" si="10"/>
        <v>2550</v>
      </c>
      <c r="P22" s="16">
        <f t="shared" si="7"/>
        <v>0.1</v>
      </c>
      <c r="Q22" s="30">
        <f t="shared" si="8"/>
        <v>255</v>
      </c>
      <c r="R22" s="17">
        <f t="shared" si="9"/>
        <v>2805</v>
      </c>
    </row>
    <row r="23" spans="1:18" x14ac:dyDescent="0.25">
      <c r="A23" s="7" t="s">
        <v>45</v>
      </c>
      <c r="B23" s="7" t="s">
        <v>46</v>
      </c>
      <c r="C23" s="7" t="str">
        <f t="shared" si="1"/>
        <v>Luke Lal</v>
      </c>
      <c r="D23" s="3">
        <v>2</v>
      </c>
      <c r="E23" s="3">
        <f t="shared" si="2"/>
        <v>50</v>
      </c>
      <c r="F23" s="12">
        <v>15</v>
      </c>
      <c r="G23" s="12">
        <v>20</v>
      </c>
      <c r="H23" s="12">
        <v>40</v>
      </c>
      <c r="I23" s="12">
        <v>18</v>
      </c>
      <c r="J23" s="13">
        <f t="shared" si="11"/>
        <v>93</v>
      </c>
      <c r="K23" s="11">
        <f>$E23*F23</f>
        <v>750</v>
      </c>
      <c r="L23" s="11">
        <f>$E23*G23</f>
        <v>1000</v>
      </c>
      <c r="M23" s="11">
        <f>$E23*H23</f>
        <v>2000</v>
      </c>
      <c r="N23" s="11">
        <f>$E23*I23</f>
        <v>900</v>
      </c>
      <c r="O23" s="11">
        <f t="shared" si="10"/>
        <v>4650</v>
      </c>
      <c r="P23" s="16">
        <f t="shared" si="7"/>
        <v>0</v>
      </c>
      <c r="Q23" s="30">
        <f t="shared" si="8"/>
        <v>0</v>
      </c>
      <c r="R23" s="17">
        <f t="shared" si="9"/>
        <v>4650</v>
      </c>
    </row>
    <row r="25" spans="1:18" x14ac:dyDescent="0.25">
      <c r="E25" s="9"/>
      <c r="F25" s="8"/>
      <c r="G25" s="8"/>
      <c r="H25" s="8"/>
      <c r="I25" s="8"/>
    </row>
    <row r="26" spans="1:18" x14ac:dyDescent="0.25">
      <c r="E26" s="28"/>
      <c r="F26" s="8"/>
      <c r="G26" s="29"/>
      <c r="H26" s="8"/>
      <c r="I26" s="8"/>
    </row>
    <row r="27" spans="1:18" x14ac:dyDescent="0.25">
      <c r="E27" s="9"/>
      <c r="F27" s="8"/>
      <c r="G27" s="29"/>
      <c r="H27" s="8"/>
      <c r="I27" s="8"/>
    </row>
    <row r="28" spans="1:18" x14ac:dyDescent="0.25">
      <c r="E28" s="9"/>
      <c r="F28" s="8"/>
      <c r="G28" s="29"/>
      <c r="H28" s="8"/>
      <c r="I28" s="8"/>
    </row>
    <row r="29" spans="1:18" x14ac:dyDescent="0.25">
      <c r="E29" s="9"/>
      <c r="F29" s="8"/>
      <c r="G29" s="29"/>
      <c r="H29" s="8"/>
      <c r="I29" s="8"/>
    </row>
    <row r="30" spans="1:18" x14ac:dyDescent="0.25">
      <c r="E30" s="9"/>
      <c r="F30" s="8"/>
      <c r="G30" s="8"/>
      <c r="H30" s="8"/>
      <c r="I30" s="8"/>
    </row>
    <row r="31" spans="1:18" x14ac:dyDescent="0.25">
      <c r="E31" s="9"/>
      <c r="F31" s="8"/>
      <c r="G31" s="8"/>
      <c r="H31" s="8"/>
      <c r="I31" s="8"/>
    </row>
    <row r="32" spans="1:18" x14ac:dyDescent="0.25">
      <c r="E32" s="9"/>
      <c r="F32" s="8"/>
      <c r="G32" s="8"/>
      <c r="H32" s="8"/>
      <c r="I32" s="8"/>
    </row>
    <row r="33" spans="5:9" x14ac:dyDescent="0.25">
      <c r="E33" s="9"/>
      <c r="F33" s="8"/>
      <c r="G33" s="8"/>
      <c r="H33" s="8"/>
      <c r="I33" s="8"/>
    </row>
    <row r="34" spans="5:9" x14ac:dyDescent="0.25">
      <c r="E34" s="9"/>
      <c r="F34" s="8"/>
      <c r="G34" s="8"/>
      <c r="H34" s="8"/>
      <c r="I34" s="8"/>
    </row>
    <row r="35" spans="5:9" x14ac:dyDescent="0.25">
      <c r="E35" s="9"/>
      <c r="F35" s="8"/>
      <c r="G35" s="8"/>
      <c r="H35" s="8"/>
      <c r="I35" s="8"/>
    </row>
    <row r="36" spans="5:9" x14ac:dyDescent="0.25">
      <c r="E36" s="9"/>
      <c r="F36" s="8"/>
      <c r="G36" s="8"/>
      <c r="H36" s="8"/>
      <c r="I36" s="8"/>
    </row>
    <row r="37" spans="5:9" x14ac:dyDescent="0.25">
      <c r="E37" s="9"/>
      <c r="F37" s="8"/>
      <c r="G37" s="8"/>
      <c r="H37" s="8"/>
      <c r="I37" s="8"/>
    </row>
    <row r="38" spans="5:9" x14ac:dyDescent="0.25">
      <c r="E38" s="9"/>
      <c r="F38" s="8"/>
      <c r="G38" s="8"/>
      <c r="H38" s="8"/>
      <c r="I38" s="8"/>
    </row>
    <row r="39" spans="5:9" x14ac:dyDescent="0.25">
      <c r="E39" s="9"/>
      <c r="F39" s="8"/>
      <c r="G39" s="8"/>
      <c r="H39" s="8"/>
      <c r="I39" s="8"/>
    </row>
    <row r="40" spans="5:9" x14ac:dyDescent="0.25">
      <c r="E40" s="9"/>
      <c r="F40" s="8"/>
      <c r="G40" s="8"/>
      <c r="H40" s="8"/>
      <c r="I40" s="8"/>
    </row>
    <row r="41" spans="5:9" x14ac:dyDescent="0.25">
      <c r="E41" s="9"/>
      <c r="F41" s="8"/>
      <c r="G41" s="8"/>
      <c r="H41" s="8"/>
      <c r="I41" s="8"/>
    </row>
    <row r="42" spans="5:9" x14ac:dyDescent="0.25">
      <c r="E42" s="9"/>
      <c r="F42" s="8"/>
      <c r="G42" s="8"/>
      <c r="H42" s="8"/>
      <c r="I42" s="8"/>
    </row>
    <row r="43" spans="5:9" x14ac:dyDescent="0.25">
      <c r="E43" s="9"/>
      <c r="F43" s="8"/>
      <c r="G43" s="8"/>
      <c r="H43" s="8"/>
      <c r="I43" s="8"/>
    </row>
    <row r="44" spans="5:9" x14ac:dyDescent="0.25">
      <c r="E44" s="9"/>
      <c r="F44" s="8"/>
      <c r="G44" s="8"/>
      <c r="H44" s="8"/>
      <c r="I44" s="8"/>
    </row>
    <row r="45" spans="5:9" x14ac:dyDescent="0.25">
      <c r="E45" s="10"/>
    </row>
  </sheetData>
  <mergeCells count="4">
    <mergeCell ref="F2:J2"/>
    <mergeCell ref="K2:O2"/>
    <mergeCell ref="P2:R2"/>
    <mergeCell ref="A1:R1"/>
  </mergeCells>
  <dataValidations count="1">
    <dataValidation type="list" allowBlank="1" showInputMessage="1" showErrorMessage="1" sqref="D4:D23">
      <formula1>"1,2"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G10" sqref="G10"/>
    </sheetView>
  </sheetViews>
  <sheetFormatPr defaultRowHeight="15" x14ac:dyDescent="0.25"/>
  <cols>
    <col min="1" max="1" width="13.5703125" customWidth="1"/>
    <col min="2" max="2" width="13.28515625" customWidth="1"/>
    <col min="3" max="3" width="12.85546875" customWidth="1"/>
    <col min="6" max="9" width="17.28515625" customWidth="1"/>
    <col min="10" max="10" width="22.85546875" customWidth="1"/>
    <col min="11" max="14" width="18" customWidth="1"/>
    <col min="15" max="15" width="22.140625" customWidth="1"/>
    <col min="16" max="16" width="15.42578125" customWidth="1"/>
    <col min="17" max="17" width="22.28515625" customWidth="1"/>
    <col min="18" max="18" width="15.140625" customWidth="1"/>
  </cols>
  <sheetData>
    <row r="1" spans="1:18" s="1" customFormat="1" ht="21" x14ac:dyDescent="0.35">
      <c r="A1" s="26" t="s">
        <v>82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 s="1" customFormat="1" ht="15.75" x14ac:dyDescent="0.25">
      <c r="A2" s="18"/>
      <c r="B2" s="18"/>
      <c r="C2" s="18"/>
      <c r="D2" s="18"/>
      <c r="E2" s="18"/>
      <c r="F2" s="24" t="s">
        <v>5</v>
      </c>
      <c r="G2" s="24"/>
      <c r="H2" s="24"/>
      <c r="I2" s="24"/>
      <c r="J2" s="24"/>
      <c r="K2" s="25" t="s">
        <v>52</v>
      </c>
      <c r="L2" s="25"/>
      <c r="M2" s="25"/>
      <c r="N2" s="25"/>
      <c r="O2" s="25"/>
      <c r="P2" s="27" t="s">
        <v>53</v>
      </c>
      <c r="Q2" s="27"/>
      <c r="R2" s="27"/>
    </row>
    <row r="3" spans="1:18" s="1" customFormat="1" ht="15.75" x14ac:dyDescent="0.25">
      <c r="A3" s="31" t="s">
        <v>2</v>
      </c>
      <c r="B3" s="6" t="s">
        <v>4</v>
      </c>
      <c r="C3" s="6" t="s">
        <v>3</v>
      </c>
      <c r="D3" s="6" t="s">
        <v>0</v>
      </c>
      <c r="E3" s="6" t="s">
        <v>1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7</v>
      </c>
      <c r="K3" s="6" t="s">
        <v>61</v>
      </c>
      <c r="L3" s="6" t="s">
        <v>62</v>
      </c>
      <c r="M3" s="6" t="s">
        <v>63</v>
      </c>
      <c r="N3" s="6" t="s">
        <v>64</v>
      </c>
      <c r="O3" s="21" t="s">
        <v>6</v>
      </c>
      <c r="P3" s="15" t="s">
        <v>54</v>
      </c>
      <c r="Q3" s="21" t="s">
        <v>55</v>
      </c>
      <c r="R3" s="22" t="s">
        <v>56</v>
      </c>
    </row>
    <row r="4" spans="1:18" s="1" customFormat="1" ht="15.75" x14ac:dyDescent="0.25">
      <c r="A4" s="32" t="s">
        <v>8</v>
      </c>
      <c r="B4" s="7" t="s">
        <v>9</v>
      </c>
      <c r="C4" s="7" t="str">
        <f>CONCATENATE(A4," ",B4)</f>
        <v>Jon Yang</v>
      </c>
      <c r="D4" s="3">
        <v>1</v>
      </c>
      <c r="E4" s="3">
        <f>IF(D4=1,25,IF(D4=2,50,"Not Selected"))</f>
        <v>25</v>
      </c>
      <c r="F4" s="12">
        <v>15</v>
      </c>
      <c r="G4" s="12">
        <v>20</v>
      </c>
      <c r="H4" s="12">
        <v>40</v>
      </c>
      <c r="I4" s="12">
        <v>40</v>
      </c>
      <c r="J4" s="13">
        <f>SUM(F4:I4)</f>
        <v>115</v>
      </c>
      <c r="K4" s="11">
        <f>$E4*F4</f>
        <v>375</v>
      </c>
      <c r="L4" s="11">
        <f t="shared" ref="L4:N19" si="0">$E4*G4</f>
        <v>500</v>
      </c>
      <c r="M4" s="11">
        <f t="shared" si="0"/>
        <v>1000</v>
      </c>
      <c r="N4" s="11">
        <f t="shared" si="0"/>
        <v>1000</v>
      </c>
      <c r="O4" s="11">
        <f>SUM(K4:N4)</f>
        <v>2875</v>
      </c>
      <c r="P4" s="16">
        <f>IF(J4&gt;=100,0.1,0)</f>
        <v>0.1</v>
      </c>
      <c r="Q4" s="30">
        <f>O4*P4</f>
        <v>287.5</v>
      </c>
      <c r="R4" s="17">
        <f>O4+Q4</f>
        <v>3162.5</v>
      </c>
    </row>
    <row r="5" spans="1:18" s="1" customFormat="1" ht="15.75" x14ac:dyDescent="0.25">
      <c r="A5" s="32" t="s">
        <v>10</v>
      </c>
      <c r="B5" s="7" t="s">
        <v>11</v>
      </c>
      <c r="C5" s="7" t="str">
        <f t="shared" ref="C5:C23" si="1">CONCATENATE(A5," ",B5)</f>
        <v>Eugene Huang</v>
      </c>
      <c r="D5" s="3">
        <v>2</v>
      </c>
      <c r="E5" s="3">
        <f t="shared" ref="E5:E23" si="2">IF(D5=1,25,IF(D5=2,50,"Not Selected"))</f>
        <v>50</v>
      </c>
      <c r="F5" s="12">
        <v>12</v>
      </c>
      <c r="G5" s="12">
        <v>28</v>
      </c>
      <c r="H5" s="12">
        <v>14</v>
      </c>
      <c r="I5" s="12">
        <v>22</v>
      </c>
      <c r="J5" s="13">
        <f>SUM(F5:I5)</f>
        <v>76</v>
      </c>
      <c r="K5" s="11">
        <f t="shared" ref="K5:N23" si="3">$E5*F5</f>
        <v>600</v>
      </c>
      <c r="L5" s="11">
        <f t="shared" si="0"/>
        <v>1400</v>
      </c>
      <c r="M5" s="11">
        <f t="shared" si="0"/>
        <v>700</v>
      </c>
      <c r="N5" s="11">
        <f t="shared" si="0"/>
        <v>1100</v>
      </c>
      <c r="O5" s="11">
        <f>SUM(K5:N5)</f>
        <v>3800</v>
      </c>
      <c r="P5" s="16">
        <f t="shared" ref="P5:P23" si="4">IF(J5&gt;=100,0.1,0)</f>
        <v>0</v>
      </c>
      <c r="Q5" s="30">
        <f t="shared" ref="Q5:Q23" si="5">O5*P5</f>
        <v>0</v>
      </c>
      <c r="R5" s="17">
        <f t="shared" ref="R5:R23" si="6">O5+Q5</f>
        <v>3800</v>
      </c>
    </row>
    <row r="6" spans="1:18" s="1" customFormat="1" ht="15.75" x14ac:dyDescent="0.25">
      <c r="A6" s="32" t="s">
        <v>12</v>
      </c>
      <c r="B6" s="7" t="s">
        <v>13</v>
      </c>
      <c r="C6" s="7" t="str">
        <f t="shared" si="1"/>
        <v>Ruben Torres</v>
      </c>
      <c r="D6" s="3">
        <v>1</v>
      </c>
      <c r="E6" s="3">
        <f t="shared" si="2"/>
        <v>25</v>
      </c>
      <c r="F6" s="12">
        <v>40</v>
      </c>
      <c r="G6" s="12">
        <v>40</v>
      </c>
      <c r="H6" s="12">
        <v>40</v>
      </c>
      <c r="I6" s="12">
        <v>40</v>
      </c>
      <c r="J6" s="13">
        <f>SUM(F6:I6)</f>
        <v>160</v>
      </c>
      <c r="K6" s="11">
        <f t="shared" si="3"/>
        <v>1000</v>
      </c>
      <c r="L6" s="11">
        <f t="shared" si="0"/>
        <v>1000</v>
      </c>
      <c r="M6" s="11">
        <f t="shared" si="0"/>
        <v>1000</v>
      </c>
      <c r="N6" s="11">
        <f t="shared" si="0"/>
        <v>1000</v>
      </c>
      <c r="O6" s="11">
        <f>SUM(K6:N6)</f>
        <v>4000</v>
      </c>
      <c r="P6" s="16">
        <f t="shared" si="4"/>
        <v>0.1</v>
      </c>
      <c r="Q6" s="30">
        <f t="shared" si="5"/>
        <v>400</v>
      </c>
      <c r="R6" s="17">
        <f t="shared" si="6"/>
        <v>4400</v>
      </c>
    </row>
    <row r="7" spans="1:18" s="1" customFormat="1" ht="15.75" x14ac:dyDescent="0.25">
      <c r="A7" s="32" t="s">
        <v>14</v>
      </c>
      <c r="B7" s="7" t="s">
        <v>15</v>
      </c>
      <c r="C7" s="7" t="str">
        <f t="shared" si="1"/>
        <v>Christy Zhu</v>
      </c>
      <c r="D7" s="3">
        <v>2</v>
      </c>
      <c r="E7" s="3">
        <f t="shared" si="2"/>
        <v>50</v>
      </c>
      <c r="F7" s="12">
        <v>25</v>
      </c>
      <c r="G7" s="12">
        <v>13</v>
      </c>
      <c r="H7" s="12">
        <v>17</v>
      </c>
      <c r="I7" s="12">
        <v>29</v>
      </c>
      <c r="J7" s="13">
        <f>SUM(F7:I7)</f>
        <v>84</v>
      </c>
      <c r="K7" s="11">
        <f t="shared" si="3"/>
        <v>1250</v>
      </c>
      <c r="L7" s="11">
        <f t="shared" si="0"/>
        <v>650</v>
      </c>
      <c r="M7" s="11">
        <f t="shared" si="0"/>
        <v>850</v>
      </c>
      <c r="N7" s="11">
        <f t="shared" si="0"/>
        <v>1450</v>
      </c>
      <c r="O7" s="11">
        <f>SUM(K7:N7)</f>
        <v>4200</v>
      </c>
      <c r="P7" s="16">
        <f t="shared" si="4"/>
        <v>0</v>
      </c>
      <c r="Q7" s="30">
        <f t="shared" si="5"/>
        <v>0</v>
      </c>
      <c r="R7" s="17">
        <f t="shared" si="6"/>
        <v>4200</v>
      </c>
    </row>
    <row r="8" spans="1:18" s="1" customFormat="1" ht="15.75" x14ac:dyDescent="0.25">
      <c r="A8" s="32" t="s">
        <v>16</v>
      </c>
      <c r="B8" s="7" t="s">
        <v>17</v>
      </c>
      <c r="C8" s="7" t="str">
        <f t="shared" si="1"/>
        <v>Elizabeth Johnson</v>
      </c>
      <c r="D8" s="3">
        <v>2</v>
      </c>
      <c r="E8" s="3">
        <f t="shared" si="2"/>
        <v>50</v>
      </c>
      <c r="F8" s="12">
        <v>16</v>
      </c>
      <c r="G8" s="12">
        <v>26</v>
      </c>
      <c r="H8" s="12">
        <v>10</v>
      </c>
      <c r="I8" s="12">
        <v>24</v>
      </c>
      <c r="J8" s="13">
        <f>SUM(F8:I8)</f>
        <v>76</v>
      </c>
      <c r="K8" s="11">
        <f t="shared" si="3"/>
        <v>800</v>
      </c>
      <c r="L8" s="11">
        <f t="shared" si="0"/>
        <v>1300</v>
      </c>
      <c r="M8" s="11">
        <f t="shared" si="0"/>
        <v>500</v>
      </c>
      <c r="N8" s="11">
        <f t="shared" si="0"/>
        <v>1200</v>
      </c>
      <c r="O8" s="11">
        <f t="shared" ref="O8:O23" si="7">SUM(K8:N8)</f>
        <v>3800</v>
      </c>
      <c r="P8" s="16">
        <f t="shared" si="4"/>
        <v>0</v>
      </c>
      <c r="Q8" s="30">
        <f t="shared" si="5"/>
        <v>0</v>
      </c>
      <c r="R8" s="17">
        <f t="shared" si="6"/>
        <v>3800</v>
      </c>
    </row>
    <row r="9" spans="1:18" s="1" customFormat="1" ht="15.75" x14ac:dyDescent="0.25">
      <c r="A9" s="32" t="s">
        <v>18</v>
      </c>
      <c r="B9" s="7" t="s">
        <v>19</v>
      </c>
      <c r="C9" s="7" t="str">
        <f t="shared" si="1"/>
        <v>Julio Ruiz</v>
      </c>
      <c r="D9" s="3">
        <v>1</v>
      </c>
      <c r="E9" s="3">
        <f t="shared" si="2"/>
        <v>25</v>
      </c>
      <c r="F9" s="12">
        <v>14</v>
      </c>
      <c r="G9" s="12">
        <v>21</v>
      </c>
      <c r="H9" s="12">
        <v>27</v>
      </c>
      <c r="I9" s="12">
        <v>12</v>
      </c>
      <c r="J9" s="13">
        <f>SUM(F9:I9)</f>
        <v>74</v>
      </c>
      <c r="K9" s="11">
        <f t="shared" si="3"/>
        <v>350</v>
      </c>
      <c r="L9" s="11">
        <f t="shared" si="0"/>
        <v>525</v>
      </c>
      <c r="M9" s="11">
        <f t="shared" si="0"/>
        <v>675</v>
      </c>
      <c r="N9" s="11">
        <f t="shared" si="0"/>
        <v>300</v>
      </c>
      <c r="O9" s="11">
        <f t="shared" si="7"/>
        <v>1850</v>
      </c>
      <c r="P9" s="16">
        <f t="shared" si="4"/>
        <v>0</v>
      </c>
      <c r="Q9" s="30">
        <f t="shared" si="5"/>
        <v>0</v>
      </c>
      <c r="R9" s="17">
        <f t="shared" si="6"/>
        <v>1850</v>
      </c>
    </row>
    <row r="10" spans="1:18" s="1" customFormat="1" ht="15.75" x14ac:dyDescent="0.25">
      <c r="A10" s="32" t="s">
        <v>20</v>
      </c>
      <c r="B10" s="7" t="s">
        <v>21</v>
      </c>
      <c r="C10" s="7" t="str">
        <f t="shared" si="1"/>
        <v>Janet Alvarez</v>
      </c>
      <c r="D10" s="3">
        <v>1</v>
      </c>
      <c r="E10" s="3">
        <f t="shared" si="2"/>
        <v>25</v>
      </c>
      <c r="F10" s="12">
        <v>40</v>
      </c>
      <c r="G10" s="12">
        <v>17</v>
      </c>
      <c r="H10" s="12">
        <v>40</v>
      </c>
      <c r="I10" s="12">
        <v>40</v>
      </c>
      <c r="J10" s="13">
        <f t="shared" ref="J10:J23" si="8">SUM(F10:I10)</f>
        <v>137</v>
      </c>
      <c r="K10" s="11">
        <f t="shared" si="3"/>
        <v>1000</v>
      </c>
      <c r="L10" s="11">
        <f t="shared" si="0"/>
        <v>425</v>
      </c>
      <c r="M10" s="11">
        <f t="shared" si="0"/>
        <v>1000</v>
      </c>
      <c r="N10" s="11">
        <f t="shared" si="0"/>
        <v>1000</v>
      </c>
      <c r="O10" s="11">
        <f t="shared" si="7"/>
        <v>3425</v>
      </c>
      <c r="P10" s="16">
        <f t="shared" si="4"/>
        <v>0.1</v>
      </c>
      <c r="Q10" s="30">
        <f t="shared" si="5"/>
        <v>342.5</v>
      </c>
      <c r="R10" s="17">
        <f t="shared" si="6"/>
        <v>3767.5</v>
      </c>
    </row>
    <row r="11" spans="1:18" s="1" customFormat="1" ht="15.75" x14ac:dyDescent="0.25">
      <c r="A11" s="32" t="s">
        <v>22</v>
      </c>
      <c r="B11" s="7" t="s">
        <v>23</v>
      </c>
      <c r="C11" s="7" t="str">
        <f t="shared" si="1"/>
        <v>Marco Mehta</v>
      </c>
      <c r="D11" s="3">
        <v>2</v>
      </c>
      <c r="E11" s="3">
        <f t="shared" si="2"/>
        <v>50</v>
      </c>
      <c r="F11" s="12">
        <v>40</v>
      </c>
      <c r="G11" s="12">
        <v>40</v>
      </c>
      <c r="H11" s="12">
        <v>40</v>
      </c>
      <c r="I11" s="12">
        <v>40</v>
      </c>
      <c r="J11" s="13">
        <f t="shared" si="8"/>
        <v>160</v>
      </c>
      <c r="K11" s="11">
        <f t="shared" si="3"/>
        <v>2000</v>
      </c>
      <c r="L11" s="11">
        <f t="shared" si="0"/>
        <v>2000</v>
      </c>
      <c r="M11" s="11">
        <f t="shared" si="0"/>
        <v>2000</v>
      </c>
      <c r="N11" s="11">
        <f t="shared" si="0"/>
        <v>2000</v>
      </c>
      <c r="O11" s="11">
        <f t="shared" si="7"/>
        <v>8000</v>
      </c>
      <c r="P11" s="16">
        <f t="shared" si="4"/>
        <v>0.1</v>
      </c>
      <c r="Q11" s="30">
        <f t="shared" si="5"/>
        <v>800</v>
      </c>
      <c r="R11" s="17">
        <f t="shared" si="6"/>
        <v>8800</v>
      </c>
    </row>
    <row r="12" spans="1:18" s="1" customFormat="1" ht="15.75" x14ac:dyDescent="0.25">
      <c r="A12" s="32" t="s">
        <v>24</v>
      </c>
      <c r="B12" s="7" t="s">
        <v>25</v>
      </c>
      <c r="C12" s="7" t="str">
        <f t="shared" si="1"/>
        <v>Rob Verhoff</v>
      </c>
      <c r="D12" s="3">
        <v>1</v>
      </c>
      <c r="E12" s="3">
        <f t="shared" si="2"/>
        <v>25</v>
      </c>
      <c r="F12" s="12">
        <v>40</v>
      </c>
      <c r="G12" s="12">
        <v>40</v>
      </c>
      <c r="H12" s="12">
        <v>40</v>
      </c>
      <c r="I12" s="12">
        <v>23</v>
      </c>
      <c r="J12" s="13">
        <f t="shared" si="8"/>
        <v>143</v>
      </c>
      <c r="K12" s="11">
        <f t="shared" si="3"/>
        <v>1000</v>
      </c>
      <c r="L12" s="11">
        <f t="shared" si="0"/>
        <v>1000</v>
      </c>
      <c r="M12" s="11">
        <f t="shared" si="0"/>
        <v>1000</v>
      </c>
      <c r="N12" s="11">
        <f t="shared" si="0"/>
        <v>575</v>
      </c>
      <c r="O12" s="11">
        <f t="shared" si="7"/>
        <v>3575</v>
      </c>
      <c r="P12" s="16">
        <f t="shared" si="4"/>
        <v>0.1</v>
      </c>
      <c r="Q12" s="30">
        <f t="shared" si="5"/>
        <v>357.5</v>
      </c>
      <c r="R12" s="17">
        <f t="shared" si="6"/>
        <v>3932.5</v>
      </c>
    </row>
    <row r="13" spans="1:18" s="1" customFormat="1" ht="15.75" x14ac:dyDescent="0.25">
      <c r="A13" s="32" t="s">
        <v>26</v>
      </c>
      <c r="B13" s="7" t="s">
        <v>27</v>
      </c>
      <c r="C13" s="7" t="str">
        <f t="shared" si="1"/>
        <v>Shannon Carlson</v>
      </c>
      <c r="D13" s="3">
        <v>1</v>
      </c>
      <c r="E13" s="3">
        <f t="shared" si="2"/>
        <v>25</v>
      </c>
      <c r="F13" s="12">
        <v>13</v>
      </c>
      <c r="G13" s="12">
        <v>40</v>
      </c>
      <c r="H13" s="12">
        <v>40</v>
      </c>
      <c r="I13" s="12">
        <v>40</v>
      </c>
      <c r="J13" s="13">
        <f t="shared" si="8"/>
        <v>133</v>
      </c>
      <c r="K13" s="11">
        <f t="shared" si="3"/>
        <v>325</v>
      </c>
      <c r="L13" s="11">
        <f t="shared" si="0"/>
        <v>1000</v>
      </c>
      <c r="M13" s="11">
        <f t="shared" si="0"/>
        <v>1000</v>
      </c>
      <c r="N13" s="11">
        <f t="shared" si="0"/>
        <v>1000</v>
      </c>
      <c r="O13" s="11">
        <f t="shared" si="7"/>
        <v>3325</v>
      </c>
      <c r="P13" s="16">
        <f t="shared" si="4"/>
        <v>0.1</v>
      </c>
      <c r="Q13" s="30">
        <f t="shared" si="5"/>
        <v>332.5</v>
      </c>
      <c r="R13" s="17">
        <f t="shared" si="6"/>
        <v>3657.5</v>
      </c>
    </row>
    <row r="14" spans="1:18" s="1" customFormat="1" ht="15.75" x14ac:dyDescent="0.25">
      <c r="A14" s="32" t="s">
        <v>28</v>
      </c>
      <c r="B14" s="7" t="s">
        <v>29</v>
      </c>
      <c r="C14" s="7" t="str">
        <f t="shared" si="1"/>
        <v>Jacquelyn Suarez</v>
      </c>
      <c r="D14" s="3">
        <v>2</v>
      </c>
      <c r="E14" s="3">
        <f t="shared" si="2"/>
        <v>50</v>
      </c>
      <c r="F14" s="12">
        <v>35</v>
      </c>
      <c r="G14" s="12">
        <v>25</v>
      </c>
      <c r="H14" s="12">
        <v>19</v>
      </c>
      <c r="I14" s="12">
        <v>28</v>
      </c>
      <c r="J14" s="13">
        <f t="shared" si="8"/>
        <v>107</v>
      </c>
      <c r="K14" s="11">
        <f t="shared" si="3"/>
        <v>1750</v>
      </c>
      <c r="L14" s="11">
        <f t="shared" si="0"/>
        <v>1250</v>
      </c>
      <c r="M14" s="11">
        <f t="shared" si="0"/>
        <v>950</v>
      </c>
      <c r="N14" s="11">
        <f t="shared" si="0"/>
        <v>1400</v>
      </c>
      <c r="O14" s="11">
        <f t="shared" si="7"/>
        <v>5350</v>
      </c>
      <c r="P14" s="16">
        <f t="shared" si="4"/>
        <v>0.1</v>
      </c>
      <c r="Q14" s="30">
        <f t="shared" si="5"/>
        <v>535</v>
      </c>
      <c r="R14" s="17">
        <f t="shared" si="6"/>
        <v>5885</v>
      </c>
    </row>
    <row r="15" spans="1:18" s="1" customFormat="1" ht="15.75" x14ac:dyDescent="0.25">
      <c r="A15" s="32" t="s">
        <v>30</v>
      </c>
      <c r="B15" s="7" t="s">
        <v>31</v>
      </c>
      <c r="C15" s="7" t="str">
        <f t="shared" si="1"/>
        <v>Curtis Lu</v>
      </c>
      <c r="D15" s="3">
        <v>1</v>
      </c>
      <c r="E15" s="3">
        <f t="shared" si="2"/>
        <v>25</v>
      </c>
      <c r="F15" s="12">
        <v>20</v>
      </c>
      <c r="G15" s="12">
        <v>34</v>
      </c>
      <c r="H15" s="12">
        <v>28</v>
      </c>
      <c r="I15" s="12">
        <v>17</v>
      </c>
      <c r="J15" s="13">
        <f t="shared" si="8"/>
        <v>99</v>
      </c>
      <c r="K15" s="11">
        <f t="shared" si="3"/>
        <v>500</v>
      </c>
      <c r="L15" s="11">
        <f t="shared" si="0"/>
        <v>850</v>
      </c>
      <c r="M15" s="11">
        <f t="shared" si="0"/>
        <v>700</v>
      </c>
      <c r="N15" s="11">
        <f t="shared" si="0"/>
        <v>425</v>
      </c>
      <c r="O15" s="11">
        <f t="shared" si="7"/>
        <v>2475</v>
      </c>
      <c r="P15" s="16">
        <f t="shared" si="4"/>
        <v>0</v>
      </c>
      <c r="Q15" s="30">
        <f t="shared" si="5"/>
        <v>0</v>
      </c>
      <c r="R15" s="17">
        <f t="shared" si="6"/>
        <v>2475</v>
      </c>
    </row>
    <row r="16" spans="1:18" s="1" customFormat="1" ht="15.75" x14ac:dyDescent="0.25">
      <c r="A16" s="32" t="s">
        <v>32</v>
      </c>
      <c r="B16" s="7" t="s">
        <v>33</v>
      </c>
      <c r="C16" s="7" t="str">
        <f t="shared" si="1"/>
        <v>Lauren Walker</v>
      </c>
      <c r="D16" s="3">
        <v>1</v>
      </c>
      <c r="E16" s="3">
        <f t="shared" si="2"/>
        <v>25</v>
      </c>
      <c r="F16" s="12">
        <v>11</v>
      </c>
      <c r="G16" s="12">
        <v>27</v>
      </c>
      <c r="H16" s="12">
        <v>35</v>
      </c>
      <c r="I16" s="12">
        <v>40</v>
      </c>
      <c r="J16" s="13">
        <f t="shared" si="8"/>
        <v>113</v>
      </c>
      <c r="K16" s="11">
        <f t="shared" si="3"/>
        <v>275</v>
      </c>
      <c r="L16" s="11">
        <f>$E16*G16</f>
        <v>675</v>
      </c>
      <c r="M16" s="11">
        <f t="shared" si="0"/>
        <v>875</v>
      </c>
      <c r="N16" s="11">
        <f t="shared" si="0"/>
        <v>1000</v>
      </c>
      <c r="O16" s="11">
        <f t="shared" si="7"/>
        <v>2825</v>
      </c>
      <c r="P16" s="16">
        <f t="shared" si="4"/>
        <v>0.1</v>
      </c>
      <c r="Q16" s="30">
        <f t="shared" si="5"/>
        <v>282.5</v>
      </c>
      <c r="R16" s="17">
        <f t="shared" si="6"/>
        <v>3107.5</v>
      </c>
    </row>
    <row r="17" spans="1:18" s="1" customFormat="1" ht="15.75" x14ac:dyDescent="0.25">
      <c r="A17" s="32" t="s">
        <v>34</v>
      </c>
      <c r="B17" s="7" t="s">
        <v>35</v>
      </c>
      <c r="C17" s="7" t="str">
        <f t="shared" si="1"/>
        <v>Ian Jenkins</v>
      </c>
      <c r="D17" s="3">
        <v>2</v>
      </c>
      <c r="E17" s="3">
        <f t="shared" si="2"/>
        <v>50</v>
      </c>
      <c r="F17" s="12">
        <v>28</v>
      </c>
      <c r="G17" s="12">
        <v>14</v>
      </c>
      <c r="H17" s="12">
        <v>21</v>
      </c>
      <c r="I17" s="12">
        <v>10</v>
      </c>
      <c r="J17" s="13">
        <f t="shared" si="8"/>
        <v>73</v>
      </c>
      <c r="K17" s="11">
        <f t="shared" si="3"/>
        <v>1400</v>
      </c>
      <c r="L17" s="11">
        <f t="shared" si="0"/>
        <v>700</v>
      </c>
      <c r="M17" s="11">
        <f t="shared" si="0"/>
        <v>1050</v>
      </c>
      <c r="N17" s="11">
        <f t="shared" si="0"/>
        <v>500</v>
      </c>
      <c r="O17" s="11">
        <f t="shared" si="7"/>
        <v>3650</v>
      </c>
      <c r="P17" s="16">
        <f t="shared" si="4"/>
        <v>0</v>
      </c>
      <c r="Q17" s="30">
        <f t="shared" si="5"/>
        <v>0</v>
      </c>
      <c r="R17" s="17">
        <f t="shared" si="6"/>
        <v>3650</v>
      </c>
    </row>
    <row r="18" spans="1:18" s="1" customFormat="1" ht="15.75" x14ac:dyDescent="0.25">
      <c r="A18" s="32" t="s">
        <v>36</v>
      </c>
      <c r="B18" s="7" t="s">
        <v>37</v>
      </c>
      <c r="C18" s="7" t="str">
        <f t="shared" si="1"/>
        <v>Sydney Bennett</v>
      </c>
      <c r="D18" s="3">
        <v>2</v>
      </c>
      <c r="E18" s="3">
        <f t="shared" si="2"/>
        <v>50</v>
      </c>
      <c r="F18" s="12">
        <v>24</v>
      </c>
      <c r="G18" s="12">
        <v>23</v>
      </c>
      <c r="H18" s="12">
        <v>40</v>
      </c>
      <c r="I18" s="12">
        <v>40</v>
      </c>
      <c r="J18" s="13">
        <f t="shared" si="8"/>
        <v>127</v>
      </c>
      <c r="K18" s="11">
        <f t="shared" si="3"/>
        <v>1200</v>
      </c>
      <c r="L18" s="11">
        <f t="shared" si="0"/>
        <v>1150</v>
      </c>
      <c r="M18" s="11">
        <f t="shared" si="0"/>
        <v>2000</v>
      </c>
      <c r="N18" s="11">
        <f t="shared" si="0"/>
        <v>2000</v>
      </c>
      <c r="O18" s="11">
        <f t="shared" si="7"/>
        <v>6350</v>
      </c>
      <c r="P18" s="16">
        <f t="shared" si="4"/>
        <v>0.1</v>
      </c>
      <c r="Q18" s="30">
        <f t="shared" si="5"/>
        <v>635</v>
      </c>
      <c r="R18" s="17">
        <f t="shared" si="6"/>
        <v>6985</v>
      </c>
    </row>
    <row r="19" spans="1:18" s="1" customFormat="1" ht="15.75" x14ac:dyDescent="0.25">
      <c r="A19" s="32" t="s">
        <v>38</v>
      </c>
      <c r="B19" s="7" t="s">
        <v>39</v>
      </c>
      <c r="C19" s="7" t="str">
        <f t="shared" si="1"/>
        <v>Chloe Young</v>
      </c>
      <c r="D19" s="3">
        <v>1</v>
      </c>
      <c r="E19" s="3">
        <f t="shared" si="2"/>
        <v>25</v>
      </c>
      <c r="F19" s="12">
        <v>16</v>
      </c>
      <c r="G19" s="12">
        <v>40</v>
      </c>
      <c r="H19" s="12">
        <v>15</v>
      </c>
      <c r="I19" s="12">
        <v>23</v>
      </c>
      <c r="J19" s="13">
        <f t="shared" si="8"/>
        <v>94</v>
      </c>
      <c r="K19" s="11">
        <f t="shared" si="3"/>
        <v>400</v>
      </c>
      <c r="L19" s="11">
        <f t="shared" si="0"/>
        <v>1000</v>
      </c>
      <c r="M19" s="11">
        <f t="shared" si="0"/>
        <v>375</v>
      </c>
      <c r="N19" s="11">
        <f t="shared" si="0"/>
        <v>575</v>
      </c>
      <c r="O19" s="11">
        <f t="shared" si="7"/>
        <v>2350</v>
      </c>
      <c r="P19" s="16">
        <f t="shared" si="4"/>
        <v>0</v>
      </c>
      <c r="Q19" s="30">
        <f t="shared" si="5"/>
        <v>0</v>
      </c>
      <c r="R19" s="17">
        <f t="shared" si="6"/>
        <v>2350</v>
      </c>
    </row>
    <row r="20" spans="1:18" s="1" customFormat="1" ht="15.75" x14ac:dyDescent="0.25">
      <c r="A20" s="32" t="s">
        <v>40</v>
      </c>
      <c r="B20" s="7" t="s">
        <v>41</v>
      </c>
      <c r="C20" s="7" t="str">
        <f t="shared" si="1"/>
        <v>Wyatt Hill</v>
      </c>
      <c r="D20" s="3">
        <v>2</v>
      </c>
      <c r="E20" s="3">
        <f t="shared" si="2"/>
        <v>50</v>
      </c>
      <c r="F20" s="12">
        <v>12</v>
      </c>
      <c r="G20" s="12">
        <v>40</v>
      </c>
      <c r="H20" s="12">
        <v>29</v>
      </c>
      <c r="I20" s="12">
        <v>14</v>
      </c>
      <c r="J20" s="13">
        <f t="shared" si="8"/>
        <v>95</v>
      </c>
      <c r="K20" s="11">
        <f t="shared" si="3"/>
        <v>600</v>
      </c>
      <c r="L20" s="11">
        <f t="shared" si="3"/>
        <v>2000</v>
      </c>
      <c r="M20" s="11">
        <f t="shared" si="3"/>
        <v>1450</v>
      </c>
      <c r="N20" s="11">
        <f t="shared" si="3"/>
        <v>700</v>
      </c>
      <c r="O20" s="11">
        <f t="shared" si="7"/>
        <v>4750</v>
      </c>
      <c r="P20" s="16">
        <f t="shared" si="4"/>
        <v>0</v>
      </c>
      <c r="Q20" s="30">
        <f t="shared" si="5"/>
        <v>0</v>
      </c>
      <c r="R20" s="17">
        <f t="shared" si="6"/>
        <v>4750</v>
      </c>
    </row>
    <row r="21" spans="1:18" s="1" customFormat="1" ht="15.75" x14ac:dyDescent="0.25">
      <c r="A21" s="32" t="s">
        <v>26</v>
      </c>
      <c r="B21" s="7" t="s">
        <v>42</v>
      </c>
      <c r="C21" s="7" t="str">
        <f t="shared" si="1"/>
        <v>Shannon Wang</v>
      </c>
      <c r="D21" s="3">
        <v>1</v>
      </c>
      <c r="E21" s="3">
        <f t="shared" si="2"/>
        <v>25</v>
      </c>
      <c r="F21" s="12">
        <v>19</v>
      </c>
      <c r="G21" s="12">
        <v>40</v>
      </c>
      <c r="H21" s="12">
        <v>40</v>
      </c>
      <c r="I21" s="12">
        <v>27</v>
      </c>
      <c r="J21" s="13">
        <f t="shared" si="8"/>
        <v>126</v>
      </c>
      <c r="K21" s="11">
        <f t="shared" si="3"/>
        <v>475</v>
      </c>
      <c r="L21" s="11">
        <f t="shared" si="3"/>
        <v>1000</v>
      </c>
      <c r="M21" s="11">
        <f t="shared" si="3"/>
        <v>1000</v>
      </c>
      <c r="N21" s="11">
        <f t="shared" si="3"/>
        <v>675</v>
      </c>
      <c r="O21" s="11">
        <f t="shared" si="7"/>
        <v>3150</v>
      </c>
      <c r="P21" s="16">
        <f t="shared" si="4"/>
        <v>0.1</v>
      </c>
      <c r="Q21" s="30">
        <f t="shared" si="5"/>
        <v>315</v>
      </c>
      <c r="R21" s="17">
        <f t="shared" si="6"/>
        <v>3465</v>
      </c>
    </row>
    <row r="22" spans="1:18" s="1" customFormat="1" ht="15.75" x14ac:dyDescent="0.25">
      <c r="A22" s="32" t="s">
        <v>43</v>
      </c>
      <c r="B22" s="7" t="s">
        <v>44</v>
      </c>
      <c r="C22" s="7" t="str">
        <f t="shared" si="1"/>
        <v>Clarence Rai</v>
      </c>
      <c r="D22" s="3">
        <v>1</v>
      </c>
      <c r="E22" s="3">
        <f t="shared" si="2"/>
        <v>25</v>
      </c>
      <c r="F22" s="12">
        <v>26</v>
      </c>
      <c r="G22" s="12">
        <v>40</v>
      </c>
      <c r="H22" s="12">
        <v>20</v>
      </c>
      <c r="I22" s="12">
        <v>16</v>
      </c>
      <c r="J22" s="13">
        <f t="shared" si="8"/>
        <v>102</v>
      </c>
      <c r="K22" s="11">
        <f>$E22*F22</f>
        <v>650</v>
      </c>
      <c r="L22" s="11">
        <f>$E22*G22</f>
        <v>1000</v>
      </c>
      <c r="M22" s="11">
        <f>$E22*H22</f>
        <v>500</v>
      </c>
      <c r="N22" s="11">
        <f>$E22*I22</f>
        <v>400</v>
      </c>
      <c r="O22" s="11">
        <f t="shared" si="7"/>
        <v>2550</v>
      </c>
      <c r="P22" s="16">
        <f t="shared" si="4"/>
        <v>0.1</v>
      </c>
      <c r="Q22" s="30">
        <f t="shared" si="5"/>
        <v>255</v>
      </c>
      <c r="R22" s="17">
        <f t="shared" si="6"/>
        <v>2805</v>
      </c>
    </row>
    <row r="23" spans="1:18" s="1" customFormat="1" ht="15.75" x14ac:dyDescent="0.25">
      <c r="A23" s="33" t="s">
        <v>45</v>
      </c>
      <c r="B23" s="34" t="s">
        <v>46</v>
      </c>
      <c r="C23" s="34" t="str">
        <f t="shared" si="1"/>
        <v>Luke Lal</v>
      </c>
      <c r="D23" s="35">
        <v>2</v>
      </c>
      <c r="E23" s="35">
        <f t="shared" si="2"/>
        <v>50</v>
      </c>
      <c r="F23" s="36">
        <v>15</v>
      </c>
      <c r="G23" s="36">
        <v>20</v>
      </c>
      <c r="H23" s="36">
        <v>40</v>
      </c>
      <c r="I23" s="36">
        <v>18</v>
      </c>
      <c r="J23" s="37">
        <f t="shared" si="8"/>
        <v>93</v>
      </c>
      <c r="K23" s="38">
        <f>$E23*F23</f>
        <v>750</v>
      </c>
      <c r="L23" s="38">
        <f>$E23*G23</f>
        <v>1000</v>
      </c>
      <c r="M23" s="38">
        <f>$E23*H23</f>
        <v>2000</v>
      </c>
      <c r="N23" s="38">
        <f>$E23*I23</f>
        <v>900</v>
      </c>
      <c r="O23" s="38">
        <f t="shared" si="7"/>
        <v>4650</v>
      </c>
      <c r="P23" s="39">
        <f t="shared" si="4"/>
        <v>0</v>
      </c>
      <c r="Q23" s="40">
        <f t="shared" si="5"/>
        <v>0</v>
      </c>
      <c r="R23" s="41">
        <f t="shared" si="6"/>
        <v>4650</v>
      </c>
    </row>
  </sheetData>
  <mergeCells count="4">
    <mergeCell ref="A1:R1"/>
    <mergeCell ref="F2:J2"/>
    <mergeCell ref="K2:O2"/>
    <mergeCell ref="P2:R2"/>
  </mergeCells>
  <dataValidations count="1">
    <dataValidation type="list" allowBlank="1" showInputMessage="1" showErrorMessage="1" sqref="D4:D23">
      <formula1>"1,2"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9"/>
  <sheetViews>
    <sheetView topLeftCell="F1" workbookViewId="0">
      <selection activeCell="I16" sqref="I16:K16"/>
    </sheetView>
  </sheetViews>
  <sheetFormatPr defaultRowHeight="15" x14ac:dyDescent="0.25"/>
  <cols>
    <col min="1" max="1" width="25.7109375" bestFit="1" customWidth="1"/>
    <col min="2" max="2" width="25" bestFit="1" customWidth="1"/>
    <col min="3" max="3" width="29.28515625" customWidth="1"/>
    <col min="4" max="4" width="10.5703125" customWidth="1"/>
    <col min="5" max="5" width="18.7109375" bestFit="1" customWidth="1"/>
    <col min="6" max="6" width="16.140625" customWidth="1"/>
    <col min="7" max="7" width="25" bestFit="1" customWidth="1"/>
    <col min="9" max="9" width="14.5703125" customWidth="1"/>
    <col min="10" max="10" width="25.7109375" bestFit="1" customWidth="1"/>
    <col min="11" max="11" width="6" customWidth="1"/>
    <col min="12" max="12" width="11.28515625" bestFit="1" customWidth="1"/>
    <col min="13" max="13" width="13.140625" customWidth="1"/>
    <col min="14" max="14" width="25.7109375" bestFit="1" customWidth="1"/>
    <col min="15" max="15" width="18.7109375" bestFit="1" customWidth="1"/>
  </cols>
  <sheetData>
    <row r="3" spans="1:14" x14ac:dyDescent="0.25">
      <c r="A3" t="s">
        <v>83</v>
      </c>
      <c r="C3" s="44" t="s">
        <v>89</v>
      </c>
      <c r="F3" s="44" t="s">
        <v>96</v>
      </c>
      <c r="G3" t="s">
        <v>83</v>
      </c>
      <c r="I3" s="44" t="s">
        <v>96</v>
      </c>
      <c r="J3" t="s">
        <v>85</v>
      </c>
      <c r="M3" s="44" t="s">
        <v>96</v>
      </c>
      <c r="N3" t="s">
        <v>83</v>
      </c>
    </row>
    <row r="4" spans="1:14" x14ac:dyDescent="0.25">
      <c r="A4" s="43">
        <v>81492.5</v>
      </c>
      <c r="C4" s="48" t="s">
        <v>86</v>
      </c>
      <c r="D4" s="43">
        <v>4074.625</v>
      </c>
      <c r="F4" s="48" t="s">
        <v>104</v>
      </c>
      <c r="G4" s="49">
        <v>0.28323141293852588</v>
      </c>
      <c r="I4" s="48" t="s">
        <v>97</v>
      </c>
      <c r="J4" s="46">
        <v>84</v>
      </c>
      <c r="M4" s="48" t="s">
        <v>104</v>
      </c>
      <c r="N4" s="43">
        <v>8800</v>
      </c>
    </row>
    <row r="5" spans="1:14" x14ac:dyDescent="0.25">
      <c r="C5" s="48" t="s">
        <v>87</v>
      </c>
      <c r="D5" s="43">
        <v>1850</v>
      </c>
      <c r="F5" s="48" t="s">
        <v>107</v>
      </c>
      <c r="G5" s="49">
        <v>0.22481493401995495</v>
      </c>
      <c r="I5" s="48" t="s">
        <v>98</v>
      </c>
      <c r="J5" s="46">
        <v>76</v>
      </c>
    </row>
    <row r="6" spans="1:14" x14ac:dyDescent="0.25">
      <c r="A6" t="s">
        <v>84</v>
      </c>
      <c r="C6" s="48" t="s">
        <v>88</v>
      </c>
      <c r="D6" s="43">
        <v>8800</v>
      </c>
      <c r="F6" s="48" t="s">
        <v>101</v>
      </c>
      <c r="G6" s="49">
        <v>0.18941100740263919</v>
      </c>
      <c r="I6" s="48" t="s">
        <v>99</v>
      </c>
      <c r="J6" s="46">
        <v>76</v>
      </c>
    </row>
    <row r="7" spans="1:14" x14ac:dyDescent="0.25">
      <c r="A7" s="43">
        <v>4542.5</v>
      </c>
      <c r="F7" s="48" t="s">
        <v>108</v>
      </c>
      <c r="G7" s="49">
        <v>0.15288059221113615</v>
      </c>
      <c r="I7" s="48" t="s">
        <v>102</v>
      </c>
      <c r="J7" s="46">
        <v>74</v>
      </c>
    </row>
    <row r="8" spans="1:14" x14ac:dyDescent="0.25">
      <c r="F8" s="48" t="s">
        <v>103</v>
      </c>
      <c r="G8" s="49">
        <v>0.1496620534277438</v>
      </c>
      <c r="I8" s="48" t="s">
        <v>100</v>
      </c>
      <c r="J8" s="46">
        <v>73</v>
      </c>
      <c r="M8" s="44" t="s">
        <v>96</v>
      </c>
      <c r="N8" t="s">
        <v>83</v>
      </c>
    </row>
    <row r="9" spans="1:14" x14ac:dyDescent="0.25">
      <c r="A9" t="s">
        <v>85</v>
      </c>
      <c r="F9" s="48" t="s">
        <v>109</v>
      </c>
      <c r="G9" s="49">
        <v>1</v>
      </c>
      <c r="I9" s="48" t="s">
        <v>109</v>
      </c>
      <c r="J9" s="46">
        <v>383</v>
      </c>
      <c r="M9" s="48" t="s">
        <v>102</v>
      </c>
      <c r="N9" s="43">
        <v>1850</v>
      </c>
    </row>
    <row r="10" spans="1:14" x14ac:dyDescent="0.25">
      <c r="A10" s="47">
        <v>2187</v>
      </c>
      <c r="C10" s="44" t="s">
        <v>89</v>
      </c>
    </row>
    <row r="11" spans="1:14" x14ac:dyDescent="0.25">
      <c r="C11" s="48" t="s">
        <v>90</v>
      </c>
      <c r="D11" s="43">
        <v>227.125</v>
      </c>
    </row>
    <row r="12" spans="1:14" x14ac:dyDescent="0.25">
      <c r="C12" s="48" t="s">
        <v>91</v>
      </c>
      <c r="D12" s="43">
        <v>0</v>
      </c>
      <c r="F12" s="44" t="s">
        <v>96</v>
      </c>
      <c r="G12" t="s">
        <v>84</v>
      </c>
      <c r="M12" s="44" t="s">
        <v>96</v>
      </c>
      <c r="N12" t="s">
        <v>85</v>
      </c>
    </row>
    <row r="13" spans="1:14" x14ac:dyDescent="0.25">
      <c r="C13" s="48" t="s">
        <v>92</v>
      </c>
      <c r="D13" s="43">
        <v>800</v>
      </c>
      <c r="F13" s="48" t="s">
        <v>104</v>
      </c>
      <c r="G13" s="46">
        <v>800</v>
      </c>
      <c r="M13" s="48" t="s">
        <v>104</v>
      </c>
      <c r="N13" s="47">
        <v>160</v>
      </c>
    </row>
    <row r="14" spans="1:14" x14ac:dyDescent="0.25">
      <c r="F14" s="48" t="s">
        <v>107</v>
      </c>
      <c r="G14" s="46">
        <v>635</v>
      </c>
      <c r="J14" s="44" t="s">
        <v>111</v>
      </c>
      <c r="M14" s="48" t="s">
        <v>106</v>
      </c>
      <c r="N14" s="47">
        <v>160</v>
      </c>
    </row>
    <row r="15" spans="1:14" x14ac:dyDescent="0.25">
      <c r="F15" s="48" t="s">
        <v>101</v>
      </c>
      <c r="G15" s="46">
        <v>535</v>
      </c>
      <c r="J15">
        <v>1</v>
      </c>
      <c r="K15">
        <v>2</v>
      </c>
    </row>
    <row r="16" spans="1:14" x14ac:dyDescent="0.25">
      <c r="A16" s="47"/>
      <c r="C16" s="44" t="s">
        <v>89</v>
      </c>
      <c r="F16" s="48" t="s">
        <v>106</v>
      </c>
      <c r="G16" s="46">
        <v>400</v>
      </c>
      <c r="I16" t="s">
        <v>110</v>
      </c>
      <c r="J16" s="42">
        <v>11</v>
      </c>
      <c r="K16" s="42">
        <v>9</v>
      </c>
    </row>
    <row r="17" spans="3:14" x14ac:dyDescent="0.25">
      <c r="C17" s="48" t="s">
        <v>93</v>
      </c>
      <c r="D17" s="45">
        <v>109.35</v>
      </c>
      <c r="F17" s="48" t="s">
        <v>105</v>
      </c>
      <c r="G17" s="46">
        <v>357.5</v>
      </c>
      <c r="M17" s="44" t="s">
        <v>96</v>
      </c>
      <c r="N17" t="s">
        <v>85</v>
      </c>
    </row>
    <row r="18" spans="3:14" x14ac:dyDescent="0.25">
      <c r="C18" s="48" t="s">
        <v>94</v>
      </c>
      <c r="D18" s="45">
        <v>73</v>
      </c>
      <c r="F18" s="48" t="s">
        <v>109</v>
      </c>
      <c r="G18" s="46">
        <v>2727.5</v>
      </c>
      <c r="M18" s="48" t="s">
        <v>100</v>
      </c>
      <c r="N18" s="47">
        <v>73</v>
      </c>
    </row>
    <row r="19" spans="3:14" x14ac:dyDescent="0.25">
      <c r="C19" s="48" t="s">
        <v>95</v>
      </c>
      <c r="D19" s="45">
        <v>160</v>
      </c>
    </row>
  </sheetData>
  <pageMargins left="0.7" right="0.7" top="0.75" bottom="0.75" header="0.3" footer="0.3"/>
  <pageSetup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2" workbookViewId="0">
      <selection activeCell="F34" sqref="F34"/>
    </sheetView>
  </sheetViews>
  <sheetFormatPr defaultRowHeight="15" x14ac:dyDescent="0.25"/>
  <cols>
    <col min="1" max="1" width="18.7109375" bestFit="1" customWidth="1"/>
    <col min="2" max="2" width="23.28515625" customWidth="1"/>
    <col min="4" max="4" width="29.7109375" bestFit="1" customWidth="1"/>
    <col min="5" max="6" width="14.5703125" bestFit="1" customWidth="1"/>
  </cols>
  <sheetData>
    <row r="1" spans="1:7" ht="23.25" x14ac:dyDescent="0.35">
      <c r="A1" s="61" t="s">
        <v>112</v>
      </c>
      <c r="B1" s="61"/>
      <c r="C1" s="61"/>
      <c r="D1" s="61"/>
      <c r="E1" s="61"/>
      <c r="F1" s="60"/>
      <c r="G1" s="60"/>
    </row>
    <row r="2" spans="1:7" x14ac:dyDescent="0.25">
      <c r="A2" s="50" t="s">
        <v>114</v>
      </c>
      <c r="B2" s="50" t="s">
        <v>113</v>
      </c>
      <c r="D2" s="50" t="s">
        <v>114</v>
      </c>
      <c r="E2" s="50" t="s">
        <v>113</v>
      </c>
    </row>
    <row r="3" spans="1:7" x14ac:dyDescent="0.25">
      <c r="A3" s="51" t="s">
        <v>56</v>
      </c>
      <c r="B3" s="52">
        <f>GETPIVOTDATA("Total Wages",PivotTable!$A$3)</f>
        <v>81492.5</v>
      </c>
      <c r="D3" s="53" t="s">
        <v>116</v>
      </c>
      <c r="E3" s="54">
        <v>4074.625</v>
      </c>
    </row>
    <row r="4" spans="1:7" x14ac:dyDescent="0.25">
      <c r="D4" s="53" t="s">
        <v>117</v>
      </c>
      <c r="E4" s="54">
        <v>1850</v>
      </c>
    </row>
    <row r="5" spans="1:7" x14ac:dyDescent="0.25">
      <c r="D5" s="53" t="s">
        <v>118</v>
      </c>
      <c r="E5" s="54">
        <v>8800</v>
      </c>
    </row>
    <row r="6" spans="1:7" x14ac:dyDescent="0.25">
      <c r="A6" s="50" t="s">
        <v>114</v>
      </c>
      <c r="B6" s="50" t="s">
        <v>113</v>
      </c>
    </row>
    <row r="7" spans="1:7" x14ac:dyDescent="0.25">
      <c r="A7" s="51" t="s">
        <v>115</v>
      </c>
      <c r="B7" s="52">
        <f>GETPIVOTDATA("10% Bonus Amount",PivotTable!$A$6)</f>
        <v>4542.5</v>
      </c>
    </row>
    <row r="8" spans="1:7" x14ac:dyDescent="0.25">
      <c r="D8" s="50" t="s">
        <v>114</v>
      </c>
      <c r="E8" s="50" t="s">
        <v>113</v>
      </c>
    </row>
    <row r="9" spans="1:7" x14ac:dyDescent="0.25">
      <c r="D9" s="53" t="s">
        <v>119</v>
      </c>
      <c r="E9" s="55">
        <v>109.35</v>
      </c>
    </row>
    <row r="10" spans="1:7" x14ac:dyDescent="0.25">
      <c r="A10" s="50" t="s">
        <v>114</v>
      </c>
      <c r="B10" s="50" t="s">
        <v>113</v>
      </c>
      <c r="D10" s="53" t="s">
        <v>123</v>
      </c>
      <c r="E10" s="55">
        <v>73</v>
      </c>
    </row>
    <row r="11" spans="1:7" x14ac:dyDescent="0.25">
      <c r="A11" s="51" t="s">
        <v>7</v>
      </c>
      <c r="B11" s="52">
        <f>GETPIVOTDATA("Total Hours Worked",PivotTable!$A$9)</f>
        <v>2187</v>
      </c>
      <c r="D11" s="53" t="s">
        <v>124</v>
      </c>
      <c r="E11" s="55">
        <v>160</v>
      </c>
    </row>
    <row r="14" spans="1:7" x14ac:dyDescent="0.25">
      <c r="A14" s="58" t="s">
        <v>129</v>
      </c>
      <c r="B14" s="58"/>
      <c r="D14" s="50" t="s">
        <v>125</v>
      </c>
      <c r="E14" s="50" t="s">
        <v>126</v>
      </c>
    </row>
    <row r="15" spans="1:7" x14ac:dyDescent="0.25">
      <c r="A15" s="53" t="s">
        <v>104</v>
      </c>
      <c r="B15" s="54">
        <v>8800</v>
      </c>
      <c r="D15" s="53" t="s">
        <v>104</v>
      </c>
      <c r="E15" s="56">
        <v>0.28323141293852588</v>
      </c>
    </row>
    <row r="16" spans="1:7" x14ac:dyDescent="0.25">
      <c r="D16" s="53" t="s">
        <v>107</v>
      </c>
      <c r="E16" s="56">
        <v>0.22481493401995495</v>
      </c>
    </row>
    <row r="17" spans="1:5" x14ac:dyDescent="0.25">
      <c r="D17" s="53" t="s">
        <v>101</v>
      </c>
      <c r="E17" s="56">
        <v>0.18941100740263919</v>
      </c>
    </row>
    <row r="18" spans="1:5" x14ac:dyDescent="0.25">
      <c r="A18" s="58" t="s">
        <v>130</v>
      </c>
      <c r="B18" s="58"/>
      <c r="D18" s="53" t="s">
        <v>108</v>
      </c>
      <c r="E18" s="56">
        <v>0.15288059221113615</v>
      </c>
    </row>
    <row r="19" spans="1:5" x14ac:dyDescent="0.25">
      <c r="A19" s="53" t="s">
        <v>102</v>
      </c>
      <c r="B19" s="54">
        <v>1850</v>
      </c>
      <c r="D19" s="53" t="s">
        <v>103</v>
      </c>
      <c r="E19" s="56">
        <v>0.1496620534277438</v>
      </c>
    </row>
    <row r="22" spans="1:5" x14ac:dyDescent="0.25">
      <c r="A22" s="58" t="s">
        <v>131</v>
      </c>
      <c r="B22" s="58"/>
      <c r="D22" s="50" t="s">
        <v>125</v>
      </c>
      <c r="E22" s="50" t="s">
        <v>115</v>
      </c>
    </row>
    <row r="23" spans="1:5" x14ac:dyDescent="0.25">
      <c r="A23" s="53" t="s">
        <v>104</v>
      </c>
      <c r="B23" s="59">
        <v>160</v>
      </c>
      <c r="D23" s="53" t="s">
        <v>104</v>
      </c>
      <c r="E23" s="57">
        <v>800</v>
      </c>
    </row>
    <row r="24" spans="1:5" x14ac:dyDescent="0.25">
      <c r="A24" s="53" t="s">
        <v>106</v>
      </c>
      <c r="B24" s="59">
        <v>160</v>
      </c>
      <c r="D24" s="53" t="s">
        <v>107</v>
      </c>
      <c r="E24" s="57">
        <v>635</v>
      </c>
    </row>
    <row r="25" spans="1:5" x14ac:dyDescent="0.25">
      <c r="D25" s="53" t="s">
        <v>101</v>
      </c>
      <c r="E25" s="57">
        <v>535</v>
      </c>
    </row>
    <row r="26" spans="1:5" x14ac:dyDescent="0.25">
      <c r="A26" s="50" t="s">
        <v>114</v>
      </c>
      <c r="B26" s="50" t="s">
        <v>113</v>
      </c>
      <c r="D26" s="53" t="s">
        <v>106</v>
      </c>
      <c r="E26" s="57">
        <v>400</v>
      </c>
    </row>
    <row r="27" spans="1:5" x14ac:dyDescent="0.25">
      <c r="A27" s="53" t="s">
        <v>122</v>
      </c>
      <c r="B27" s="54">
        <v>227.125</v>
      </c>
      <c r="D27" s="53" t="s">
        <v>105</v>
      </c>
      <c r="E27" s="57">
        <v>357.5</v>
      </c>
    </row>
    <row r="28" spans="1:5" x14ac:dyDescent="0.25">
      <c r="A28" s="53" t="s">
        <v>120</v>
      </c>
      <c r="B28" s="54">
        <v>0</v>
      </c>
    </row>
    <row r="29" spans="1:5" x14ac:dyDescent="0.25">
      <c r="A29" s="53" t="s">
        <v>121</v>
      </c>
      <c r="B29" s="54">
        <v>800</v>
      </c>
    </row>
    <row r="31" spans="1:5" x14ac:dyDescent="0.25">
      <c r="A31" s="58" t="s">
        <v>132</v>
      </c>
      <c r="B31" s="58"/>
      <c r="D31" s="50" t="s">
        <v>127</v>
      </c>
      <c r="E31" s="50" t="s">
        <v>128</v>
      </c>
    </row>
    <row r="32" spans="1:5" x14ac:dyDescent="0.25">
      <c r="A32" s="53" t="s">
        <v>100</v>
      </c>
      <c r="B32" s="59">
        <v>73</v>
      </c>
      <c r="D32" s="53" t="s">
        <v>97</v>
      </c>
      <c r="E32" s="57">
        <v>84</v>
      </c>
    </row>
    <row r="33" spans="1:5" x14ac:dyDescent="0.25">
      <c r="D33" s="53" t="s">
        <v>98</v>
      </c>
      <c r="E33" s="57">
        <v>76</v>
      </c>
    </row>
    <row r="34" spans="1:5" x14ac:dyDescent="0.25">
      <c r="D34" s="53" t="s">
        <v>99</v>
      </c>
      <c r="E34" s="57">
        <v>76</v>
      </c>
    </row>
    <row r="35" spans="1:5" x14ac:dyDescent="0.25">
      <c r="A35" s="50" t="s">
        <v>134</v>
      </c>
      <c r="B35" s="65" t="s">
        <v>133</v>
      </c>
      <c r="D35" s="53" t="s">
        <v>102</v>
      </c>
      <c r="E35" s="57">
        <v>74</v>
      </c>
    </row>
    <row r="36" spans="1:5" x14ac:dyDescent="0.25">
      <c r="A36" s="62">
        <v>1</v>
      </c>
      <c r="B36" s="63">
        <v>11</v>
      </c>
      <c r="D36" s="53" t="s">
        <v>100</v>
      </c>
      <c r="E36" s="57">
        <v>73</v>
      </c>
    </row>
    <row r="37" spans="1:5" x14ac:dyDescent="0.25">
      <c r="A37" s="64">
        <v>2</v>
      </c>
      <c r="B37" s="63">
        <v>9</v>
      </c>
    </row>
  </sheetData>
  <mergeCells count="5">
    <mergeCell ref="A1:E1"/>
    <mergeCell ref="A14:B14"/>
    <mergeCell ref="A18:B18"/>
    <mergeCell ref="A22:B22"/>
    <mergeCell ref="A31:B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</vt:lpstr>
      <vt:lpstr>Payrol Report</vt:lpstr>
      <vt:lpstr>DataTable</vt:lpstr>
      <vt:lpstr>PivotTable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kwaku</cp:lastModifiedBy>
  <dcterms:created xsi:type="dcterms:W3CDTF">2023-10-21T02:01:48Z</dcterms:created>
  <dcterms:modified xsi:type="dcterms:W3CDTF">2023-10-23T21:10:37Z</dcterms:modified>
</cp:coreProperties>
</file>