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yu\Documents\文档\GDrive Documents\Miscellaneous\"/>
    </mc:Choice>
  </mc:AlternateContent>
  <xr:revisionPtr revIDLastSave="0" documentId="13_ncr:1_{22E5014E-77EA-4E66-A6B1-5F7549A94294}" xr6:coauthVersionLast="47" xr6:coauthVersionMax="47" xr10:uidLastSave="{00000000-0000-0000-0000-000000000000}"/>
  <bookViews>
    <workbookView xWindow="-108" yWindow="-108" windowWidth="23256" windowHeight="12456" activeTab="1" xr2:uid="{F288718A-1FD1-4E47-A386-E1643ECD4903}"/>
  </bookViews>
  <sheets>
    <sheet name="Round 1" sheetId="2" r:id="rId1"/>
    <sheet name="Round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1" l="1"/>
  <c r="L5" i="1"/>
  <c r="L6" i="1"/>
  <c r="L7" i="1"/>
  <c r="L8" i="1"/>
  <c r="L10" i="1"/>
  <c r="L11" i="1"/>
  <c r="L12" i="1"/>
  <c r="J5" i="1"/>
  <c r="K5" i="1" s="1"/>
  <c r="J6" i="1"/>
  <c r="K6" i="1" s="1"/>
  <c r="J7" i="1"/>
  <c r="K7" i="1" s="1"/>
  <c r="J8" i="1"/>
  <c r="K8" i="1" s="1"/>
  <c r="J9" i="1"/>
  <c r="K9" i="1" s="1"/>
  <c r="J10" i="1"/>
  <c r="J11" i="1"/>
  <c r="K11" i="1" s="1"/>
  <c r="J12" i="1"/>
  <c r="K12" i="1" s="1"/>
  <c r="M2" i="2"/>
  <c r="L4" i="1"/>
  <c r="J4" i="1"/>
  <c r="K4" i="1" s="1"/>
  <c r="M10" i="2"/>
  <c r="L10" i="2"/>
  <c r="K10" i="2"/>
  <c r="J10" i="2"/>
  <c r="L9" i="2"/>
  <c r="J9" i="2"/>
  <c r="K9" i="2" s="1"/>
  <c r="M8" i="2"/>
  <c r="L8" i="2"/>
  <c r="K8" i="2"/>
  <c r="J8" i="2"/>
  <c r="L7" i="2"/>
  <c r="J7" i="2"/>
  <c r="K7" i="2" s="1"/>
  <c r="M6" i="2"/>
  <c r="L6" i="2"/>
  <c r="K6" i="2"/>
  <c r="J6" i="2"/>
  <c r="K5" i="2"/>
  <c r="M5" i="2" s="1"/>
  <c r="L4" i="2"/>
  <c r="M4" i="2" s="1"/>
  <c r="K4" i="2"/>
  <c r="J4" i="2"/>
  <c r="L3" i="2"/>
  <c r="J3" i="2"/>
  <c r="K3" i="2" s="1"/>
  <c r="M3" i="2" s="1"/>
  <c r="L2" i="2"/>
  <c r="K2" i="2"/>
  <c r="J2" i="2"/>
  <c r="K10" i="1" l="1"/>
  <c r="M9" i="2"/>
  <c r="M7" i="2"/>
</calcChain>
</file>

<file path=xl/sharedStrings.xml><?xml version="1.0" encoding="utf-8"?>
<sst xmlns="http://schemas.openxmlformats.org/spreadsheetml/2006/main" count="148" uniqueCount="50">
  <si>
    <t>Flow rate: 5.1 mL / hr</t>
  </si>
  <si>
    <t>Testing time for each sample: 2 minutes (starting time when fluid reaches microneedle array)</t>
  </si>
  <si>
    <t>Testing Information</t>
  </si>
  <si>
    <t>MNA held into porcine skin during the test</t>
  </si>
  <si>
    <t>Rigid</t>
  </si>
  <si>
    <t>5 x 5</t>
  </si>
  <si>
    <t>Test #</t>
  </si>
  <si>
    <t>Resin</t>
  </si>
  <si>
    <t>Dimensions</t>
  </si>
  <si>
    <t>Puntured?</t>
  </si>
  <si>
    <t>yes</t>
  </si>
  <si>
    <t>After testing, excess ink on surface of skin blotted with paper towel</t>
  </si>
  <si>
    <t>Uniform Penetration?</t>
  </si>
  <si>
    <t>missing photo on SD card</t>
  </si>
  <si>
    <t xml:space="preserve">need zoomed in photo on </t>
  </si>
  <si>
    <t>Clear</t>
  </si>
  <si>
    <t>3 x 3</t>
  </si>
  <si>
    <t>4 x 4</t>
  </si>
  <si>
    <t>10 x 10</t>
  </si>
  <si>
    <t>yes, completely penetrated skin sample</t>
  </si>
  <si>
    <t>Notes</t>
  </si>
  <si>
    <t>Resistance when removing array from skin</t>
  </si>
  <si>
    <t>Avg Penetration Depth</t>
  </si>
  <si>
    <t>no</t>
  </si>
  <si>
    <t>Uniform penetration defined as equal penetration depth at 3 measurement sites</t>
  </si>
  <si>
    <t>needle tips too blunt, some needle tips broken, loose inlet for tubing</t>
  </si>
  <si>
    <t>slight resistance when removing microneedle array from skin</t>
  </si>
  <si>
    <t>Penetration depth measured at 3 locations using calipers</t>
  </si>
  <si>
    <t>needles were bending</t>
  </si>
  <si>
    <t>T1</t>
  </si>
  <si>
    <t>T2</t>
  </si>
  <si>
    <t>T3</t>
  </si>
  <si>
    <t>Surgical guide</t>
  </si>
  <si>
    <t>Std Dev</t>
  </si>
  <si>
    <t>10% avg</t>
  </si>
  <si>
    <t>Trial</t>
  </si>
  <si>
    <t>MNA Dimensions</t>
  </si>
  <si>
    <t>Punctured skin?</t>
  </si>
  <si>
    <t>Yes</t>
  </si>
  <si>
    <t>No</t>
  </si>
  <si>
    <t>Tough</t>
  </si>
  <si>
    <t>Punctured?</t>
  </si>
  <si>
    <t>20% avg</t>
  </si>
  <si>
    <t>MNA #</t>
  </si>
  <si>
    <t>Surgical Guide</t>
  </si>
  <si>
    <t>Yes (completely punctured skin)</t>
  </si>
  <si>
    <t>Trial 1</t>
  </si>
  <si>
    <t>Trial 2</t>
  </si>
  <si>
    <t>Trial 3</t>
  </si>
  <si>
    <t>MNA Penetration Testing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</si>
</sst>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'Round 1'!$L$2:$L$10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3.3993498887762956E-17</c:v>
                  </c:pt>
                  <c:pt idx="2">
                    <c:v>0.60277137733417085</c:v>
                  </c:pt>
                  <c:pt idx="3">
                    <c:v>0</c:v>
                  </c:pt>
                  <c:pt idx="4">
                    <c:v>5.7735026918962581E-2</c:v>
                  </c:pt>
                  <c:pt idx="5">
                    <c:v>5.7735026918962401E-2</c:v>
                  </c:pt>
                  <c:pt idx="6">
                    <c:v>0.41633319989322654</c:v>
                  </c:pt>
                  <c:pt idx="7">
                    <c:v>5.7735026918962568E-2</c:v>
                  </c:pt>
                  <c:pt idx="8">
                    <c:v>0.11547005383792552</c:v>
                  </c:pt>
                </c:numCache>
              </c:numRef>
            </c:plus>
            <c:minus>
              <c:numRef>
                <c:f>'Round 1'!$L$2:$L$10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3.3993498887762956E-17</c:v>
                  </c:pt>
                  <c:pt idx="2">
                    <c:v>0.60277137733417085</c:v>
                  </c:pt>
                  <c:pt idx="3">
                    <c:v>0</c:v>
                  </c:pt>
                  <c:pt idx="4">
                    <c:v>5.7735026918962581E-2</c:v>
                  </c:pt>
                  <c:pt idx="5">
                    <c:v>5.7735026918962401E-2</c:v>
                  </c:pt>
                  <c:pt idx="6">
                    <c:v>0.41633319989322654</c:v>
                  </c:pt>
                  <c:pt idx="7">
                    <c:v>5.7735026918962568E-2</c:v>
                  </c:pt>
                  <c:pt idx="8">
                    <c:v>0.11547005383792552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'Round 1'!$J$2:$J$10</c:f>
              <c:numCache>
                <c:formatCode>General</c:formatCode>
                <c:ptCount val="9"/>
                <c:pt idx="0">
                  <c:v>0.3</c:v>
                </c:pt>
                <c:pt idx="1">
                  <c:v>0.20000000000000004</c:v>
                </c:pt>
                <c:pt idx="2">
                  <c:v>0.66666666666666663</c:v>
                </c:pt>
                <c:pt idx="4">
                  <c:v>0.13333333333333333</c:v>
                </c:pt>
                <c:pt idx="5">
                  <c:v>0.26666666666666666</c:v>
                </c:pt>
                <c:pt idx="6">
                  <c:v>0.43333333333333335</c:v>
                </c:pt>
                <c:pt idx="7">
                  <c:v>0.93333333333333324</c:v>
                </c:pt>
                <c:pt idx="8">
                  <c:v>0.46666666666666662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1C-4E75-94B5-C191EFDB5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5608272"/>
        <c:axId val="655605320"/>
      </c:barChart>
      <c:catAx>
        <c:axId val="655608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605320"/>
        <c:crosses val="autoZero"/>
        <c:auto val="1"/>
        <c:lblAlgn val="ctr"/>
        <c:lblOffset val="100"/>
        <c:noMultiLvlLbl val="0"/>
      </c:catAx>
      <c:valAx>
        <c:axId val="65560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Penetration</a:t>
                </a:r>
                <a:r>
                  <a:rPr lang="en-US" baseline="0"/>
                  <a:t> Depth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608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68580</xdr:colOff>
      <xdr:row>1</xdr:row>
      <xdr:rowOff>491712</xdr:rowOff>
    </xdr:from>
    <xdr:to>
      <xdr:col>23</xdr:col>
      <xdr:colOff>348856</xdr:colOff>
      <xdr:row>5</xdr:row>
      <xdr:rowOff>673015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046202-0AA8-4718-9F78-B8B6E11FE8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C5399-B677-4A0F-BFAC-CDB6D5E66E0A}">
  <dimension ref="A1:O25"/>
  <sheetViews>
    <sheetView topLeftCell="Q1" zoomScale="86" workbookViewId="0">
      <selection activeCell="K9" sqref="K9"/>
    </sheetView>
  </sheetViews>
  <sheetFormatPr defaultRowHeight="14.4" x14ac:dyDescent="0.3"/>
  <cols>
    <col min="1" max="1" width="34.33203125" style="1" customWidth="1"/>
    <col min="2" max="2" width="9.109375" customWidth="1"/>
    <col min="5" max="5" width="12.33203125" customWidth="1"/>
    <col min="6" max="9" width="14.33203125" style="1" customWidth="1"/>
    <col min="10" max="12" width="22.33203125" customWidth="1"/>
    <col min="13" max="13" width="20.33203125" customWidth="1"/>
    <col min="14" max="14" width="19.21875" customWidth="1"/>
  </cols>
  <sheetData>
    <row r="1" spans="1:15" x14ac:dyDescent="0.3">
      <c r="A1" s="2" t="s">
        <v>2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29</v>
      </c>
      <c r="H1" s="3" t="s">
        <v>30</v>
      </c>
      <c r="I1" s="3" t="s">
        <v>31</v>
      </c>
      <c r="J1" s="3" t="s">
        <v>22</v>
      </c>
      <c r="K1" s="3" t="s">
        <v>34</v>
      </c>
      <c r="L1" s="3" t="s">
        <v>33</v>
      </c>
      <c r="M1" s="3" t="s">
        <v>12</v>
      </c>
      <c r="N1" s="3" t="s">
        <v>20</v>
      </c>
    </row>
    <row r="2" spans="1:15" ht="57.6" x14ac:dyDescent="0.3">
      <c r="A2" s="1" t="s">
        <v>0</v>
      </c>
      <c r="C2" s="1">
        <v>1</v>
      </c>
      <c r="D2" s="1" t="s">
        <v>4</v>
      </c>
      <c r="E2" s="1" t="s">
        <v>5</v>
      </c>
      <c r="F2" s="1" t="s">
        <v>10</v>
      </c>
      <c r="G2" s="1">
        <v>0.3</v>
      </c>
      <c r="H2" s="1">
        <v>0.3</v>
      </c>
      <c r="I2" s="1">
        <v>0.3</v>
      </c>
      <c r="J2" s="1">
        <f>AVERAGE(G2:I2)</f>
        <v>0.3</v>
      </c>
      <c r="K2" s="1">
        <f>0.1*J2</f>
        <v>0.03</v>
      </c>
      <c r="L2" s="1">
        <f>_xlfn.STDEV.S(G2:I2)</f>
        <v>0</v>
      </c>
      <c r="M2" s="1">
        <f>IF(L2&lt;K2, 1, 0)</f>
        <v>1</v>
      </c>
      <c r="O2" s="1" t="s">
        <v>14</v>
      </c>
    </row>
    <row r="3" spans="1:15" ht="43.2" x14ac:dyDescent="0.3">
      <c r="A3" s="1" t="s">
        <v>1</v>
      </c>
      <c r="C3" s="1">
        <v>2</v>
      </c>
      <c r="D3" s="1" t="s">
        <v>4</v>
      </c>
      <c r="E3" s="1" t="s">
        <v>5</v>
      </c>
      <c r="F3" s="1" t="s">
        <v>10</v>
      </c>
      <c r="G3" s="1">
        <v>0.2</v>
      </c>
      <c r="H3" s="1">
        <v>0.2</v>
      </c>
      <c r="I3" s="1">
        <v>0.2</v>
      </c>
      <c r="J3" s="1">
        <f t="shared" ref="J3:J10" si="0">AVERAGE(G3:I3)</f>
        <v>0.20000000000000004</v>
      </c>
      <c r="K3" s="1">
        <f t="shared" ref="K3:K10" si="1">0.1*J3</f>
        <v>2.0000000000000004E-2</v>
      </c>
      <c r="L3" s="1">
        <f>_xlfn.STDEV.S(G3:I3)</f>
        <v>3.3993498887762956E-17</v>
      </c>
      <c r="M3" s="1">
        <f t="shared" ref="M3:M10" si="2">IF(L3&lt;K3, 1, 0)</f>
        <v>1</v>
      </c>
      <c r="O3" s="1" t="s">
        <v>13</v>
      </c>
    </row>
    <row r="4" spans="1:15" ht="43.2" x14ac:dyDescent="0.3">
      <c r="A4" s="1" t="s">
        <v>3</v>
      </c>
      <c r="C4" s="1">
        <v>3</v>
      </c>
      <c r="D4" s="1" t="s">
        <v>15</v>
      </c>
      <c r="E4" s="1" t="s">
        <v>16</v>
      </c>
      <c r="F4" s="1" t="s">
        <v>19</v>
      </c>
      <c r="G4" s="1">
        <v>1.3</v>
      </c>
      <c r="H4" s="1">
        <v>0.6</v>
      </c>
      <c r="I4" s="1">
        <v>0.1</v>
      </c>
      <c r="J4" s="1">
        <f t="shared" si="0"/>
        <v>0.66666666666666663</v>
      </c>
      <c r="K4" s="1">
        <f t="shared" si="1"/>
        <v>6.6666666666666666E-2</v>
      </c>
      <c r="L4" s="1">
        <f>_xlfn.STDEV.S(G4:I4)</f>
        <v>0.60277137733417085</v>
      </c>
      <c r="M4" s="1">
        <f t="shared" si="2"/>
        <v>0</v>
      </c>
      <c r="N4" s="1" t="s">
        <v>21</v>
      </c>
    </row>
    <row r="5" spans="1:15" ht="57.6" x14ac:dyDescent="0.3">
      <c r="A5" s="1" t="s">
        <v>27</v>
      </c>
      <c r="C5" s="1">
        <v>4</v>
      </c>
      <c r="D5" s="1" t="s">
        <v>15</v>
      </c>
      <c r="E5" s="1" t="s">
        <v>17</v>
      </c>
      <c r="F5" s="1" t="s">
        <v>23</v>
      </c>
      <c r="J5" s="1"/>
      <c r="K5" s="1">
        <f t="shared" si="1"/>
        <v>0</v>
      </c>
      <c r="L5" s="1">
        <v>0</v>
      </c>
      <c r="M5" s="1">
        <f t="shared" si="2"/>
        <v>0</v>
      </c>
      <c r="N5" s="1" t="s">
        <v>25</v>
      </c>
    </row>
    <row r="6" spans="1:15" ht="57.6" x14ac:dyDescent="0.3">
      <c r="A6" s="1" t="s">
        <v>11</v>
      </c>
      <c r="C6" s="1">
        <v>5</v>
      </c>
      <c r="D6" s="1" t="s">
        <v>4</v>
      </c>
      <c r="E6" s="1" t="s">
        <v>5</v>
      </c>
      <c r="F6" s="1" t="s">
        <v>10</v>
      </c>
      <c r="G6" s="1">
        <v>0.1</v>
      </c>
      <c r="H6" s="1">
        <v>0.2</v>
      </c>
      <c r="I6" s="1">
        <v>0.1</v>
      </c>
      <c r="J6" s="1">
        <f t="shared" si="0"/>
        <v>0.13333333333333333</v>
      </c>
      <c r="K6" s="1">
        <f t="shared" si="1"/>
        <v>1.3333333333333334E-2</v>
      </c>
      <c r="L6" s="1">
        <f>_xlfn.STDEV.S(G6:I6)</f>
        <v>5.7735026918962581E-2</v>
      </c>
      <c r="M6" s="1">
        <f t="shared" si="2"/>
        <v>0</v>
      </c>
      <c r="N6" s="1" t="s">
        <v>26</v>
      </c>
    </row>
    <row r="7" spans="1:15" ht="43.2" x14ac:dyDescent="0.3">
      <c r="A7" s="1" t="s">
        <v>24</v>
      </c>
      <c r="C7" s="1">
        <v>6</v>
      </c>
      <c r="D7" s="1" t="s">
        <v>15</v>
      </c>
      <c r="E7" s="1" t="s">
        <v>5</v>
      </c>
      <c r="F7" s="1" t="s">
        <v>10</v>
      </c>
      <c r="G7" s="1">
        <v>0.3</v>
      </c>
      <c r="H7" s="1">
        <v>0.2</v>
      </c>
      <c r="I7" s="1">
        <v>0.3</v>
      </c>
      <c r="J7" s="1">
        <f t="shared" si="0"/>
        <v>0.26666666666666666</v>
      </c>
      <c r="K7" s="1">
        <f t="shared" si="1"/>
        <v>2.6666666666666668E-2</v>
      </c>
      <c r="L7" s="1">
        <f>_xlfn.STDEV.S(G7:I7)</f>
        <v>5.7735026918962401E-2</v>
      </c>
      <c r="M7" s="1">
        <f t="shared" si="2"/>
        <v>0</v>
      </c>
      <c r="N7" s="1"/>
    </row>
    <row r="8" spans="1:15" x14ac:dyDescent="0.3">
      <c r="C8" s="1">
        <v>7</v>
      </c>
      <c r="D8" s="1" t="s">
        <v>15</v>
      </c>
      <c r="E8" s="1" t="s">
        <v>16</v>
      </c>
      <c r="F8" s="1" t="s">
        <v>10</v>
      </c>
      <c r="G8" s="1">
        <v>0.9</v>
      </c>
      <c r="H8" s="1">
        <v>0.3</v>
      </c>
      <c r="I8" s="1">
        <v>0.1</v>
      </c>
      <c r="J8" s="1">
        <f t="shared" si="0"/>
        <v>0.43333333333333335</v>
      </c>
      <c r="K8" s="1">
        <f t="shared" si="1"/>
        <v>4.3333333333333335E-2</v>
      </c>
      <c r="L8" s="1">
        <f>_xlfn.STDEV.S(G8:I8)</f>
        <v>0.41633319989322654</v>
      </c>
      <c r="M8" s="1">
        <f t="shared" si="2"/>
        <v>0</v>
      </c>
      <c r="N8" s="1" t="s">
        <v>28</v>
      </c>
    </row>
    <row r="9" spans="1:15" ht="28.8" x14ac:dyDescent="0.3">
      <c r="C9" s="1">
        <v>8</v>
      </c>
      <c r="D9" s="1" t="s">
        <v>32</v>
      </c>
      <c r="E9" s="1" t="s">
        <v>5</v>
      </c>
      <c r="F9" s="1" t="s">
        <v>10</v>
      </c>
      <c r="G9" s="1">
        <v>1</v>
      </c>
      <c r="H9" s="1">
        <v>0.9</v>
      </c>
      <c r="I9" s="1">
        <v>0.9</v>
      </c>
      <c r="J9" s="1">
        <f t="shared" si="0"/>
        <v>0.93333333333333324</v>
      </c>
      <c r="K9" s="1">
        <f t="shared" si="1"/>
        <v>9.3333333333333324E-2</v>
      </c>
      <c r="L9" s="1">
        <f>_xlfn.STDEV.S(G9:I9)</f>
        <v>5.7735026918962568E-2</v>
      </c>
      <c r="M9" s="1">
        <f>IF(L9&lt;K9, 1, 0)</f>
        <v>1</v>
      </c>
      <c r="N9" s="1"/>
    </row>
    <row r="10" spans="1:15" ht="28.8" x14ac:dyDescent="0.3">
      <c r="C10" s="1">
        <v>9</v>
      </c>
      <c r="D10" s="1" t="s">
        <v>32</v>
      </c>
      <c r="E10" s="1" t="s">
        <v>18</v>
      </c>
      <c r="F10" s="1" t="s">
        <v>10</v>
      </c>
      <c r="G10" s="1">
        <v>0.4</v>
      </c>
      <c r="H10" s="1">
        <v>0.4</v>
      </c>
      <c r="I10" s="1">
        <v>0.6</v>
      </c>
      <c r="J10" s="1">
        <f t="shared" si="0"/>
        <v>0.46666666666666662</v>
      </c>
      <c r="K10" s="1">
        <f t="shared" si="1"/>
        <v>4.6666666666666662E-2</v>
      </c>
      <c r="L10" s="1">
        <f>_xlfn.STDEV.S(G10:I10)</f>
        <v>0.11547005383792552</v>
      </c>
      <c r="M10" s="1">
        <f t="shared" si="2"/>
        <v>0</v>
      </c>
      <c r="N10" s="1"/>
    </row>
    <row r="11" spans="1:15" x14ac:dyDescent="0.3">
      <c r="C11" s="1"/>
      <c r="D11" s="1"/>
      <c r="E11" s="1"/>
      <c r="J11" s="1"/>
      <c r="K11" s="1"/>
      <c r="L11" s="1"/>
      <c r="M11" s="1"/>
      <c r="N11" s="1"/>
    </row>
    <row r="12" spans="1:15" x14ac:dyDescent="0.3">
      <c r="C12" s="1"/>
      <c r="D12" s="1"/>
      <c r="E12" s="1"/>
      <c r="J12" s="1"/>
      <c r="K12" s="1"/>
      <c r="L12" s="1"/>
      <c r="M12" s="1"/>
      <c r="N12" s="1"/>
    </row>
    <row r="14" spans="1:15" x14ac:dyDescent="0.3">
      <c r="C14" s="1"/>
      <c r="D14" s="1"/>
      <c r="E14" s="1"/>
      <c r="J14" s="1"/>
      <c r="K14" s="1"/>
      <c r="L14" s="1"/>
      <c r="M14" s="1"/>
      <c r="N14" s="1"/>
    </row>
    <row r="15" spans="1:15" ht="15" thickBot="1" x14ac:dyDescent="0.35">
      <c r="C15" s="1"/>
      <c r="D15" s="1"/>
      <c r="E15" s="1"/>
      <c r="J15" s="1"/>
      <c r="K15" s="1"/>
      <c r="L15" s="1"/>
      <c r="M15" s="1"/>
      <c r="N15" s="1"/>
    </row>
    <row r="16" spans="1:15" ht="42" thickBot="1" x14ac:dyDescent="0.35">
      <c r="B16" s="5" t="s">
        <v>35</v>
      </c>
      <c r="C16" s="5" t="s">
        <v>36</v>
      </c>
      <c r="D16" s="5" t="s">
        <v>7</v>
      </c>
      <c r="E16" s="5" t="s">
        <v>37</v>
      </c>
      <c r="F16" s="5" t="s">
        <v>12</v>
      </c>
    </row>
    <row r="17" spans="2:6" ht="15" thickBot="1" x14ac:dyDescent="0.35">
      <c r="B17" s="4">
        <v>1</v>
      </c>
      <c r="C17" s="4" t="s">
        <v>5</v>
      </c>
      <c r="D17" s="4" t="s">
        <v>4</v>
      </c>
      <c r="E17" s="6" t="s">
        <v>38</v>
      </c>
      <c r="F17" s="6" t="s">
        <v>38</v>
      </c>
    </row>
    <row r="18" spans="2:6" ht="15" thickBot="1" x14ac:dyDescent="0.35">
      <c r="B18" s="4">
        <v>2</v>
      </c>
      <c r="C18" s="4" t="s">
        <v>5</v>
      </c>
      <c r="D18" s="4" t="s">
        <v>4</v>
      </c>
      <c r="E18" s="6" t="s">
        <v>38</v>
      </c>
      <c r="F18" s="6" t="s">
        <v>38</v>
      </c>
    </row>
    <row r="19" spans="2:6" ht="15" thickBot="1" x14ac:dyDescent="0.35">
      <c r="B19" s="4">
        <v>3</v>
      </c>
      <c r="C19" s="4" t="s">
        <v>16</v>
      </c>
      <c r="D19" s="4" t="s">
        <v>15</v>
      </c>
      <c r="E19" s="6" t="s">
        <v>38</v>
      </c>
      <c r="F19" s="7" t="s">
        <v>39</v>
      </c>
    </row>
    <row r="20" spans="2:6" ht="15" thickBot="1" x14ac:dyDescent="0.35">
      <c r="B20" s="4">
        <v>4</v>
      </c>
      <c r="C20" s="4" t="s">
        <v>17</v>
      </c>
      <c r="D20" s="4" t="s">
        <v>15</v>
      </c>
      <c r="E20" s="7" t="s">
        <v>39</v>
      </c>
      <c r="F20" s="7" t="s">
        <v>39</v>
      </c>
    </row>
    <row r="21" spans="2:6" ht="15" thickBot="1" x14ac:dyDescent="0.35">
      <c r="B21" s="4">
        <v>5</v>
      </c>
      <c r="C21" s="4" t="s">
        <v>5</v>
      </c>
      <c r="D21" s="4" t="s">
        <v>4</v>
      </c>
      <c r="E21" s="6" t="s">
        <v>38</v>
      </c>
      <c r="F21" s="7" t="s">
        <v>39</v>
      </c>
    </row>
    <row r="22" spans="2:6" ht="15" thickBot="1" x14ac:dyDescent="0.35">
      <c r="B22" s="4">
        <v>6</v>
      </c>
      <c r="C22" s="4" t="s">
        <v>5</v>
      </c>
      <c r="D22" s="4" t="s">
        <v>15</v>
      </c>
      <c r="E22" s="6" t="s">
        <v>38</v>
      </c>
      <c r="F22" s="7" t="s">
        <v>39</v>
      </c>
    </row>
    <row r="23" spans="2:6" ht="15" thickBot="1" x14ac:dyDescent="0.35">
      <c r="B23" s="4">
        <v>7</v>
      </c>
      <c r="C23" s="4" t="s">
        <v>16</v>
      </c>
      <c r="D23" s="4" t="s">
        <v>15</v>
      </c>
      <c r="E23" s="6" t="s">
        <v>38</v>
      </c>
      <c r="F23" s="7" t="s">
        <v>39</v>
      </c>
    </row>
    <row r="24" spans="2:6" ht="28.2" thickBot="1" x14ac:dyDescent="0.35">
      <c r="B24" s="4">
        <v>8</v>
      </c>
      <c r="C24" s="4" t="s">
        <v>5</v>
      </c>
      <c r="D24" s="4" t="s">
        <v>32</v>
      </c>
      <c r="E24" s="6" t="s">
        <v>38</v>
      </c>
      <c r="F24" s="6" t="s">
        <v>38</v>
      </c>
    </row>
    <row r="25" spans="2:6" ht="28.2" thickBot="1" x14ac:dyDescent="0.35">
      <c r="B25" s="4">
        <v>9</v>
      </c>
      <c r="C25" s="4" t="s">
        <v>18</v>
      </c>
      <c r="D25" s="4" t="s">
        <v>32</v>
      </c>
      <c r="E25" s="6" t="s">
        <v>38</v>
      </c>
      <c r="F25" s="7" t="s">
        <v>39</v>
      </c>
    </row>
  </sheetData>
  <conditionalFormatting sqref="F1:I15 G16:I25 F26:I95 F96:H104 F105:I1048576">
    <cfRule type="containsText" dxfId="7" priority="3" operator="containsText" text="no">
      <formula>NOT(ISERROR(SEARCH("no",F1)))</formula>
    </cfRule>
    <cfRule type="containsText" dxfId="6" priority="4" operator="containsText" text="yes">
      <formula>NOT(ISERROR(SEARCH("yes",F1)))</formula>
    </cfRule>
  </conditionalFormatting>
  <conditionalFormatting sqref="M1:M1048576">
    <cfRule type="containsText" dxfId="5" priority="1" operator="containsText" text="yes">
      <formula>NOT(ISERROR(SEARCH("yes",M1)))</formula>
    </cfRule>
    <cfRule type="containsText" dxfId="4" priority="2" operator="containsText" text="no">
      <formula>NOT(ISERROR(SEARCH("no",M1)))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9946-F9B9-4CB8-A3FA-B56F189A173B}">
  <dimension ref="A1:N27"/>
  <sheetViews>
    <sheetView tabSelected="1" zoomScale="87" workbookViewId="0">
      <selection activeCell="A11" sqref="A11"/>
    </sheetView>
  </sheetViews>
  <sheetFormatPr defaultRowHeight="14.4" x14ac:dyDescent="0.3"/>
  <cols>
    <col min="1" max="1" width="40.44140625" style="1" customWidth="1"/>
    <col min="2" max="2" width="9.109375" customWidth="1"/>
    <col min="5" max="5" width="12.33203125" customWidth="1"/>
    <col min="6" max="9" width="14.33203125" style="1" customWidth="1"/>
    <col min="10" max="12" width="22.33203125" customWidth="1"/>
    <col min="13" max="13" width="20.33203125" customWidth="1"/>
  </cols>
  <sheetData>
    <row r="1" spans="1:14" ht="21" x14ac:dyDescent="0.4">
      <c r="A1" s="11" t="s">
        <v>49</v>
      </c>
    </row>
    <row r="3" spans="1:14" x14ac:dyDescent="0.3">
      <c r="A3" s="10" t="s">
        <v>2</v>
      </c>
      <c r="C3" s="9" t="s">
        <v>43</v>
      </c>
      <c r="D3" s="9" t="s">
        <v>7</v>
      </c>
      <c r="E3" s="9" t="s">
        <v>8</v>
      </c>
      <c r="F3" s="9" t="s">
        <v>41</v>
      </c>
      <c r="G3" s="9" t="s">
        <v>46</v>
      </c>
      <c r="H3" s="9" t="s">
        <v>47</v>
      </c>
      <c r="I3" s="9" t="s">
        <v>48</v>
      </c>
      <c r="J3" s="9" t="s">
        <v>22</v>
      </c>
      <c r="K3" s="9" t="s">
        <v>42</v>
      </c>
      <c r="L3" s="9" t="s">
        <v>33</v>
      </c>
      <c r="M3" s="9" t="s">
        <v>12</v>
      </c>
    </row>
    <row r="4" spans="1:14" x14ac:dyDescent="0.3">
      <c r="A4" s="1" t="s">
        <v>0</v>
      </c>
      <c r="C4" s="8">
        <v>1</v>
      </c>
      <c r="D4" s="8" t="s">
        <v>4</v>
      </c>
      <c r="E4" s="8" t="s">
        <v>5</v>
      </c>
      <c r="F4" s="8" t="s">
        <v>38</v>
      </c>
      <c r="G4" s="8">
        <v>0.6</v>
      </c>
      <c r="H4" s="8">
        <v>0.5</v>
      </c>
      <c r="I4" s="8">
        <v>0.5</v>
      </c>
      <c r="J4" s="8">
        <f>AVERAGE(G4:I4)</f>
        <v>0.53333333333333333</v>
      </c>
      <c r="K4" s="8">
        <f>0.2*J4</f>
        <v>0.10666666666666667</v>
      </c>
      <c r="L4" s="8">
        <f>_xlfn.STDEV.S(G4:I4)</f>
        <v>5.7735026918962561E-2</v>
      </c>
      <c r="M4" s="8" t="s">
        <v>38</v>
      </c>
      <c r="N4" s="1"/>
    </row>
    <row r="5" spans="1:14" ht="43.2" x14ac:dyDescent="0.3">
      <c r="A5" s="1" t="s">
        <v>1</v>
      </c>
      <c r="C5" s="8">
        <v>2</v>
      </c>
      <c r="D5" s="8" t="s">
        <v>4</v>
      </c>
      <c r="E5" s="8" t="s">
        <v>5</v>
      </c>
      <c r="F5" s="8" t="s">
        <v>38</v>
      </c>
      <c r="G5" s="8">
        <v>0.4</v>
      </c>
      <c r="H5" s="8">
        <v>0.7</v>
      </c>
      <c r="I5" s="8">
        <v>0.5</v>
      </c>
      <c r="J5" s="8">
        <f t="shared" ref="J5:J12" si="0">AVERAGE(G5:I5)</f>
        <v>0.53333333333333333</v>
      </c>
      <c r="K5" s="8">
        <f t="shared" ref="K5:K12" si="1">0.2*J5</f>
        <v>0.10666666666666667</v>
      </c>
      <c r="L5" s="8">
        <f t="shared" ref="L5:L12" si="2">_xlfn.STDEV.S(G5:I5)</f>
        <v>0.15275252316519425</v>
      </c>
      <c r="M5" s="8" t="s">
        <v>39</v>
      </c>
      <c r="N5" s="1"/>
    </row>
    <row r="6" spans="1:14" ht="28.8" x14ac:dyDescent="0.3">
      <c r="A6" s="1" t="s">
        <v>3</v>
      </c>
      <c r="C6" s="8">
        <v>3</v>
      </c>
      <c r="D6" s="8" t="s">
        <v>15</v>
      </c>
      <c r="E6" s="8" t="s">
        <v>16</v>
      </c>
      <c r="F6" s="8" t="s">
        <v>45</v>
      </c>
      <c r="G6" s="8">
        <v>0.8</v>
      </c>
      <c r="H6" s="8">
        <v>0</v>
      </c>
      <c r="I6" s="8">
        <v>0</v>
      </c>
      <c r="J6" s="8">
        <f t="shared" si="0"/>
        <v>0.26666666666666666</v>
      </c>
      <c r="K6" s="8">
        <f t="shared" si="1"/>
        <v>5.3333333333333337E-2</v>
      </c>
      <c r="L6" s="8">
        <f t="shared" si="2"/>
        <v>0.46188021535170065</v>
      </c>
      <c r="M6" s="8" t="s">
        <v>39</v>
      </c>
    </row>
    <row r="7" spans="1:14" ht="28.8" x14ac:dyDescent="0.3">
      <c r="A7" s="1" t="s">
        <v>27</v>
      </c>
      <c r="C7" s="8">
        <v>4</v>
      </c>
      <c r="D7" s="8" t="s">
        <v>15</v>
      </c>
      <c r="E7" s="8" t="s">
        <v>17</v>
      </c>
      <c r="F7" s="8" t="s">
        <v>38</v>
      </c>
      <c r="G7" s="8">
        <v>0.4</v>
      </c>
      <c r="H7" s="8">
        <v>0.2</v>
      </c>
      <c r="I7" s="8">
        <v>1.2</v>
      </c>
      <c r="J7" s="8">
        <f t="shared" si="0"/>
        <v>0.6</v>
      </c>
      <c r="K7" s="8">
        <f t="shared" si="1"/>
        <v>0.12</v>
      </c>
      <c r="L7" s="8">
        <f t="shared" si="2"/>
        <v>0.52915026221291805</v>
      </c>
      <c r="M7" s="8" t="s">
        <v>39</v>
      </c>
    </row>
    <row r="8" spans="1:14" ht="28.8" x14ac:dyDescent="0.3">
      <c r="A8" s="1" t="s">
        <v>11</v>
      </c>
      <c r="C8" s="8">
        <v>5</v>
      </c>
      <c r="D8" s="8" t="s">
        <v>4</v>
      </c>
      <c r="E8" s="8" t="s">
        <v>5</v>
      </c>
      <c r="F8" s="8" t="s">
        <v>38</v>
      </c>
      <c r="G8" s="8">
        <v>0.9</v>
      </c>
      <c r="H8" s="8">
        <v>0.6</v>
      </c>
      <c r="I8" s="8">
        <v>0.8</v>
      </c>
      <c r="J8" s="8">
        <f t="shared" si="0"/>
        <v>0.76666666666666661</v>
      </c>
      <c r="K8" s="8">
        <f t="shared" si="1"/>
        <v>0.15333333333333332</v>
      </c>
      <c r="L8" s="8">
        <f t="shared" si="2"/>
        <v>0.15275252316519533</v>
      </c>
      <c r="M8" s="8" t="s">
        <v>38</v>
      </c>
    </row>
    <row r="9" spans="1:14" ht="28.8" x14ac:dyDescent="0.3">
      <c r="A9" s="1" t="s">
        <v>24</v>
      </c>
      <c r="C9" s="8">
        <v>6</v>
      </c>
      <c r="D9" s="8" t="s">
        <v>40</v>
      </c>
      <c r="E9" s="8" t="s">
        <v>5</v>
      </c>
      <c r="F9" s="8" t="s">
        <v>38</v>
      </c>
      <c r="G9" s="8">
        <v>0.1</v>
      </c>
      <c r="H9" s="8">
        <v>0.1</v>
      </c>
      <c r="I9" s="8">
        <v>0.5</v>
      </c>
      <c r="J9" s="8">
        <f t="shared" si="0"/>
        <v>0.23333333333333331</v>
      </c>
      <c r="K9" s="8">
        <f t="shared" si="1"/>
        <v>4.6666666666666662E-2</v>
      </c>
      <c r="L9" s="8">
        <f>_xlfn.STDEV.S(G9:I9)</f>
        <v>0.23094010767585035</v>
      </c>
      <c r="M9" s="8" t="s">
        <v>39</v>
      </c>
    </row>
    <row r="10" spans="1:14" ht="28.8" x14ac:dyDescent="0.3">
      <c r="C10" s="8">
        <v>7</v>
      </c>
      <c r="D10" s="8" t="s">
        <v>15</v>
      </c>
      <c r="E10" s="8" t="s">
        <v>16</v>
      </c>
      <c r="F10" s="8" t="s">
        <v>45</v>
      </c>
      <c r="G10" s="8">
        <v>0</v>
      </c>
      <c r="H10" s="8">
        <v>0</v>
      </c>
      <c r="I10" s="8">
        <v>0</v>
      </c>
      <c r="J10" s="8">
        <f t="shared" si="0"/>
        <v>0</v>
      </c>
      <c r="K10" s="8">
        <f t="shared" si="1"/>
        <v>0</v>
      </c>
      <c r="L10" s="8">
        <f t="shared" si="2"/>
        <v>0</v>
      </c>
      <c r="M10" s="8" t="s">
        <v>39</v>
      </c>
    </row>
    <row r="11" spans="1:14" ht="28.8" x14ac:dyDescent="0.3">
      <c r="C11" s="8">
        <v>8</v>
      </c>
      <c r="D11" s="8" t="s">
        <v>44</v>
      </c>
      <c r="E11" s="8" t="s">
        <v>5</v>
      </c>
      <c r="F11" s="8" t="s">
        <v>45</v>
      </c>
      <c r="G11" s="8">
        <v>1.6</v>
      </c>
      <c r="H11" s="8">
        <v>1.3</v>
      </c>
      <c r="I11" s="8">
        <v>1.4</v>
      </c>
      <c r="J11" s="8">
        <f t="shared" si="0"/>
        <v>1.4333333333333336</v>
      </c>
      <c r="K11" s="8">
        <f t="shared" si="1"/>
        <v>0.28666666666666674</v>
      </c>
      <c r="L11" s="8">
        <f t="shared" si="2"/>
        <v>0.15275252316519469</v>
      </c>
      <c r="M11" s="8" t="s">
        <v>38</v>
      </c>
    </row>
    <row r="12" spans="1:14" ht="28.8" x14ac:dyDescent="0.3">
      <c r="C12" s="8">
        <v>9</v>
      </c>
      <c r="D12" s="8" t="s">
        <v>44</v>
      </c>
      <c r="E12" s="8" t="s">
        <v>18</v>
      </c>
      <c r="F12" s="8" t="s">
        <v>38</v>
      </c>
      <c r="G12" s="8">
        <v>1.4</v>
      </c>
      <c r="H12" s="8">
        <v>0.6</v>
      </c>
      <c r="I12" s="8">
        <v>1.2</v>
      </c>
      <c r="J12" s="8">
        <f t="shared" si="0"/>
        <v>1.0666666666666667</v>
      </c>
      <c r="K12" s="8">
        <f t="shared" si="1"/>
        <v>0.21333333333333335</v>
      </c>
      <c r="L12" s="8">
        <f t="shared" si="2"/>
        <v>0.41633319989322604</v>
      </c>
      <c r="M12" s="8" t="s">
        <v>39</v>
      </c>
    </row>
    <row r="13" spans="1:14" x14ac:dyDescent="0.3">
      <c r="C13" s="1"/>
      <c r="D13" s="1"/>
      <c r="E13" s="1"/>
      <c r="J13" s="1"/>
      <c r="K13" s="1"/>
      <c r="L13" s="1"/>
      <c r="M13" s="1"/>
    </row>
    <row r="14" spans="1:14" x14ac:dyDescent="0.3">
      <c r="C14" s="1"/>
      <c r="D14" s="1"/>
      <c r="E14" s="1"/>
      <c r="J14" s="1"/>
      <c r="K14" s="1"/>
      <c r="L14" s="1"/>
      <c r="M14" s="1"/>
    </row>
    <row r="16" spans="1:14" x14ac:dyDescent="0.3">
      <c r="C16" s="1"/>
      <c r="D16" s="1"/>
      <c r="E16" s="1"/>
      <c r="J16" s="1"/>
      <c r="K16" s="1"/>
      <c r="L16" s="1"/>
      <c r="M16" s="1"/>
    </row>
    <row r="17" spans="2:13" x14ac:dyDescent="0.3">
      <c r="C17" s="1"/>
      <c r="D17" s="1"/>
      <c r="E17" s="1"/>
      <c r="J17" s="1"/>
      <c r="K17" s="1"/>
      <c r="L17" s="1"/>
      <c r="M17" s="1"/>
    </row>
    <row r="18" spans="2:13" x14ac:dyDescent="0.3">
      <c r="B18" s="12"/>
      <c r="C18" s="12"/>
      <c r="D18" s="12"/>
      <c r="E18" s="12"/>
      <c r="F18" s="12"/>
    </row>
    <row r="19" spans="2:13" x14ac:dyDescent="0.3">
      <c r="B19" s="13"/>
      <c r="C19" s="13"/>
      <c r="D19" s="13"/>
      <c r="E19" s="13"/>
      <c r="F19" s="13"/>
    </row>
    <row r="20" spans="2:13" x14ac:dyDescent="0.3">
      <c r="B20" s="13"/>
      <c r="C20" s="13"/>
      <c r="D20" s="13"/>
      <c r="E20" s="13"/>
      <c r="F20" s="13"/>
    </row>
    <row r="21" spans="2:13" x14ac:dyDescent="0.3">
      <c r="B21" s="13"/>
      <c r="C21" s="13"/>
      <c r="D21" s="13"/>
      <c r="E21" s="13"/>
      <c r="F21" s="13"/>
    </row>
    <row r="22" spans="2:13" x14ac:dyDescent="0.3">
      <c r="B22" s="13"/>
      <c r="C22" s="13"/>
      <c r="D22" s="13"/>
      <c r="E22" s="13"/>
      <c r="F22" s="13"/>
    </row>
    <row r="23" spans="2:13" x14ac:dyDescent="0.3">
      <c r="B23" s="13"/>
      <c r="C23" s="13"/>
      <c r="D23" s="13"/>
      <c r="E23" s="13"/>
      <c r="F23" s="13"/>
    </row>
    <row r="24" spans="2:13" x14ac:dyDescent="0.3">
      <c r="B24" s="13"/>
      <c r="C24" s="13"/>
      <c r="D24" s="13"/>
      <c r="E24" s="13"/>
      <c r="F24" s="13"/>
    </row>
    <row r="25" spans="2:13" x14ac:dyDescent="0.3">
      <c r="B25" s="13"/>
      <c r="C25" s="13"/>
      <c r="D25" s="13"/>
      <c r="E25" s="13"/>
      <c r="F25" s="13"/>
    </row>
    <row r="26" spans="2:13" x14ac:dyDescent="0.3">
      <c r="B26" s="13"/>
      <c r="C26" s="13"/>
      <c r="D26" s="13"/>
      <c r="E26" s="13"/>
      <c r="F26" s="13"/>
    </row>
    <row r="27" spans="2:13" x14ac:dyDescent="0.3">
      <c r="B27" s="13"/>
      <c r="C27" s="13"/>
      <c r="D27" s="13"/>
      <c r="E27" s="13"/>
      <c r="F27" s="13"/>
    </row>
  </sheetData>
  <conditionalFormatting sqref="F3:I17 G18:I27 F28:I97 F98:H106 F107:I1048576">
    <cfRule type="containsText" dxfId="3" priority="3" operator="containsText" text="no">
      <formula>NOT(ISERROR(SEARCH("no",F3)))</formula>
    </cfRule>
    <cfRule type="containsText" dxfId="2" priority="4" operator="containsText" text="yes">
      <formula>NOT(ISERROR(SEARCH("yes",F3)))</formula>
    </cfRule>
  </conditionalFormatting>
  <conditionalFormatting sqref="M1:M1048576">
    <cfRule type="containsText" dxfId="1" priority="1" operator="containsText" text="yes">
      <formula>NOT(ISERROR(SEARCH("yes",M1)))</formula>
    </cfRule>
    <cfRule type="containsText" dxfId="0" priority="2" operator="containsText" text="no">
      <formula>NOT(ISERROR(SEARCH("no",M1)))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 1</vt:lpstr>
      <vt:lpstr>Round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Sims</dc:creator>
  <cp:lastModifiedBy>Shuyu Zhang</cp:lastModifiedBy>
  <dcterms:created xsi:type="dcterms:W3CDTF">2021-11-04T13:02:35Z</dcterms:created>
  <dcterms:modified xsi:type="dcterms:W3CDTF">2024-01-19T20:08:51Z</dcterms:modified>
</cp:coreProperties>
</file>